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práce\132. Spielberk Business Park - VZT a klimatizace\2. vyhlášení\Dotaz č. 1 k ZD\"/>
    </mc:Choice>
  </mc:AlternateContent>
  <xr:revisionPtr revIDLastSave="0" documentId="13_ncr:1_{625BD8F2-64AB-42DE-9B11-B2DC45255A0A}" xr6:coauthVersionLast="47" xr6:coauthVersionMax="47" xr10:uidLastSave="{00000000-0000-0000-0000-000000000000}"/>
  <bookViews>
    <workbookView xWindow="135" yWindow="105" windowWidth="10020" windowHeight="10920" firstSheet="6" activeTab="6" xr2:uid="{00000000-000D-0000-FFFF-FFFF00000000}"/>
  </bookViews>
  <sheets>
    <sheet name="Rekapitulace stavby" sheetId="1" r:id="rId1"/>
    <sheet name="00 - Všeobecné podmínky" sheetId="2" r:id="rId2"/>
    <sheet name="01_C - Chlazení - objekt C" sheetId="3" r:id="rId3"/>
    <sheet name="01_D - Chlazení - objekt D" sheetId="4" r:id="rId4"/>
    <sheet name="01_E - Chlazení - objekt E" sheetId="5" r:id="rId5"/>
    <sheet name="01_F - Chlazení - objekt F" sheetId="6" r:id="rId6"/>
    <sheet name="01_MaR - Měření a regulace" sheetId="7" r:id="rId7"/>
  </sheets>
  <definedNames>
    <definedName name="_xlnm._FilterDatabase" localSheetId="1" hidden="1">'00 - Všeobecné podmínky'!$C$119:$K$133</definedName>
    <definedName name="_xlnm._FilterDatabase" localSheetId="2" hidden="1">'01_C - Chlazení - objekt C'!$C$131:$K$345</definedName>
    <definedName name="_xlnm._FilterDatabase" localSheetId="3" hidden="1">'01_D - Chlazení - objekt D'!$C$131:$K$347</definedName>
    <definedName name="_xlnm._FilterDatabase" localSheetId="4" hidden="1">'01_E - Chlazení - objekt E'!$C$131:$K$347</definedName>
    <definedName name="_xlnm._FilterDatabase" localSheetId="5" hidden="1">'01_F - Chlazení - objekt F'!$C$131:$K$348</definedName>
    <definedName name="_xlnm._FilterDatabase" localSheetId="6" hidden="1">'01_MaR - Měření a regulace'!$C$121:$K$173</definedName>
    <definedName name="_xlnm.Print_Titles" localSheetId="1">'00 - Všeobecné podmínky'!$119:$119</definedName>
    <definedName name="_xlnm.Print_Titles" localSheetId="2">'01_C - Chlazení - objekt C'!$131:$131</definedName>
    <definedName name="_xlnm.Print_Titles" localSheetId="3">'01_D - Chlazení - objekt D'!$131:$131</definedName>
    <definedName name="_xlnm.Print_Titles" localSheetId="4">'01_E - Chlazení - objekt E'!$131:$131</definedName>
    <definedName name="_xlnm.Print_Titles" localSheetId="5">'01_F - Chlazení - objekt F'!$131:$131</definedName>
    <definedName name="_xlnm.Print_Titles" localSheetId="6">'01_MaR - Měření a regulace'!$121:$121</definedName>
    <definedName name="_xlnm.Print_Titles" localSheetId="0">'Rekapitulace stavby'!$92:$92</definedName>
    <definedName name="_xlnm.Print_Area" localSheetId="1">'00 - Všeobecné podmínky'!$C$4:$J$76,'00 - Všeobecné podmínky'!$C$82:$J$101,'00 - Všeobecné podmínky'!$C$107:$K$133</definedName>
    <definedName name="_xlnm.Print_Area" localSheetId="2">'01_C - Chlazení - objekt C'!$C$4:$J$76,'01_C - Chlazení - objekt C'!$C$82:$J$113,'01_C - Chlazení - objekt C'!$C$119:$K$345</definedName>
    <definedName name="_xlnm.Print_Area" localSheetId="3">'01_D - Chlazení - objekt D'!$C$4:$J$76,'01_D - Chlazení - objekt D'!$C$82:$J$113,'01_D - Chlazení - objekt D'!$C$119:$K$347</definedName>
    <definedName name="_xlnm.Print_Area" localSheetId="4">'01_E - Chlazení - objekt E'!$C$4:$J$76,'01_E - Chlazení - objekt E'!$C$82:$J$113,'01_E - Chlazení - objekt E'!$C$119:$K$347</definedName>
    <definedName name="_xlnm.Print_Area" localSheetId="5">'01_F - Chlazení - objekt F'!$C$4:$J$76,'01_F - Chlazení - objekt F'!$C$82:$J$113,'01_F - Chlazení - objekt F'!$C$119:$K$348</definedName>
    <definedName name="_xlnm.Print_Area" localSheetId="6">'01_MaR - Měření a regulace'!$C$4:$J$76,'01_MaR - Měření a regulace'!$C$82:$J$103,'01_MaR - Měření a regulace'!$C$109:$K$173</definedName>
    <definedName name="_xlnm.Print_Area" localSheetId="0">'Rekapitulace stavby'!$D$4:$AO$76,'Rekapitulace stavby'!$C$82:$AQ$101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F116" i="7"/>
  <c r="E114" i="7"/>
  <c r="F89" i="7"/>
  <c r="E87" i="7"/>
  <c r="J24" i="7"/>
  <c r="E24" i="7"/>
  <c r="J92" i="7" s="1"/>
  <c r="J23" i="7"/>
  <c r="J21" i="7"/>
  <c r="E21" i="7"/>
  <c r="J118" i="7" s="1"/>
  <c r="J20" i="7"/>
  <c r="J18" i="7"/>
  <c r="E18" i="7"/>
  <c r="F119" i="7" s="1"/>
  <c r="J17" i="7"/>
  <c r="J15" i="7"/>
  <c r="E15" i="7"/>
  <c r="F118" i="7"/>
  <c r="J14" i="7"/>
  <c r="J12" i="7"/>
  <c r="J89" i="7" s="1"/>
  <c r="E7" i="7"/>
  <c r="E112" i="7" s="1"/>
  <c r="J37" i="6"/>
  <c r="J36" i="6"/>
  <c r="AY99" i="1" s="1"/>
  <c r="J35" i="6"/>
  <c r="AX99" i="1"/>
  <c r="BI348" i="6"/>
  <c r="BH348" i="6"/>
  <c r="BG348" i="6"/>
  <c r="BF348" i="6"/>
  <c r="T348" i="6"/>
  <c r="R348" i="6"/>
  <c r="P348" i="6"/>
  <c r="BI347" i="6"/>
  <c r="BH347" i="6"/>
  <c r="BG347" i="6"/>
  <c r="BF347" i="6"/>
  <c r="T347" i="6"/>
  <c r="R347" i="6"/>
  <c r="P347" i="6"/>
  <c r="BI346" i="6"/>
  <c r="BH346" i="6"/>
  <c r="BG346" i="6"/>
  <c r="BF346" i="6"/>
  <c r="T346" i="6"/>
  <c r="R346" i="6"/>
  <c r="P346" i="6"/>
  <c r="BI345" i="6"/>
  <c r="BH345" i="6"/>
  <c r="BG345" i="6"/>
  <c r="BF345" i="6"/>
  <c r="T345" i="6"/>
  <c r="R345" i="6"/>
  <c r="P345" i="6"/>
  <c r="BI344" i="6"/>
  <c r="BH344" i="6"/>
  <c r="BG344" i="6"/>
  <c r="BF344" i="6"/>
  <c r="T344" i="6"/>
  <c r="R344" i="6"/>
  <c r="P344" i="6"/>
  <c r="BI343" i="6"/>
  <c r="BH343" i="6"/>
  <c r="BG343" i="6"/>
  <c r="BF343" i="6"/>
  <c r="T343" i="6"/>
  <c r="R343" i="6"/>
  <c r="P343" i="6"/>
  <c r="BI341" i="6"/>
  <c r="BH341" i="6"/>
  <c r="BG341" i="6"/>
  <c r="BF341" i="6"/>
  <c r="T341" i="6"/>
  <c r="R341" i="6"/>
  <c r="P341" i="6"/>
  <c r="BI340" i="6"/>
  <c r="BH340" i="6"/>
  <c r="BG340" i="6"/>
  <c r="BF340" i="6"/>
  <c r="T340" i="6"/>
  <c r="R340" i="6"/>
  <c r="P340" i="6"/>
  <c r="BI338" i="6"/>
  <c r="BH338" i="6"/>
  <c r="BG338" i="6"/>
  <c r="BF338" i="6"/>
  <c r="T338" i="6"/>
  <c r="R338" i="6"/>
  <c r="P338" i="6"/>
  <c r="BI337" i="6"/>
  <c r="BH337" i="6"/>
  <c r="BG337" i="6"/>
  <c r="BF337" i="6"/>
  <c r="T337" i="6"/>
  <c r="R337" i="6"/>
  <c r="P337" i="6"/>
  <c r="BI336" i="6"/>
  <c r="BH336" i="6"/>
  <c r="BG336" i="6"/>
  <c r="BF336" i="6"/>
  <c r="T336" i="6"/>
  <c r="R336" i="6"/>
  <c r="P336" i="6"/>
  <c r="BI335" i="6"/>
  <c r="BH335" i="6"/>
  <c r="BG335" i="6"/>
  <c r="BF335" i="6"/>
  <c r="T335" i="6"/>
  <c r="R335" i="6"/>
  <c r="P335" i="6"/>
  <c r="BI333" i="6"/>
  <c r="BH333" i="6"/>
  <c r="BG333" i="6"/>
  <c r="BF333" i="6"/>
  <c r="T333" i="6"/>
  <c r="R333" i="6"/>
  <c r="P333" i="6"/>
  <c r="BI331" i="6"/>
  <c r="BH331" i="6"/>
  <c r="BG331" i="6"/>
  <c r="BF331" i="6"/>
  <c r="T331" i="6"/>
  <c r="R331" i="6"/>
  <c r="P331" i="6"/>
  <c r="BI330" i="6"/>
  <c r="BH330" i="6"/>
  <c r="BG330" i="6"/>
  <c r="BF330" i="6"/>
  <c r="T330" i="6"/>
  <c r="R330" i="6"/>
  <c r="P330" i="6"/>
  <c r="BI329" i="6"/>
  <c r="BH329" i="6"/>
  <c r="BG329" i="6"/>
  <c r="BF329" i="6"/>
  <c r="T329" i="6"/>
  <c r="R329" i="6"/>
  <c r="P329" i="6"/>
  <c r="BI327" i="6"/>
  <c r="BH327" i="6"/>
  <c r="BG327" i="6"/>
  <c r="BF327" i="6"/>
  <c r="T327" i="6"/>
  <c r="R327" i="6"/>
  <c r="P327" i="6"/>
  <c r="BI325" i="6"/>
  <c r="BH325" i="6"/>
  <c r="BG325" i="6"/>
  <c r="BF325" i="6"/>
  <c r="T325" i="6"/>
  <c r="R325" i="6"/>
  <c r="P325" i="6"/>
  <c r="BI323" i="6"/>
  <c r="BH323" i="6"/>
  <c r="BG323" i="6"/>
  <c r="BF323" i="6"/>
  <c r="T323" i="6"/>
  <c r="R323" i="6"/>
  <c r="P323" i="6"/>
  <c r="BI322" i="6"/>
  <c r="BH322" i="6"/>
  <c r="BG322" i="6"/>
  <c r="BF322" i="6"/>
  <c r="T322" i="6"/>
  <c r="R322" i="6"/>
  <c r="P322" i="6"/>
  <c r="BI320" i="6"/>
  <c r="BH320" i="6"/>
  <c r="BG320" i="6"/>
  <c r="BF320" i="6"/>
  <c r="T320" i="6"/>
  <c r="R320" i="6"/>
  <c r="P320" i="6"/>
  <c r="BI318" i="6"/>
  <c r="BH318" i="6"/>
  <c r="BG318" i="6"/>
  <c r="BF318" i="6"/>
  <c r="T318" i="6"/>
  <c r="R318" i="6"/>
  <c r="P318" i="6"/>
  <c r="BI317" i="6"/>
  <c r="BH317" i="6"/>
  <c r="BG317" i="6"/>
  <c r="BF317" i="6"/>
  <c r="T317" i="6"/>
  <c r="R317" i="6"/>
  <c r="P317" i="6"/>
  <c r="BI316" i="6"/>
  <c r="BH316" i="6"/>
  <c r="BG316" i="6"/>
  <c r="BF316" i="6"/>
  <c r="T316" i="6"/>
  <c r="R316" i="6"/>
  <c r="P316" i="6"/>
  <c r="BI315" i="6"/>
  <c r="BH315" i="6"/>
  <c r="BG315" i="6"/>
  <c r="BF315" i="6"/>
  <c r="T315" i="6"/>
  <c r="R315" i="6"/>
  <c r="P315" i="6"/>
  <c r="BI314" i="6"/>
  <c r="BH314" i="6"/>
  <c r="BG314" i="6"/>
  <c r="BF314" i="6"/>
  <c r="T314" i="6"/>
  <c r="R314" i="6"/>
  <c r="P314" i="6"/>
  <c r="BI312" i="6"/>
  <c r="BH312" i="6"/>
  <c r="BG312" i="6"/>
  <c r="BF312" i="6"/>
  <c r="T312" i="6"/>
  <c r="T311" i="6"/>
  <c r="R312" i="6"/>
  <c r="R311" i="6" s="1"/>
  <c r="P312" i="6"/>
  <c r="P311" i="6" s="1"/>
  <c r="BI310" i="6"/>
  <c r="BH310" i="6"/>
  <c r="BG310" i="6"/>
  <c r="BF310" i="6"/>
  <c r="T310" i="6"/>
  <c r="R310" i="6"/>
  <c r="P310" i="6"/>
  <c r="BI309" i="6"/>
  <c r="BH309" i="6"/>
  <c r="BG309" i="6"/>
  <c r="BF309" i="6"/>
  <c r="T309" i="6"/>
  <c r="R309" i="6"/>
  <c r="P309" i="6"/>
  <c r="BI307" i="6"/>
  <c r="BH307" i="6"/>
  <c r="BG307" i="6"/>
  <c r="BF307" i="6"/>
  <c r="T307" i="6"/>
  <c r="T306" i="6" s="1"/>
  <c r="R307" i="6"/>
  <c r="R306" i="6" s="1"/>
  <c r="P307" i="6"/>
  <c r="P306" i="6" s="1"/>
  <c r="BI305" i="6"/>
  <c r="BH305" i="6"/>
  <c r="BG305" i="6"/>
  <c r="BF305" i="6"/>
  <c r="T305" i="6"/>
  <c r="R305" i="6"/>
  <c r="P305" i="6"/>
  <c r="BI304" i="6"/>
  <c r="BH304" i="6"/>
  <c r="BG304" i="6"/>
  <c r="BF304" i="6"/>
  <c r="T304" i="6"/>
  <c r="R304" i="6"/>
  <c r="P304" i="6"/>
  <c r="BI302" i="6"/>
  <c r="BH302" i="6"/>
  <c r="BG302" i="6"/>
  <c r="BF302" i="6"/>
  <c r="T302" i="6"/>
  <c r="R302" i="6"/>
  <c r="P302" i="6"/>
  <c r="BI301" i="6"/>
  <c r="BH301" i="6"/>
  <c r="BG301" i="6"/>
  <c r="BF301" i="6"/>
  <c r="T301" i="6"/>
  <c r="R301" i="6"/>
  <c r="P301" i="6"/>
  <c r="BI298" i="6"/>
  <c r="BH298" i="6"/>
  <c r="BG298" i="6"/>
  <c r="BF298" i="6"/>
  <c r="T298" i="6"/>
  <c r="T297" i="6"/>
  <c r="R298" i="6"/>
  <c r="R297" i="6" s="1"/>
  <c r="P298" i="6"/>
  <c r="P297" i="6" s="1"/>
  <c r="BI296" i="6"/>
  <c r="BH296" i="6"/>
  <c r="BG296" i="6"/>
  <c r="BF296" i="6"/>
  <c r="T296" i="6"/>
  <c r="R296" i="6"/>
  <c r="P296" i="6"/>
  <c r="BI295" i="6"/>
  <c r="BH295" i="6"/>
  <c r="BG295" i="6"/>
  <c r="BF295" i="6"/>
  <c r="T295" i="6"/>
  <c r="R295" i="6"/>
  <c r="P295" i="6"/>
  <c r="BI294" i="6"/>
  <c r="BH294" i="6"/>
  <c r="BG294" i="6"/>
  <c r="BF294" i="6"/>
  <c r="T294" i="6"/>
  <c r="R294" i="6"/>
  <c r="P294" i="6"/>
  <c r="BI293" i="6"/>
  <c r="BH293" i="6"/>
  <c r="BG293" i="6"/>
  <c r="BF293" i="6"/>
  <c r="T293" i="6"/>
  <c r="R293" i="6"/>
  <c r="P293" i="6"/>
  <c r="BI292" i="6"/>
  <c r="BH292" i="6"/>
  <c r="BG292" i="6"/>
  <c r="BF292" i="6"/>
  <c r="T292" i="6"/>
  <c r="R292" i="6"/>
  <c r="P292" i="6"/>
  <c r="BI291" i="6"/>
  <c r="BH291" i="6"/>
  <c r="BG291" i="6"/>
  <c r="BF291" i="6"/>
  <c r="T291" i="6"/>
  <c r="R291" i="6"/>
  <c r="P291" i="6"/>
  <c r="BI290" i="6"/>
  <c r="BH290" i="6"/>
  <c r="BG290" i="6"/>
  <c r="BF290" i="6"/>
  <c r="T290" i="6"/>
  <c r="R290" i="6"/>
  <c r="P290" i="6"/>
  <c r="BI289" i="6"/>
  <c r="BH289" i="6"/>
  <c r="BG289" i="6"/>
  <c r="BF289" i="6"/>
  <c r="T289" i="6"/>
  <c r="R289" i="6"/>
  <c r="P289" i="6"/>
  <c r="BI288" i="6"/>
  <c r="BH288" i="6"/>
  <c r="BG288" i="6"/>
  <c r="BF288" i="6"/>
  <c r="T288" i="6"/>
  <c r="R288" i="6"/>
  <c r="P288" i="6"/>
  <c r="BI287" i="6"/>
  <c r="BH287" i="6"/>
  <c r="BG287" i="6"/>
  <c r="BF287" i="6"/>
  <c r="T287" i="6"/>
  <c r="R287" i="6"/>
  <c r="P287" i="6"/>
  <c r="BI286" i="6"/>
  <c r="BH286" i="6"/>
  <c r="BG286" i="6"/>
  <c r="BF286" i="6"/>
  <c r="T286" i="6"/>
  <c r="R286" i="6"/>
  <c r="P286" i="6"/>
  <c r="BI285" i="6"/>
  <c r="BH285" i="6"/>
  <c r="BG285" i="6"/>
  <c r="BF285" i="6"/>
  <c r="T285" i="6"/>
  <c r="R285" i="6"/>
  <c r="P285" i="6"/>
  <c r="BI284" i="6"/>
  <c r="BH284" i="6"/>
  <c r="BG284" i="6"/>
  <c r="BF284" i="6"/>
  <c r="T284" i="6"/>
  <c r="R284" i="6"/>
  <c r="P284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81" i="6"/>
  <c r="BH281" i="6"/>
  <c r="BG281" i="6"/>
  <c r="BF281" i="6"/>
  <c r="T281" i="6"/>
  <c r="R281" i="6"/>
  <c r="P281" i="6"/>
  <c r="BI280" i="6"/>
  <c r="BH280" i="6"/>
  <c r="BG280" i="6"/>
  <c r="BF280" i="6"/>
  <c r="T280" i="6"/>
  <c r="R280" i="6"/>
  <c r="P280" i="6"/>
  <c r="BI279" i="6"/>
  <c r="BH279" i="6"/>
  <c r="BG279" i="6"/>
  <c r="BF279" i="6"/>
  <c r="T279" i="6"/>
  <c r="R279" i="6"/>
  <c r="P279" i="6"/>
  <c r="BI278" i="6"/>
  <c r="BH278" i="6"/>
  <c r="BG278" i="6"/>
  <c r="BF278" i="6"/>
  <c r="T278" i="6"/>
  <c r="R278" i="6"/>
  <c r="P278" i="6"/>
  <c r="BI277" i="6"/>
  <c r="BH277" i="6"/>
  <c r="BG277" i="6"/>
  <c r="BF277" i="6"/>
  <c r="T277" i="6"/>
  <c r="R277" i="6"/>
  <c r="P277" i="6"/>
  <c r="BI276" i="6"/>
  <c r="BH276" i="6"/>
  <c r="BG276" i="6"/>
  <c r="BF276" i="6"/>
  <c r="T276" i="6"/>
  <c r="R276" i="6"/>
  <c r="P276" i="6"/>
  <c r="BI275" i="6"/>
  <c r="BH275" i="6"/>
  <c r="BG275" i="6"/>
  <c r="BF275" i="6"/>
  <c r="T275" i="6"/>
  <c r="R275" i="6"/>
  <c r="P275" i="6"/>
  <c r="BI274" i="6"/>
  <c r="BH274" i="6"/>
  <c r="BG274" i="6"/>
  <c r="BF274" i="6"/>
  <c r="T274" i="6"/>
  <c r="R274" i="6"/>
  <c r="P274" i="6"/>
  <c r="BI273" i="6"/>
  <c r="BH273" i="6"/>
  <c r="BG273" i="6"/>
  <c r="BF273" i="6"/>
  <c r="T273" i="6"/>
  <c r="R273" i="6"/>
  <c r="P273" i="6"/>
  <c r="BI272" i="6"/>
  <c r="BH272" i="6"/>
  <c r="BG272" i="6"/>
  <c r="BF272" i="6"/>
  <c r="T272" i="6"/>
  <c r="R272" i="6"/>
  <c r="P272" i="6"/>
  <c r="BI270" i="6"/>
  <c r="BH270" i="6"/>
  <c r="BG270" i="6"/>
  <c r="BF270" i="6"/>
  <c r="T270" i="6"/>
  <c r="R270" i="6"/>
  <c r="P270" i="6"/>
  <c r="BI269" i="6"/>
  <c r="BH269" i="6"/>
  <c r="BG269" i="6"/>
  <c r="BF269" i="6"/>
  <c r="T269" i="6"/>
  <c r="R269" i="6"/>
  <c r="P269" i="6"/>
  <c r="BI268" i="6"/>
  <c r="BH268" i="6"/>
  <c r="BG268" i="6"/>
  <c r="BF268" i="6"/>
  <c r="T268" i="6"/>
  <c r="R268" i="6"/>
  <c r="P268" i="6"/>
  <c r="BI267" i="6"/>
  <c r="BH267" i="6"/>
  <c r="BG267" i="6"/>
  <c r="BF267" i="6"/>
  <c r="T267" i="6"/>
  <c r="R267" i="6"/>
  <c r="P267" i="6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4" i="6"/>
  <c r="BH264" i="6"/>
  <c r="BG264" i="6"/>
  <c r="BF264" i="6"/>
  <c r="T264" i="6"/>
  <c r="R264" i="6"/>
  <c r="P264" i="6"/>
  <c r="BI263" i="6"/>
  <c r="BH263" i="6"/>
  <c r="BG263" i="6"/>
  <c r="BF263" i="6"/>
  <c r="T263" i="6"/>
  <c r="R263" i="6"/>
  <c r="P263" i="6"/>
  <c r="BI262" i="6"/>
  <c r="BH262" i="6"/>
  <c r="BG262" i="6"/>
  <c r="BF262" i="6"/>
  <c r="T262" i="6"/>
  <c r="R262" i="6"/>
  <c r="P262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9" i="6"/>
  <c r="BH259" i="6"/>
  <c r="BG259" i="6"/>
  <c r="BF259" i="6"/>
  <c r="T259" i="6"/>
  <c r="R259" i="6"/>
  <c r="P259" i="6"/>
  <c r="BI258" i="6"/>
  <c r="BH258" i="6"/>
  <c r="BG258" i="6"/>
  <c r="BF258" i="6"/>
  <c r="T258" i="6"/>
  <c r="R258" i="6"/>
  <c r="P258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5" i="6"/>
  <c r="BH255" i="6"/>
  <c r="BG255" i="6"/>
  <c r="BF255" i="6"/>
  <c r="T255" i="6"/>
  <c r="R255" i="6"/>
  <c r="P255" i="6"/>
  <c r="BI254" i="6"/>
  <c r="BH254" i="6"/>
  <c r="BG254" i="6"/>
  <c r="BF254" i="6"/>
  <c r="T254" i="6"/>
  <c r="R254" i="6"/>
  <c r="P254" i="6"/>
  <c r="BI252" i="6"/>
  <c r="BH252" i="6"/>
  <c r="BG252" i="6"/>
  <c r="BF252" i="6"/>
  <c r="T252" i="6"/>
  <c r="R252" i="6"/>
  <c r="P252" i="6"/>
  <c r="BI251" i="6"/>
  <c r="BH251" i="6"/>
  <c r="BG251" i="6"/>
  <c r="BF251" i="6"/>
  <c r="T251" i="6"/>
  <c r="R251" i="6"/>
  <c r="P251" i="6"/>
  <c r="BI250" i="6"/>
  <c r="BH250" i="6"/>
  <c r="BG250" i="6"/>
  <c r="BF250" i="6"/>
  <c r="T250" i="6"/>
  <c r="R250" i="6"/>
  <c r="P250" i="6"/>
  <c r="BI249" i="6"/>
  <c r="BH249" i="6"/>
  <c r="BG249" i="6"/>
  <c r="BF249" i="6"/>
  <c r="T249" i="6"/>
  <c r="R249" i="6"/>
  <c r="P249" i="6"/>
  <c r="BI248" i="6"/>
  <c r="BH248" i="6"/>
  <c r="BG248" i="6"/>
  <c r="BF248" i="6"/>
  <c r="T248" i="6"/>
  <c r="R248" i="6"/>
  <c r="P248" i="6"/>
  <c r="BI247" i="6"/>
  <c r="BH247" i="6"/>
  <c r="BG247" i="6"/>
  <c r="BF247" i="6"/>
  <c r="T247" i="6"/>
  <c r="R247" i="6"/>
  <c r="P247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4" i="6"/>
  <c r="BH244" i="6"/>
  <c r="BG244" i="6"/>
  <c r="BF244" i="6"/>
  <c r="T244" i="6"/>
  <c r="R244" i="6"/>
  <c r="P244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41" i="6"/>
  <c r="BH241" i="6"/>
  <c r="BG241" i="6"/>
  <c r="BF241" i="6"/>
  <c r="T241" i="6"/>
  <c r="R241" i="6"/>
  <c r="P241" i="6"/>
  <c r="BI240" i="6"/>
  <c r="BH240" i="6"/>
  <c r="BG240" i="6"/>
  <c r="BF240" i="6"/>
  <c r="T240" i="6"/>
  <c r="R240" i="6"/>
  <c r="P240" i="6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2" i="6"/>
  <c r="BH232" i="6"/>
  <c r="BG232" i="6"/>
  <c r="BF232" i="6"/>
  <c r="T232" i="6"/>
  <c r="R232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F126" i="6"/>
  <c r="E124" i="6"/>
  <c r="F89" i="6"/>
  <c r="E87" i="6"/>
  <c r="J24" i="6"/>
  <c r="E24" i="6"/>
  <c r="J92" i="6" s="1"/>
  <c r="J23" i="6"/>
  <c r="J21" i="6"/>
  <c r="E21" i="6"/>
  <c r="J91" i="6" s="1"/>
  <c r="J20" i="6"/>
  <c r="J18" i="6"/>
  <c r="E18" i="6"/>
  <c r="F129" i="6" s="1"/>
  <c r="J17" i="6"/>
  <c r="J15" i="6"/>
  <c r="E15" i="6"/>
  <c r="F128" i="6" s="1"/>
  <c r="J14" i="6"/>
  <c r="J12" i="6"/>
  <c r="J89" i="6" s="1"/>
  <c r="E7" i="6"/>
  <c r="E85" i="6" s="1"/>
  <c r="J37" i="5"/>
  <c r="J36" i="5"/>
  <c r="AY98" i="1"/>
  <c r="J35" i="5"/>
  <c r="AX98" i="1" s="1"/>
  <c r="BI347" i="5"/>
  <c r="BH347" i="5"/>
  <c r="BG347" i="5"/>
  <c r="BF347" i="5"/>
  <c r="T347" i="5"/>
  <c r="R347" i="5"/>
  <c r="P347" i="5"/>
  <c r="BI346" i="5"/>
  <c r="BH346" i="5"/>
  <c r="BG346" i="5"/>
  <c r="BF346" i="5"/>
  <c r="T346" i="5"/>
  <c r="R346" i="5"/>
  <c r="P346" i="5"/>
  <c r="BI345" i="5"/>
  <c r="BH345" i="5"/>
  <c r="BG345" i="5"/>
  <c r="BF345" i="5"/>
  <c r="T345" i="5"/>
  <c r="R345" i="5"/>
  <c r="P345" i="5"/>
  <c r="BI344" i="5"/>
  <c r="BH344" i="5"/>
  <c r="BG344" i="5"/>
  <c r="BF344" i="5"/>
  <c r="T344" i="5"/>
  <c r="R344" i="5"/>
  <c r="P344" i="5"/>
  <c r="BI343" i="5"/>
  <c r="BH343" i="5"/>
  <c r="BG343" i="5"/>
  <c r="BF343" i="5"/>
  <c r="T343" i="5"/>
  <c r="R343" i="5"/>
  <c r="P343" i="5"/>
  <c r="BI342" i="5"/>
  <c r="BH342" i="5"/>
  <c r="BG342" i="5"/>
  <c r="BF342" i="5"/>
  <c r="T342" i="5"/>
  <c r="R342" i="5"/>
  <c r="P342" i="5"/>
  <c r="BI340" i="5"/>
  <c r="BH340" i="5"/>
  <c r="BG340" i="5"/>
  <c r="BF340" i="5"/>
  <c r="T340" i="5"/>
  <c r="R340" i="5"/>
  <c r="P340" i="5"/>
  <c r="BI339" i="5"/>
  <c r="BH339" i="5"/>
  <c r="BG339" i="5"/>
  <c r="BF339" i="5"/>
  <c r="T339" i="5"/>
  <c r="R339" i="5"/>
  <c r="P339" i="5"/>
  <c r="BI337" i="5"/>
  <c r="BH337" i="5"/>
  <c r="BG337" i="5"/>
  <c r="BF337" i="5"/>
  <c r="T337" i="5"/>
  <c r="R337" i="5"/>
  <c r="P337" i="5"/>
  <c r="BI336" i="5"/>
  <c r="BH336" i="5"/>
  <c r="BG336" i="5"/>
  <c r="BF336" i="5"/>
  <c r="T336" i="5"/>
  <c r="R336" i="5"/>
  <c r="P336" i="5"/>
  <c r="BI335" i="5"/>
  <c r="BH335" i="5"/>
  <c r="BG335" i="5"/>
  <c r="BF335" i="5"/>
  <c r="T335" i="5"/>
  <c r="R335" i="5"/>
  <c r="P335" i="5"/>
  <c r="BI334" i="5"/>
  <c r="BH334" i="5"/>
  <c r="BG334" i="5"/>
  <c r="BF334" i="5"/>
  <c r="T334" i="5"/>
  <c r="R334" i="5"/>
  <c r="P334" i="5"/>
  <c r="BI332" i="5"/>
  <c r="BH332" i="5"/>
  <c r="BG332" i="5"/>
  <c r="BF332" i="5"/>
  <c r="T332" i="5"/>
  <c r="R332" i="5"/>
  <c r="P332" i="5"/>
  <c r="BI330" i="5"/>
  <c r="BH330" i="5"/>
  <c r="BG330" i="5"/>
  <c r="BF330" i="5"/>
  <c r="T330" i="5"/>
  <c r="R330" i="5"/>
  <c r="P330" i="5"/>
  <c r="BI329" i="5"/>
  <c r="BH329" i="5"/>
  <c r="BG329" i="5"/>
  <c r="BF329" i="5"/>
  <c r="T329" i="5"/>
  <c r="R329" i="5"/>
  <c r="P329" i="5"/>
  <c r="BI328" i="5"/>
  <c r="BH328" i="5"/>
  <c r="BG328" i="5"/>
  <c r="BF328" i="5"/>
  <c r="T328" i="5"/>
  <c r="R328" i="5"/>
  <c r="P328" i="5"/>
  <c r="BI326" i="5"/>
  <c r="BH326" i="5"/>
  <c r="BG326" i="5"/>
  <c r="BF326" i="5"/>
  <c r="T326" i="5"/>
  <c r="R326" i="5"/>
  <c r="P326" i="5"/>
  <c r="BI324" i="5"/>
  <c r="BH324" i="5"/>
  <c r="BG324" i="5"/>
  <c r="BF324" i="5"/>
  <c r="T324" i="5"/>
  <c r="R324" i="5"/>
  <c r="P324" i="5"/>
  <c r="BI322" i="5"/>
  <c r="BH322" i="5"/>
  <c r="BG322" i="5"/>
  <c r="BF322" i="5"/>
  <c r="T322" i="5"/>
  <c r="R322" i="5"/>
  <c r="P322" i="5"/>
  <c r="BI321" i="5"/>
  <c r="BH321" i="5"/>
  <c r="BG321" i="5"/>
  <c r="BF321" i="5"/>
  <c r="T321" i="5"/>
  <c r="R321" i="5"/>
  <c r="P321" i="5"/>
  <c r="BI319" i="5"/>
  <c r="BH319" i="5"/>
  <c r="BG319" i="5"/>
  <c r="BF319" i="5"/>
  <c r="T319" i="5"/>
  <c r="R319" i="5"/>
  <c r="P319" i="5"/>
  <c r="BI317" i="5"/>
  <c r="BH317" i="5"/>
  <c r="BG317" i="5"/>
  <c r="BF317" i="5"/>
  <c r="T317" i="5"/>
  <c r="R317" i="5"/>
  <c r="P317" i="5"/>
  <c r="BI316" i="5"/>
  <c r="BH316" i="5"/>
  <c r="BG316" i="5"/>
  <c r="BF316" i="5"/>
  <c r="T316" i="5"/>
  <c r="R316" i="5"/>
  <c r="P316" i="5"/>
  <c r="BI315" i="5"/>
  <c r="BH315" i="5"/>
  <c r="BG315" i="5"/>
  <c r="BF315" i="5"/>
  <c r="T315" i="5"/>
  <c r="R315" i="5"/>
  <c r="P315" i="5"/>
  <c r="BI314" i="5"/>
  <c r="BH314" i="5"/>
  <c r="BG314" i="5"/>
  <c r="BF314" i="5"/>
  <c r="T314" i="5"/>
  <c r="R314" i="5"/>
  <c r="P314" i="5"/>
  <c r="BI313" i="5"/>
  <c r="BH313" i="5"/>
  <c r="BG313" i="5"/>
  <c r="BF313" i="5"/>
  <c r="T313" i="5"/>
  <c r="R313" i="5"/>
  <c r="P313" i="5"/>
  <c r="BI311" i="5"/>
  <c r="BH311" i="5"/>
  <c r="BG311" i="5"/>
  <c r="BF311" i="5"/>
  <c r="T311" i="5"/>
  <c r="T310" i="5" s="1"/>
  <c r="R311" i="5"/>
  <c r="R310" i="5"/>
  <c r="P311" i="5"/>
  <c r="P310" i="5" s="1"/>
  <c r="BI309" i="5"/>
  <c r="BH309" i="5"/>
  <c r="BG309" i="5"/>
  <c r="BF309" i="5"/>
  <c r="T309" i="5"/>
  <c r="R309" i="5"/>
  <c r="P309" i="5"/>
  <c r="BI308" i="5"/>
  <c r="BH308" i="5"/>
  <c r="BG308" i="5"/>
  <c r="BF308" i="5"/>
  <c r="T308" i="5"/>
  <c r="R308" i="5"/>
  <c r="P308" i="5"/>
  <c r="BI306" i="5"/>
  <c r="BH306" i="5"/>
  <c r="BG306" i="5"/>
  <c r="BF306" i="5"/>
  <c r="T306" i="5"/>
  <c r="T305" i="5"/>
  <c r="R306" i="5"/>
  <c r="R305" i="5" s="1"/>
  <c r="P306" i="5"/>
  <c r="P305" i="5" s="1"/>
  <c r="BI304" i="5"/>
  <c r="BH304" i="5"/>
  <c r="BG304" i="5"/>
  <c r="BF304" i="5"/>
  <c r="T304" i="5"/>
  <c r="R304" i="5"/>
  <c r="P304" i="5"/>
  <c r="BI303" i="5"/>
  <c r="BH303" i="5"/>
  <c r="BG303" i="5"/>
  <c r="BF303" i="5"/>
  <c r="T303" i="5"/>
  <c r="R303" i="5"/>
  <c r="P303" i="5"/>
  <c r="BI301" i="5"/>
  <c r="BH301" i="5"/>
  <c r="BG301" i="5"/>
  <c r="BF301" i="5"/>
  <c r="T301" i="5"/>
  <c r="R301" i="5"/>
  <c r="P301" i="5"/>
  <c r="BI300" i="5"/>
  <c r="BH300" i="5"/>
  <c r="BG300" i="5"/>
  <c r="BF300" i="5"/>
  <c r="T300" i="5"/>
  <c r="R300" i="5"/>
  <c r="P300" i="5"/>
  <c r="BI297" i="5"/>
  <c r="BH297" i="5"/>
  <c r="BG297" i="5"/>
  <c r="BF297" i="5"/>
  <c r="T297" i="5"/>
  <c r="T296" i="5" s="1"/>
  <c r="R297" i="5"/>
  <c r="R296" i="5" s="1"/>
  <c r="P297" i="5"/>
  <c r="P296" i="5" s="1"/>
  <c r="BI295" i="5"/>
  <c r="BH295" i="5"/>
  <c r="BG295" i="5"/>
  <c r="BF295" i="5"/>
  <c r="T295" i="5"/>
  <c r="R295" i="5"/>
  <c r="P295" i="5"/>
  <c r="BI294" i="5"/>
  <c r="BH294" i="5"/>
  <c r="BG294" i="5"/>
  <c r="BF294" i="5"/>
  <c r="T294" i="5"/>
  <c r="R294" i="5"/>
  <c r="P294" i="5"/>
  <c r="BI293" i="5"/>
  <c r="BH293" i="5"/>
  <c r="BG293" i="5"/>
  <c r="BF293" i="5"/>
  <c r="T293" i="5"/>
  <c r="R293" i="5"/>
  <c r="P293" i="5"/>
  <c r="BI292" i="5"/>
  <c r="BH292" i="5"/>
  <c r="BG292" i="5"/>
  <c r="BF292" i="5"/>
  <c r="T292" i="5"/>
  <c r="R292" i="5"/>
  <c r="P292" i="5"/>
  <c r="BI291" i="5"/>
  <c r="BH291" i="5"/>
  <c r="BG291" i="5"/>
  <c r="BF291" i="5"/>
  <c r="T291" i="5"/>
  <c r="R291" i="5"/>
  <c r="P291" i="5"/>
  <c r="BI290" i="5"/>
  <c r="BH290" i="5"/>
  <c r="BG290" i="5"/>
  <c r="BF290" i="5"/>
  <c r="T290" i="5"/>
  <c r="R290" i="5"/>
  <c r="P290" i="5"/>
  <c r="BI289" i="5"/>
  <c r="BH289" i="5"/>
  <c r="BG289" i="5"/>
  <c r="BF289" i="5"/>
  <c r="T289" i="5"/>
  <c r="R289" i="5"/>
  <c r="P289" i="5"/>
  <c r="BI288" i="5"/>
  <c r="BH288" i="5"/>
  <c r="BG288" i="5"/>
  <c r="BF288" i="5"/>
  <c r="T288" i="5"/>
  <c r="R288" i="5"/>
  <c r="P288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5" i="5"/>
  <c r="BH285" i="5"/>
  <c r="BG285" i="5"/>
  <c r="BF285" i="5"/>
  <c r="T285" i="5"/>
  <c r="R285" i="5"/>
  <c r="P285" i="5"/>
  <c r="BI284" i="5"/>
  <c r="BH284" i="5"/>
  <c r="BG284" i="5"/>
  <c r="BF284" i="5"/>
  <c r="T284" i="5"/>
  <c r="R284" i="5"/>
  <c r="P284" i="5"/>
  <c r="BI283" i="5"/>
  <c r="BH283" i="5"/>
  <c r="BG283" i="5"/>
  <c r="BF283" i="5"/>
  <c r="T283" i="5"/>
  <c r="R283" i="5"/>
  <c r="P283" i="5"/>
  <c r="BI282" i="5"/>
  <c r="BH282" i="5"/>
  <c r="BG282" i="5"/>
  <c r="BF282" i="5"/>
  <c r="T282" i="5"/>
  <c r="R282" i="5"/>
  <c r="P282" i="5"/>
  <c r="BI281" i="5"/>
  <c r="BH281" i="5"/>
  <c r="BG281" i="5"/>
  <c r="BF281" i="5"/>
  <c r="T281" i="5"/>
  <c r="R281" i="5"/>
  <c r="P281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8" i="5"/>
  <c r="BH278" i="5"/>
  <c r="BG278" i="5"/>
  <c r="BF278" i="5"/>
  <c r="T278" i="5"/>
  <c r="R278" i="5"/>
  <c r="P278" i="5"/>
  <c r="BI277" i="5"/>
  <c r="BH277" i="5"/>
  <c r="BG277" i="5"/>
  <c r="BF277" i="5"/>
  <c r="T277" i="5"/>
  <c r="R277" i="5"/>
  <c r="P277" i="5"/>
  <c r="BI276" i="5"/>
  <c r="BH276" i="5"/>
  <c r="BG276" i="5"/>
  <c r="BF276" i="5"/>
  <c r="T276" i="5"/>
  <c r="R276" i="5"/>
  <c r="P276" i="5"/>
  <c r="BI275" i="5"/>
  <c r="BH275" i="5"/>
  <c r="BG275" i="5"/>
  <c r="BF275" i="5"/>
  <c r="T275" i="5"/>
  <c r="R275" i="5"/>
  <c r="P275" i="5"/>
  <c r="BI274" i="5"/>
  <c r="BH274" i="5"/>
  <c r="BG274" i="5"/>
  <c r="BF274" i="5"/>
  <c r="T274" i="5"/>
  <c r="R274" i="5"/>
  <c r="P274" i="5"/>
  <c r="BI273" i="5"/>
  <c r="BH273" i="5"/>
  <c r="BG273" i="5"/>
  <c r="BF273" i="5"/>
  <c r="T273" i="5"/>
  <c r="R273" i="5"/>
  <c r="P273" i="5"/>
  <c r="BI272" i="5"/>
  <c r="BH272" i="5"/>
  <c r="BG272" i="5"/>
  <c r="BF272" i="5"/>
  <c r="T272" i="5"/>
  <c r="R272" i="5"/>
  <c r="P272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8" i="5"/>
  <c r="BH268" i="5"/>
  <c r="BG268" i="5"/>
  <c r="BF268" i="5"/>
  <c r="T268" i="5"/>
  <c r="R268" i="5"/>
  <c r="P268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5" i="5"/>
  <c r="BH265" i="5"/>
  <c r="BG265" i="5"/>
  <c r="BF265" i="5"/>
  <c r="T265" i="5"/>
  <c r="R265" i="5"/>
  <c r="P265" i="5"/>
  <c r="BI264" i="5"/>
  <c r="BH264" i="5"/>
  <c r="BG264" i="5"/>
  <c r="BF264" i="5"/>
  <c r="T264" i="5"/>
  <c r="R264" i="5"/>
  <c r="P264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5" i="5"/>
  <c r="BH255" i="5"/>
  <c r="BG255" i="5"/>
  <c r="BF255" i="5"/>
  <c r="T255" i="5"/>
  <c r="R255" i="5"/>
  <c r="P255" i="5"/>
  <c r="BI254" i="5"/>
  <c r="BH254" i="5"/>
  <c r="BG254" i="5"/>
  <c r="BF254" i="5"/>
  <c r="T254" i="5"/>
  <c r="R254" i="5"/>
  <c r="P254" i="5"/>
  <c r="BI253" i="5"/>
  <c r="BH253" i="5"/>
  <c r="BG253" i="5"/>
  <c r="BF253" i="5"/>
  <c r="T253" i="5"/>
  <c r="R253" i="5"/>
  <c r="P253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8" i="5"/>
  <c r="BH248" i="5"/>
  <c r="BG248" i="5"/>
  <c r="BF248" i="5"/>
  <c r="T248" i="5"/>
  <c r="R248" i="5"/>
  <c r="P248" i="5"/>
  <c r="BI247" i="5"/>
  <c r="BH247" i="5"/>
  <c r="BG247" i="5"/>
  <c r="BF247" i="5"/>
  <c r="T247" i="5"/>
  <c r="R247" i="5"/>
  <c r="P247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F126" i="5"/>
  <c r="E124" i="5"/>
  <c r="F89" i="5"/>
  <c r="E87" i="5"/>
  <c r="J24" i="5"/>
  <c r="E24" i="5"/>
  <c r="J129" i="5" s="1"/>
  <c r="J23" i="5"/>
  <c r="J21" i="5"/>
  <c r="E21" i="5"/>
  <c r="J91" i="5" s="1"/>
  <c r="J20" i="5"/>
  <c r="J18" i="5"/>
  <c r="E18" i="5"/>
  <c r="F92" i="5" s="1"/>
  <c r="J17" i="5"/>
  <c r="J15" i="5"/>
  <c r="E15" i="5"/>
  <c r="F128" i="5" s="1"/>
  <c r="J14" i="5"/>
  <c r="J12" i="5"/>
  <c r="J89" i="5" s="1"/>
  <c r="E7" i="5"/>
  <c r="E85" i="5" s="1"/>
  <c r="J37" i="4"/>
  <c r="J36" i="4"/>
  <c r="AY97" i="1" s="1"/>
  <c r="J35" i="4"/>
  <c r="AX97" i="1" s="1"/>
  <c r="BI347" i="4"/>
  <c r="BH347" i="4"/>
  <c r="BG347" i="4"/>
  <c r="BF347" i="4"/>
  <c r="T347" i="4"/>
  <c r="R347" i="4"/>
  <c r="P347" i="4"/>
  <c r="BI346" i="4"/>
  <c r="BH346" i="4"/>
  <c r="BG346" i="4"/>
  <c r="BF346" i="4"/>
  <c r="T346" i="4"/>
  <c r="R346" i="4"/>
  <c r="P346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3" i="4"/>
  <c r="BH343" i="4"/>
  <c r="BG343" i="4"/>
  <c r="BF343" i="4"/>
  <c r="T343" i="4"/>
  <c r="R343" i="4"/>
  <c r="P343" i="4"/>
  <c r="BI342" i="4"/>
  <c r="BH342" i="4"/>
  <c r="BG342" i="4"/>
  <c r="BF342" i="4"/>
  <c r="T342" i="4"/>
  <c r="R342" i="4"/>
  <c r="P342" i="4"/>
  <c r="BI340" i="4"/>
  <c r="BH340" i="4"/>
  <c r="BG340" i="4"/>
  <c r="BF340" i="4"/>
  <c r="T340" i="4"/>
  <c r="R340" i="4"/>
  <c r="P340" i="4"/>
  <c r="BI339" i="4"/>
  <c r="BH339" i="4"/>
  <c r="BG339" i="4"/>
  <c r="BF339" i="4"/>
  <c r="T339" i="4"/>
  <c r="R339" i="4"/>
  <c r="P339" i="4"/>
  <c r="BI337" i="4"/>
  <c r="BH337" i="4"/>
  <c r="BG337" i="4"/>
  <c r="BF337" i="4"/>
  <c r="T337" i="4"/>
  <c r="R337" i="4"/>
  <c r="P337" i="4"/>
  <c r="BI336" i="4"/>
  <c r="BH336" i="4"/>
  <c r="BG336" i="4"/>
  <c r="BF336" i="4"/>
  <c r="T336" i="4"/>
  <c r="R336" i="4"/>
  <c r="P336" i="4"/>
  <c r="BI335" i="4"/>
  <c r="BH335" i="4"/>
  <c r="BG335" i="4"/>
  <c r="BF335" i="4"/>
  <c r="T335" i="4"/>
  <c r="R335" i="4"/>
  <c r="P335" i="4"/>
  <c r="BI334" i="4"/>
  <c r="BH334" i="4"/>
  <c r="BG334" i="4"/>
  <c r="BF334" i="4"/>
  <c r="T334" i="4"/>
  <c r="R334" i="4"/>
  <c r="P334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9" i="4"/>
  <c r="BH329" i="4"/>
  <c r="BG329" i="4"/>
  <c r="BF329" i="4"/>
  <c r="T329" i="4"/>
  <c r="R329" i="4"/>
  <c r="P329" i="4"/>
  <c r="BI328" i="4"/>
  <c r="BH328" i="4"/>
  <c r="BG328" i="4"/>
  <c r="BF328" i="4"/>
  <c r="T328" i="4"/>
  <c r="R328" i="4"/>
  <c r="P328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22" i="4"/>
  <c r="BH322" i="4"/>
  <c r="BG322" i="4"/>
  <c r="BF322" i="4"/>
  <c r="T322" i="4"/>
  <c r="R322" i="4"/>
  <c r="P322" i="4"/>
  <c r="BI321" i="4"/>
  <c r="BH321" i="4"/>
  <c r="BG321" i="4"/>
  <c r="BF321" i="4"/>
  <c r="T321" i="4"/>
  <c r="R321" i="4"/>
  <c r="P321" i="4"/>
  <c r="BI319" i="4"/>
  <c r="BH319" i="4"/>
  <c r="BG319" i="4"/>
  <c r="BF319" i="4"/>
  <c r="T319" i="4"/>
  <c r="R319" i="4"/>
  <c r="P319" i="4"/>
  <c r="BI317" i="4"/>
  <c r="BH317" i="4"/>
  <c r="BG317" i="4"/>
  <c r="BF317" i="4"/>
  <c r="T317" i="4"/>
  <c r="R317" i="4"/>
  <c r="P317" i="4"/>
  <c r="BI316" i="4"/>
  <c r="BH316" i="4"/>
  <c r="BG316" i="4"/>
  <c r="BF316" i="4"/>
  <c r="T316" i="4"/>
  <c r="R316" i="4"/>
  <c r="P316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T310" i="4" s="1"/>
  <c r="R311" i="4"/>
  <c r="R310" i="4"/>
  <c r="P311" i="4"/>
  <c r="P310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306" i="4"/>
  <c r="BH306" i="4"/>
  <c r="BG306" i="4"/>
  <c r="BF306" i="4"/>
  <c r="T306" i="4"/>
  <c r="T305" i="4" s="1"/>
  <c r="R306" i="4"/>
  <c r="R305" i="4"/>
  <c r="P306" i="4"/>
  <c r="P305" i="4"/>
  <c r="BI304" i="4"/>
  <c r="BH304" i="4"/>
  <c r="BG304" i="4"/>
  <c r="BF304" i="4"/>
  <c r="T304" i="4"/>
  <c r="R304" i="4"/>
  <c r="P304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300" i="4"/>
  <c r="BH300" i="4"/>
  <c r="BG300" i="4"/>
  <c r="BF300" i="4"/>
  <c r="T300" i="4"/>
  <c r="R300" i="4"/>
  <c r="P300" i="4"/>
  <c r="BI297" i="4"/>
  <c r="BH297" i="4"/>
  <c r="BG297" i="4"/>
  <c r="BF297" i="4"/>
  <c r="T297" i="4"/>
  <c r="T296" i="4"/>
  <c r="R297" i="4"/>
  <c r="R296" i="4" s="1"/>
  <c r="P297" i="4"/>
  <c r="P296" i="4" s="1"/>
  <c r="BI295" i="4"/>
  <c r="BH295" i="4"/>
  <c r="BG295" i="4"/>
  <c r="BF295" i="4"/>
  <c r="T295" i="4"/>
  <c r="R295" i="4"/>
  <c r="P295" i="4"/>
  <c r="BI294" i="4"/>
  <c r="BH294" i="4"/>
  <c r="BG294" i="4"/>
  <c r="BF294" i="4"/>
  <c r="T294" i="4"/>
  <c r="R294" i="4"/>
  <c r="P294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7" i="4"/>
  <c r="BH267" i="4"/>
  <c r="BG267" i="4"/>
  <c r="BF267" i="4"/>
  <c r="T267" i="4"/>
  <c r="R267" i="4"/>
  <c r="P267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F126" i="4"/>
  <c r="E124" i="4"/>
  <c r="F89" i="4"/>
  <c r="E87" i="4"/>
  <c r="J24" i="4"/>
  <c r="E24" i="4"/>
  <c r="J129" i="4" s="1"/>
  <c r="J23" i="4"/>
  <c r="J21" i="4"/>
  <c r="E21" i="4"/>
  <c r="J128" i="4" s="1"/>
  <c r="J20" i="4"/>
  <c r="J18" i="4"/>
  <c r="E18" i="4"/>
  <c r="F129" i="4" s="1"/>
  <c r="J17" i="4"/>
  <c r="J15" i="4"/>
  <c r="E15" i="4"/>
  <c r="F128" i="4" s="1"/>
  <c r="J14" i="4"/>
  <c r="J12" i="4"/>
  <c r="J89" i="4"/>
  <c r="E7" i="4"/>
  <c r="E122" i="4"/>
  <c r="J37" i="3"/>
  <c r="J36" i="3"/>
  <c r="AY96" i="1" s="1"/>
  <c r="J35" i="3"/>
  <c r="AX96" i="1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3" i="3"/>
  <c r="BH343" i="3"/>
  <c r="BG343" i="3"/>
  <c r="BF343" i="3"/>
  <c r="T343" i="3"/>
  <c r="R343" i="3"/>
  <c r="P343" i="3"/>
  <c r="BI342" i="3"/>
  <c r="BH342" i="3"/>
  <c r="BG342" i="3"/>
  <c r="BF342" i="3"/>
  <c r="T342" i="3"/>
  <c r="R342" i="3"/>
  <c r="P342" i="3"/>
  <c r="BI341" i="3"/>
  <c r="BH341" i="3"/>
  <c r="BG341" i="3"/>
  <c r="BF341" i="3"/>
  <c r="T341" i="3"/>
  <c r="R341" i="3"/>
  <c r="P341" i="3"/>
  <c r="BI340" i="3"/>
  <c r="BH340" i="3"/>
  <c r="BG340" i="3"/>
  <c r="BF340" i="3"/>
  <c r="T340" i="3"/>
  <c r="R340" i="3"/>
  <c r="P340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7" i="3"/>
  <c r="BH327" i="3"/>
  <c r="BG327" i="3"/>
  <c r="BF327" i="3"/>
  <c r="T327" i="3"/>
  <c r="R327" i="3"/>
  <c r="P327" i="3"/>
  <c r="BI326" i="3"/>
  <c r="BH326" i="3"/>
  <c r="BG326" i="3"/>
  <c r="BF326" i="3"/>
  <c r="T326" i="3"/>
  <c r="R326" i="3"/>
  <c r="P326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7" i="3"/>
  <c r="BH317" i="3"/>
  <c r="BG317" i="3"/>
  <c r="BF317" i="3"/>
  <c r="T317" i="3"/>
  <c r="R317" i="3"/>
  <c r="P317" i="3"/>
  <c r="BI315" i="3"/>
  <c r="BH315" i="3"/>
  <c r="BG315" i="3"/>
  <c r="BF315" i="3"/>
  <c r="T315" i="3"/>
  <c r="R315" i="3"/>
  <c r="P315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T308" i="3" s="1"/>
  <c r="R309" i="3"/>
  <c r="R308" i="3" s="1"/>
  <c r="P309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4" i="3"/>
  <c r="BH304" i="3"/>
  <c r="BG304" i="3"/>
  <c r="BF304" i="3"/>
  <c r="T304" i="3"/>
  <c r="T303" i="3" s="1"/>
  <c r="R304" i="3"/>
  <c r="R303" i="3" s="1"/>
  <c r="P304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T294" i="3" s="1"/>
  <c r="R295" i="3"/>
  <c r="R294" i="3" s="1"/>
  <c r="P295" i="3"/>
  <c r="P294" i="3" s="1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F126" i="3"/>
  <c r="E124" i="3"/>
  <c r="F89" i="3"/>
  <c r="E87" i="3"/>
  <c r="J24" i="3"/>
  <c r="E24" i="3"/>
  <c r="J92" i="3" s="1"/>
  <c r="J23" i="3"/>
  <c r="J21" i="3"/>
  <c r="E21" i="3"/>
  <c r="J128" i="3"/>
  <c r="J20" i="3"/>
  <c r="J18" i="3"/>
  <c r="E18" i="3"/>
  <c r="F129" i="3" s="1"/>
  <c r="J17" i="3"/>
  <c r="J15" i="3"/>
  <c r="E15" i="3"/>
  <c r="F91" i="3" s="1"/>
  <c r="J14" i="3"/>
  <c r="J12" i="3"/>
  <c r="J89" i="3" s="1"/>
  <c r="E7" i="3"/>
  <c r="E85" i="3" s="1"/>
  <c r="J37" i="2"/>
  <c r="J36" i="2"/>
  <c r="AY95" i="1" s="1"/>
  <c r="J35" i="2"/>
  <c r="AX95" i="1" s="1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117" i="2" s="1"/>
  <c r="J23" i="2"/>
  <c r="J21" i="2"/>
  <c r="E21" i="2"/>
  <c r="J91" i="2" s="1"/>
  <c r="J20" i="2"/>
  <c r="J18" i="2"/>
  <c r="E18" i="2"/>
  <c r="F92" i="2" s="1"/>
  <c r="J17" i="2"/>
  <c r="J15" i="2"/>
  <c r="E15" i="2"/>
  <c r="F91" i="2" s="1"/>
  <c r="J14" i="2"/>
  <c r="J12" i="2"/>
  <c r="J89" i="2" s="1"/>
  <c r="E7" i="2"/>
  <c r="E110" i="2"/>
  <c r="L90" i="1"/>
  <c r="AM90" i="1"/>
  <c r="AM89" i="1"/>
  <c r="L89" i="1"/>
  <c r="AM87" i="1"/>
  <c r="L87" i="1"/>
  <c r="L85" i="1"/>
  <c r="L84" i="1"/>
  <c r="J157" i="7"/>
  <c r="J155" i="7"/>
  <c r="BK145" i="7"/>
  <c r="J329" i="6"/>
  <c r="J327" i="6"/>
  <c r="BK323" i="6"/>
  <c r="BK318" i="6"/>
  <c r="J317" i="6"/>
  <c r="BK305" i="6"/>
  <c r="J302" i="6"/>
  <c r="J301" i="6"/>
  <c r="J296" i="6"/>
  <c r="BK285" i="6"/>
  <c r="J284" i="6"/>
  <c r="BK273" i="6"/>
  <c r="J269" i="6"/>
  <c r="BK267" i="6"/>
  <c r="BK266" i="6"/>
  <c r="J265" i="6"/>
  <c r="J264" i="6"/>
  <c r="BK263" i="6"/>
  <c r="J262" i="6"/>
  <c r="J261" i="6"/>
  <c r="J250" i="6"/>
  <c r="BK249" i="6"/>
  <c r="J248" i="6"/>
  <c r="J245" i="6"/>
  <c r="BK242" i="6"/>
  <c r="BK230" i="6"/>
  <c r="BK228" i="6"/>
  <c r="J219" i="6"/>
  <c r="BK214" i="6"/>
  <c r="J208" i="6"/>
  <c r="BK204" i="6"/>
  <c r="J167" i="6"/>
  <c r="J165" i="6"/>
  <c r="J164" i="6"/>
  <c r="J160" i="6"/>
  <c r="BK281" i="5"/>
  <c r="J278" i="5"/>
  <c r="J277" i="5"/>
  <c r="J273" i="5"/>
  <c r="J254" i="5"/>
  <c r="J251" i="5"/>
  <c r="BK248" i="5"/>
  <c r="BK246" i="5"/>
  <c r="J238" i="5"/>
  <c r="J231" i="5"/>
  <c r="BK230" i="5"/>
  <c r="BK211" i="5"/>
  <c r="BK205" i="5"/>
  <c r="J184" i="5"/>
  <c r="BK183" i="5"/>
  <c r="BK180" i="5"/>
  <c r="J178" i="5"/>
  <c r="BK173" i="5"/>
  <c r="BK163" i="5"/>
  <c r="BK162" i="5"/>
  <c r="BK155" i="5"/>
  <c r="J153" i="5"/>
  <c r="BK147" i="5"/>
  <c r="BK144" i="5"/>
  <c r="BK137" i="5"/>
  <c r="J347" i="4"/>
  <c r="BK346" i="4"/>
  <c r="BK344" i="4"/>
  <c r="BK342" i="4"/>
  <c r="J336" i="4"/>
  <c r="J335" i="4"/>
  <c r="BK328" i="4"/>
  <c r="BK316" i="4"/>
  <c r="BK314" i="4"/>
  <c r="BK290" i="4"/>
  <c r="J286" i="4"/>
  <c r="BK285" i="4"/>
  <c r="BK284" i="4"/>
  <c r="J278" i="4"/>
  <c r="J277" i="4"/>
  <c r="BK276" i="4"/>
  <c r="BK275" i="4"/>
  <c r="BK274" i="4"/>
  <c r="J272" i="4"/>
  <c r="BK245" i="4"/>
  <c r="J241" i="4"/>
  <c r="J232" i="4"/>
  <c r="J228" i="4"/>
  <c r="J215" i="4"/>
  <c r="BK202" i="4"/>
  <c r="J201" i="4"/>
  <c r="BK194" i="4"/>
  <c r="BK193" i="4"/>
  <c r="J177" i="4"/>
  <c r="J176" i="4"/>
  <c r="J171" i="4"/>
  <c r="J169" i="4"/>
  <c r="J168" i="4"/>
  <c r="J159" i="4"/>
  <c r="BK158" i="4"/>
  <c r="J154" i="4"/>
  <c r="BK153" i="4"/>
  <c r="J150" i="4"/>
  <c r="BK144" i="4"/>
  <c r="J143" i="4"/>
  <c r="BK135" i="4"/>
  <c r="J322" i="3"/>
  <c r="BK307" i="3"/>
  <c r="J306" i="3"/>
  <c r="BK299" i="3"/>
  <c r="BK298" i="3"/>
  <c r="BK292" i="3"/>
  <c r="BK270" i="3"/>
  <c r="J252" i="3"/>
  <c r="BK251" i="3"/>
  <c r="J245" i="3"/>
  <c r="BK240" i="3"/>
  <c r="J233" i="3"/>
  <c r="BK232" i="3"/>
  <c r="BK231" i="3"/>
  <c r="BK223" i="3"/>
  <c r="BK222" i="3"/>
  <c r="J212" i="3"/>
  <c r="J194" i="3"/>
  <c r="J185" i="3"/>
  <c r="BK177" i="3"/>
  <c r="BK172" i="3"/>
  <c r="BK168" i="3"/>
  <c r="J167" i="3"/>
  <c r="BK166" i="3"/>
  <c r="J162" i="3"/>
  <c r="J158" i="3"/>
  <c r="J153" i="3"/>
  <c r="J148" i="3"/>
  <c r="J141" i="3"/>
  <c r="BK140" i="3"/>
  <c r="J139" i="3"/>
  <c r="BK125" i="2"/>
  <c r="J123" i="2"/>
  <c r="BK169" i="7"/>
  <c r="J168" i="7"/>
  <c r="BK159" i="7"/>
  <c r="BK153" i="7"/>
  <c r="BK148" i="7"/>
  <c r="BK259" i="6"/>
  <c r="BK252" i="6"/>
  <c r="J247" i="6"/>
  <c r="BK241" i="6"/>
  <c r="J232" i="6"/>
  <c r="BK224" i="6"/>
  <c r="BK215" i="6"/>
  <c r="J212" i="6"/>
  <c r="J209" i="6"/>
  <c r="J205" i="6"/>
  <c r="J199" i="6"/>
  <c r="J198" i="6"/>
  <c r="BK197" i="6"/>
  <c r="J196" i="6"/>
  <c r="BK192" i="6"/>
  <c r="BK179" i="6"/>
  <c r="J176" i="6"/>
  <c r="BK173" i="6"/>
  <c r="BK168" i="6"/>
  <c r="BK162" i="6"/>
  <c r="BK159" i="6"/>
  <c r="J158" i="6"/>
  <c r="BK157" i="6"/>
  <c r="J155" i="6"/>
  <c r="BK154" i="6"/>
  <c r="J147" i="6"/>
  <c r="J140" i="6"/>
  <c r="J138" i="6"/>
  <c r="J137" i="6"/>
  <c r="BK136" i="6"/>
  <c r="BK335" i="5"/>
  <c r="BK330" i="5"/>
  <c r="BK321" i="5"/>
  <c r="BK311" i="5"/>
  <c r="BK303" i="5"/>
  <c r="J301" i="5"/>
  <c r="J297" i="5"/>
  <c r="BK294" i="5"/>
  <c r="BK292" i="5"/>
  <c r="J287" i="5"/>
  <c r="J285" i="5"/>
  <c r="J284" i="5"/>
  <c r="J279" i="5"/>
  <c r="BK278" i="5"/>
  <c r="BK277" i="5"/>
  <c r="J247" i="5"/>
  <c r="J245" i="5"/>
  <c r="BK243" i="5"/>
  <c r="BK242" i="5"/>
  <c r="BK239" i="5"/>
  <c r="BK238" i="5"/>
  <c r="J229" i="5"/>
  <c r="J216" i="5"/>
  <c r="BK215" i="5"/>
  <c r="J199" i="5"/>
  <c r="J193" i="5"/>
  <c r="J190" i="5"/>
  <c r="BK185" i="5"/>
  <c r="J182" i="5"/>
  <c r="BK181" i="5"/>
  <c r="BK177" i="5"/>
  <c r="J176" i="5"/>
  <c r="J174" i="5"/>
  <c r="J173" i="5"/>
  <c r="J162" i="5"/>
  <c r="BK157" i="5"/>
  <c r="J145" i="5"/>
  <c r="J346" i="4"/>
  <c r="J345" i="4"/>
  <c r="BK343" i="4"/>
  <c r="BK340" i="4"/>
  <c r="J339" i="4"/>
  <c r="J337" i="4"/>
  <c r="BK335" i="4"/>
  <c r="BK334" i="4"/>
  <c r="BK329" i="4"/>
  <c r="J313" i="4"/>
  <c r="J311" i="4"/>
  <c r="J293" i="4"/>
  <c r="J287" i="4"/>
  <c r="BK286" i="4"/>
  <c r="BK283" i="4"/>
  <c r="J271" i="4"/>
  <c r="BK264" i="4"/>
  <c r="BK263" i="4"/>
  <c r="BK262" i="4"/>
  <c r="BK255" i="4"/>
  <c r="BK236" i="4"/>
  <c r="BK228" i="4"/>
  <c r="BK225" i="4"/>
  <c r="BK224" i="4"/>
  <c r="J216" i="4"/>
  <c r="BK214" i="4"/>
  <c r="BK207" i="4"/>
  <c r="BK206" i="4"/>
  <c r="J205" i="4"/>
  <c r="J198" i="4"/>
  <c r="BK197" i="4"/>
  <c r="BK185" i="4"/>
  <c r="BK183" i="4"/>
  <c r="J180" i="4"/>
  <c r="J164" i="4"/>
  <c r="BK161" i="4"/>
  <c r="J157" i="4"/>
  <c r="J146" i="4"/>
  <c r="BK145" i="4"/>
  <c r="BK140" i="4"/>
  <c r="BK139" i="4"/>
  <c r="J138" i="4"/>
  <c r="BK137" i="4"/>
  <c r="J328" i="3"/>
  <c r="J327" i="3"/>
  <c r="J320" i="3"/>
  <c r="J319" i="3"/>
  <c r="J304" i="3"/>
  <c r="J302" i="3"/>
  <c r="J301" i="3"/>
  <c r="J289" i="3"/>
  <c r="BK285" i="3"/>
  <c r="BK284" i="3"/>
  <c r="BK280" i="3"/>
  <c r="J273" i="3"/>
  <c r="BK255" i="3"/>
  <c r="J254" i="3"/>
  <c r="BK245" i="3"/>
  <c r="BK244" i="3"/>
  <c r="BK233" i="3"/>
  <c r="J230" i="3"/>
  <c r="BK229" i="3"/>
  <c r="J228" i="3"/>
  <c r="J218" i="3"/>
  <c r="J211" i="3"/>
  <c r="BK205" i="3"/>
  <c r="J203" i="3"/>
  <c r="BK201" i="3"/>
  <c r="J191" i="3"/>
  <c r="BK190" i="3"/>
  <c r="J184" i="3"/>
  <c r="BK183" i="3"/>
  <c r="J177" i="3"/>
  <c r="J172" i="3"/>
  <c r="BK171" i="3"/>
  <c r="J169" i="3"/>
  <c r="J161" i="3"/>
  <c r="J159" i="3"/>
  <c r="BK149" i="3"/>
  <c r="BK145" i="3"/>
  <c r="BK144" i="3"/>
  <c r="BK133" i="2"/>
  <c r="AS94" i="1"/>
  <c r="J169" i="7"/>
  <c r="BK163" i="7"/>
  <c r="J159" i="7"/>
  <c r="BK158" i="7"/>
  <c r="BK152" i="7"/>
  <c r="J150" i="7"/>
  <c r="J149" i="7"/>
  <c r="J147" i="7"/>
  <c r="BK146" i="7"/>
  <c r="BK141" i="7"/>
  <c r="J129" i="7"/>
  <c r="BK329" i="6"/>
  <c r="BK320" i="6"/>
  <c r="BK301" i="6"/>
  <c r="J291" i="6"/>
  <c r="J283" i="6"/>
  <c r="J282" i="6"/>
  <c r="BK275" i="6"/>
  <c r="BK274" i="6"/>
  <c r="J267" i="6"/>
  <c r="J266" i="6"/>
  <c r="BK265" i="6"/>
  <c r="J258" i="6"/>
  <c r="BK254" i="6"/>
  <c r="BK246" i="6"/>
  <c r="J231" i="6"/>
  <c r="J200" i="6"/>
  <c r="J188" i="6"/>
  <c r="BK164" i="6"/>
  <c r="J163" i="6"/>
  <c r="BK160" i="6"/>
  <c r="BK142" i="6"/>
  <c r="BK326" i="5"/>
  <c r="J324" i="5"/>
  <c r="J322" i="5"/>
  <c r="J319" i="5"/>
  <c r="BK313" i="5"/>
  <c r="BK301" i="5"/>
  <c r="BK295" i="5"/>
  <c r="J283" i="5"/>
  <c r="BK276" i="5"/>
  <c r="J272" i="5"/>
  <c r="BK271" i="5"/>
  <c r="BK269" i="5"/>
  <c r="J261" i="5"/>
  <c r="BK260" i="5"/>
  <c r="J259" i="5"/>
  <c r="J253" i="5"/>
  <c r="BK251" i="5"/>
  <c r="J248" i="5"/>
  <c r="BK236" i="5"/>
  <c r="J223" i="5"/>
  <c r="BK220" i="5"/>
  <c r="BK219" i="5"/>
  <c r="BK216" i="5"/>
  <c r="BK204" i="5"/>
  <c r="J203" i="5"/>
  <c r="J201" i="5"/>
  <c r="J192" i="5"/>
  <c r="BK191" i="5"/>
  <c r="J188" i="5"/>
  <c r="J187" i="5"/>
  <c r="J185" i="5"/>
  <c r="BK182" i="5"/>
  <c r="BK174" i="5"/>
  <c r="J161" i="5"/>
  <c r="J158" i="5"/>
  <c r="J152" i="5"/>
  <c r="BK151" i="5"/>
  <c r="J149" i="5"/>
  <c r="J147" i="5"/>
  <c r="BK146" i="5"/>
  <c r="BK143" i="5"/>
  <c r="J137" i="5"/>
  <c r="BK332" i="4"/>
  <c r="BK330" i="4"/>
  <c r="BK326" i="4"/>
  <c r="J321" i="4"/>
  <c r="J316" i="4"/>
  <c r="J306" i="4"/>
  <c r="BK304" i="4"/>
  <c r="J303" i="4"/>
  <c r="J292" i="4"/>
  <c r="J282" i="4"/>
  <c r="J280" i="4"/>
  <c r="J263" i="4"/>
  <c r="BK247" i="4"/>
  <c r="J245" i="4"/>
  <c r="J243" i="4"/>
  <c r="BK239" i="4"/>
  <c r="BK223" i="4"/>
  <c r="J218" i="4"/>
  <c r="BK172" i="4"/>
  <c r="J158" i="4"/>
  <c r="BK136" i="4"/>
  <c r="J135" i="4"/>
  <c r="BK332" i="3"/>
  <c r="BK320" i="3"/>
  <c r="BK311" i="3"/>
  <c r="J298" i="3"/>
  <c r="BK288" i="3"/>
  <c r="BK287" i="3"/>
  <c r="J277" i="3"/>
  <c r="BK272" i="3"/>
  <c r="J253" i="3"/>
  <c r="BK248" i="3"/>
  <c r="BK246" i="3"/>
  <c r="BK243" i="3"/>
  <c r="J229" i="3"/>
  <c r="BK228" i="3"/>
  <c r="BK214" i="3"/>
  <c r="BK213" i="3"/>
  <c r="J197" i="3"/>
  <c r="J186" i="3"/>
  <c r="BK182" i="3"/>
  <c r="BK181" i="3"/>
  <c r="BK180" i="3"/>
  <c r="J179" i="3"/>
  <c r="BK178" i="3"/>
  <c r="BK175" i="3"/>
  <c r="J170" i="3"/>
  <c r="J164" i="3"/>
  <c r="J135" i="3"/>
  <c r="BK172" i="7"/>
  <c r="J166" i="7"/>
  <c r="J164" i="7"/>
  <c r="J163" i="7"/>
  <c r="J158" i="7"/>
  <c r="BK156" i="7"/>
  <c r="BK155" i="7"/>
  <c r="BK136" i="7"/>
  <c r="BK134" i="7"/>
  <c r="J132" i="7"/>
  <c r="J131" i="7"/>
  <c r="J347" i="6"/>
  <c r="BK346" i="6"/>
  <c r="J345" i="6"/>
  <c r="BK343" i="6"/>
  <c r="BK341" i="6"/>
  <c r="J336" i="6"/>
  <c r="BK310" i="6"/>
  <c r="J309" i="6"/>
  <c r="BK290" i="6"/>
  <c r="BK289" i="6"/>
  <c r="J281" i="6"/>
  <c r="J280" i="6"/>
  <c r="BK247" i="6"/>
  <c r="J243" i="6"/>
  <c r="BK240" i="6"/>
  <c r="J222" i="6"/>
  <c r="BK207" i="6"/>
  <c r="J183" i="6"/>
  <c r="BK181" i="6"/>
  <c r="BK180" i="6"/>
  <c r="BK177" i="6"/>
  <c r="BK172" i="6"/>
  <c r="J159" i="6"/>
  <c r="BK158" i="6"/>
  <c r="J153" i="6"/>
  <c r="J152" i="6"/>
  <c r="J151" i="6"/>
  <c r="J150" i="6"/>
  <c r="J148" i="6"/>
  <c r="J144" i="6"/>
  <c r="J143" i="6"/>
  <c r="BK319" i="5"/>
  <c r="J290" i="5"/>
  <c r="BK283" i="5"/>
  <c r="J275" i="5"/>
  <c r="BK274" i="5"/>
  <c r="J271" i="5"/>
  <c r="J265" i="5"/>
  <c r="BK262" i="5"/>
  <c r="J257" i="5"/>
  <c r="BK247" i="5"/>
  <c r="J243" i="5"/>
  <c r="J234" i="5"/>
  <c r="BK223" i="5"/>
  <c r="J218" i="5"/>
  <c r="BK217" i="5"/>
  <c r="J209" i="5"/>
  <c r="J198" i="5"/>
  <c r="BK190" i="5"/>
  <c r="J189" i="5"/>
  <c r="BK176" i="5"/>
  <c r="J171" i="5"/>
  <c r="J151" i="5"/>
  <c r="J144" i="5"/>
  <c r="J334" i="4"/>
  <c r="BK324" i="4"/>
  <c r="J322" i="4"/>
  <c r="BK321" i="4"/>
  <c r="BK315" i="4"/>
  <c r="J309" i="4"/>
  <c r="BK308" i="4"/>
  <c r="J295" i="4"/>
  <c r="J285" i="4"/>
  <c r="BK281" i="4"/>
  <c r="J275" i="4"/>
  <c r="BK269" i="4"/>
  <c r="BK268" i="4"/>
  <c r="J265" i="4"/>
  <c r="J262" i="4"/>
  <c r="J256" i="4"/>
  <c r="J250" i="4"/>
  <c r="J249" i="4"/>
  <c r="J248" i="4"/>
  <c r="BK244" i="4"/>
  <c r="J236" i="4"/>
  <c r="BK226" i="4"/>
  <c r="BK219" i="4"/>
  <c r="BK218" i="4"/>
  <c r="BK217" i="4"/>
  <c r="BK208" i="4"/>
  <c r="BK200" i="4"/>
  <c r="J195" i="4"/>
  <c r="BK190" i="4"/>
  <c r="BK184" i="4"/>
  <c r="BK173" i="4"/>
  <c r="J172" i="4"/>
  <c r="BK152" i="4"/>
  <c r="J151" i="4"/>
  <c r="J140" i="4"/>
  <c r="BK138" i="4"/>
  <c r="J137" i="4"/>
  <c r="J136" i="4"/>
  <c r="J312" i="3"/>
  <c r="BK309" i="3"/>
  <c r="BK301" i="3"/>
  <c r="BK291" i="3"/>
  <c r="J290" i="3"/>
  <c r="J283" i="3"/>
  <c r="J275" i="3"/>
  <c r="BK259" i="3"/>
  <c r="J258" i="3"/>
  <c r="J257" i="3"/>
  <c r="J244" i="3"/>
  <c r="J243" i="3"/>
  <c r="J242" i="3"/>
  <c r="J241" i="3"/>
  <c r="J234" i="3"/>
  <c r="BK204" i="3"/>
  <c r="BK195" i="3"/>
  <c r="J183" i="3"/>
  <c r="J178" i="3"/>
  <c r="J171" i="3"/>
  <c r="BK164" i="3"/>
  <c r="J163" i="3"/>
  <c r="J152" i="3"/>
  <c r="BK151" i="3"/>
  <c r="BK150" i="3"/>
  <c r="J149" i="3"/>
  <c r="J146" i="3"/>
  <c r="J145" i="3"/>
  <c r="BK139" i="3"/>
  <c r="BK124" i="2"/>
  <c r="BK173" i="7"/>
  <c r="BK166" i="7"/>
  <c r="BK164" i="7"/>
  <c r="J153" i="7"/>
  <c r="BK149" i="7"/>
  <c r="BK144" i="7"/>
  <c r="J136" i="7"/>
  <c r="J135" i="7"/>
  <c r="BK128" i="7"/>
  <c r="J127" i="7"/>
  <c r="BK348" i="6"/>
  <c r="J346" i="6"/>
  <c r="BK345" i="6"/>
  <c r="BK344" i="6"/>
  <c r="J343" i="6"/>
  <c r="J341" i="6"/>
  <c r="BK340" i="6"/>
  <c r="BK327" i="6"/>
  <c r="BK322" i="6"/>
  <c r="J316" i="6"/>
  <c r="J315" i="6"/>
  <c r="BK314" i="6"/>
  <c r="J312" i="6"/>
  <c r="J310" i="6"/>
  <c r="J304" i="6"/>
  <c r="BK302" i="6"/>
  <c r="J295" i="6"/>
  <c r="J285" i="6"/>
  <c r="BK264" i="6"/>
  <c r="BK258" i="6"/>
  <c r="J256" i="6"/>
  <c r="BK248" i="6"/>
  <c r="J239" i="6"/>
  <c r="J233" i="6"/>
  <c r="J230" i="6"/>
  <c r="J228" i="6"/>
  <c r="BK227" i="6"/>
  <c r="J218" i="6"/>
  <c r="J217" i="6"/>
  <c r="J215" i="6"/>
  <c r="J214" i="6"/>
  <c r="J213" i="6"/>
  <c r="BK201" i="6"/>
  <c r="BK193" i="6"/>
  <c r="J190" i="6"/>
  <c r="BK189" i="6"/>
  <c r="J184" i="6"/>
  <c r="J181" i="6"/>
  <c r="J180" i="6"/>
  <c r="J174" i="6"/>
  <c r="J173" i="6"/>
  <c r="BK150" i="6"/>
  <c r="J149" i="6"/>
  <c r="J146" i="6"/>
  <c r="J145" i="6"/>
  <c r="BK144" i="6"/>
  <c r="BK139" i="6"/>
  <c r="J347" i="5"/>
  <c r="BK346" i="5"/>
  <c r="BK345" i="5"/>
  <c r="J344" i="5"/>
  <c r="J343" i="5"/>
  <c r="BK342" i="5"/>
  <c r="J339" i="5"/>
  <c r="BK337" i="5"/>
  <c r="BK336" i="5"/>
  <c r="BK329" i="5"/>
  <c r="J315" i="5"/>
  <c r="J313" i="5"/>
  <c r="J304" i="5"/>
  <c r="J303" i="5"/>
  <c r="J295" i="5"/>
  <c r="J294" i="5"/>
  <c r="BK289" i="5"/>
  <c r="BK282" i="5"/>
  <c r="BK265" i="5"/>
  <c r="BK264" i="5"/>
  <c r="J255" i="5"/>
  <c r="J242" i="5"/>
  <c r="BK241" i="5"/>
  <c r="BK240" i="5"/>
  <c r="J228" i="5"/>
  <c r="J217" i="5"/>
  <c r="BK212" i="5"/>
  <c r="BK206" i="5"/>
  <c r="J141" i="5"/>
  <c r="BK347" i="4"/>
  <c r="BK345" i="4"/>
  <c r="J344" i="4"/>
  <c r="J343" i="4"/>
  <c r="J342" i="4"/>
  <c r="J340" i="4"/>
  <c r="BK339" i="4"/>
  <c r="BK337" i="4"/>
  <c r="BK336" i="4"/>
  <c r="BK319" i="4"/>
  <c r="BK317" i="4"/>
  <c r="BK311" i="4"/>
  <c r="J301" i="4"/>
  <c r="J239" i="4"/>
  <c r="J226" i="4"/>
  <c r="J219" i="4"/>
  <c r="J207" i="4"/>
  <c r="J206" i="4"/>
  <c r="BK205" i="4"/>
  <c r="J193" i="4"/>
  <c r="J188" i="4"/>
  <c r="BK187" i="4"/>
  <c r="J186" i="4"/>
  <c r="J175" i="4"/>
  <c r="J174" i="4"/>
  <c r="BK162" i="4"/>
  <c r="J161" i="4"/>
  <c r="BK159" i="4"/>
  <c r="BK149" i="4"/>
  <c r="J139" i="4"/>
  <c r="J332" i="3"/>
  <c r="BK326" i="3"/>
  <c r="J324" i="3"/>
  <c r="J317" i="3"/>
  <c r="BK295" i="3"/>
  <c r="J292" i="3"/>
  <c r="BK286" i="3"/>
  <c r="J279" i="3"/>
  <c r="BK278" i="3"/>
  <c r="J269" i="3"/>
  <c r="J260" i="3"/>
  <c r="BK257" i="3"/>
  <c r="BK256" i="3"/>
  <c r="BK253" i="3"/>
  <c r="J248" i="3"/>
  <c r="J240" i="3"/>
  <c r="BK225" i="3"/>
  <c r="J224" i="3"/>
  <c r="BK220" i="3"/>
  <c r="J219" i="3"/>
  <c r="BK218" i="3"/>
  <c r="BK206" i="3"/>
  <c r="J205" i="3"/>
  <c r="J204" i="3"/>
  <c r="J196" i="3"/>
  <c r="J195" i="3"/>
  <c r="BK194" i="3"/>
  <c r="BK188" i="3"/>
  <c r="BK163" i="3"/>
  <c r="BK162" i="3"/>
  <c r="BK126" i="2"/>
  <c r="BK168" i="7"/>
  <c r="BK161" i="7"/>
  <c r="BK151" i="7"/>
  <c r="BK143" i="7"/>
  <c r="BK135" i="7"/>
  <c r="BK129" i="7"/>
  <c r="J128" i="7"/>
  <c r="BK336" i="6"/>
  <c r="J331" i="6"/>
  <c r="J322" i="6"/>
  <c r="BK317" i="6"/>
  <c r="BK316" i="6"/>
  <c r="BK307" i="6"/>
  <c r="BK294" i="6"/>
  <c r="BK293" i="6"/>
  <c r="BK292" i="6"/>
  <c r="BK277" i="6"/>
  <c r="BK276" i="6"/>
  <c r="BK226" i="6"/>
  <c r="J223" i="6"/>
  <c r="BK218" i="6"/>
  <c r="BK206" i="6"/>
  <c r="J204" i="6"/>
  <c r="J203" i="6"/>
  <c r="J202" i="6"/>
  <c r="BK198" i="6"/>
  <c r="BK195" i="6"/>
  <c r="BK194" i="6"/>
  <c r="BK208" i="5"/>
  <c r="BK207" i="5"/>
  <c r="J206" i="5"/>
  <c r="BK200" i="5"/>
  <c r="BK199" i="5"/>
  <c r="BK198" i="5"/>
  <c r="J197" i="5"/>
  <c r="BK192" i="5"/>
  <c r="BK188" i="5"/>
  <c r="J186" i="5"/>
  <c r="J180" i="5"/>
  <c r="BK179" i="5"/>
  <c r="BK178" i="5"/>
  <c r="J168" i="5"/>
  <c r="J167" i="5"/>
  <c r="J159" i="5"/>
  <c r="BK149" i="5"/>
  <c r="J148" i="5"/>
  <c r="BK139" i="5"/>
  <c r="BK138" i="5"/>
  <c r="J135" i="5"/>
  <c r="J330" i="4"/>
  <c r="J329" i="4"/>
  <c r="J315" i="4"/>
  <c r="J300" i="4"/>
  <c r="BK297" i="4"/>
  <c r="BK293" i="4"/>
  <c r="J281" i="4"/>
  <c r="BK277" i="4"/>
  <c r="BK271" i="4"/>
  <c r="J269" i="4"/>
  <c r="BK267" i="4"/>
  <c r="BK266" i="4"/>
  <c r="BK261" i="4"/>
  <c r="BK260" i="4"/>
  <c r="BK259" i="4"/>
  <c r="J257" i="4"/>
  <c r="BK254" i="4"/>
  <c r="BK250" i="4"/>
  <c r="J234" i="4"/>
  <c r="BK230" i="4"/>
  <c r="J229" i="4"/>
  <c r="J227" i="4"/>
  <c r="J224" i="4"/>
  <c r="J223" i="4"/>
  <c r="J222" i="4"/>
  <c r="BK221" i="4"/>
  <c r="BK220" i="4"/>
  <c r="J212" i="4"/>
  <c r="BK188" i="4"/>
  <c r="BK169" i="4"/>
  <c r="BK147" i="4"/>
  <c r="BK146" i="4"/>
  <c r="J145" i="4"/>
  <c r="BK345" i="3"/>
  <c r="BK342" i="3"/>
  <c r="J341" i="3"/>
  <c r="J340" i="3"/>
  <c r="J335" i="3"/>
  <c r="J334" i="3"/>
  <c r="J333" i="3"/>
  <c r="J313" i="3"/>
  <c r="BK306" i="3"/>
  <c r="BK290" i="3"/>
  <c r="BK277" i="3"/>
  <c r="BK274" i="3"/>
  <c r="J270" i="3"/>
  <c r="J261" i="3"/>
  <c r="J255" i="3"/>
  <c r="BK254" i="3"/>
  <c r="BK247" i="3"/>
  <c r="BK239" i="3"/>
  <c r="BK238" i="3"/>
  <c r="J236" i="3"/>
  <c r="BK234" i="3"/>
  <c r="J232" i="3"/>
  <c r="J231" i="3"/>
  <c r="J220" i="3"/>
  <c r="J216" i="3"/>
  <c r="BK215" i="3"/>
  <c r="J214" i="3"/>
  <c r="J213" i="3"/>
  <c r="BK212" i="3"/>
  <c r="J207" i="3"/>
  <c r="J202" i="3"/>
  <c r="J201" i="3"/>
  <c r="J200" i="3"/>
  <c r="BK193" i="3"/>
  <c r="J192" i="3"/>
  <c r="BK191" i="3"/>
  <c r="J190" i="3"/>
  <c r="BK187" i="3"/>
  <c r="BK186" i="3"/>
  <c r="J180" i="3"/>
  <c r="BK176" i="3"/>
  <c r="J174" i="3"/>
  <c r="BK173" i="3"/>
  <c r="BK152" i="3"/>
  <c r="BK143" i="3"/>
  <c r="BK138" i="3"/>
  <c r="J132" i="2"/>
  <c r="J130" i="2"/>
  <c r="J129" i="2"/>
  <c r="J128" i="2"/>
  <c r="BK170" i="7"/>
  <c r="J154" i="7"/>
  <c r="BK150" i="7"/>
  <c r="BK147" i="7"/>
  <c r="J140" i="7"/>
  <c r="J335" i="6"/>
  <c r="J333" i="6"/>
  <c r="J325" i="6"/>
  <c r="BK309" i="6"/>
  <c r="BK298" i="6"/>
  <c r="J294" i="6"/>
  <c r="BK291" i="6"/>
  <c r="J290" i="6"/>
  <c r="J287" i="6"/>
  <c r="J286" i="6"/>
  <c r="BK279" i="6"/>
  <c r="BK278" i="6"/>
  <c r="J275" i="6"/>
  <c r="J274" i="6"/>
  <c r="J272" i="6"/>
  <c r="BK270" i="6"/>
  <c r="J268" i="6"/>
  <c r="J263" i="6"/>
  <c r="BK262" i="6"/>
  <c r="BK255" i="6"/>
  <c r="BK251" i="6"/>
  <c r="BK250" i="6"/>
  <c r="BK239" i="6"/>
  <c r="BK237" i="6"/>
  <c r="J235" i="6"/>
  <c r="BK234" i="6"/>
  <c r="BK229" i="6"/>
  <c r="BK219" i="6"/>
  <c r="BK210" i="6"/>
  <c r="J201" i="6"/>
  <c r="J191" i="6"/>
  <c r="BK187" i="6"/>
  <c r="J185" i="6"/>
  <c r="J177" i="6"/>
  <c r="J342" i="5"/>
  <c r="BK340" i="5"/>
  <c r="J337" i="5"/>
  <c r="BK334" i="5"/>
  <c r="BK332" i="5"/>
  <c r="J330" i="5"/>
  <c r="J316" i="5"/>
  <c r="BK315" i="5"/>
  <c r="BK314" i="5"/>
  <c r="BK222" i="4"/>
  <c r="BK216" i="4"/>
  <c r="BK213" i="4"/>
  <c r="BK209" i="4"/>
  <c r="J208" i="4"/>
  <c r="J204" i="4"/>
  <c r="J199" i="4"/>
  <c r="BK198" i="4"/>
  <c r="J194" i="4"/>
  <c r="BK189" i="4"/>
  <c r="J183" i="4"/>
  <c r="BK182" i="4"/>
  <c r="BK179" i="4"/>
  <c r="BK178" i="4"/>
  <c r="BK168" i="4"/>
  <c r="BK167" i="4"/>
  <c r="J166" i="4"/>
  <c r="J149" i="4"/>
  <c r="BK148" i="4"/>
  <c r="J147" i="4"/>
  <c r="BK143" i="4"/>
  <c r="J344" i="3"/>
  <c r="BK340" i="3"/>
  <c r="BK338" i="3"/>
  <c r="BK334" i="3"/>
  <c r="BK314" i="3"/>
  <c r="J309" i="3"/>
  <c r="J307" i="3"/>
  <c r="BK304" i="3"/>
  <c r="J299" i="3"/>
  <c r="BK289" i="3"/>
  <c r="J288" i="3"/>
  <c r="J287" i="3"/>
  <c r="J286" i="3"/>
  <c r="BK279" i="3"/>
  <c r="BK261" i="3"/>
  <c r="BK249" i="3"/>
  <c r="BK242" i="3"/>
  <c r="J227" i="3"/>
  <c r="J223" i="3"/>
  <c r="J221" i="3"/>
  <c r="J215" i="3"/>
  <c r="BK209" i="3"/>
  <c r="BK199" i="3"/>
  <c r="BK196" i="3"/>
  <c r="BK189" i="3"/>
  <c r="J176" i="3"/>
  <c r="J175" i="3"/>
  <c r="BK158" i="3"/>
  <c r="J157" i="3"/>
  <c r="BK155" i="3"/>
  <c r="J150" i="3"/>
  <c r="J147" i="3"/>
  <c r="J142" i="3"/>
  <c r="BK130" i="2"/>
  <c r="BK129" i="2"/>
  <c r="J124" i="2"/>
  <c r="BK123" i="2"/>
  <c r="J173" i="7"/>
  <c r="J172" i="7"/>
  <c r="J161" i="7"/>
  <c r="BK157" i="7"/>
  <c r="J152" i="7"/>
  <c r="J148" i="7"/>
  <c r="J144" i="7"/>
  <c r="J142" i="7"/>
  <c r="J141" i="7"/>
  <c r="J139" i="7"/>
  <c r="J323" i="6"/>
  <c r="J318" i="6"/>
  <c r="J314" i="6"/>
  <c r="BK312" i="6"/>
  <c r="J305" i="6"/>
  <c r="J288" i="6"/>
  <c r="BK287" i="6"/>
  <c r="BK283" i="6"/>
  <c r="BK282" i="6"/>
  <c r="BK281" i="6"/>
  <c r="BK280" i="6"/>
  <c r="J279" i="6"/>
  <c r="J273" i="6"/>
  <c r="J270" i="6"/>
  <c r="BK269" i="6"/>
  <c r="BK268" i="6"/>
  <c r="J226" i="6"/>
  <c r="J225" i="6"/>
  <c r="BK212" i="6"/>
  <c r="BK208" i="6"/>
  <c r="BK205" i="6"/>
  <c r="J182" i="6"/>
  <c r="BK175" i="6"/>
  <c r="BK167" i="6"/>
  <c r="J162" i="6"/>
  <c r="BK141" i="6"/>
  <c r="J139" i="6"/>
  <c r="BK138" i="6"/>
  <c r="BK135" i="6"/>
  <c r="J332" i="5"/>
  <c r="J321" i="5"/>
  <c r="J308" i="5"/>
  <c r="BK306" i="5"/>
  <c r="BK304" i="5"/>
  <c r="J300" i="5"/>
  <c r="J289" i="5"/>
  <c r="J286" i="5"/>
  <c r="J281" i="5"/>
  <c r="J280" i="5"/>
  <c r="J274" i="5"/>
  <c r="BK250" i="5"/>
  <c r="BK249" i="5"/>
  <c r="BK245" i="5"/>
  <c r="BK244" i="5"/>
  <c r="J239" i="5"/>
  <c r="J232" i="5"/>
  <c r="BK231" i="5"/>
  <c r="J227" i="5"/>
  <c r="J220" i="5"/>
  <c r="J219" i="5"/>
  <c r="BK218" i="5"/>
  <c r="BK214" i="5"/>
  <c r="J213" i="5"/>
  <c r="J207" i="5"/>
  <c r="J200" i="5"/>
  <c r="BK197" i="5"/>
  <c r="J196" i="5"/>
  <c r="BK195" i="5"/>
  <c r="J194" i="5"/>
  <c r="BK193" i="5"/>
  <c r="J191" i="5"/>
  <c r="BK184" i="5"/>
  <c r="J177" i="5"/>
  <c r="J175" i="5"/>
  <c r="BK170" i="5"/>
  <c r="BK168" i="5"/>
  <c r="BK167" i="5"/>
  <c r="BK166" i="5"/>
  <c r="BK161" i="5"/>
  <c r="BK159" i="5"/>
  <c r="J154" i="5"/>
  <c r="BK136" i="5"/>
  <c r="J332" i="4"/>
  <c r="BK309" i="4"/>
  <c r="J276" i="4"/>
  <c r="J273" i="4"/>
  <c r="J267" i="4"/>
  <c r="J260" i="4"/>
  <c r="BK257" i="4"/>
  <c r="BK256" i="4"/>
  <c r="J254" i="4"/>
  <c r="BK249" i="4"/>
  <c r="J244" i="4"/>
  <c r="BK240" i="4"/>
  <c r="BK238" i="4"/>
  <c r="BK234" i="4"/>
  <c r="J233" i="4"/>
  <c r="BK232" i="4"/>
  <c r="BK229" i="4"/>
  <c r="BK227" i="4"/>
  <c r="J217" i="4"/>
  <c r="J211" i="4"/>
  <c r="J209" i="4"/>
  <c r="J197" i="4"/>
  <c r="BK196" i="4"/>
  <c r="BK181" i="4"/>
  <c r="J167" i="4"/>
  <c r="J162" i="4"/>
  <c r="J155" i="4"/>
  <c r="J144" i="4"/>
  <c r="BK142" i="4"/>
  <c r="J315" i="3"/>
  <c r="J284" i="3"/>
  <c r="BK281" i="3"/>
  <c r="J222" i="3"/>
  <c r="J217" i="3"/>
  <c r="BK207" i="3"/>
  <c r="BK202" i="3"/>
  <c r="J187" i="3"/>
  <c r="BK184" i="3"/>
  <c r="J182" i="3"/>
  <c r="BK174" i="3"/>
  <c r="BK170" i="3"/>
  <c r="BK169" i="3"/>
  <c r="J168" i="3"/>
  <c r="BK157" i="3"/>
  <c r="J155" i="3"/>
  <c r="J154" i="3"/>
  <c r="J151" i="3"/>
  <c r="J140" i="3"/>
  <c r="J138" i="3"/>
  <c r="J133" i="2"/>
  <c r="BK132" i="2"/>
  <c r="J170" i="7"/>
  <c r="J145" i="7"/>
  <c r="BK142" i="7"/>
  <c r="J133" i="7"/>
  <c r="BK127" i="7"/>
  <c r="BK126" i="7"/>
  <c r="J330" i="6"/>
  <c r="BK325" i="6"/>
  <c r="J307" i="6"/>
  <c r="BK295" i="6"/>
  <c r="J293" i="6"/>
  <c r="J292" i="6"/>
  <c r="J289" i="6"/>
  <c r="BK288" i="6"/>
  <c r="J278" i="6"/>
  <c r="J276" i="6"/>
  <c r="BK272" i="6"/>
  <c r="BK261" i="6"/>
  <c r="BK260" i="6"/>
  <c r="J257" i="6"/>
  <c r="BK256" i="6"/>
  <c r="J249" i="6"/>
  <c r="J240" i="6"/>
  <c r="BK232" i="6"/>
  <c r="BK231" i="6"/>
  <c r="J221" i="6"/>
  <c r="BK209" i="6"/>
  <c r="J206" i="6"/>
  <c r="J197" i="6"/>
  <c r="J193" i="6"/>
  <c r="J192" i="6"/>
  <c r="BK191" i="6"/>
  <c r="BK188" i="6"/>
  <c r="J187" i="6"/>
  <c r="J179" i="6"/>
  <c r="J178" i="6"/>
  <c r="BK176" i="6"/>
  <c r="J172" i="6"/>
  <c r="J168" i="6"/>
  <c r="BK165" i="6"/>
  <c r="BK163" i="6"/>
  <c r="J136" i="6"/>
  <c r="J135" i="6"/>
  <c r="J335" i="5"/>
  <c r="J334" i="5"/>
  <c r="J317" i="5"/>
  <c r="J314" i="5"/>
  <c r="BK308" i="5"/>
  <c r="BK293" i="5"/>
  <c r="BK291" i="5"/>
  <c r="BK290" i="5"/>
  <c r="BK288" i="5"/>
  <c r="BK286" i="5"/>
  <c r="BK284" i="5"/>
  <c r="BK266" i="5"/>
  <c r="BK258" i="5"/>
  <c r="BK256" i="5"/>
  <c r="J250" i="5"/>
  <c r="J244" i="5"/>
  <c r="J236" i="5"/>
  <c r="J226" i="5"/>
  <c r="BK225" i="5"/>
  <c r="J224" i="5"/>
  <c r="BK222" i="5"/>
  <c r="BK213" i="5"/>
  <c r="J212" i="5"/>
  <c r="J211" i="5"/>
  <c r="BK202" i="5"/>
  <c r="BK201" i="5"/>
  <c r="BK196" i="5"/>
  <c r="BK194" i="5"/>
  <c r="BK189" i="5"/>
  <c r="J172" i="5"/>
  <c r="BK171" i="5"/>
  <c r="BK164" i="5"/>
  <c r="J157" i="5"/>
  <c r="BK153" i="5"/>
  <c r="BK152" i="5"/>
  <c r="J136" i="5"/>
  <c r="BK135" i="5"/>
  <c r="J328" i="4"/>
  <c r="BK313" i="4"/>
  <c r="J304" i="4"/>
  <c r="BK303" i="4"/>
  <c r="BK301" i="4"/>
  <c r="J297" i="4"/>
  <c r="J294" i="4"/>
  <c r="J290" i="4"/>
  <c r="J289" i="4"/>
  <c r="BK288" i="4"/>
  <c r="BK282" i="4"/>
  <c r="BK279" i="4"/>
  <c r="J266" i="4"/>
  <c r="J261" i="4"/>
  <c r="BK258" i="4"/>
  <c r="BK251" i="4"/>
  <c r="J246" i="4"/>
  <c r="BK243" i="4"/>
  <c r="J242" i="4"/>
  <c r="BK241" i="4"/>
  <c r="J240" i="4"/>
  <c r="J238" i="4"/>
  <c r="BK231" i="4"/>
  <c r="J221" i="4"/>
  <c r="J220" i="4"/>
  <c r="BK204" i="4"/>
  <c r="BK203" i="4"/>
  <c r="BK199" i="4"/>
  <c r="J196" i="4"/>
  <c r="BK192" i="4"/>
  <c r="J191" i="4"/>
  <c r="J184" i="4"/>
  <c r="BK180" i="4"/>
  <c r="BK176" i="4"/>
  <c r="BK175" i="4"/>
  <c r="BK174" i="4"/>
  <c r="J170" i="4"/>
  <c r="BK163" i="4"/>
  <c r="BK157" i="4"/>
  <c r="BK155" i="4"/>
  <c r="J153" i="4"/>
  <c r="J152" i="4"/>
  <c r="J345" i="3"/>
  <c r="BK344" i="3"/>
  <c r="BK343" i="3"/>
  <c r="J342" i="3"/>
  <c r="J338" i="3"/>
  <c r="BK337" i="3"/>
  <c r="BK335" i="3"/>
  <c r="BK333" i="3"/>
  <c r="J330" i="3"/>
  <c r="BK328" i="3"/>
  <c r="BK322" i="3"/>
  <c r="BK317" i="3"/>
  <c r="BK315" i="3"/>
  <c r="J314" i="3"/>
  <c r="J295" i="3"/>
  <c r="J293" i="3"/>
  <c r="J291" i="3"/>
  <c r="BK282" i="3"/>
  <c r="J281" i="3"/>
  <c r="J280" i="3"/>
  <c r="J276" i="3"/>
  <c r="BK275" i="3"/>
  <c r="BK271" i="3"/>
  <c r="BK252" i="3"/>
  <c r="J247" i="3"/>
  <c r="J173" i="3"/>
  <c r="BK161" i="3"/>
  <c r="BK148" i="3"/>
  <c r="BK147" i="3"/>
  <c r="BK146" i="3"/>
  <c r="BK141" i="3"/>
  <c r="J137" i="3"/>
  <c r="J136" i="3"/>
  <c r="BK128" i="2"/>
  <c r="J146" i="7"/>
  <c r="BK140" i="7"/>
  <c r="BK139" i="7"/>
  <c r="BK138" i="7"/>
  <c r="J134" i="7"/>
  <c r="BK133" i="7"/>
  <c r="BK132" i="7"/>
  <c r="BK131" i="7"/>
  <c r="J348" i="6"/>
  <c r="J340" i="6"/>
  <c r="BK338" i="6"/>
  <c r="J338" i="6"/>
  <c r="BK337" i="6"/>
  <c r="BK331" i="6"/>
  <c r="BK330" i="6"/>
  <c r="BK304" i="6"/>
  <c r="BK296" i="6"/>
  <c r="BK286" i="6"/>
  <c r="BK222" i="6"/>
  <c r="BK213" i="6"/>
  <c r="J210" i="6"/>
  <c r="BK202" i="6"/>
  <c r="BK199" i="6"/>
  <c r="J195" i="6"/>
  <c r="J189" i="6"/>
  <c r="BK183" i="6"/>
  <c r="J157" i="6"/>
  <c r="BK155" i="6"/>
  <c r="J154" i="6"/>
  <c r="BK153" i="6"/>
  <c r="BK152" i="6"/>
  <c r="BK151" i="6"/>
  <c r="BK149" i="6"/>
  <c r="BK148" i="6"/>
  <c r="BK147" i="6"/>
  <c r="BK146" i="6"/>
  <c r="BK145" i="6"/>
  <c r="BK143" i="6"/>
  <c r="BK140" i="6"/>
  <c r="J328" i="5"/>
  <c r="J326" i="5"/>
  <c r="BK324" i="5"/>
  <c r="BK322" i="5"/>
  <c r="BK317" i="5"/>
  <c r="BK300" i="5"/>
  <c r="J288" i="5"/>
  <c r="J282" i="5"/>
  <c r="J276" i="5"/>
  <c r="BK273" i="5"/>
  <c r="BK272" i="5"/>
  <c r="BK268" i="5"/>
  <c r="J267" i="5"/>
  <c r="J264" i="5"/>
  <c r="J263" i="5"/>
  <c r="J262" i="5"/>
  <c r="BK261" i="5"/>
  <c r="BK255" i="5"/>
  <c r="BK254" i="5"/>
  <c r="BK253" i="5"/>
  <c r="J241" i="5"/>
  <c r="BK233" i="5"/>
  <c r="J230" i="5"/>
  <c r="BK228" i="5"/>
  <c r="J222" i="5"/>
  <c r="BK221" i="5"/>
  <c r="J215" i="5"/>
  <c r="BK209" i="5"/>
  <c r="J205" i="5"/>
  <c r="J204" i="5"/>
  <c r="BK203" i="5"/>
  <c r="J202" i="5"/>
  <c r="BK187" i="5"/>
  <c r="BK186" i="5"/>
  <c r="BK172" i="5"/>
  <c r="J170" i="5"/>
  <c r="BK169" i="5"/>
  <c r="J166" i="5"/>
  <c r="BK158" i="5"/>
  <c r="BK154" i="5"/>
  <c r="J150" i="5"/>
  <c r="BK148" i="5"/>
  <c r="J146" i="5"/>
  <c r="J143" i="5"/>
  <c r="BK142" i="5"/>
  <c r="J140" i="5"/>
  <c r="J139" i="5"/>
  <c r="J138" i="5"/>
  <c r="J319" i="4"/>
  <c r="J317" i="4"/>
  <c r="J314" i="4"/>
  <c r="J308" i="4"/>
  <c r="BK306" i="4"/>
  <c r="BK300" i="4"/>
  <c r="BK294" i="4"/>
  <c r="J291" i="4"/>
  <c r="BK289" i="4"/>
  <c r="J279" i="4"/>
  <c r="J274" i="4"/>
  <c r="BK273" i="4"/>
  <c r="BK265" i="4"/>
  <c r="J264" i="4"/>
  <c r="J253" i="4"/>
  <c r="J247" i="4"/>
  <c r="BK246" i="4"/>
  <c r="BK242" i="4"/>
  <c r="BK233" i="4"/>
  <c r="J231" i="4"/>
  <c r="J225" i="4"/>
  <c r="BK215" i="4"/>
  <c r="J214" i="4"/>
  <c r="J213" i="4"/>
  <c r="BK212" i="4"/>
  <c r="BK211" i="4"/>
  <c r="J200" i="4"/>
  <c r="J190" i="4"/>
  <c r="J189" i="4"/>
  <c r="J185" i="4"/>
  <c r="J182" i="4"/>
  <c r="J179" i="4"/>
  <c r="J178" i="4"/>
  <c r="J173" i="4"/>
  <c r="BK164" i="4"/>
  <c r="J163" i="4"/>
  <c r="BK151" i="4"/>
  <c r="BK150" i="4"/>
  <c r="J141" i="4"/>
  <c r="J343" i="3"/>
  <c r="BK341" i="3"/>
  <c r="J337" i="3"/>
  <c r="J326" i="3"/>
  <c r="BK324" i="3"/>
  <c r="BK313" i="3"/>
  <c r="BK312" i="3"/>
  <c r="J311" i="3"/>
  <c r="BK302" i="3"/>
  <c r="J285" i="3"/>
  <c r="BK276" i="3"/>
  <c r="J272" i="3"/>
  <c r="BK267" i="3"/>
  <c r="J267" i="3"/>
  <c r="BK266" i="3"/>
  <c r="J266" i="3"/>
  <c r="BK265" i="3"/>
  <c r="J265" i="3"/>
  <c r="BK264" i="3"/>
  <c r="J264" i="3"/>
  <c r="BK263" i="3"/>
  <c r="J263" i="3"/>
  <c r="BK262" i="3"/>
  <c r="J262" i="3"/>
  <c r="J246" i="3"/>
  <c r="BK241" i="3"/>
  <c r="J238" i="3"/>
  <c r="BK236" i="3"/>
  <c r="BK226" i="3"/>
  <c r="BK221" i="3"/>
  <c r="J209" i="3"/>
  <c r="J198" i="3"/>
  <c r="J193" i="3"/>
  <c r="BK192" i="3"/>
  <c r="J189" i="3"/>
  <c r="BK185" i="3"/>
  <c r="J181" i="3"/>
  <c r="BK167" i="3"/>
  <c r="J166" i="3"/>
  <c r="BK159" i="3"/>
  <c r="BK154" i="3"/>
  <c r="J144" i="3"/>
  <c r="J143" i="3"/>
  <c r="BK142" i="3"/>
  <c r="BK137" i="3"/>
  <c r="BK136" i="3"/>
  <c r="J126" i="2"/>
  <c r="J156" i="7"/>
  <c r="BK154" i="7"/>
  <c r="J151" i="7"/>
  <c r="J143" i="7"/>
  <c r="J138" i="7"/>
  <c r="J126" i="7"/>
  <c r="BK347" i="6"/>
  <c r="J344" i="6"/>
  <c r="BK335" i="6"/>
  <c r="BK333" i="6"/>
  <c r="BK284" i="6"/>
  <c r="J277" i="6"/>
  <c r="J260" i="6"/>
  <c r="J252" i="6"/>
  <c r="J251" i="6"/>
  <c r="J246" i="6"/>
  <c r="BK245" i="6"/>
  <c r="BK244" i="6"/>
  <c r="J237" i="6"/>
  <c r="J234" i="6"/>
  <c r="BK225" i="6"/>
  <c r="J224" i="6"/>
  <c r="BK223" i="6"/>
  <c r="BK221" i="6"/>
  <c r="BK220" i="6"/>
  <c r="BK217" i="6"/>
  <c r="J216" i="6"/>
  <c r="J207" i="6"/>
  <c r="BK200" i="6"/>
  <c r="BK196" i="6"/>
  <c r="BK190" i="6"/>
  <c r="J186" i="6"/>
  <c r="BK184" i="6"/>
  <c r="BK182" i="6"/>
  <c r="BK174" i="6"/>
  <c r="BK171" i="6"/>
  <c r="J171" i="6"/>
  <c r="BK170" i="6"/>
  <c r="J170" i="6"/>
  <c r="BK169" i="6"/>
  <c r="J169" i="6"/>
  <c r="J329" i="5"/>
  <c r="BK328" i="5"/>
  <c r="BK316" i="5"/>
  <c r="J311" i="5"/>
  <c r="BK309" i="5"/>
  <c r="BK297" i="5"/>
  <c r="J293" i="5"/>
  <c r="J292" i="5"/>
  <c r="J291" i="5"/>
  <c r="BK287" i="5"/>
  <c r="BK279" i="5"/>
  <c r="J269" i="5"/>
  <c r="J268" i="5"/>
  <c r="BK267" i="5"/>
  <c r="J260" i="5"/>
  <c r="BK259" i="5"/>
  <c r="J258" i="5"/>
  <c r="BK257" i="5"/>
  <c r="J249" i="5"/>
  <c r="J240" i="5"/>
  <c r="BK234" i="5"/>
  <c r="J233" i="5"/>
  <c r="BK232" i="5"/>
  <c r="BK227" i="5"/>
  <c r="BK226" i="5"/>
  <c r="J225" i="5"/>
  <c r="BK224" i="5"/>
  <c r="J214" i="5"/>
  <c r="J208" i="5"/>
  <c r="J195" i="5"/>
  <c r="J183" i="5"/>
  <c r="J181" i="5"/>
  <c r="J179" i="5"/>
  <c r="BK175" i="5"/>
  <c r="J169" i="5"/>
  <c r="J164" i="5"/>
  <c r="J163" i="5"/>
  <c r="J155" i="5"/>
  <c r="BK150" i="5"/>
  <c r="BK145" i="5"/>
  <c r="J142" i="5"/>
  <c r="BK141" i="5"/>
  <c r="BK140" i="5"/>
  <c r="J326" i="4"/>
  <c r="J324" i="4"/>
  <c r="BK322" i="4"/>
  <c r="BK295" i="4"/>
  <c r="BK292" i="4"/>
  <c r="BK291" i="4"/>
  <c r="J288" i="4"/>
  <c r="BK287" i="4"/>
  <c r="J284" i="4"/>
  <c r="J283" i="4"/>
  <c r="BK280" i="4"/>
  <c r="BK278" i="4"/>
  <c r="BK272" i="4"/>
  <c r="J268" i="4"/>
  <c r="J259" i="4"/>
  <c r="J258" i="4"/>
  <c r="J255" i="4"/>
  <c r="BK253" i="4"/>
  <c r="J251" i="4"/>
  <c r="BK248" i="4"/>
  <c r="J230" i="4"/>
  <c r="J203" i="4"/>
  <c r="J202" i="4"/>
  <c r="BK201" i="4"/>
  <c r="BK195" i="4"/>
  <c r="J192" i="4"/>
  <c r="BK191" i="4"/>
  <c r="J187" i="4"/>
  <c r="BK186" i="4"/>
  <c r="J181" i="4"/>
  <c r="BK177" i="4"/>
  <c r="BK171" i="4"/>
  <c r="BK170" i="4"/>
  <c r="BK166" i="4"/>
  <c r="BK154" i="4"/>
  <c r="J148" i="4"/>
  <c r="J142" i="4"/>
  <c r="BK141" i="4"/>
  <c r="BK330" i="3"/>
  <c r="BK327" i="3"/>
  <c r="BK319" i="3"/>
  <c r="BK293" i="3"/>
  <c r="BK283" i="3"/>
  <c r="J282" i="3"/>
  <c r="J278" i="3"/>
  <c r="J274" i="3"/>
  <c r="BK273" i="3"/>
  <c r="J256" i="3"/>
  <c r="J251" i="3"/>
  <c r="J249" i="3"/>
  <c r="BK227" i="3"/>
  <c r="J226" i="3"/>
  <c r="J225" i="3"/>
  <c r="BK224" i="3"/>
  <c r="BK217" i="3"/>
  <c r="BK211" i="3"/>
  <c r="BK208" i="3"/>
  <c r="J206" i="3"/>
  <c r="BK203" i="3"/>
  <c r="BK200" i="3"/>
  <c r="J199" i="3"/>
  <c r="J188" i="3"/>
  <c r="BK179" i="3"/>
  <c r="BK153" i="3"/>
  <c r="BK135" i="3"/>
  <c r="J125" i="2"/>
  <c r="J337" i="6"/>
  <c r="J320" i="6"/>
  <c r="BK315" i="6"/>
  <c r="J298" i="6"/>
  <c r="J259" i="6"/>
  <c r="BK257" i="6"/>
  <c r="J255" i="6"/>
  <c r="J254" i="6"/>
  <c r="J244" i="6"/>
  <c r="BK243" i="6"/>
  <c r="J242" i="6"/>
  <c r="J241" i="6"/>
  <c r="BK235" i="6"/>
  <c r="BK233" i="6"/>
  <c r="J229" i="6"/>
  <c r="J227" i="6"/>
  <c r="J220" i="6"/>
  <c r="BK216" i="6"/>
  <c r="BK203" i="6"/>
  <c r="J194" i="6"/>
  <c r="BK186" i="6"/>
  <c r="BK185" i="6"/>
  <c r="BK178" i="6"/>
  <c r="J175" i="6"/>
  <c r="J142" i="6"/>
  <c r="J141" i="6"/>
  <c r="BK137" i="6"/>
  <c r="BK347" i="5"/>
  <c r="J346" i="5"/>
  <c r="J345" i="5"/>
  <c r="BK344" i="5"/>
  <c r="BK343" i="5"/>
  <c r="J340" i="5"/>
  <c r="BK339" i="5"/>
  <c r="J336" i="5"/>
  <c r="J309" i="5"/>
  <c r="J306" i="5"/>
  <c r="BK285" i="5"/>
  <c r="BK280" i="5"/>
  <c r="BK275" i="5"/>
  <c r="J266" i="5"/>
  <c r="BK263" i="5"/>
  <c r="J256" i="5"/>
  <c r="J246" i="5"/>
  <c r="BK229" i="5"/>
  <c r="J221" i="5"/>
  <c r="J271" i="3"/>
  <c r="BK269" i="3"/>
  <c r="BK260" i="3"/>
  <c r="J259" i="3"/>
  <c r="BK258" i="3"/>
  <c r="J239" i="3"/>
  <c r="BK230" i="3"/>
  <c r="BK219" i="3"/>
  <c r="BK216" i="3"/>
  <c r="J208" i="3"/>
  <c r="BK198" i="3"/>
  <c r="BK197" i="3"/>
  <c r="BK210" i="5" l="1"/>
  <c r="J210" i="5" s="1"/>
  <c r="J102" i="5" s="1"/>
  <c r="BK270" i="5"/>
  <c r="J270" i="5" s="1"/>
  <c r="J104" i="5" s="1"/>
  <c r="P312" i="5"/>
  <c r="R166" i="6"/>
  <c r="P271" i="6"/>
  <c r="BK300" i="6"/>
  <c r="J300" i="6" s="1"/>
  <c r="J107" i="6" s="1"/>
  <c r="T303" i="6"/>
  <c r="R156" i="3"/>
  <c r="R210" i="3"/>
  <c r="T310" i="3"/>
  <c r="BK156" i="4"/>
  <c r="J156" i="4" s="1"/>
  <c r="J99" i="4" s="1"/>
  <c r="BK210" i="4"/>
  <c r="J210" i="4" s="1"/>
  <c r="J102" i="4" s="1"/>
  <c r="R270" i="4"/>
  <c r="BK299" i="4"/>
  <c r="J299" i="4" s="1"/>
  <c r="J107" i="4" s="1"/>
  <c r="R302" i="4"/>
  <c r="R307" i="4"/>
  <c r="R134" i="5"/>
  <c r="T156" i="5"/>
  <c r="R160" i="5"/>
  <c r="R210" i="5"/>
  <c r="T270" i="5"/>
  <c r="P299" i="5"/>
  <c r="P302" i="5"/>
  <c r="P307" i="5"/>
  <c r="BK166" i="6"/>
  <c r="J166" i="6" s="1"/>
  <c r="J101" i="6" s="1"/>
  <c r="BK271" i="6"/>
  <c r="J271" i="6" s="1"/>
  <c r="J104" i="6" s="1"/>
  <c r="T313" i="6"/>
  <c r="T122" i="2"/>
  <c r="BK165" i="3"/>
  <c r="J165" i="3" s="1"/>
  <c r="J101" i="3" s="1"/>
  <c r="T235" i="3"/>
  <c r="R300" i="3"/>
  <c r="R134" i="4"/>
  <c r="T156" i="4"/>
  <c r="P160" i="4"/>
  <c r="P235" i="4"/>
  <c r="BK312" i="4"/>
  <c r="J312" i="4"/>
  <c r="J112" i="4" s="1"/>
  <c r="BK156" i="5"/>
  <c r="J156" i="5" s="1"/>
  <c r="J99" i="5" s="1"/>
  <c r="P156" i="5"/>
  <c r="P160" i="5"/>
  <c r="T210" i="5"/>
  <c r="P270" i="5"/>
  <c r="T312" i="5"/>
  <c r="R134" i="6"/>
  <c r="P161" i="6"/>
  <c r="R211" i="6"/>
  <c r="BK303" i="6"/>
  <c r="J303" i="6"/>
  <c r="J108" i="6" s="1"/>
  <c r="BK127" i="2"/>
  <c r="J127" i="2"/>
  <c r="J99" i="2" s="1"/>
  <c r="P134" i="3"/>
  <c r="P160" i="3"/>
  <c r="P235" i="3"/>
  <c r="T297" i="3"/>
  <c r="P305" i="3"/>
  <c r="P156" i="4"/>
  <c r="P210" i="4"/>
  <c r="P270" i="4"/>
  <c r="P299" i="4"/>
  <c r="T302" i="4"/>
  <c r="P307" i="4"/>
  <c r="P165" i="5"/>
  <c r="R235" i="5"/>
  <c r="R312" i="5"/>
  <c r="T134" i="6"/>
  <c r="BK161" i="6"/>
  <c r="J161" i="6" s="1"/>
  <c r="J100" i="6" s="1"/>
  <c r="P236" i="6"/>
  <c r="R300" i="6"/>
  <c r="BK308" i="6"/>
  <c r="J308" i="6"/>
  <c r="J110" i="6" s="1"/>
  <c r="P131" i="2"/>
  <c r="BK156" i="3"/>
  <c r="J156" i="3"/>
  <c r="J99" i="3" s="1"/>
  <c r="T160" i="3"/>
  <c r="T210" i="3"/>
  <c r="P310" i="3"/>
  <c r="P165" i="4"/>
  <c r="R210" i="4"/>
  <c r="R312" i="4"/>
  <c r="R165" i="5"/>
  <c r="P235" i="5"/>
  <c r="BK312" i="5"/>
  <c r="J312" i="5" s="1"/>
  <c r="J112" i="5" s="1"/>
  <c r="P166" i="6"/>
  <c r="T271" i="6"/>
  <c r="R303" i="6"/>
  <c r="T127" i="2"/>
  <c r="R134" i="3"/>
  <c r="BK160" i="3"/>
  <c r="J160" i="3" s="1"/>
  <c r="J100" i="3" s="1"/>
  <c r="BK235" i="3"/>
  <c r="J235" i="3" s="1"/>
  <c r="J103" i="3" s="1"/>
  <c r="R310" i="3"/>
  <c r="BK134" i="5"/>
  <c r="J134" i="5" s="1"/>
  <c r="J98" i="5" s="1"/>
  <c r="T156" i="6"/>
  <c r="BK236" i="6"/>
  <c r="J236" i="6"/>
  <c r="J103" i="6" s="1"/>
  <c r="BK313" i="6"/>
  <c r="J313" i="6"/>
  <c r="J112" i="6" s="1"/>
  <c r="R122" i="2"/>
  <c r="T134" i="3"/>
  <c r="BK210" i="3"/>
  <c r="J210" i="3" s="1"/>
  <c r="J102" i="3" s="1"/>
  <c r="R268" i="3"/>
  <c r="R297" i="3"/>
  <c r="BK305" i="3"/>
  <c r="J305" i="3" s="1"/>
  <c r="J110" i="3" s="1"/>
  <c r="P134" i="4"/>
  <c r="R156" i="4"/>
  <c r="R160" i="4"/>
  <c r="T210" i="4"/>
  <c r="T312" i="4"/>
  <c r="P156" i="6"/>
  <c r="T161" i="6"/>
  <c r="R271" i="6"/>
  <c r="P300" i="6"/>
  <c r="P308" i="6"/>
  <c r="R125" i="7"/>
  <c r="T137" i="7"/>
  <c r="BK122" i="2"/>
  <c r="J122" i="2" s="1"/>
  <c r="J98" i="2" s="1"/>
  <c r="BK131" i="2"/>
  <c r="J131" i="2" s="1"/>
  <c r="J100" i="2" s="1"/>
  <c r="P165" i="3"/>
  <c r="P268" i="3"/>
  <c r="BK297" i="3"/>
  <c r="J297" i="3" s="1"/>
  <c r="J107" i="3" s="1"/>
  <c r="BK300" i="3"/>
  <c r="J300" i="3" s="1"/>
  <c r="J108" i="3" s="1"/>
  <c r="R305" i="3"/>
  <c r="R165" i="4"/>
  <c r="T270" i="4"/>
  <c r="T299" i="4"/>
  <c r="BK165" i="5"/>
  <c r="J165" i="5" s="1"/>
  <c r="J101" i="5" s="1"/>
  <c r="BK235" i="5"/>
  <c r="J235" i="5" s="1"/>
  <c r="J103" i="5" s="1"/>
  <c r="R299" i="5"/>
  <c r="T302" i="5"/>
  <c r="T307" i="5"/>
  <c r="T166" i="6"/>
  <c r="T211" i="6"/>
  <c r="P313" i="6"/>
  <c r="BK137" i="7"/>
  <c r="J137" i="7"/>
  <c r="J101" i="7" s="1"/>
  <c r="BK165" i="7"/>
  <c r="J165" i="7" s="1"/>
  <c r="J102" i="7" s="1"/>
  <c r="P122" i="2"/>
  <c r="R131" i="2"/>
  <c r="T165" i="3"/>
  <c r="T268" i="3"/>
  <c r="P297" i="3"/>
  <c r="T305" i="3"/>
  <c r="BK134" i="4"/>
  <c r="J134" i="4" s="1"/>
  <c r="J98" i="4" s="1"/>
  <c r="BK160" i="4"/>
  <c r="J160" i="4" s="1"/>
  <c r="J100" i="4" s="1"/>
  <c r="BK235" i="4"/>
  <c r="J235" i="4" s="1"/>
  <c r="J103" i="4" s="1"/>
  <c r="P312" i="4"/>
  <c r="T134" i="5"/>
  <c r="R156" i="5"/>
  <c r="T160" i="5"/>
  <c r="BK156" i="6"/>
  <c r="J156" i="6" s="1"/>
  <c r="J99" i="6" s="1"/>
  <c r="R161" i="6"/>
  <c r="T236" i="6"/>
  <c r="T300" i="6"/>
  <c r="R308" i="6"/>
  <c r="BK125" i="7"/>
  <c r="J125" i="7"/>
  <c r="J99" i="7" s="1"/>
  <c r="T125" i="7"/>
  <c r="R137" i="7"/>
  <c r="R127" i="2"/>
  <c r="BK134" i="3"/>
  <c r="J134" i="3" s="1"/>
  <c r="J98" i="3" s="1"/>
  <c r="T156" i="3"/>
  <c r="R235" i="3"/>
  <c r="P300" i="3"/>
  <c r="T165" i="4"/>
  <c r="BK270" i="4"/>
  <c r="J270" i="4" s="1"/>
  <c r="J104" i="4" s="1"/>
  <c r="R299" i="4"/>
  <c r="BK307" i="4"/>
  <c r="J307" i="4" s="1"/>
  <c r="J110" i="4" s="1"/>
  <c r="P134" i="5"/>
  <c r="BK160" i="5"/>
  <c r="J160" i="5" s="1"/>
  <c r="J100" i="5" s="1"/>
  <c r="P210" i="5"/>
  <c r="R270" i="5"/>
  <c r="BK302" i="5"/>
  <c r="J302" i="5" s="1"/>
  <c r="J108" i="5" s="1"/>
  <c r="R307" i="5"/>
  <c r="P134" i="6"/>
  <c r="R156" i="6"/>
  <c r="R236" i="6"/>
  <c r="P303" i="6"/>
  <c r="T308" i="6"/>
  <c r="P130" i="7"/>
  <c r="T130" i="7"/>
  <c r="P165" i="7"/>
  <c r="P127" i="2"/>
  <c r="R165" i="3"/>
  <c r="BK268" i="3"/>
  <c r="J268" i="3" s="1"/>
  <c r="J104" i="3" s="1"/>
  <c r="T300" i="3"/>
  <c r="BK165" i="4"/>
  <c r="J165" i="4" s="1"/>
  <c r="J101" i="4" s="1"/>
  <c r="R235" i="4"/>
  <c r="P302" i="4"/>
  <c r="T307" i="4"/>
  <c r="T165" i="5"/>
  <c r="T235" i="5"/>
  <c r="BK299" i="5"/>
  <c r="J299" i="5"/>
  <c r="J107" i="5" s="1"/>
  <c r="T299" i="5"/>
  <c r="T298" i="5" s="1"/>
  <c r="R302" i="5"/>
  <c r="BK307" i="5"/>
  <c r="J307" i="5" s="1"/>
  <c r="J110" i="5" s="1"/>
  <c r="P125" i="7"/>
  <c r="P137" i="7"/>
  <c r="R165" i="7"/>
  <c r="T131" i="2"/>
  <c r="P156" i="3"/>
  <c r="R160" i="3"/>
  <c r="P210" i="3"/>
  <c r="BK310" i="3"/>
  <c r="J310" i="3" s="1"/>
  <c r="J112" i="3" s="1"/>
  <c r="T134" i="4"/>
  <c r="T160" i="4"/>
  <c r="T235" i="4"/>
  <c r="BK302" i="4"/>
  <c r="J302" i="4" s="1"/>
  <c r="J108" i="4" s="1"/>
  <c r="BK134" i="6"/>
  <c r="J134" i="6"/>
  <c r="J98" i="6" s="1"/>
  <c r="BK211" i="6"/>
  <c r="J211" i="6" s="1"/>
  <c r="J102" i="6" s="1"/>
  <c r="P211" i="6"/>
  <c r="R313" i="6"/>
  <c r="BK130" i="7"/>
  <c r="J130" i="7" s="1"/>
  <c r="J100" i="7" s="1"/>
  <c r="R130" i="7"/>
  <c r="T165" i="7"/>
  <c r="BE201" i="3"/>
  <c r="BE204" i="3"/>
  <c r="BE209" i="3"/>
  <c r="BE220" i="3"/>
  <c r="BE224" i="3"/>
  <c r="BE243" i="3"/>
  <c r="BE230" i="5"/>
  <c r="BE236" i="5"/>
  <c r="BE264" i="5"/>
  <c r="BE278" i="5"/>
  <c r="BE286" i="5"/>
  <c r="BE288" i="5"/>
  <c r="BE294" i="5"/>
  <c r="BE304" i="5"/>
  <c r="BE329" i="5"/>
  <c r="BE330" i="5"/>
  <c r="BE334" i="5"/>
  <c r="BE336" i="5"/>
  <c r="BE337" i="5"/>
  <c r="BE342" i="5"/>
  <c r="BE172" i="6"/>
  <c r="BE191" i="6"/>
  <c r="BE213" i="6"/>
  <c r="BE302" i="6"/>
  <c r="BE325" i="6"/>
  <c r="BE330" i="6"/>
  <c r="BK311" i="6"/>
  <c r="J311" i="6"/>
  <c r="J111" i="6" s="1"/>
  <c r="F117" i="2"/>
  <c r="BE126" i="2"/>
  <c r="E122" i="3"/>
  <c r="BE161" i="3"/>
  <c r="BE166" i="3"/>
  <c r="BE180" i="3"/>
  <c r="BE192" i="3"/>
  <c r="BE195" i="3"/>
  <c r="BE212" i="3"/>
  <c r="BE218" i="3"/>
  <c r="BE228" i="3"/>
  <c r="BE229" i="3"/>
  <c r="BE234" i="3"/>
  <c r="BE244" i="3"/>
  <c r="BE260" i="3"/>
  <c r="BE271" i="3"/>
  <c r="BE275" i="3"/>
  <c r="BE285" i="3"/>
  <c r="BE299" i="3"/>
  <c r="BE151" i="4"/>
  <c r="BE167" i="4"/>
  <c r="BE183" i="4"/>
  <c r="BE189" i="4"/>
  <c r="BE193" i="4"/>
  <c r="BE196" i="4"/>
  <c r="BE207" i="4"/>
  <c r="BE215" i="4"/>
  <c r="BE225" i="4"/>
  <c r="BE261" i="4"/>
  <c r="BE285" i="4"/>
  <c r="BE301" i="4"/>
  <c r="BE315" i="4"/>
  <c r="BE328" i="4"/>
  <c r="BE329" i="4"/>
  <c r="BE136" i="5"/>
  <c r="BE153" i="5"/>
  <c r="BE158" i="5"/>
  <c r="BE184" i="5"/>
  <c r="BE188" i="5"/>
  <c r="BE192" i="5"/>
  <c r="BE193" i="5"/>
  <c r="BE202" i="5"/>
  <c r="BE211" i="5"/>
  <c r="BE218" i="5"/>
  <c r="BE220" i="5"/>
  <c r="BE222" i="5"/>
  <c r="BE242" i="5"/>
  <c r="BE253" i="5"/>
  <c r="BE301" i="5"/>
  <c r="BE314" i="5"/>
  <c r="BE317" i="5"/>
  <c r="BE324" i="5"/>
  <c r="BK305" i="5"/>
  <c r="J305" i="5" s="1"/>
  <c r="J109" i="5" s="1"/>
  <c r="BK310" i="5"/>
  <c r="J310" i="5" s="1"/>
  <c r="J111" i="5" s="1"/>
  <c r="F92" i="6"/>
  <c r="J129" i="6"/>
  <c r="BE169" i="6"/>
  <c r="BE170" i="6"/>
  <c r="BE171" i="6"/>
  <c r="BE178" i="6"/>
  <c r="BE198" i="6"/>
  <c r="BE203" i="6"/>
  <c r="BE231" i="6"/>
  <c r="BE239" i="6"/>
  <c r="BE249" i="6"/>
  <c r="BE254" i="6"/>
  <c r="BE268" i="6"/>
  <c r="BE287" i="6"/>
  <c r="BE288" i="6"/>
  <c r="BE291" i="6"/>
  <c r="BE304" i="6"/>
  <c r="BE315" i="6"/>
  <c r="BE338" i="6"/>
  <c r="BE343" i="6"/>
  <c r="BE345" i="6"/>
  <c r="BE348" i="6"/>
  <c r="F91" i="7"/>
  <c r="BE135" i="7"/>
  <c r="BE140" i="7"/>
  <c r="BE147" i="7"/>
  <c r="BE128" i="2"/>
  <c r="F128" i="3"/>
  <c r="BE168" i="3"/>
  <c r="BE182" i="3"/>
  <c r="BE190" i="3"/>
  <c r="BE199" i="3"/>
  <c r="BE205" i="3"/>
  <c r="BE211" i="3"/>
  <c r="BE219" i="3"/>
  <c r="BE222" i="3"/>
  <c r="BE227" i="3"/>
  <c r="BE239" i="3"/>
  <c r="BE242" i="3"/>
  <c r="BE253" i="3"/>
  <c r="BE257" i="3"/>
  <c r="BE261" i="3"/>
  <c r="BE262" i="3"/>
  <c r="BE263" i="3"/>
  <c r="BE264" i="3"/>
  <c r="BE265" i="3"/>
  <c r="BE266" i="3"/>
  <c r="BE267" i="3"/>
  <c r="BE278" i="3"/>
  <c r="BE286" i="3"/>
  <c r="BE304" i="3"/>
  <c r="BE314" i="3"/>
  <c r="BE320" i="3"/>
  <c r="BE333" i="3"/>
  <c r="BE334" i="3"/>
  <c r="BE335" i="3"/>
  <c r="BE338" i="3"/>
  <c r="BE342" i="3"/>
  <c r="BE345" i="3"/>
  <c r="BK294" i="3"/>
  <c r="J294" i="3"/>
  <c r="J105" i="3" s="1"/>
  <c r="BK303" i="3"/>
  <c r="J303" i="3"/>
  <c r="J109" i="3"/>
  <c r="F92" i="4"/>
  <c r="BE135" i="4"/>
  <c r="BE138" i="4"/>
  <c r="BE147" i="4"/>
  <c r="BE170" i="4"/>
  <c r="BE191" i="4"/>
  <c r="BE194" i="4"/>
  <c r="BE201" i="4"/>
  <c r="BE206" i="4"/>
  <c r="BE209" i="4"/>
  <c r="BE216" i="4"/>
  <c r="BE228" i="4"/>
  <c r="BE243" i="4"/>
  <c r="BE256" i="4"/>
  <c r="BE257" i="4"/>
  <c r="BE268" i="4"/>
  <c r="BE271" i="4"/>
  <c r="BE277" i="4"/>
  <c r="BE284" i="4"/>
  <c r="BE286" i="4"/>
  <c r="BE287" i="4"/>
  <c r="BE311" i="4"/>
  <c r="BE321" i="4"/>
  <c r="J126" i="5"/>
  <c r="F129" i="5"/>
  <c r="BE155" i="5"/>
  <c r="BE159" i="5"/>
  <c r="BE174" i="5"/>
  <c r="BE190" i="5"/>
  <c r="BE195" i="5"/>
  <c r="BE216" i="5"/>
  <c r="BE226" i="5"/>
  <c r="BE234" i="5"/>
  <c r="BE244" i="5"/>
  <c r="BE245" i="5"/>
  <c r="BE256" i="5"/>
  <c r="BE257" i="5"/>
  <c r="BE269" i="5"/>
  <c r="BE292" i="5"/>
  <c r="BE295" i="5"/>
  <c r="BE297" i="5"/>
  <c r="BE319" i="5"/>
  <c r="E122" i="6"/>
  <c r="J128" i="6"/>
  <c r="BE136" i="6"/>
  <c r="BE137" i="6"/>
  <c r="BE142" i="6"/>
  <c r="BE145" i="6"/>
  <c r="BE150" i="6"/>
  <c r="BE152" i="6"/>
  <c r="BE155" i="6"/>
  <c r="BE187" i="6"/>
  <c r="BE190" i="6"/>
  <c r="BE214" i="6"/>
  <c r="BE217" i="6"/>
  <c r="BE224" i="6"/>
  <c r="BE259" i="6"/>
  <c r="BE278" i="6"/>
  <c r="BE283" i="6"/>
  <c r="BE298" i="6"/>
  <c r="BE301" i="6"/>
  <c r="BE305" i="6"/>
  <c r="BE312" i="6"/>
  <c r="BE317" i="6"/>
  <c r="BE340" i="6"/>
  <c r="BE341" i="6"/>
  <c r="BE344" i="6"/>
  <c r="BK306" i="6"/>
  <c r="J306" i="6" s="1"/>
  <c r="J109" i="6" s="1"/>
  <c r="F92" i="7"/>
  <c r="BE141" i="7"/>
  <c r="BE156" i="7"/>
  <c r="J91" i="3"/>
  <c r="J129" i="3"/>
  <c r="BE155" i="3"/>
  <c r="BE157" i="3"/>
  <c r="BE174" i="3"/>
  <c r="BE178" i="3"/>
  <c r="BE248" i="3"/>
  <c r="BE255" i="3"/>
  <c r="BE277" i="3"/>
  <c r="BE298" i="3"/>
  <c r="BE340" i="3"/>
  <c r="BE158" i="4"/>
  <c r="BE164" i="4"/>
  <c r="BE168" i="4"/>
  <c r="BE171" i="4"/>
  <c r="BE173" i="4"/>
  <c r="BE177" i="4"/>
  <c r="BE186" i="4"/>
  <c r="BE188" i="4"/>
  <c r="BE222" i="4"/>
  <c r="BE244" i="4"/>
  <c r="BE273" i="4"/>
  <c r="BE280" i="4"/>
  <c r="BE306" i="4"/>
  <c r="BE314" i="4"/>
  <c r="BK296" i="4"/>
  <c r="J296" i="4" s="1"/>
  <c r="J105" i="4" s="1"/>
  <c r="E122" i="5"/>
  <c r="BE144" i="5"/>
  <c r="BE146" i="5"/>
  <c r="BE161" i="5"/>
  <c r="BE163" i="5"/>
  <c r="BE166" i="5"/>
  <c r="BE176" i="5"/>
  <c r="BE180" i="5"/>
  <c r="BE182" i="5"/>
  <c r="BE185" i="5"/>
  <c r="BE207" i="5"/>
  <c r="BE229" i="5"/>
  <c r="BE231" i="5"/>
  <c r="BE241" i="5"/>
  <c r="BE247" i="5"/>
  <c r="BE259" i="5"/>
  <c r="BE260" i="5"/>
  <c r="BE263" i="5"/>
  <c r="BE267" i="5"/>
  <c r="BE268" i="5"/>
  <c r="BE271" i="5"/>
  <c r="BE281" i="5"/>
  <c r="BE283" i="5"/>
  <c r="BE300" i="5"/>
  <c r="BE309" i="5"/>
  <c r="BE315" i="5"/>
  <c r="BE139" i="6"/>
  <c r="BE162" i="6"/>
  <c r="BE212" i="6"/>
  <c r="BE229" i="6"/>
  <c r="BE235" i="6"/>
  <c r="BE237" i="6"/>
  <c r="BE241" i="6"/>
  <c r="BE243" i="6"/>
  <c r="BE252" i="6"/>
  <c r="BE265" i="6"/>
  <c r="BE273" i="6"/>
  <c r="BE285" i="6"/>
  <c r="BE309" i="6"/>
  <c r="BE327" i="6"/>
  <c r="E85" i="7"/>
  <c r="J116" i="7"/>
  <c r="BE128" i="7"/>
  <c r="BE139" i="7"/>
  <c r="BE143" i="7"/>
  <c r="BE157" i="7"/>
  <c r="BE161" i="7"/>
  <c r="J116" i="2"/>
  <c r="BE133" i="2"/>
  <c r="F92" i="3"/>
  <c r="BE141" i="3"/>
  <c r="BE148" i="3"/>
  <c r="BE149" i="3"/>
  <c r="BE152" i="3"/>
  <c r="BE158" i="3"/>
  <c r="BE162" i="3"/>
  <c r="BE175" i="3"/>
  <c r="BE193" i="3"/>
  <c r="BE200" i="3"/>
  <c r="BE203" i="3"/>
  <c r="BE208" i="3"/>
  <c r="BE215" i="3"/>
  <c r="BE225" i="3"/>
  <c r="BE291" i="3"/>
  <c r="BE306" i="3"/>
  <c r="BE317" i="3"/>
  <c r="BE330" i="3"/>
  <c r="J91" i="4"/>
  <c r="BE146" i="4"/>
  <c r="BE148" i="4"/>
  <c r="BE175" i="4"/>
  <c r="BE182" i="4"/>
  <c r="BE202" i="4"/>
  <c r="BE213" i="4"/>
  <c r="BE218" i="4"/>
  <c r="BE230" i="4"/>
  <c r="BE241" i="4"/>
  <c r="BE242" i="4"/>
  <c r="BE274" i="4"/>
  <c r="BE289" i="4"/>
  <c r="BE290" i="4"/>
  <c r="BE293" i="4"/>
  <c r="BE324" i="4"/>
  <c r="J128" i="5"/>
  <c r="BE137" i="5"/>
  <c r="BE139" i="5"/>
  <c r="BE147" i="5"/>
  <c r="BE148" i="5"/>
  <c r="BE150" i="5"/>
  <c r="BE172" i="5"/>
  <c r="BE189" i="5"/>
  <c r="BE223" i="5"/>
  <c r="BE251" i="5"/>
  <c r="BE275" i="5"/>
  <c r="BE276" i="5"/>
  <c r="BE303" i="5"/>
  <c r="BE328" i="5"/>
  <c r="J126" i="6"/>
  <c r="BE160" i="6"/>
  <c r="BE164" i="6"/>
  <c r="BE165" i="6"/>
  <c r="BE180" i="6"/>
  <c r="BE181" i="6"/>
  <c r="BE184" i="6"/>
  <c r="BE195" i="6"/>
  <c r="BE197" i="6"/>
  <c r="BE204" i="6"/>
  <c r="BE210" i="6"/>
  <c r="BE220" i="6"/>
  <c r="BE260" i="6"/>
  <c r="BE261" i="6"/>
  <c r="BE274" i="6"/>
  <c r="BE284" i="6"/>
  <c r="BE289" i="6"/>
  <c r="BE320" i="6"/>
  <c r="BE335" i="6"/>
  <c r="J91" i="7"/>
  <c r="J119" i="7"/>
  <c r="BE132" i="7"/>
  <c r="BE134" i="7"/>
  <c r="BE150" i="7"/>
  <c r="BE163" i="7"/>
  <c r="E85" i="2"/>
  <c r="J92" i="2"/>
  <c r="BE140" i="3"/>
  <c r="BE144" i="3"/>
  <c r="BE151" i="3"/>
  <c r="BE159" i="3"/>
  <c r="BE163" i="3"/>
  <c r="BE194" i="3"/>
  <c r="BE207" i="3"/>
  <c r="BE213" i="3"/>
  <c r="BE216" i="3"/>
  <c r="BE259" i="3"/>
  <c r="BE270" i="3"/>
  <c r="BE272" i="3"/>
  <c r="BE276" i="3"/>
  <c r="BE280" i="3"/>
  <c r="BE293" i="3"/>
  <c r="BE315" i="3"/>
  <c r="BE322" i="3"/>
  <c r="BE341" i="3"/>
  <c r="BE343" i="3"/>
  <c r="BE344" i="3"/>
  <c r="F91" i="4"/>
  <c r="J126" i="4"/>
  <c r="BE155" i="4"/>
  <c r="BE195" i="4"/>
  <c r="BE223" i="4"/>
  <c r="BE229" i="4"/>
  <c r="BE306" i="5"/>
  <c r="BE321" i="5"/>
  <c r="BE326" i="5"/>
  <c r="BE339" i="5"/>
  <c r="BE344" i="5"/>
  <c r="BE345" i="5"/>
  <c r="BE346" i="5"/>
  <c r="BE347" i="5"/>
  <c r="BE192" i="6"/>
  <c r="BE207" i="6"/>
  <c r="BE221" i="6"/>
  <c r="BE225" i="6"/>
  <c r="BE227" i="6"/>
  <c r="BE233" i="6"/>
  <c r="BE248" i="6"/>
  <c r="BE269" i="6"/>
  <c r="BE281" i="6"/>
  <c r="BE316" i="6"/>
  <c r="BE329" i="6"/>
  <c r="BE336" i="6"/>
  <c r="BE131" i="7"/>
  <c r="BE145" i="7"/>
  <c r="BE154" i="7"/>
  <c r="BE159" i="7"/>
  <c r="BE168" i="7"/>
  <c r="F116" i="2"/>
  <c r="J126" i="3"/>
  <c r="BE139" i="3"/>
  <c r="BE145" i="3"/>
  <c r="BE153" i="3"/>
  <c r="BE169" i="3"/>
  <c r="BE184" i="3"/>
  <c r="BE217" i="3"/>
  <c r="BE223" i="3"/>
  <c r="BE240" i="3"/>
  <c r="BE251" i="3"/>
  <c r="BE283" i="3"/>
  <c r="BE288" i="3"/>
  <c r="BE307" i="3"/>
  <c r="BE311" i="3"/>
  <c r="BE328" i="3"/>
  <c r="BE337" i="3"/>
  <c r="BK308" i="3"/>
  <c r="J308" i="3"/>
  <c r="J111" i="3" s="1"/>
  <c r="E85" i="4"/>
  <c r="BE139" i="4"/>
  <c r="BE141" i="4"/>
  <c r="BE154" i="4"/>
  <c r="BE162" i="4"/>
  <c r="BE174" i="4"/>
  <c r="BE178" i="4"/>
  <c r="BE181" i="4"/>
  <c r="BE217" i="4"/>
  <c r="BE239" i="4"/>
  <c r="BE251" i="4"/>
  <c r="BE255" i="4"/>
  <c r="BE332" i="4"/>
  <c r="J92" i="5"/>
  <c r="BE154" i="5"/>
  <c r="BE157" i="5"/>
  <c r="BE191" i="5"/>
  <c r="BE201" i="5"/>
  <c r="BE203" i="5"/>
  <c r="BE209" i="5"/>
  <c r="BE186" i="6"/>
  <c r="BE188" i="6"/>
  <c r="BE193" i="6"/>
  <c r="BE199" i="6"/>
  <c r="BE208" i="6"/>
  <c r="BE219" i="6"/>
  <c r="BE266" i="6"/>
  <c r="BE290" i="6"/>
  <c r="BE295" i="6"/>
  <c r="BE310" i="6"/>
  <c r="BE126" i="7"/>
  <c r="BE136" i="7"/>
  <c r="BE149" i="7"/>
  <c r="BE152" i="7"/>
  <c r="BE158" i="7"/>
  <c r="J114" i="2"/>
  <c r="BE124" i="2"/>
  <c r="BE136" i="3"/>
  <c r="BE143" i="3"/>
  <c r="BE150" i="3"/>
  <c r="BE164" i="3"/>
  <c r="BE170" i="3"/>
  <c r="BE177" i="3"/>
  <c r="BE183" i="3"/>
  <c r="BE197" i="3"/>
  <c r="BE221" i="3"/>
  <c r="BE226" i="3"/>
  <c r="BE232" i="3"/>
  <c r="BE236" i="3"/>
  <c r="BE254" i="3"/>
  <c r="BE282" i="3"/>
  <c r="BE302" i="3"/>
  <c r="BE319" i="3"/>
  <c r="BE140" i="4"/>
  <c r="BE144" i="4"/>
  <c r="BE150" i="4"/>
  <c r="BE153" i="4"/>
  <c r="BE157" i="4"/>
  <c r="BE163" i="4"/>
  <c r="BE180" i="4"/>
  <c r="BE184" i="4"/>
  <c r="BE198" i="4"/>
  <c r="BE220" i="4"/>
  <c r="BE232" i="4"/>
  <c r="BE234" i="4"/>
  <c r="BE334" i="4"/>
  <c r="BE335" i="4"/>
  <c r="BE337" i="4"/>
  <c r="BE344" i="4"/>
  <c r="BE346" i="4"/>
  <c r="BK305" i="4"/>
  <c r="J305" i="4" s="1"/>
  <c r="J109" i="4" s="1"/>
  <c r="BK310" i="4"/>
  <c r="J310" i="4"/>
  <c r="J111" i="4"/>
  <c r="F91" i="5"/>
  <c r="BE135" i="5"/>
  <c r="BE138" i="5"/>
  <c r="BE224" i="5"/>
  <c r="BE243" i="5"/>
  <c r="BE246" i="5"/>
  <c r="BE261" i="5"/>
  <c r="BE266" i="5"/>
  <c r="BE280" i="5"/>
  <c r="BE284" i="5"/>
  <c r="BE285" i="5"/>
  <c r="BE287" i="5"/>
  <c r="BE335" i="5"/>
  <c r="BE340" i="5"/>
  <c r="BE343" i="5"/>
  <c r="BK296" i="5"/>
  <c r="J296" i="5" s="1"/>
  <c r="J105" i="5" s="1"/>
  <c r="F91" i="6"/>
  <c r="BE135" i="6"/>
  <c r="BE140" i="6"/>
  <c r="BE141" i="6"/>
  <c r="BE146" i="6"/>
  <c r="BE151" i="6"/>
  <c r="BE153" i="6"/>
  <c r="BE177" i="6"/>
  <c r="BE185" i="6"/>
  <c r="BE196" i="6"/>
  <c r="BE234" i="6"/>
  <c r="BE267" i="6"/>
  <c r="BE276" i="6"/>
  <c r="BE279" i="6"/>
  <c r="BE292" i="6"/>
  <c r="BE333" i="6"/>
  <c r="BE346" i="6"/>
  <c r="BE347" i="6"/>
  <c r="BE169" i="7"/>
  <c r="BE125" i="2"/>
  <c r="BE129" i="2"/>
  <c r="BE135" i="3"/>
  <c r="BE147" i="3"/>
  <c r="BE167" i="3"/>
  <c r="BE172" i="3"/>
  <c r="BE176" i="3"/>
  <c r="BE179" i="3"/>
  <c r="BE185" i="3"/>
  <c r="BE187" i="3"/>
  <c r="BE191" i="3"/>
  <c r="BE196" i="3"/>
  <c r="BE206" i="3"/>
  <c r="BE252" i="3"/>
  <c r="BE279" i="3"/>
  <c r="BE292" i="3"/>
  <c r="BE295" i="3"/>
  <c r="BE313" i="3"/>
  <c r="BE149" i="4"/>
  <c r="BE169" i="4"/>
  <c r="BE176" i="4"/>
  <c r="BE179" i="4"/>
  <c r="BE185" i="4"/>
  <c r="BE197" i="4"/>
  <c r="BE245" i="4"/>
  <c r="BE258" i="4"/>
  <c r="BE263" i="4"/>
  <c r="BE279" i="4"/>
  <c r="BE282" i="4"/>
  <c r="BE292" i="4"/>
  <c r="BE313" i="4"/>
  <c r="BE317" i="4"/>
  <c r="BE326" i="4"/>
  <c r="BE330" i="4"/>
  <c r="BE142" i="5"/>
  <c r="BE145" i="5"/>
  <c r="BE152" i="5"/>
  <c r="BE162" i="5"/>
  <c r="BE164" i="5"/>
  <c r="BE167" i="5"/>
  <c r="BE168" i="5"/>
  <c r="BE173" i="5"/>
  <c r="BE177" i="5"/>
  <c r="BE179" i="5"/>
  <c r="BE187" i="5"/>
  <c r="BE200" i="5"/>
  <c r="BE250" i="5"/>
  <c r="BE258" i="5"/>
  <c r="BE279" i="5"/>
  <c r="BE291" i="5"/>
  <c r="BE311" i="5"/>
  <c r="BE138" i="6"/>
  <c r="BE147" i="6"/>
  <c r="BE154" i="6"/>
  <c r="BE175" i="6"/>
  <c r="BE182" i="6"/>
  <c r="BE189" i="6"/>
  <c r="BE200" i="6"/>
  <c r="BE228" i="6"/>
  <c r="BE230" i="6"/>
  <c r="BE251" i="6"/>
  <c r="BE263" i="6"/>
  <c r="BE272" i="6"/>
  <c r="BE277" i="6"/>
  <c r="BE282" i="6"/>
  <c r="BE294" i="6"/>
  <c r="BE318" i="6"/>
  <c r="BE323" i="6"/>
  <c r="BE337" i="6"/>
  <c r="BE127" i="7"/>
  <c r="BE146" i="7"/>
  <c r="BE148" i="7"/>
  <c r="BE173" i="7"/>
  <c r="BE123" i="2"/>
  <c r="BE132" i="2"/>
  <c r="BE138" i="3"/>
  <c r="BE146" i="3"/>
  <c r="BE171" i="3"/>
  <c r="BE198" i="3"/>
  <c r="BE202" i="3"/>
  <c r="BE230" i="3"/>
  <c r="BE231" i="3"/>
  <c r="BE233" i="3"/>
  <c r="BE238" i="3"/>
  <c r="BE245" i="3"/>
  <c r="BE249" i="3"/>
  <c r="BE258" i="3"/>
  <c r="BE273" i="3"/>
  <c r="BE274" i="3"/>
  <c r="BE284" i="3"/>
  <c r="BE289" i="3"/>
  <c r="BE309" i="3"/>
  <c r="BE312" i="3"/>
  <c r="BE324" i="3"/>
  <c r="BE327" i="3"/>
  <c r="J92" i="4"/>
  <c r="BE137" i="4"/>
  <c r="BE143" i="4"/>
  <c r="BE159" i="4"/>
  <c r="BE204" i="4"/>
  <c r="BE214" i="4"/>
  <c r="BE219" i="4"/>
  <c r="BE224" i="4"/>
  <c r="BE227" i="4"/>
  <c r="BE236" i="4"/>
  <c r="BE248" i="4"/>
  <c r="BE254" i="4"/>
  <c r="BE260" i="4"/>
  <c r="BE269" i="4"/>
  <c r="BE275" i="4"/>
  <c r="BE276" i="4"/>
  <c r="BE278" i="4"/>
  <c r="BE288" i="4"/>
  <c r="BE297" i="4"/>
  <c r="BE322" i="4"/>
  <c r="BE140" i="5"/>
  <c r="BE169" i="5"/>
  <c r="BE183" i="5"/>
  <c r="BE198" i="5"/>
  <c r="BE205" i="5"/>
  <c r="BE214" i="5"/>
  <c r="BE221" i="5"/>
  <c r="BE228" i="5"/>
  <c r="BE232" i="5"/>
  <c r="BE238" i="5"/>
  <c r="BE254" i="5"/>
  <c r="BE262" i="5"/>
  <c r="BE265" i="5"/>
  <c r="BE277" i="5"/>
  <c r="BE282" i="5"/>
  <c r="BE290" i="5"/>
  <c r="BE293" i="5"/>
  <c r="BE316" i="5"/>
  <c r="BE332" i="5"/>
  <c r="BE173" i="6"/>
  <c r="BE202" i="6"/>
  <c r="BE206" i="6"/>
  <c r="BE209" i="6"/>
  <c r="BE215" i="6"/>
  <c r="BE223" i="6"/>
  <c r="BE226" i="6"/>
  <c r="BE240" i="6"/>
  <c r="BE242" i="6"/>
  <c r="BE247" i="6"/>
  <c r="BE262" i="6"/>
  <c r="BE264" i="6"/>
  <c r="BE280" i="6"/>
  <c r="BE296" i="6"/>
  <c r="BE314" i="6"/>
  <c r="BE322" i="6"/>
  <c r="BK297" i="6"/>
  <c r="J297" i="6" s="1"/>
  <c r="J105" i="6" s="1"/>
  <c r="BE142" i="7"/>
  <c r="BE153" i="7"/>
  <c r="BE164" i="7"/>
  <c r="BE170" i="7"/>
  <c r="BE137" i="3"/>
  <c r="BE173" i="3"/>
  <c r="BE188" i="3"/>
  <c r="BE214" i="3"/>
  <c r="BE246" i="3"/>
  <c r="BE281" i="3"/>
  <c r="BE142" i="4"/>
  <c r="BE152" i="4"/>
  <c r="BE166" i="4"/>
  <c r="BE190" i="4"/>
  <c r="BE192" i="4"/>
  <c r="BE200" i="4"/>
  <c r="BE208" i="4"/>
  <c r="BE212" i="4"/>
  <c r="BE226" i="4"/>
  <c r="BE231" i="4"/>
  <c r="BE233" i="4"/>
  <c r="BE240" i="4"/>
  <c r="BE247" i="4"/>
  <c r="BE249" i="4"/>
  <c r="BE259" i="4"/>
  <c r="BE265" i="4"/>
  <c r="BE267" i="4"/>
  <c r="BE272" i="4"/>
  <c r="BE291" i="4"/>
  <c r="BE294" i="4"/>
  <c r="BE300" i="4"/>
  <c r="BE303" i="4"/>
  <c r="BE304" i="4"/>
  <c r="BE308" i="4"/>
  <c r="BE316" i="4"/>
  <c r="BE319" i="4"/>
  <c r="BE336" i="4"/>
  <c r="BE339" i="4"/>
  <c r="BE342" i="4"/>
  <c r="BE141" i="5"/>
  <c r="BE143" i="5"/>
  <c r="BE149" i="5"/>
  <c r="BE170" i="5"/>
  <c r="BE178" i="5"/>
  <c r="BE186" i="5"/>
  <c r="BE196" i="5"/>
  <c r="BE204" i="5"/>
  <c r="BE208" i="5"/>
  <c r="BE212" i="5"/>
  <c r="BE213" i="5"/>
  <c r="BE227" i="5"/>
  <c r="BE240" i="5"/>
  <c r="BE248" i="5"/>
  <c r="BE249" i="5"/>
  <c r="BE255" i="5"/>
  <c r="BE272" i="5"/>
  <c r="BE273" i="5"/>
  <c r="BE274" i="5"/>
  <c r="BE289" i="5"/>
  <c r="BE308" i="5"/>
  <c r="BE313" i="5"/>
  <c r="BE322" i="5"/>
  <c r="BE143" i="6"/>
  <c r="BE144" i="6"/>
  <c r="BE148" i="6"/>
  <c r="BE149" i="6"/>
  <c r="BE157" i="6"/>
  <c r="BE158" i="6"/>
  <c r="BE159" i="6"/>
  <c r="BE167" i="6"/>
  <c r="BE174" i="6"/>
  <c r="BE194" i="6"/>
  <c r="BE218" i="6"/>
  <c r="BE222" i="6"/>
  <c r="BE250" i="6"/>
  <c r="BE258" i="6"/>
  <c r="BE144" i="7"/>
  <c r="BE155" i="7"/>
  <c r="BE130" i="2"/>
  <c r="BE142" i="3"/>
  <c r="BE154" i="3"/>
  <c r="BE181" i="3"/>
  <c r="BE186" i="3"/>
  <c r="BE189" i="3"/>
  <c r="BE241" i="3"/>
  <c r="BE247" i="3"/>
  <c r="BE256" i="3"/>
  <c r="BE269" i="3"/>
  <c r="BE287" i="3"/>
  <c r="BE290" i="3"/>
  <c r="BE301" i="3"/>
  <c r="BE326" i="3"/>
  <c r="BE332" i="3"/>
  <c r="BE136" i="4"/>
  <c r="BE145" i="4"/>
  <c r="BE161" i="4"/>
  <c r="BE172" i="4"/>
  <c r="BE187" i="4"/>
  <c r="BE199" i="4"/>
  <c r="BE203" i="4"/>
  <c r="BE205" i="4"/>
  <c r="BE211" i="4"/>
  <c r="BE221" i="4"/>
  <c r="BE238" i="4"/>
  <c r="BE246" i="4"/>
  <c r="BE250" i="4"/>
  <c r="BE253" i="4"/>
  <c r="BE262" i="4"/>
  <c r="BE264" i="4"/>
  <c r="BE266" i="4"/>
  <c r="BE281" i="4"/>
  <c r="BE283" i="4"/>
  <c r="BE295" i="4"/>
  <c r="BE309" i="4"/>
  <c r="BE340" i="4"/>
  <c r="BE343" i="4"/>
  <c r="BE345" i="4"/>
  <c r="BE347" i="4"/>
  <c r="BE151" i="5"/>
  <c r="BE171" i="5"/>
  <c r="BE175" i="5"/>
  <c r="BE181" i="5"/>
  <c r="BE194" i="5"/>
  <c r="BE197" i="5"/>
  <c r="BE199" i="5"/>
  <c r="BE206" i="5"/>
  <c r="BE215" i="5"/>
  <c r="BE217" i="5"/>
  <c r="BE219" i="5"/>
  <c r="BE225" i="5"/>
  <c r="BE233" i="5"/>
  <c r="BE239" i="5"/>
  <c r="BE163" i="6"/>
  <c r="BE168" i="6"/>
  <c r="BE176" i="6"/>
  <c r="BE179" i="6"/>
  <c r="BE183" i="6"/>
  <c r="BE201" i="6"/>
  <c r="BE205" i="6"/>
  <c r="BE216" i="6"/>
  <c r="BE232" i="6"/>
  <c r="BE244" i="6"/>
  <c r="BE245" i="6"/>
  <c r="BE246" i="6"/>
  <c r="BE255" i="6"/>
  <c r="BE256" i="6"/>
  <c r="BE257" i="6"/>
  <c r="BE270" i="6"/>
  <c r="BE275" i="6"/>
  <c r="BE286" i="6"/>
  <c r="BE293" i="6"/>
  <c r="BE307" i="6"/>
  <c r="BE331" i="6"/>
  <c r="BE129" i="7"/>
  <c r="BE133" i="7"/>
  <c r="BE138" i="7"/>
  <c r="BE151" i="7"/>
  <c r="BE166" i="7"/>
  <c r="BE172" i="7"/>
  <c r="F37" i="4"/>
  <c r="BD97" i="1" s="1"/>
  <c r="F35" i="6"/>
  <c r="BB99" i="1" s="1"/>
  <c r="F37" i="3"/>
  <c r="BD96" i="1"/>
  <c r="F36" i="3"/>
  <c r="BC96" i="1" s="1"/>
  <c r="F36" i="7"/>
  <c r="BC100" i="1" s="1"/>
  <c r="F34" i="2"/>
  <c r="BA95" i="1" s="1"/>
  <c r="F35" i="7"/>
  <c r="BB100" i="1" s="1"/>
  <c r="F36" i="4"/>
  <c r="BC97" i="1"/>
  <c r="F37" i="7"/>
  <c r="BD100" i="1"/>
  <c r="F35" i="3"/>
  <c r="BB96" i="1" s="1"/>
  <c r="F34" i="5"/>
  <c r="BA98" i="1" s="1"/>
  <c r="F35" i="4"/>
  <c r="BB97" i="1" s="1"/>
  <c r="F36" i="6"/>
  <c r="BC99" i="1" s="1"/>
  <c r="F34" i="6"/>
  <c r="BA99" i="1" s="1"/>
  <c r="F35" i="2"/>
  <c r="BB95" i="1" s="1"/>
  <c r="J34" i="4"/>
  <c r="AW97" i="1" s="1"/>
  <c r="F37" i="6"/>
  <c r="BD99" i="1" s="1"/>
  <c r="F34" i="3"/>
  <c r="BA96" i="1" s="1"/>
  <c r="F36" i="5"/>
  <c r="BC98" i="1" s="1"/>
  <c r="J34" i="2"/>
  <c r="AW95" i="1"/>
  <c r="F34" i="7"/>
  <c r="BA100" i="1"/>
  <c r="J34" i="3"/>
  <c r="AW96" i="1" s="1"/>
  <c r="J34" i="5"/>
  <c r="AW98" i="1"/>
  <c r="F37" i="2"/>
  <c r="BD95" i="1" s="1"/>
  <c r="J34" i="7"/>
  <c r="AW100" i="1" s="1"/>
  <c r="F36" i="2"/>
  <c r="BC95" i="1" s="1"/>
  <c r="F35" i="5"/>
  <c r="BB98" i="1" s="1"/>
  <c r="F34" i="4"/>
  <c r="BA97" i="1" s="1"/>
  <c r="J34" i="6"/>
  <c r="AW99" i="1" s="1"/>
  <c r="F37" i="5"/>
  <c r="BD98" i="1" s="1"/>
  <c r="P133" i="4" l="1"/>
  <c r="P133" i="3"/>
  <c r="R133" i="4"/>
  <c r="T121" i="2"/>
  <c r="T120" i="2"/>
  <c r="T133" i="3"/>
  <c r="P298" i="4"/>
  <c r="T296" i="3"/>
  <c r="T133" i="4"/>
  <c r="P124" i="7"/>
  <c r="P123" i="7" s="1"/>
  <c r="P122" i="7" s="1"/>
  <c r="AU100" i="1" s="1"/>
  <c r="R299" i="6"/>
  <c r="P133" i="6"/>
  <c r="P298" i="5"/>
  <c r="T133" i="6"/>
  <c r="T298" i="4"/>
  <c r="P133" i="5"/>
  <c r="R298" i="4"/>
  <c r="T124" i="7"/>
  <c r="T123" i="7" s="1"/>
  <c r="T122" i="7" s="1"/>
  <c r="P296" i="3"/>
  <c r="R133" i="3"/>
  <c r="R133" i="6"/>
  <c r="R132" i="6" s="1"/>
  <c r="T299" i="6"/>
  <c r="P121" i="2"/>
  <c r="P120" i="2" s="1"/>
  <c r="AU95" i="1" s="1"/>
  <c r="P299" i="6"/>
  <c r="R296" i="3"/>
  <c r="R121" i="2"/>
  <c r="R120" i="2" s="1"/>
  <c r="R133" i="5"/>
  <c r="R132" i="5" s="1"/>
  <c r="T133" i="5"/>
  <c r="T132" i="5" s="1"/>
  <c r="R298" i="5"/>
  <c r="R124" i="7"/>
  <c r="R123" i="7" s="1"/>
  <c r="R122" i="7" s="1"/>
  <c r="BK133" i="3"/>
  <c r="J133" i="3" s="1"/>
  <c r="J97" i="3" s="1"/>
  <c r="BK133" i="4"/>
  <c r="J133" i="4" s="1"/>
  <c r="J97" i="4" s="1"/>
  <c r="BK298" i="5"/>
  <c r="J298" i="5"/>
  <c r="J106" i="5" s="1"/>
  <c r="BK133" i="5"/>
  <c r="J133" i="5" s="1"/>
  <c r="J97" i="5" s="1"/>
  <c r="BK298" i="4"/>
  <c r="J298" i="4" s="1"/>
  <c r="J106" i="4" s="1"/>
  <c r="BK133" i="6"/>
  <c r="J133" i="6"/>
  <c r="J97" i="6" s="1"/>
  <c r="BK296" i="3"/>
  <c r="J296" i="3"/>
  <c r="J106" i="3" s="1"/>
  <c r="BK124" i="7"/>
  <c r="J124" i="7" s="1"/>
  <c r="J98" i="7" s="1"/>
  <c r="BK299" i="6"/>
  <c r="J299" i="6" s="1"/>
  <c r="J106" i="6" s="1"/>
  <c r="BK121" i="2"/>
  <c r="BK120" i="2"/>
  <c r="J120" i="2" s="1"/>
  <c r="J30" i="2" s="1"/>
  <c r="AG95" i="1" s="1"/>
  <c r="J33" i="5"/>
  <c r="AV98" i="1" s="1"/>
  <c r="AT98" i="1" s="1"/>
  <c r="J33" i="4"/>
  <c r="AV97" i="1" s="1"/>
  <c r="AT97" i="1" s="1"/>
  <c r="BB94" i="1"/>
  <c r="AX94" i="1" s="1"/>
  <c r="J33" i="2"/>
  <c r="AV95" i="1" s="1"/>
  <c r="AT95" i="1" s="1"/>
  <c r="F33" i="3"/>
  <c r="AZ96" i="1" s="1"/>
  <c r="F33" i="4"/>
  <c r="AZ97" i="1" s="1"/>
  <c r="F33" i="6"/>
  <c r="AZ99" i="1" s="1"/>
  <c r="BC94" i="1"/>
  <c r="AY94" i="1" s="1"/>
  <c r="F33" i="5"/>
  <c r="AZ98" i="1" s="1"/>
  <c r="F33" i="2"/>
  <c r="AZ95" i="1" s="1"/>
  <c r="BD94" i="1"/>
  <c r="W33" i="1" s="1"/>
  <c r="J33" i="6"/>
  <c r="AV99" i="1" s="1"/>
  <c r="AT99" i="1" s="1"/>
  <c r="F33" i="7"/>
  <c r="AZ100" i="1"/>
  <c r="BA94" i="1"/>
  <c r="AW94" i="1" s="1"/>
  <c r="AK30" i="1" s="1"/>
  <c r="J33" i="7"/>
  <c r="AV100" i="1"/>
  <c r="AT100" i="1" s="1"/>
  <c r="J33" i="3"/>
  <c r="AV96" i="1" s="1"/>
  <c r="AT96" i="1" s="1"/>
  <c r="P132" i="4" l="1"/>
  <c r="AU97" i="1" s="1"/>
  <c r="AN95" i="1"/>
  <c r="T132" i="6"/>
  <c r="R132" i="3"/>
  <c r="P132" i="5"/>
  <c r="AU98" i="1"/>
  <c r="P132" i="6"/>
  <c r="AU99" i="1" s="1"/>
  <c r="T132" i="4"/>
  <c r="T132" i="3"/>
  <c r="R132" i="4"/>
  <c r="P132" i="3"/>
  <c r="AU96" i="1"/>
  <c r="J39" i="2"/>
  <c r="BK132" i="3"/>
  <c r="J132" i="3" s="1"/>
  <c r="J96" i="3" s="1"/>
  <c r="BK132" i="4"/>
  <c r="J132" i="4" s="1"/>
  <c r="J30" i="4" s="1"/>
  <c r="AG97" i="1" s="1"/>
  <c r="AN97" i="1" s="1"/>
  <c r="BK132" i="5"/>
  <c r="J132" i="5" s="1"/>
  <c r="J96" i="5" s="1"/>
  <c r="J121" i="2"/>
  <c r="J97" i="2"/>
  <c r="BK132" i="6"/>
  <c r="J132" i="6"/>
  <c r="J30" i="6" s="1"/>
  <c r="AG99" i="1" s="1"/>
  <c r="AN99" i="1" s="1"/>
  <c r="J96" i="2"/>
  <c r="BK123" i="7"/>
  <c r="BK122" i="7"/>
  <c r="J122" i="7"/>
  <c r="J96" i="7" s="1"/>
  <c r="W32" i="1"/>
  <c r="W30" i="1"/>
  <c r="AZ94" i="1"/>
  <c r="AV94" i="1" s="1"/>
  <c r="AK29" i="1" s="1"/>
  <c r="W31" i="1"/>
  <c r="J96" i="4" l="1"/>
  <c r="J96" i="6"/>
  <c r="J123" i="7"/>
  <c r="J97" i="7"/>
  <c r="J39" i="4"/>
  <c r="J39" i="6"/>
  <c r="J30" i="5"/>
  <c r="AG98" i="1" s="1"/>
  <c r="AN98" i="1" s="1"/>
  <c r="J30" i="3"/>
  <c r="AG96" i="1" s="1"/>
  <c r="AN96" i="1" s="1"/>
  <c r="J30" i="7"/>
  <c r="AG100" i="1" s="1"/>
  <c r="AN100" i="1" s="1"/>
  <c r="W29" i="1"/>
  <c r="AT94" i="1"/>
  <c r="AU94" i="1"/>
  <c r="J39" i="3" l="1"/>
  <c r="J39" i="5"/>
  <c r="J39" i="7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<sst xmlns="http://schemas.openxmlformats.org/spreadsheetml/2006/main" count="13568" uniqueCount="1129">
  <si>
    <t>Export Komplet</t>
  </si>
  <si>
    <t/>
  </si>
  <si>
    <t>2.0</t>
  </si>
  <si>
    <t>False</t>
  </si>
  <si>
    <t>{70565650-e3ed-4b5e-b357-666576c42521}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</si>
  <si>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</si>
  <si>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</si>
  <si>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</si>
  <si>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</si>
  <si>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</si>
  <si>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</si>
  <si>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</si>
  <si>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</si>
  <si>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</si>
  <si>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NIE_001_CHL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</si>
  <si>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</si>
  <si>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</si>
  <si>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SPIELBERK OFFICE CENTRE - VÝMĚNA ZDROJE CHLADU</t>
  </si>
  <si>
    <t>KSO:</t>
  </si>
  <si>
    <t>CC-CZ:</t>
  </si>
  <si>
    <t>Místo:</t>
  </si>
  <si>
    <t xml:space="preserve"> </t>
  </si>
  <si>
    <t>Datum:</t>
  </si>
  <si>
    <t>28. 1. 2021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</si>
  <si>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</si>
  <si>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</si>
  <si>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</si>
  <si>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</si>
  <si>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</si>
  <si>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</si>
  <si>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</si>
  <si>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</si>
  <si>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</si>
  <si>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 xml:space="preserve">Zpracováno dle metodiky ÚRS s maximálním zatříděním položek (popisu činností) dle Třídníku stavebních konstrukcí a prací. Položky, které databáze neobsahuje, oceněny dle brutto ceníků příslušných dodavatelů._x000D_
_x000D_
Jsou-li ve výkazu výměr uvedeny odkazy na firmy, názvy nebo specifická označení výrobků apod., jsou takové odkazy pouze informativní a slouží pouze pro určení technické úrovně a provozních parametrů. Z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_x000D_
_x000D_
Celková množství u jednotlivých položek (kusy, metry) byla odměřena a sečtena digitálně z výkresů.  _x000D_
_x000D_
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předání, potřebné zkoušky a atesty, odstranění závad, předání dokladů o skutečném provedení, dokladů nutných pro kolaudační řízení aj. 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</si>
  <si>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</si>
  <si>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</si>
  <si>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</si>
  <si>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</si>
  <si>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</si>
  <si>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</si>
  <si>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</si>
  <si>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</si>
  <si>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</si>
  <si>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</si>
  <si>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</si>
  <si>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</si>
  <si>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</si>
  <si>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</si>
  <si>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</si>
  <si>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</si>
  <si>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</si>
  <si>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</si>
  <si>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</si>
  <si>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</si>
  <si>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</si>
  <si>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</si>
  <si>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</si>
  <si>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</si>
  <si>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</si>
  <si>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</si>
  <si>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</si>
  <si>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</si>
  <si>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</si>
  <si>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</si>
  <si>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</si>
  <si>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</si>
  <si>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</si>
  <si>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</si>
  <si>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</si>
  <si>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</si>
  <si>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</si>
  <si>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</si>
  <si>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</si>
  <si>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</si>
  <si>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</si>
  <si>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</si>
  <si>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</si>
  <si>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</si>
  <si>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</si>
  <si>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</si>
  <si>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Všeobecné podmínky</t>
  </si>
  <si>
    <t>STA</t>
  </si>
  <si>
    <t>1</t>
  </si>
  <si>
    <t>{596b4439-ff1e-403c-a14c-c37544186e92}</t>
  </si>
  <si>
    <t>2</t>
  </si>
  <si>
    <t>01_C</t>
  </si>
  <si>
    <t>Chlazení - objekt C</t>
  </si>
  <si>
    <t>{5e1e7f08-2ebf-4f7e-a4f2-03d64b76f731}</t>
  </si>
  <si>
    <t>01_D</t>
  </si>
  <si>
    <t>Chlazení - objekt D</t>
  </si>
  <si>
    <t>{74731b82-0677-4e78-9594-6a70919f5ec2}</t>
  </si>
  <si>
    <t>01_E</t>
  </si>
  <si>
    <t>Chlazení - objekt E</t>
  </si>
  <si>
    <t>{1e970ca9-1014-4ccb-9ec0-ea0ec4c7ab94}</t>
  </si>
  <si>
    <t>01_F</t>
  </si>
  <si>
    <t>Chlazení - objekt F</t>
  </si>
  <si>
    <t>{86f2292f-f26f-4873-a5dd-bdbc17856b43}</t>
  </si>
  <si>
    <t>01_MaR</t>
  </si>
  <si>
    <t>Měření a regulace</t>
  </si>
  <si>
    <t>{cc8c2be7-c29b-4e7b-88dd-6b8e072625f4}</t>
  </si>
  <si>
    <t>KRYCÍ LIST SOUPISU PRACÍ</t>
  </si>
  <si>
    <t>Objekt:</t>
  </si>
  <si>
    <t>00 - Všeobecné podmínky</t>
  </si>
  <si>
    <t xml:space="preserve">Zpracováno dle metodiky ÚRS s maximálním zatříděním položek (popisu činností) dle Třídníku stavebních konstrukcí a prací. Položky, které databáze neobsahuje, oceněny dle brutto ceníků příslušných dodavatelů.  Jsou-li ve výkazu výměr uvedeny odkazy na firmy, názvy nebo specifická označení výrobků apod., jsou takové odkazy pouze informativní a slouží pouze pro určení technické úrovně a provozních parametrů. Z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  Celková množství u jednotlivých položek (kusy, metry) byla odměřena a sečtena digitálně z výkresů.    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předání, potřebné zkoušky a atesty, odstranění závad, předání dokladů o skutečném provedení, dokladů nutných pro kolaudační řízení aj. 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</si>
  <si>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</si>
  <si>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</si>
  <si>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</si>
  <si>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</si>
  <si>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</si>
  <si>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</si>
  <si>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</si>
  <si>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</si>
  <si>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</si>
  <si>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</si>
  <si>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</si>
  <si>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</si>
  <si>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</si>
  <si>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</si>
  <si>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</si>
  <si>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</si>
  <si>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</si>
  <si>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</si>
  <si>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</si>
  <si>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</si>
  <si>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</si>
  <si>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</si>
  <si>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</si>
  <si>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</si>
  <si>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</si>
  <si>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</si>
  <si>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</si>
  <si>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</si>
  <si>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</si>
  <si>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031103R10</t>
  </si>
  <si>
    <t>Dočasné zábory, včetně případných poplatků</t>
  </si>
  <si>
    <t>kpl</t>
  </si>
  <si>
    <t>4</t>
  </si>
  <si>
    <t>-428801102</t>
  </si>
  <si>
    <t>031103R11</t>
  </si>
  <si>
    <t>Zařízení stavby, přistavení a odvezení skladových a kancelářských kontejnerů</t>
  </si>
  <si>
    <t>2046775365</t>
  </si>
  <si>
    <t>3</t>
  </si>
  <si>
    <t>031103R12</t>
  </si>
  <si>
    <t>Doprava zařízení stavby, vykládka a nakládka pomocí zdvihací techniky</t>
  </si>
  <si>
    <t>43010059</t>
  </si>
  <si>
    <t>031103R13</t>
  </si>
  <si>
    <t>Úklid staveniště</t>
  </si>
  <si>
    <t>1925964109</t>
  </si>
  <si>
    <t>VRN4</t>
  </si>
  <si>
    <t>Inženýrská činnost</t>
  </si>
  <si>
    <t>041103R01</t>
  </si>
  <si>
    <t>Inženýrská činnost při realizaci stavby</t>
  </si>
  <si>
    <t>496162333</t>
  </si>
  <si>
    <t>6</t>
  </si>
  <si>
    <t>041103R02</t>
  </si>
  <si>
    <t>Jednání s orgány státní správy - předložení podkladů pro kolaudační řízení</t>
  </si>
  <si>
    <t>-2084247816</t>
  </si>
  <si>
    <t>7</t>
  </si>
  <si>
    <t>041103R03</t>
  </si>
  <si>
    <t>Vypracování POV</t>
  </si>
  <si>
    <t>878848406</t>
  </si>
  <si>
    <t>VRN9</t>
  </si>
  <si>
    <t>Ostatní náklady</t>
  </si>
  <si>
    <t>8</t>
  </si>
  <si>
    <t>091003R01</t>
  </si>
  <si>
    <t>Ostatní vedlejší rozpočtové náklady</t>
  </si>
  <si>
    <t>-1325946836</t>
  </si>
  <si>
    <t>9</t>
  </si>
  <si>
    <t>091003R02</t>
  </si>
  <si>
    <t>Režijní náklady_x000D_
- režijní materiál, ochranné pomůcky_x000D_
- spotřeba paliv_x000D_
- výkony spojů, nájemné a ostatní služby_x000D_
- osobní náklady, cestovné, ubytování_x000D_
- pojistné poplatky - předpoklad pojistky ALL RISK v rozsahu výše SoD_x000D_
- poplatky_x000D_
- náklady na likvidaci obalů a zbytků stavebního materiálu jinde neuvedené_x000D_
- bezpečnostní opatření_x000D_
- ostatní finanční náklady - poplatky bankovní garance_x000D_
- vypracování metodických postupů, plánu BOZP v rozsahu SoD atd.</t>
  </si>
  <si>
    <t>1986672089</t>
  </si>
  <si>
    <t>01_C - Chlazení - objekt C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</si>
  <si>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</si>
  <si>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</si>
  <si>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</si>
  <si>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</si>
  <si>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732 - Chlazení - strojovny</t>
  </si>
  <si>
    <t xml:space="preserve">    733 - Chlazení - rozvodné potrubí</t>
  </si>
  <si>
    <t xml:space="preserve">    734 - Chlazení - armatury</t>
  </si>
  <si>
    <t xml:space="preserve">    741 - Elektroinstalace - silnoproud</t>
  </si>
  <si>
    <t>HZS - Hodinové zúčtovací sazby</t>
  </si>
  <si>
    <t xml:space="preserve">    VRN1 - Průzkumné, geodetické a projektové práce</t>
  </si>
  <si>
    <t xml:space="preserve">    VRN2 - Příprava staveniště</t>
  </si>
  <si>
    <t xml:space="preserve">    VRN7 - Provozní vlivy</t>
  </si>
  <si>
    <t xml:space="preserve">    VRN8 - Přesun stavebních kapacit</t>
  </si>
  <si>
    <t>PSV</t>
  </si>
  <si>
    <t>Práce a dodávky PSV</t>
  </si>
  <si>
    <t>713</t>
  </si>
  <si>
    <t>Izolace tepelné</t>
  </si>
  <si>
    <t>713463131</t>
  </si>
  <si>
    <t>Montáž izolace tepelné potrubí a ohybů tvarovkami nebo deskami  potrubními pouzdry bez povrchové úpravy (izolační materiál ve specifikaci) přilepenými v příčných a podélných spojích izolace potrubí jednovrstvá, tloušťky izolace do 25 mm</t>
  </si>
  <si>
    <t>m</t>
  </si>
  <si>
    <t>CS ÚRS 2021 01</t>
  </si>
  <si>
    <t>16</t>
  </si>
  <si>
    <t>-1476556849</t>
  </si>
  <si>
    <t>M</t>
  </si>
  <si>
    <t>28377R01</t>
  </si>
  <si>
    <t>tepelná izolace návleková na bázi kaučuku,  velikost buňky 0,136 mm2, DN 15 tl. 18 mm</t>
  </si>
  <si>
    <t>32</t>
  </si>
  <si>
    <t>1234021162</t>
  </si>
  <si>
    <t>28377R02</t>
  </si>
  <si>
    <t>tepelná izolace návleková na bázi kaučuku,  velikost buňky 0,136 mm2, DN 25 tl. 19 mm</t>
  </si>
  <si>
    <t>1453675058</t>
  </si>
  <si>
    <t>28377R03</t>
  </si>
  <si>
    <t>tepelná izolace návleková na bázi kaučuku,  velikost buňky 0,136 mm2, DN 32 tl. 19 mm</t>
  </si>
  <si>
    <t>-1804893011</t>
  </si>
  <si>
    <t>tepelná izolace návleková na bázi kaučuku,  velikost buňky 0,136 mm2, DN 100 tl. 23 mm</t>
  </si>
  <si>
    <t>1843302766</t>
  </si>
  <si>
    <t>713463132</t>
  </si>
  <si>
    <t>Montáž izolace tepelné potrubí a ohybů tvarovkami nebo deskami  potrubními pouzdry bez povrchové úpravy (izolační materiál ve specifikaci) přilepenými v příčných a podélných spojích izolace potrubí jednovrstvá, tloušťky izolace přes 25 do 50 mm</t>
  </si>
  <si>
    <t>-130896425</t>
  </si>
  <si>
    <t>28377R05</t>
  </si>
  <si>
    <t>-1002949611</t>
  </si>
  <si>
    <t>28377R06</t>
  </si>
  <si>
    <t>tepelná izolace návleková na bázi kaučuku,  velikost buňky 0,136 mm2, DN 150 tl. 23 mm</t>
  </si>
  <si>
    <t>-587486261</t>
  </si>
  <si>
    <t>28377R07</t>
  </si>
  <si>
    <t>tepelná izolace návleková na bázi kaučuku,  velikost buňky 0,136 mm2, DN 200 tl. 23 mm</t>
  </si>
  <si>
    <t>1548699227</t>
  </si>
  <si>
    <t>10</t>
  </si>
  <si>
    <t>28377R08</t>
  </si>
  <si>
    <t>objímka (nosník) závěsného systému řešící zabránění vzniku  tepelných mostů v místě upevnění potrubních rozvodů chladu nebo  studené vody, DN 15 tl. 18 mm</t>
  </si>
  <si>
    <t>kus</t>
  </si>
  <si>
    <t>781318646</t>
  </si>
  <si>
    <t>11</t>
  </si>
  <si>
    <t>28377R09</t>
  </si>
  <si>
    <t>objímka (nosník) závěsného systému řešící zabránění vzniku  tepelných mostů v místě upevnění potrubních rozvodů chladu nebo  studené vody, DN 25 tl. 19 mm</t>
  </si>
  <si>
    <t>1364513920</t>
  </si>
  <si>
    <t>12</t>
  </si>
  <si>
    <t>28377R10</t>
  </si>
  <si>
    <t>objímka (nosník) závěsného systému řešící zabránění vzniku  tepelných mostů v místě upevnění potrubních rozvodů chladu nebo  studené vody, DN 100 tl. 23 mm</t>
  </si>
  <si>
    <t>-1182647173</t>
  </si>
  <si>
    <t>13</t>
  </si>
  <si>
    <t>28377R11</t>
  </si>
  <si>
    <t>objímka (nosník) závěsného systému řešící zabránění vzniku  tepelných mostů v místě upevnění potrubních rozvodů chladu nebo  studené vody, DN 150 tl. 32 mm</t>
  </si>
  <si>
    <t>-666710057</t>
  </si>
  <si>
    <t>14</t>
  </si>
  <si>
    <t>28377R12</t>
  </si>
  <si>
    <t>objímka (nosník) závěsného systému řešící zabránění vzniku  tepelných mostů v místě upevnění potrubních rozvodů chladu nebo  studené vody, DN 200 tl. 32 mm</t>
  </si>
  <si>
    <t>929189459</t>
  </si>
  <si>
    <t>28377R13</t>
  </si>
  <si>
    <t>elastická barva k ochraně a krytí provedení dvouvrstvé</t>
  </si>
  <si>
    <t>kg</t>
  </si>
  <si>
    <t>1291375925</t>
  </si>
  <si>
    <t>713R00001</t>
  </si>
  <si>
    <t>Připlatek izolace strojovna - čerpadla, armatury, tvarovky apod.</t>
  </si>
  <si>
    <t>soubor</t>
  </si>
  <si>
    <t>631591965</t>
  </si>
  <si>
    <t>17</t>
  </si>
  <si>
    <t>713463R01</t>
  </si>
  <si>
    <t>Montáž izolace tepelné armatur lehčenými tvarovkami</t>
  </si>
  <si>
    <t>770518612</t>
  </si>
  <si>
    <t>18</t>
  </si>
  <si>
    <t>28377655</t>
  </si>
  <si>
    <t>izolace tepelná vrstvená pro uzavírací ventily s povrchovou teplotou do 150°C DN 100</t>
  </si>
  <si>
    <t>-2087101133</t>
  </si>
  <si>
    <t>19</t>
  </si>
  <si>
    <t>28377657</t>
  </si>
  <si>
    <t>izolace tepelná vrstvená pro uzavírací ventily s povrchovou teplotou do 150°C DN 150</t>
  </si>
  <si>
    <t>-569659743</t>
  </si>
  <si>
    <t>20</t>
  </si>
  <si>
    <t>713491111</t>
  </si>
  <si>
    <t>Montáž izolace tepelné potrubí a ohybů - doplňky a konstrukční součástí oplechování pevného vnějšího obvodu do 500 mm potrubí</t>
  </si>
  <si>
    <t>m2</t>
  </si>
  <si>
    <t>-713444584</t>
  </si>
  <si>
    <t>28377R16</t>
  </si>
  <si>
    <t>povrchová úprava plech Al Embos 0,8 mm</t>
  </si>
  <si>
    <t>1822295825</t>
  </si>
  <si>
    <t>721</t>
  </si>
  <si>
    <t>Zdravotechnika - vnitřní kanalizace</t>
  </si>
  <si>
    <t>22</t>
  </si>
  <si>
    <t>721174042</t>
  </si>
  <si>
    <t>Potrubí z trub polypropylenových připojovací DN 40</t>
  </si>
  <si>
    <t>1007872105</t>
  </si>
  <si>
    <t>23</t>
  </si>
  <si>
    <t>721226R03</t>
  </si>
  <si>
    <t>Vtok (nálevka) DN32 se zápachovou uzávěrkou a kuličkou pro suchý stav</t>
  </si>
  <si>
    <t>-818789075</t>
  </si>
  <si>
    <t>24</t>
  </si>
  <si>
    <t>721290111</t>
  </si>
  <si>
    <t>Zkouška těsnosti kanalizace  v objektech vodou do DN 125</t>
  </si>
  <si>
    <t>131429486</t>
  </si>
  <si>
    <t>722</t>
  </si>
  <si>
    <t>Zdravotechnika - vnitřní vodovod</t>
  </si>
  <si>
    <t>25</t>
  </si>
  <si>
    <t>722174003</t>
  </si>
  <si>
    <t>Potrubí z plastových trubek z polypropylenu PPR svařovaných polyfúzně PN 16 (SDR 7,4) D 25 x 3,5</t>
  </si>
  <si>
    <t>2092595627</t>
  </si>
  <si>
    <t>26</t>
  </si>
  <si>
    <t>722174004</t>
  </si>
  <si>
    <t>Potrubí z plastových trubek z polypropylenu PPR svařovaných polyfúzně PN 16 (SDR 7,4) D 32 x 4,4</t>
  </si>
  <si>
    <t>1667375279</t>
  </si>
  <si>
    <t>27</t>
  </si>
  <si>
    <t>722290226</t>
  </si>
  <si>
    <t>Zkoušky, proplach a desinfekce vodovodního potrubí  zkoušky těsnosti vodovodního potrubí závitového do DN 50</t>
  </si>
  <si>
    <t>-528773876</t>
  </si>
  <si>
    <t>28</t>
  </si>
  <si>
    <t>722290234</t>
  </si>
  <si>
    <t>Zkoušky, proplach a desinfekce vodovodního potrubí  proplach a desinfekce vodovodního potrubí do DN 80</t>
  </si>
  <si>
    <t>-637291379</t>
  </si>
  <si>
    <t>732</t>
  </si>
  <si>
    <t>Chlazení - strojovny</t>
  </si>
  <si>
    <t>29</t>
  </si>
  <si>
    <t>732R00001</t>
  </si>
  <si>
    <t>Vzduchem chlazený kompaktní Chiller, chladící výkon min. Q=803 kW, 2x chladicí okruh, 2x šroubový kompresor, SEER=4,63, ETAsc 182%, EER = 3,33, Tin = 12°C, Tout = 6°C, Průtok = 21,89 l/s, dp = 29,9 kPa, akustický výkon =95 dB, napětí: 3x400V ,P = 241,12 kW, max. proud = 524,50 A, rozměry (DxŠxV):7895x2200x2554 mm, provozní hmotnost = 5465 kg, provozní pásmo jednotky od -20 do +46 °C Příslušenství: Extra-nízkohlučné provedení včetně nočního útlumu, chladivo R134a, mikrokanálový kondenzátor, BACnet komunikace, externí analogový setpoint, reléová karta, zásuvka 230 V -100 W, autonomní regulace</t>
  </si>
  <si>
    <t>324171369</t>
  </si>
  <si>
    <t>30</t>
  </si>
  <si>
    <t>732R00002</t>
  </si>
  <si>
    <t>NNSB: snížení hluku, nízkohlučné provedení s nočním útlumem</t>
  </si>
  <si>
    <t>-2053132691</t>
  </si>
  <si>
    <t>31</t>
  </si>
  <si>
    <t>732R00003</t>
  </si>
  <si>
    <t>Dvojitý pojistný ventil s 3cestným ventilem na straně HP a LP</t>
  </si>
  <si>
    <t>-1380591735</t>
  </si>
  <si>
    <t>732R00004</t>
  </si>
  <si>
    <t>Napojení vodního potrubí - sada Victaulic</t>
  </si>
  <si>
    <t>-401403077</t>
  </si>
  <si>
    <t>33</t>
  </si>
  <si>
    <t>732R00005</t>
  </si>
  <si>
    <t>Rozhraní BACnet</t>
  </si>
  <si>
    <t>1197011156</t>
  </si>
  <si>
    <t>34</t>
  </si>
  <si>
    <t>732R00006</t>
  </si>
  <si>
    <t>Ochrana el. skříně min. IP54</t>
  </si>
  <si>
    <t>126462675</t>
  </si>
  <si>
    <t>35</t>
  </si>
  <si>
    <t>732R00007</t>
  </si>
  <si>
    <t>Průtokový spínač</t>
  </si>
  <si>
    <t>536091921</t>
  </si>
  <si>
    <t>36</t>
  </si>
  <si>
    <t>732R00008</t>
  </si>
  <si>
    <t>Antivibrační podložky pro uložení chilleru na ocelovou konstrukci</t>
  </si>
  <si>
    <t>1559812993</t>
  </si>
  <si>
    <t>37</t>
  </si>
  <si>
    <t>732R00009</t>
  </si>
  <si>
    <t>Příplatek - rozšířená záruka 12-24 měsíců</t>
  </si>
  <si>
    <t>-832031811</t>
  </si>
  <si>
    <t>38</t>
  </si>
  <si>
    <t>732R00013</t>
  </si>
  <si>
    <t>Vyhotovení evidenční knihy chladiva</t>
  </si>
  <si>
    <t>1096230407</t>
  </si>
  <si>
    <t>39</t>
  </si>
  <si>
    <t>732R00014</t>
  </si>
  <si>
    <t>Uvedení chilleru do provozu, nastavení provozních hodnot - vše autorizovaným technikem výrobce</t>
  </si>
  <si>
    <t>-1647512028</t>
  </si>
  <si>
    <t>40</t>
  </si>
  <si>
    <t>732R00015</t>
  </si>
  <si>
    <t>Doprava technika výrobce</t>
  </si>
  <si>
    <t>1668306394</t>
  </si>
  <si>
    <t>41</t>
  </si>
  <si>
    <t>732R00016</t>
  </si>
  <si>
    <t>Střešní ocelová konstrukce pro zařízení CHL, pozinkované provedení min 80μm</t>
  </si>
  <si>
    <t>64</t>
  </si>
  <si>
    <t>739545806</t>
  </si>
  <si>
    <t>42</t>
  </si>
  <si>
    <t>732R00017</t>
  </si>
  <si>
    <t>Spojovací materiál, chemické kotvy apod.</t>
  </si>
  <si>
    <t>1814762441</t>
  </si>
  <si>
    <t>43</t>
  </si>
  <si>
    <t>732R00018</t>
  </si>
  <si>
    <t>Drobný materiál, platle, prořez, řezání materiálu apod.</t>
  </si>
  <si>
    <t>%</t>
  </si>
  <si>
    <t>-124676094</t>
  </si>
  <si>
    <t>44</t>
  </si>
  <si>
    <t>732R00019</t>
  </si>
  <si>
    <t>Doprava výroba/zinkovna/stavba</t>
  </si>
  <si>
    <t>810224329</t>
  </si>
  <si>
    <t>45</t>
  </si>
  <si>
    <t>732R00020</t>
  </si>
  <si>
    <t>Servisní prohlídka stávajícího suchého chladiče</t>
  </si>
  <si>
    <t>-248104188</t>
  </si>
  <si>
    <t>46</t>
  </si>
  <si>
    <t>732R00021</t>
  </si>
  <si>
    <t>Doprava technika výrobce, nebo servisní organizace</t>
  </si>
  <si>
    <t>424122959</t>
  </si>
  <si>
    <t>47</t>
  </si>
  <si>
    <t>732R00101</t>
  </si>
  <si>
    <t>Skládaný deskový výměník tepla o výkonu 349kW primární strana: 6/12°C, dp=15kPa, teplonosné mídium: směs voda+34%glykol sekundární strana: 8/14°C, dp=15kPa, teplonosné médium: změkčená voda s inhibitorem koroze materiálové provedení: nerez AISI304</t>
  </si>
  <si>
    <t>374929975</t>
  </si>
  <si>
    <t>48</t>
  </si>
  <si>
    <t>732R00102</t>
  </si>
  <si>
    <t>Izolace tepelného výměníku</t>
  </si>
  <si>
    <t>758741758</t>
  </si>
  <si>
    <t>49</t>
  </si>
  <si>
    <t>732R00103</t>
  </si>
  <si>
    <t>Upevňovací a kotvící systém pro výměník</t>
  </si>
  <si>
    <t>1782795795</t>
  </si>
  <si>
    <t>50</t>
  </si>
  <si>
    <t>732R00201</t>
  </si>
  <si>
    <t>Odkalovací filtr mechanických nečistot s ručním proplachem 1", účinnost filtrace: 80um, s manometrem, přivzdušňovacím kohoutem, výměnná vložka</t>
  </si>
  <si>
    <t>-552795654</t>
  </si>
  <si>
    <t>51</t>
  </si>
  <si>
    <t>732R00202</t>
  </si>
  <si>
    <t>Systémový oddělovač s vodoměrem DN25,                                                                         Potrubní oddělovač z mosazi chránící rozvody pitné vody před kontaminací do rizikové třídy 4 v- oddělovací člen pro doplňovací systémy podle DIN 1988 a DIN EN 1717 - uzavírací armatury na vstupu a výstupu - včetně kontaktního vodoměru a stěnového držáku</t>
  </si>
  <si>
    <t>-384364791</t>
  </si>
  <si>
    <t>52</t>
  </si>
  <si>
    <t>732R00203</t>
  </si>
  <si>
    <t>Katexová kabinetová úpravna plnící a doplňovací vody výkon: 1m3/h, časově elektronické řízení</t>
  </si>
  <si>
    <t>915533564</t>
  </si>
  <si>
    <t>53</t>
  </si>
  <si>
    <t>732R00204</t>
  </si>
  <si>
    <t>Sůl pro první naplnění upravny vody a startovací sada</t>
  </si>
  <si>
    <t>1190109695</t>
  </si>
  <si>
    <t>54</t>
  </si>
  <si>
    <t>732R00205</t>
  </si>
  <si>
    <t>Sada pro měření tvrdosti vody</t>
  </si>
  <si>
    <t>1488139511</t>
  </si>
  <si>
    <t>55</t>
  </si>
  <si>
    <t>732R00206</t>
  </si>
  <si>
    <t>Uvedení úpravny vody do provozu, nastavení provozních hodnot - vše autorizovaným technikem výrobce</t>
  </si>
  <si>
    <t>313070214</t>
  </si>
  <si>
    <t>56</t>
  </si>
  <si>
    <t>732R00207</t>
  </si>
  <si>
    <t>Dávkovací zařízení inhibitoru koroze dávkovací čerpadlo, nádoba 50l, tryska pro vstřik inhiboru do potrubního rozvodu chlazení</t>
  </si>
  <si>
    <t>-1536324241</t>
  </si>
  <si>
    <t>57</t>
  </si>
  <si>
    <t>732R00208</t>
  </si>
  <si>
    <t>Inhibitor koroze</t>
  </si>
  <si>
    <t>l</t>
  </si>
  <si>
    <t>-68328716</t>
  </si>
  <si>
    <t>58</t>
  </si>
  <si>
    <t>732R00209</t>
  </si>
  <si>
    <t>Kompaktní automatické doplňovací zařízení s řídící jednotkou</t>
  </si>
  <si>
    <t>1397875881</t>
  </si>
  <si>
    <t>59</t>
  </si>
  <si>
    <t>732R00210</t>
  </si>
  <si>
    <t>Uvedení do provozu, nastavení provozních hodnot - vše autorizovaným technikem výrobce</t>
  </si>
  <si>
    <t>-1495569993</t>
  </si>
  <si>
    <t>60</t>
  </si>
  <si>
    <t>732R00211</t>
  </si>
  <si>
    <t>-609724250</t>
  </si>
  <si>
    <t>61</t>
  </si>
  <si>
    <t>732R00212</t>
  </si>
  <si>
    <t>Záchytná nádoba pod sestavu úpravy vody a doplňování záchytný objem: 300l</t>
  </si>
  <si>
    <t>-1441908229</t>
  </si>
  <si>
    <t>62</t>
  </si>
  <si>
    <t>732R00213</t>
  </si>
  <si>
    <t>Záchytná nádoba nemrznoucí směsi pro přepad pojistného ventilu primárního okruhu, objem 10l</t>
  </si>
  <si>
    <t>1869027014</t>
  </si>
  <si>
    <t>63</t>
  </si>
  <si>
    <t>732R00301</t>
  </si>
  <si>
    <t>Oběhové čerpadlo s frekvenčním měničem - primární okruh s glykolovou směsí m=54,6m3/h, H=13,5m</t>
  </si>
  <si>
    <t>110495161</t>
  </si>
  <si>
    <t>732R00302</t>
  </si>
  <si>
    <t>Oběhové čerpadlo s frekvenčním měničem - okruh k chilleru m=114,7m3/h, H=5,8m</t>
  </si>
  <si>
    <t>1722250029</t>
  </si>
  <si>
    <t>65</t>
  </si>
  <si>
    <t>732R00303</t>
  </si>
  <si>
    <t>Oběhové čerpadlo s frekvenčním měničem - sekundární okruh m=50,0m3/h, H=6,3m</t>
  </si>
  <si>
    <t>1811576282</t>
  </si>
  <si>
    <t>66</t>
  </si>
  <si>
    <t>732R00304</t>
  </si>
  <si>
    <t>Oběhové čerpadlo s frekvenčním měničem - okruh FCU m=78,2m3/h, H=20,6m</t>
  </si>
  <si>
    <t>1953572393</t>
  </si>
  <si>
    <t>67</t>
  </si>
  <si>
    <t>732199100</t>
  </si>
  <si>
    <t>Montáž štítků  orientačních</t>
  </si>
  <si>
    <t>2030711169</t>
  </si>
  <si>
    <t>68</t>
  </si>
  <si>
    <t>283776R1</t>
  </si>
  <si>
    <t>popisy směru proudění a druhu média v trvanlivém a voděodolném provedení, barevné o rozměru 300x50 mm</t>
  </si>
  <si>
    <t>807036339</t>
  </si>
  <si>
    <t>69</t>
  </si>
  <si>
    <t>283776R2</t>
  </si>
  <si>
    <t>štítky a popisy zařízení v trvanlivém a voděodolném provedení</t>
  </si>
  <si>
    <t>1790816882</t>
  </si>
  <si>
    <t>70</t>
  </si>
  <si>
    <t>732331106</t>
  </si>
  <si>
    <t>Nádoby expanzní tlakové pro solární, topné a chladicí soustavy s membránou bez pojistného ventilu se závitovým připojením PN 1,0 o objemu 50 l</t>
  </si>
  <si>
    <t>1694578058</t>
  </si>
  <si>
    <t>71</t>
  </si>
  <si>
    <t>732331115</t>
  </si>
  <si>
    <t>Nádoby expanzní tlakové pro solární, topné a chladicí soustavy s membránou bez pojistného ventilu se závitovým připojením PN 1,0 o objemu 500 l</t>
  </si>
  <si>
    <t>1280761249</t>
  </si>
  <si>
    <t>72</t>
  </si>
  <si>
    <t>732331778</t>
  </si>
  <si>
    <t>Nádoby expanzní tlakové příslušenství k expanzním nádobám bezpečnostní uzávěr k měření tlaku G 1</t>
  </si>
  <si>
    <t>326232520</t>
  </si>
  <si>
    <t>733</t>
  </si>
  <si>
    <t>Chlazení - rozvodné potrubí</t>
  </si>
  <si>
    <t>73</t>
  </si>
  <si>
    <t>733111113</t>
  </si>
  <si>
    <t>Potrubí z trubek ocelových závitových černých spojovaných svařováním bezešvých běžných nízkotlakých PN 16 do 115°C v kotelnách a strojovnách DN 15</t>
  </si>
  <si>
    <t>1451386140</t>
  </si>
  <si>
    <t>74</t>
  </si>
  <si>
    <t>733111115</t>
  </si>
  <si>
    <t>Potrubí z trubek ocelových závitových černých spojovaných svařováním bezešvých běžných nízkotlakých PN 16 do 115°C v kotelnách a strojovnách DN 25</t>
  </si>
  <si>
    <t>1448856074</t>
  </si>
  <si>
    <t>75</t>
  </si>
  <si>
    <t>733121228</t>
  </si>
  <si>
    <t>Potrubí z trubek ocelových hladkých spojovaných svařováním černých bezešvých v kotelnách a strojovnách Ø 108/4,0</t>
  </si>
  <si>
    <t>-478417079</t>
  </si>
  <si>
    <t>76</t>
  </si>
  <si>
    <t>733121235</t>
  </si>
  <si>
    <t>Potrubí z trubek ocelových hladkých spojovaných svařováním černých bezešvých v kotelnách a strojovnách Ø 159/4,5</t>
  </si>
  <si>
    <t>-486482140</t>
  </si>
  <si>
    <t>77</t>
  </si>
  <si>
    <t>733121239</t>
  </si>
  <si>
    <t>Potrubí z trubek ocelových hladkých spojovaných svařováním černých bezešvých v kotelnách a strojovnách Ø 219/6,3</t>
  </si>
  <si>
    <t>2050307876</t>
  </si>
  <si>
    <t>78</t>
  </si>
  <si>
    <t>733R00001</t>
  </si>
  <si>
    <t>Tvarovky ocelové varné DN 15-25</t>
  </si>
  <si>
    <t>987436557</t>
  </si>
  <si>
    <t>79</t>
  </si>
  <si>
    <t>733R00002</t>
  </si>
  <si>
    <t>Tvarovky ocelové varné DN 100 - kolena, T-kusy, redukce</t>
  </si>
  <si>
    <t>-970548552</t>
  </si>
  <si>
    <t>80</t>
  </si>
  <si>
    <t>733R00003</t>
  </si>
  <si>
    <t>Tvarovky ocelové varné DN 150 - kolena, T-kusy, redukce</t>
  </si>
  <si>
    <t>-16271423</t>
  </si>
  <si>
    <t>81</t>
  </si>
  <si>
    <t>733R00004</t>
  </si>
  <si>
    <t>Tvarovky ocelové varné DN 200 - kolena, T-kusy, redukce</t>
  </si>
  <si>
    <t>203810257</t>
  </si>
  <si>
    <t>82</t>
  </si>
  <si>
    <t>733R00005</t>
  </si>
  <si>
    <t>Tvarovky ocelové varné jinde neuvedené</t>
  </si>
  <si>
    <t>1808430010</t>
  </si>
  <si>
    <t>83</t>
  </si>
  <si>
    <t>733R00006</t>
  </si>
  <si>
    <t>BIS Yeti + podložka Walraven 335x335mm - střecha</t>
  </si>
  <si>
    <t>1078684107</t>
  </si>
  <si>
    <t>84</t>
  </si>
  <si>
    <t>733R00007</t>
  </si>
  <si>
    <t>BIS Strut Lišta 6m,hdg D Walraven 41x41x2,5 - střecha</t>
  </si>
  <si>
    <t>2053525435</t>
  </si>
  <si>
    <t>85</t>
  </si>
  <si>
    <t>733R00008</t>
  </si>
  <si>
    <t>BIS RapidStrut® Lišta 6m Walraven 41x41x2,5 - střecha</t>
  </si>
  <si>
    <t>943718836</t>
  </si>
  <si>
    <t>86</t>
  </si>
  <si>
    <t>733R00009</t>
  </si>
  <si>
    <t>Závěsný a upevňovací materiál - jinde neuvedený pro část střecha</t>
  </si>
  <si>
    <t>1502246996</t>
  </si>
  <si>
    <t>87</t>
  </si>
  <si>
    <t>733R00010</t>
  </si>
  <si>
    <t>BIS Strut Lišta 6m,hdg D Walraven 41x41x2,5 - strojovna</t>
  </si>
  <si>
    <t>-283800871</t>
  </si>
  <si>
    <t>88</t>
  </si>
  <si>
    <t>733R00011</t>
  </si>
  <si>
    <t>BIS RapidStrut® Lišta 6m Walraven 41x41x2,5 - strojovna</t>
  </si>
  <si>
    <t>401587712</t>
  </si>
  <si>
    <t>89</t>
  </si>
  <si>
    <t>733R00012</t>
  </si>
  <si>
    <t>Technické plyny pro svařování - KYSLÍK 2.5-LG LAHVE, 4,3m3/láhev</t>
  </si>
  <si>
    <t>1112342615</t>
  </si>
  <si>
    <t>90</t>
  </si>
  <si>
    <t>733R00013</t>
  </si>
  <si>
    <t>Technické plyny pro svařování - ACETYLEN ČISTÝ-LG, LAHVE/4kg</t>
  </si>
  <si>
    <t>-283960055</t>
  </si>
  <si>
    <t>91</t>
  </si>
  <si>
    <t>733R00014</t>
  </si>
  <si>
    <t>Doprava technických plynů</t>
  </si>
  <si>
    <t>-1799328338</t>
  </si>
  <si>
    <t>92</t>
  </si>
  <si>
    <t>733R00015</t>
  </si>
  <si>
    <t>G-104 2.5/1000 952225R150 SVAŘOVACÍ DRÁT PRO AUTOGEN</t>
  </si>
  <si>
    <t>1198953256</t>
  </si>
  <si>
    <t>93</t>
  </si>
  <si>
    <t>733R00016</t>
  </si>
  <si>
    <t>Řezný a brusný materiál</t>
  </si>
  <si>
    <t>1838691684</t>
  </si>
  <si>
    <t>94</t>
  </si>
  <si>
    <t>733131R02</t>
  </si>
  <si>
    <t>Kompenzátory pro ocelové potrubí nerezové PN 16 do 100°C přírubové DN 100</t>
  </si>
  <si>
    <t>-1000128772</t>
  </si>
  <si>
    <t>95</t>
  </si>
  <si>
    <t>733131R03</t>
  </si>
  <si>
    <t>Kompenzátory pro ocelové potrubí nerezové PN 16 do 100°C přírubové DN 200</t>
  </si>
  <si>
    <t>603510730</t>
  </si>
  <si>
    <t>96</t>
  </si>
  <si>
    <t>733141102</t>
  </si>
  <si>
    <t>Odvzdušňovací nádobky, odlučovače a odkalovače nádobky z trubek ocelových do DN 50</t>
  </si>
  <si>
    <t>478181902</t>
  </si>
  <si>
    <t>734</t>
  </si>
  <si>
    <t>Chlazení - armatury</t>
  </si>
  <si>
    <t>97</t>
  </si>
  <si>
    <t>734109419</t>
  </si>
  <si>
    <t>Montáž armatur přírubových  se třemi přírubami PN 16 DN 150</t>
  </si>
  <si>
    <t>-539542218</t>
  </si>
  <si>
    <t>P</t>
  </si>
  <si>
    <t>Poznámka k položce:_x000D_
Třícestný regulační ventil okruhu FCU, typ: DN150, kvs=300m3/hod - dodávka MaR_x000D_
Vč. servopohonu.</t>
  </si>
  <si>
    <t>98</t>
  </si>
  <si>
    <t>734163R01</t>
  </si>
  <si>
    <t>Filtr přírubový, s přírubovými konci, s nerezovým sítem, vzor Y, délka podle EN 558/1, tělo vyrobené z EN-GJS-400-18-LT (dříve GGG-40.3), -10 až 350 ° C, s vypouštěcí zátkou v krytu, s kolíky, s modrým vnějším nátěrem (podobně jako RAL 5002), DN 100</t>
  </si>
  <si>
    <t>-694560321</t>
  </si>
  <si>
    <t>99</t>
  </si>
  <si>
    <t>734163R02</t>
  </si>
  <si>
    <t>Filtr přírubový, s přírubovými konci, s nerezovým sítem, vzor Y, délka podle EN 558/1, tělo vyrobené z EN-GJS-400-18-LT (dříve GGG-40.3), -10 až 350 ° C, s vypouštěcí zátkou v krytu, s kolíky, s modrým vnějším nátěrem (podobně jako RAL 5002), DN 150</t>
  </si>
  <si>
    <t>749411076</t>
  </si>
  <si>
    <t>100</t>
  </si>
  <si>
    <t>734163R03</t>
  </si>
  <si>
    <t>Filtr přírubový, s přírubovými konci, s nerezovým sítem, vzor Y, délka podle EN 558/1, tělo vyrobené z EN-GJS-400-18-LT (dříve GGG-40.3), -10 až 350 ° C, s vypouštěcí zátkou v krytu, s kolíky, s modrým vnějším nátěrem (podobně jako RAL 5002), DN 200</t>
  </si>
  <si>
    <t>1261479547</t>
  </si>
  <si>
    <t>101</t>
  </si>
  <si>
    <t>734192R01</t>
  </si>
  <si>
    <t>Mezipřírubový zpětný ventil, krátká délka podle EN 558/49, tělo DN 15-100 z mosazi (-30 ° C až 250 ° C), tělo DN 125-200 ze šedé litiny (-10 ° C až 250 ° C), bezúdržbové, centrování pomocí tvaru těla, uzavření pomocí  disku ventilu vedeného třemi vodicími čepy z nerezové oceli, disk z nerezové oceli  v tichém s O-kroužkem; DN 125-200 s modrou vnější vrstvou (podobná RAL 5002), DN 100</t>
  </si>
  <si>
    <t>285801167</t>
  </si>
  <si>
    <t>102</t>
  </si>
  <si>
    <t>734192R02</t>
  </si>
  <si>
    <t>Mezipřírubový zpětný ventil, krátká délka podle EN 558/49, tělo DN 15-100 z mosazi (-30 ° C až 250 ° C), tělo DN 125-200 ze šedé litiny (-10 ° C až 250 ° C), bezúdržbové, centrování pomocí tvaru těla, uzavření pomocí  disku ventilu vedeného třemi vodicími čepy z nerezové oceli, disk z nerezové oceli  v tichém s O-kroužkem; DN 125-200 s modrou vnější vrstvou (podobná RAL 5002), DN 150</t>
  </si>
  <si>
    <t>-1012125282</t>
  </si>
  <si>
    <t>103</t>
  </si>
  <si>
    <t>734192R03</t>
  </si>
  <si>
    <t>Mezipřírubový zpětný ventil, krátká délka podle EN 558/49, tělo DN 15-100 z mosazi (-30 ° C až 250 ° C), tělo DN 125-200 ze šedé litiny (-10 ° C až 250 ° C), bezúdržbové, centrování pomocí tvaru těla, uzavření pomocí  disku ventilu vedeného třemi vodicími čepy z nerezové oceli, disk z nerezové oceli  v tichém s O-kroužkem; DN 125-200 s modrou vnější vrstvou (podobná RAL 5002), DN 200</t>
  </si>
  <si>
    <t>-863904216</t>
  </si>
  <si>
    <t>104</t>
  </si>
  <si>
    <t>734193R01</t>
  </si>
  <si>
    <t>Uzavírací mezipřírubová klapka s kolem, centrická uzavírací klapka pro technická zařízení budov, s tepelnou bariérou, elastomerovou prstencovou manžetou (EPDM XU nebo nitril K), s manuálním ozubeným převodem nebo, těleso se středicími oky (T2), těleso se závitovými přírubovými oky (T4), povolena jednostranná demontáž a montáž jako koncová armatura, disk klapky z nerezové oceli 1.4308, připojení podle EN, DN 100</t>
  </si>
  <si>
    <t>1495297411</t>
  </si>
  <si>
    <t>105</t>
  </si>
  <si>
    <t>734193R02</t>
  </si>
  <si>
    <t>Uzavírací mezipřírubová klapka s kolem, centrická uzavírací klapka pro technická zařízení budov, s tepelnou bariérou, elastomerovou prstencovou manžetou (EPDM XU nebo nitril K), s manuálním ozubeným převodem nebo, těleso se středicími oky (T2), těleso se závitovými přírubovými oky (T4), povolena jednostranná demontáž a montáž jako koncová armatura, disk klapky z nerezové oceli 1.4308, připojení podle EN, DN 150</t>
  </si>
  <si>
    <t>2009749837</t>
  </si>
  <si>
    <t>106</t>
  </si>
  <si>
    <t>734193R03</t>
  </si>
  <si>
    <t>Uzavírací mezipřírubová klapka s kolem, centrická uzavírací klapka pro technická zařízení budov, s tepelnou bariérou, elastomerovou prstencovou manžetou (EPDM XU nebo nitril K), s manuálním ozubeným převodem nebo, těleso se středicími oky (T2), těleso se závitovými přírubovými oky (T4), povolena jednostranná demontáž a montáž jako koncová armatura, disk klapky z nerezové oceli 1.4308, připojení podle EN, DN 200</t>
  </si>
  <si>
    <t>2122269632</t>
  </si>
  <si>
    <t>107</t>
  </si>
  <si>
    <t>734R00001</t>
  </si>
  <si>
    <t>Vyvažovací ventil DN100, kvs=190m3/h, vybaven samotesnícími měřícími vsuvkami, přírubový s vypouštění, přírubový vyvažovací ventil ze šedé litiny umožňující přesné vyvážení v širokém spektru pro použití v okruzích chladicích soustav, verze s vypouštění</t>
  </si>
  <si>
    <t>-1064447254</t>
  </si>
  <si>
    <t>108</t>
  </si>
  <si>
    <t>734R00002</t>
  </si>
  <si>
    <t>Vyvažovací ventil DN150, kvs=420m3/h, vybaven samotesnícími měřícími vsuvkami, přírubový s vypouštění, přírubový vyvažovací ventil ze šedé litiny umožňující přesné vyvážení v širokém spektru pro použití v okruzích chladicích soustav, verze s vypouštění</t>
  </si>
  <si>
    <t>-419053533</t>
  </si>
  <si>
    <t>109</t>
  </si>
  <si>
    <t>734209105</t>
  </si>
  <si>
    <t>Montáž závitových armatur  s 1 závitem G 1 (DN 25)</t>
  </si>
  <si>
    <t>-348057024</t>
  </si>
  <si>
    <t>Poznámka k položce:_x000D_
Spínač tlakové diference - dodávka MaR</t>
  </si>
  <si>
    <t>110</t>
  </si>
  <si>
    <t>734211127</t>
  </si>
  <si>
    <t>Ventily odvzdušňovací závitové automatické se zpětnou klapkou PN 14 do 120°C G 1/2</t>
  </si>
  <si>
    <t>682582491</t>
  </si>
  <si>
    <t>111</t>
  </si>
  <si>
    <t>734251212</t>
  </si>
  <si>
    <t>Ventily pojistné závitové a čepové rohové provozní tlak od 2,5 do 6 bar G 3/4</t>
  </si>
  <si>
    <t>-1421054687</t>
  </si>
  <si>
    <t>112</t>
  </si>
  <si>
    <t>734251214</t>
  </si>
  <si>
    <t>Ventily pojistné závitové a čepové rohové provozní tlak od 2,5 do 6 bar G 5/4</t>
  </si>
  <si>
    <t>-2278354</t>
  </si>
  <si>
    <t>113</t>
  </si>
  <si>
    <t>734261233</t>
  </si>
  <si>
    <t>Šroubení topenářské PN 16 do 120°C přímé G 1/2</t>
  </si>
  <si>
    <t>-1770452662</t>
  </si>
  <si>
    <t>114</t>
  </si>
  <si>
    <t>734261234</t>
  </si>
  <si>
    <t>Šroubení topenářské PN 16 do 120°C přímé G 3/4</t>
  </si>
  <si>
    <t>1606690370</t>
  </si>
  <si>
    <t>115</t>
  </si>
  <si>
    <t>734261235</t>
  </si>
  <si>
    <t>Šroubení topenářské PN 16 do 120°C přímé G 1</t>
  </si>
  <si>
    <t>-1227062124</t>
  </si>
  <si>
    <t>116</t>
  </si>
  <si>
    <t>734291123</t>
  </si>
  <si>
    <t>Ostatní armatury kohouty plnicí a vypouštěcí PN 10 do 90°C G 1/2</t>
  </si>
  <si>
    <t>-422065260</t>
  </si>
  <si>
    <t>117</t>
  </si>
  <si>
    <t>734292713</t>
  </si>
  <si>
    <t>Ostatní armatury kulové kohouty PN 42 do 185°C přímé vnitřní závit G 1/2</t>
  </si>
  <si>
    <t>-2141217387</t>
  </si>
  <si>
    <t>118</t>
  </si>
  <si>
    <t>734292714</t>
  </si>
  <si>
    <t>Ostatní armatury kulové kohouty PN 42 do 185°C přímé vnitřní závit G 3/4</t>
  </si>
  <si>
    <t>388210672</t>
  </si>
  <si>
    <t>119</t>
  </si>
  <si>
    <t>734292715</t>
  </si>
  <si>
    <t>Ostatní armatury kulové kohouty PN 42 do 185°C přímé vnitřní závit G 1</t>
  </si>
  <si>
    <t>-1677839601</t>
  </si>
  <si>
    <t>120</t>
  </si>
  <si>
    <t>734411127</t>
  </si>
  <si>
    <t>Teploměry technické s pevným stonkem a jímkou zadní připojení (axiální) průměr 100 mm délka stonku 100 mm</t>
  </si>
  <si>
    <t>1096316708</t>
  </si>
  <si>
    <t>121</t>
  </si>
  <si>
    <t>734411601</t>
  </si>
  <si>
    <t>Teploměry technické ochranné jímky se závitem do G 1</t>
  </si>
  <si>
    <t>922347529</t>
  </si>
  <si>
    <t>122</t>
  </si>
  <si>
    <t>734421R01</t>
  </si>
  <si>
    <t>Tlakoměry s pevným stonkem a zkušebním kohoutem zadní připojení (axiální) tlaku 0–16 bar průměru 63 mm</t>
  </si>
  <si>
    <t>1035617455</t>
  </si>
  <si>
    <t>123</t>
  </si>
  <si>
    <t>734421R02</t>
  </si>
  <si>
    <t>Tlakoměry s pevným stonkem a zkušebním kohoutem zadní připojení (axiální) tlaku 0–6 bar průměru 63 mm</t>
  </si>
  <si>
    <t>-968203543</t>
  </si>
  <si>
    <t>124</t>
  </si>
  <si>
    <t>734424101</t>
  </si>
  <si>
    <t>Tlakoměry kondenzační smyčky k přivaření, PN 250 do 300°C zahnuté</t>
  </si>
  <si>
    <t>-887335104</t>
  </si>
  <si>
    <t>125</t>
  </si>
  <si>
    <t>734494121</t>
  </si>
  <si>
    <t>Měřicí armatury návarky s metrickým závitem M 20x1,5 délky do 220 mm</t>
  </si>
  <si>
    <t>1239521838</t>
  </si>
  <si>
    <t>126</t>
  </si>
  <si>
    <t>734494R10</t>
  </si>
  <si>
    <t xml:space="preserve">Čidlo teploty - jímky pro měření a regulaci_x000D_
</t>
  </si>
  <si>
    <t>578717174</t>
  </si>
  <si>
    <t>741</t>
  </si>
  <si>
    <t>Elektroinstalace - silnoproud</t>
  </si>
  <si>
    <t>127</t>
  </si>
  <si>
    <t>741R00001</t>
  </si>
  <si>
    <t>Skříň ARIA 64, 615x415x230, IP66 se zámkovou vložkou</t>
  </si>
  <si>
    <t>60726757</t>
  </si>
  <si>
    <t>128</t>
  </si>
  <si>
    <t>741R00002</t>
  </si>
  <si>
    <t>Montážní rám aria 64</t>
  </si>
  <si>
    <t>-963528793</t>
  </si>
  <si>
    <t>129</t>
  </si>
  <si>
    <t>741R00003</t>
  </si>
  <si>
    <t>Krycí deska Aria 64</t>
  </si>
  <si>
    <t>886779476</t>
  </si>
  <si>
    <t>130</t>
  </si>
  <si>
    <t>741R00004</t>
  </si>
  <si>
    <t>Svorka UK 150/2 A 1pol. šedá</t>
  </si>
  <si>
    <t>853398713</t>
  </si>
  <si>
    <t>131</t>
  </si>
  <si>
    <t>741R00005</t>
  </si>
  <si>
    <t>Svorka UK 95/2 PE 1Ppol. Zel zel</t>
  </si>
  <si>
    <t>1808971786</t>
  </si>
  <si>
    <t>132</t>
  </si>
  <si>
    <t>741R00006</t>
  </si>
  <si>
    <t>Svorka UK 95/2 A 1pol. šedá</t>
  </si>
  <si>
    <t>-263993876</t>
  </si>
  <si>
    <t>133</t>
  </si>
  <si>
    <t>741R00007</t>
  </si>
  <si>
    <t>1443334887</t>
  </si>
  <si>
    <t>134</t>
  </si>
  <si>
    <t>741R00008</t>
  </si>
  <si>
    <t>Vývodka 106 PG48</t>
  </si>
  <si>
    <t>778479255</t>
  </si>
  <si>
    <t>135</t>
  </si>
  <si>
    <t>741R00009</t>
  </si>
  <si>
    <t>Vývodka 106 PG36</t>
  </si>
  <si>
    <t>-1946205225</t>
  </si>
  <si>
    <t>136</t>
  </si>
  <si>
    <t>741R00010</t>
  </si>
  <si>
    <t>Matice 116 VDE PG48 PA</t>
  </si>
  <si>
    <t>1349795249</t>
  </si>
  <si>
    <t>137</t>
  </si>
  <si>
    <t>741R00011</t>
  </si>
  <si>
    <t>Matice 116 VDE PG36 PA</t>
  </si>
  <si>
    <t>2102428870</t>
  </si>
  <si>
    <t>138</t>
  </si>
  <si>
    <t>741R00012</t>
  </si>
  <si>
    <t>Průchodka PK69T KOMPLET 27-66MM</t>
  </si>
  <si>
    <t>-1698246289</t>
  </si>
  <si>
    <t>139</t>
  </si>
  <si>
    <t>741R00013</t>
  </si>
  <si>
    <t>Sběrnice CU 40x10</t>
  </si>
  <si>
    <t>-772327928</t>
  </si>
  <si>
    <t>140</t>
  </si>
  <si>
    <t>741R00014</t>
  </si>
  <si>
    <t>Drobný nespecifikovaný, pomocný materiál</t>
  </si>
  <si>
    <t>-983129188</t>
  </si>
  <si>
    <t>141</t>
  </si>
  <si>
    <t>741R00015</t>
  </si>
  <si>
    <t>Dílenská výroba rozváděče</t>
  </si>
  <si>
    <t>-961731820</t>
  </si>
  <si>
    <t>142</t>
  </si>
  <si>
    <t>741R00016</t>
  </si>
  <si>
    <t>Výrobní a konstrukční dokumentace</t>
  </si>
  <si>
    <t>-2129913633</t>
  </si>
  <si>
    <t>143</t>
  </si>
  <si>
    <t>741R00017</t>
  </si>
  <si>
    <t>Usazení a napojení rozváděče</t>
  </si>
  <si>
    <t>hod</t>
  </si>
  <si>
    <t>-1889481060</t>
  </si>
  <si>
    <t>144</t>
  </si>
  <si>
    <t>741R00018</t>
  </si>
  <si>
    <t>Úprava hlavního jističe na hodnotu požadovaného jističe nového zařízení, předpoklad jištění 630A charakteristika D</t>
  </si>
  <si>
    <t>441948253</t>
  </si>
  <si>
    <t>145</t>
  </si>
  <si>
    <t>741R00019</t>
  </si>
  <si>
    <t>1584554329</t>
  </si>
  <si>
    <t>146</t>
  </si>
  <si>
    <t>741R00020</t>
  </si>
  <si>
    <t>Příslušenství kabelového žlabu</t>
  </si>
  <si>
    <t>-2037331967</t>
  </si>
  <si>
    <t>147</t>
  </si>
  <si>
    <t>741R00021</t>
  </si>
  <si>
    <t>Odpojení stávajícího zařízení z napájení elektrické energie a zabezpečení</t>
  </si>
  <si>
    <t>2030215831</t>
  </si>
  <si>
    <t>148</t>
  </si>
  <si>
    <t>741R00022</t>
  </si>
  <si>
    <t xml:space="preserve">Úprava stávající kabelové trasy vně strojovny a zakončení v přechodové skříni, včetně materiálu_x000D_
</t>
  </si>
  <si>
    <t>1016589375</t>
  </si>
  <si>
    <t>149</t>
  </si>
  <si>
    <t>741R00023</t>
  </si>
  <si>
    <t>Instalace nového přívodního kabelu 2x300 mm2 od přechodové skříně do zařízení, včetně materiálu</t>
  </si>
  <si>
    <t>1950061071</t>
  </si>
  <si>
    <t>150</t>
  </si>
  <si>
    <t>741R00024</t>
  </si>
  <si>
    <t>Výchozí revize elektrického zařízení</t>
  </si>
  <si>
    <t>979750390</t>
  </si>
  <si>
    <t>151</t>
  </si>
  <si>
    <t>741R00025</t>
  </si>
  <si>
    <t>Úprava vedení kabelových žlabů na střeše</t>
  </si>
  <si>
    <t>-385299830</t>
  </si>
  <si>
    <t>HZS</t>
  </si>
  <si>
    <t>Hodinové zúčtovací sazby</t>
  </si>
  <si>
    <t>152</t>
  </si>
  <si>
    <t>HZS2491</t>
  </si>
  <si>
    <t>Hodinové zúčtovací sazby profesí PSV  zednické výpomoci a pomocné práce PSV dělník zednických výpomocí</t>
  </si>
  <si>
    <t>512</t>
  </si>
  <si>
    <t>815449507</t>
  </si>
  <si>
    <t>VRN1</t>
  </si>
  <si>
    <t>Průzkumné, geodetické a projektové práce</t>
  </si>
  <si>
    <t>153</t>
  </si>
  <si>
    <t>013244000</t>
  </si>
  <si>
    <t>Dokumentace pro provádění stavby</t>
  </si>
  <si>
    <t>1024</t>
  </si>
  <si>
    <t>-64033096</t>
  </si>
  <si>
    <t>154</t>
  </si>
  <si>
    <t>013254000</t>
  </si>
  <si>
    <t>Dokumentace skutečného provedení ve čtyrech paré + jednou digitálně. Dokumentace uložena v šanonech, přehledně uspořádana, včetně seznamů a pořadově očíslovaných položek</t>
  </si>
  <si>
    <t>-95025916</t>
  </si>
  <si>
    <t>VRN2</t>
  </si>
  <si>
    <t>Příprava staveniště</t>
  </si>
  <si>
    <t>155</t>
  </si>
  <si>
    <t>021103R01</t>
  </si>
  <si>
    <t>Denní úklid pracoviště, odvoz suti</t>
  </si>
  <si>
    <t>506783109</t>
  </si>
  <si>
    <t>156</t>
  </si>
  <si>
    <t>021103R02</t>
  </si>
  <si>
    <t>Vyčištění budov</t>
  </si>
  <si>
    <t>211613805</t>
  </si>
  <si>
    <t>157</t>
  </si>
  <si>
    <t>041203000</t>
  </si>
  <si>
    <t>Technický dozor zhotovitele - projekční podpora, přítomnost technika na kontrolních dnech, zhotovitel zajistí denní přítomnost odpovědné osoby v min úrovni "stavbyvedoucí</t>
  </si>
  <si>
    <t>1493529941</t>
  </si>
  <si>
    <t>VRN7</t>
  </si>
  <si>
    <t>Provozní vlivy</t>
  </si>
  <si>
    <t>158</t>
  </si>
  <si>
    <t>072103R01</t>
  </si>
  <si>
    <t>Jeřábnické práce - výška objektu 40m, vzdálenost ramene z místa vykládky ul. Pražákova 50m</t>
  </si>
  <si>
    <t>-4624657</t>
  </si>
  <si>
    <t>159</t>
  </si>
  <si>
    <t>072103R02</t>
  </si>
  <si>
    <t>Doprava jeřábové techniky</t>
  </si>
  <si>
    <t>-738066074</t>
  </si>
  <si>
    <t>VRN8</t>
  </si>
  <si>
    <t>Přesun stavebních kapacit</t>
  </si>
  <si>
    <t>160</t>
  </si>
  <si>
    <t>081103R01</t>
  </si>
  <si>
    <t>Doprava pracovníků</t>
  </si>
  <si>
    <t>-2021845819</t>
  </si>
  <si>
    <t>161</t>
  </si>
  <si>
    <t>Demontáž stávajícího zdroje chladu</t>
  </si>
  <si>
    <t>-1845523820</t>
  </si>
  <si>
    <t>162</t>
  </si>
  <si>
    <t>Odvoz demontovaného zařízení</t>
  </si>
  <si>
    <t>536730199</t>
  </si>
  <si>
    <t>163</t>
  </si>
  <si>
    <t>091003R03</t>
  </si>
  <si>
    <t>Likvidace stávajícího chladiva R134A, evedince, odsátí apod.</t>
  </si>
  <si>
    <t>401347303</t>
  </si>
  <si>
    <t>164</t>
  </si>
  <si>
    <t>091003R04</t>
  </si>
  <si>
    <t>Ekologická likvidace zařízení, délka původního CHL zařízení 11m, šířka 2,5, váha 14t</t>
  </si>
  <si>
    <t>1865859563</t>
  </si>
  <si>
    <t>165</t>
  </si>
  <si>
    <t>091003R05</t>
  </si>
  <si>
    <t>Demontáž rozvodů, včetně armatur</t>
  </si>
  <si>
    <t>-1645498456</t>
  </si>
  <si>
    <t>Poznámka k položce:_x000D_
HZS3212 - Hodinová zúčtovací sazba montér vzduchotechniky a chlazení odborný</t>
  </si>
  <si>
    <t>166</t>
  </si>
  <si>
    <t>091003R06</t>
  </si>
  <si>
    <t>Demontáže sestavy pro úpravu vody</t>
  </si>
  <si>
    <t>1469603276</t>
  </si>
  <si>
    <t>167</t>
  </si>
  <si>
    <t>091003R07</t>
  </si>
  <si>
    <t>Transport demontované potrubí, izolací, zařízení, armatur apod.</t>
  </si>
  <si>
    <t>1856657157</t>
  </si>
  <si>
    <t>168</t>
  </si>
  <si>
    <t>091003R08</t>
  </si>
  <si>
    <t>Proplach potrubí</t>
  </si>
  <si>
    <t>1949840737</t>
  </si>
  <si>
    <t>169</t>
  </si>
  <si>
    <t>091003R09</t>
  </si>
  <si>
    <t>Napuštění systému</t>
  </si>
  <si>
    <t>849900629</t>
  </si>
  <si>
    <t>170</t>
  </si>
  <si>
    <t>091003R10</t>
  </si>
  <si>
    <t>Tlaková zkouška</t>
  </si>
  <si>
    <t>1252417508</t>
  </si>
  <si>
    <t>171</t>
  </si>
  <si>
    <t>091003R11</t>
  </si>
  <si>
    <t>Lokální opravy keramické podlahy před zahájením montáží, provedení dle stávající dlažby</t>
  </si>
  <si>
    <t>-264031316</t>
  </si>
  <si>
    <t>172</t>
  </si>
  <si>
    <t>091003R12</t>
  </si>
  <si>
    <t>Lokální opravy maleb a nátěrů</t>
  </si>
  <si>
    <t>-1303010057</t>
  </si>
  <si>
    <t>173</t>
  </si>
  <si>
    <t>091003R13</t>
  </si>
  <si>
    <t>Vypuštění stávající akumulační nádrže</t>
  </si>
  <si>
    <t>129255270</t>
  </si>
  <si>
    <t>174</t>
  </si>
  <si>
    <t>091003R14</t>
  </si>
  <si>
    <t>Přemístění stávající akumulační nádrže v rámci strojovny</t>
  </si>
  <si>
    <t>1973531233</t>
  </si>
  <si>
    <t>175</t>
  </si>
  <si>
    <t>091003R15</t>
  </si>
  <si>
    <t>Zaslepení stávajících potrubních rozvodů a jejich následné napojení na nové rozvody</t>
  </si>
  <si>
    <t>452325151</t>
  </si>
  <si>
    <t>176</t>
  </si>
  <si>
    <t>091003R16</t>
  </si>
  <si>
    <t>Odpojení stávajícího zařízení ze systému měření a regulace a zabezpečení</t>
  </si>
  <si>
    <t>1059544760</t>
  </si>
  <si>
    <t>177</t>
  </si>
  <si>
    <t>091003R17</t>
  </si>
  <si>
    <t>Glykolová směs pro plnění primárního okruhu</t>
  </si>
  <si>
    <t>-1602298081</t>
  </si>
  <si>
    <t>178</t>
  </si>
  <si>
    <t>091003R18</t>
  </si>
  <si>
    <t>Seřízení a hydraulické zaregulování celého systému po rekonstrukci</t>
  </si>
  <si>
    <t>1092792261</t>
  </si>
  <si>
    <t>179</t>
  </si>
  <si>
    <t>091003R19</t>
  </si>
  <si>
    <t>Závěsný systém, pomocné ocelové konstrukce, jinde neuvedené</t>
  </si>
  <si>
    <t>-1468830329</t>
  </si>
  <si>
    <t>180</t>
  </si>
  <si>
    <t>091003R20</t>
  </si>
  <si>
    <t>Provozní a dilatační zkouška</t>
  </si>
  <si>
    <t>-1350850132</t>
  </si>
  <si>
    <t>181</t>
  </si>
  <si>
    <t>091003R21</t>
  </si>
  <si>
    <t>Zaškolení obsluhy</t>
  </si>
  <si>
    <t>-65260476</t>
  </si>
  <si>
    <t>182</t>
  </si>
  <si>
    <t>091003R22</t>
  </si>
  <si>
    <t>Protipožární zabezpeční - požární ucpávky, evidenční kniha</t>
  </si>
  <si>
    <t>-401290504</t>
  </si>
  <si>
    <t>183</t>
  </si>
  <si>
    <t>091003R23</t>
  </si>
  <si>
    <t>Ostatní služby přímé externí povahy - mající charakter možné doprovodné položky výpomocné práce malého rozsahu neuvedeny v soupisu prací jako samostatná  položka</t>
  </si>
  <si>
    <t>1452176188</t>
  </si>
  <si>
    <t>184</t>
  </si>
  <si>
    <t>091003R24</t>
  </si>
  <si>
    <t>Zhotovitel přejímá záruku za dílo v délce 24 měsíců, na elektrické a točivé části 24 měsíců</t>
  </si>
  <si>
    <t>-1847972301</t>
  </si>
  <si>
    <t>185</t>
  </si>
  <si>
    <t>091003R25</t>
  </si>
  <si>
    <t>Ostatní - jinde nespecifikované práce a materiál, drobný nespecifikovaný a pomocný materiál atd. nutný k provedení díla jako funkčního celku</t>
  </si>
  <si>
    <t>-1869839689</t>
  </si>
  <si>
    <t>186</t>
  </si>
  <si>
    <t>091003R26</t>
  </si>
  <si>
    <t>Vypracování hlukové studie, měření hluku - po uvedení do provozu</t>
  </si>
  <si>
    <t>-1816849915</t>
  </si>
  <si>
    <t>01_D - Chlazení - objekt D</t>
  </si>
  <si>
    <t>tepelná izolace návleková na bázi kaučuku,  velikost buňky 0,136 mm2, DN 125 tl. 23 mm</t>
  </si>
  <si>
    <t>objímka (nosník) závěsného systému řešící zabránění vzniku  tepelných mostů v místě upevnění potrubních rozvodů chladu nebo  studené vody, DN 125 tl. 32 mm</t>
  </si>
  <si>
    <t>Vzduchem chlazený kompaktní Chiller, chladící výkon min. Q=955 kW, 2x chladicí okruh, 2x šroubový kompresor, SEER=5,23, ETAsc 206%, EER = 3,36, Tin = 12°C, Tout = 6°C, Průtok = 37,90 l/s, dp = 32,1 kPa, akustický výkon =94 dB, napětí: 3x400V ,P = 284,05 kW, max. proud = 700,00 A, rozměry (DxŠxV):10135x2200x2554 mm, provozní hmotnost = 7340 kg,, provozní pásmo jednotky od -20 do +46 °C Příslušenství: Extra-nízkohlučné provedení včetně nočního útlumu, chladivo R134a, mikrokanálový kondenzátor, BACnet komunikace, externí analogový setpoint, reléová karta, zásuvka 230 V -100 W, autonomní regulace</t>
  </si>
  <si>
    <t>732R00501</t>
  </si>
  <si>
    <t>Skládaný deskový výměník tepla o výkonu 495kW_x000D_
primární strana: 6/12°C, dp=15kPa, teplonosné mídium: směs voda+34%glykol_x000D_
sekundární strana: 8/14°C, dp=15kPa, teplonosné médium: změkčená voda s inhibitorem koroze_x000D_
materiálové provedení: nerez AISI304</t>
  </si>
  <si>
    <t>732R00502</t>
  </si>
  <si>
    <t>732R00503</t>
  </si>
  <si>
    <t>732R00601</t>
  </si>
  <si>
    <t>Oběhové čerpadlo s frekvenčním měničem - primární okruh s glykolovou směsí, m=77,5m3/h, H=11,3m</t>
  </si>
  <si>
    <t>732R00602</t>
  </si>
  <si>
    <t>Oběhové čerpadlo s frekvenčním měničem - okruh k chilleru, m=136,4m3/h, H=6,2m</t>
  </si>
  <si>
    <t>732R00603</t>
  </si>
  <si>
    <t>Oběhové čerpadlo s frekvenčním měničem - sekundární okruh, m=70,9m3/h, H=5,8m</t>
  </si>
  <si>
    <t>732R00604</t>
  </si>
  <si>
    <t>Oběhové čerpadlo s frekvenčním měničem - okruh FCU, m=97,5m3/h, H=24,2m</t>
  </si>
  <si>
    <t>733121232</t>
  </si>
  <si>
    <t>Potrubí z trubek ocelových hladkých spojovaných svařováním černých bezešvých v kotelnách a strojovnách Ø 133/4,0</t>
  </si>
  <si>
    <t>1012709737</t>
  </si>
  <si>
    <t>Tvarovky ocelové varné DN 125 - kolena, T-kusy, redukce</t>
  </si>
  <si>
    <t>733131R04</t>
  </si>
  <si>
    <t>Kompenzátory pro ocelové potrubí nerezové PN 16 do 100°C přírubové DN 125</t>
  </si>
  <si>
    <t>1835756177</t>
  </si>
  <si>
    <t>734163R04</t>
  </si>
  <si>
    <t>Filtr přírubový, s přírubovými konci, s nerezovým sítem, vzor Y, délka podle EN 558/1, tělo vyrobené z EN-GJS-400-18-LT (dříve GGG-40.3), -10 až 350 ° C, s vypouštěcí zátkou v krytu, s kolíky, s modrým vnějším nátěrem (podobně jako RAL 5002), DN 125</t>
  </si>
  <si>
    <t>-102644178</t>
  </si>
  <si>
    <t>-2058427349</t>
  </si>
  <si>
    <t>1963841312</t>
  </si>
  <si>
    <t>734192R04</t>
  </si>
  <si>
    <t>Mezipřírubový zpětný ventil, krátká délka podle EN 558/49, tělo DN 15-100 z mosazi (-30 ° C až 250 ° C), tělo DN 125-200 ze šedé litiny (-10 ° C až 250 ° C), bezúdržbové, centrování pomocí tvaru těla, uzavření pomocí  disku ventilu vedeného třemi vodicími čepy z nerezové oceli, disk z nerezové oceli  v tichém s O-kroužkem; DN 125-200 s modrou vnější vrstvou (podobná RAL 5002), DN 125</t>
  </si>
  <si>
    <t>-1487101322</t>
  </si>
  <si>
    <t>-1903906028</t>
  </si>
  <si>
    <t>941631774</t>
  </si>
  <si>
    <t>1724396904</t>
  </si>
  <si>
    <t>734193R04</t>
  </si>
  <si>
    <t>Uzavírací mezipřírubová klapka s kolem, centrická uzavírací klapka pro technická zařízení budov, s tepelnou bariérou, elastomerovou prstencovou manžetou (EPDM XU nebo nitril K), s manuálním ozubeným převodem nebo, těleso se středicími oky (T2), těleso se závitovými přírubovými oky (T4), povolena jednostranná demontáž a montáž jako koncová armatura, disk klapky z nerezové oceli 1.4308, připojení podle EN, DN 125</t>
  </si>
  <si>
    <t>-338590654</t>
  </si>
  <si>
    <t>1908374100</t>
  </si>
  <si>
    <t>-1787967566</t>
  </si>
  <si>
    <t>734R00003</t>
  </si>
  <si>
    <t>Vyvažovací ventil DN125, kvs=300m3/h, vybaven samotesnícími měřícími vsuvkami, přírubový s vypouštění, přírubový vyvažovací ventil ze šedé litiny umožňující přesné vyvážení v širokém spektru pro použití v okruzích chladicích soustav, verze s vypouštění</t>
  </si>
  <si>
    <t>734R00004</t>
  </si>
  <si>
    <t>Vyvažovací ventil DN200, kvs=765m3/h, vybaven samotesnícími měřícími vsuvkami, přírubový s vypouštění, přírubový vyvažovací ventil ze šedé litiny umožňující přesné vyvážení v širokém spektru pro použití v okruzích chladicích soustav, verze s vypouštění</t>
  </si>
  <si>
    <t>856043131</t>
  </si>
  <si>
    <t>187</t>
  </si>
  <si>
    <t>188</t>
  </si>
  <si>
    <t>01_E - Chlazení - objekt E</t>
  </si>
  <si>
    <t>Vzduchem chlazený kompaktní Chiller, chladící výkon min. Q=1030 kW, 2x chladicí okruh, 3x šroubový kompresor, SEER=5,12, ETAsc 202%, EER = 3,33, Tin = 12°C, Tout = 6°C, Průtok = 40,88 l/s, dp = 29,7 kPa, akustický výkon =95 dB, napětí: 3x400V ,P = 309,61 kW, max. proud = 784,00 A, rozměry (DxŠxV):11260x2200x2554 mm, provozní hmotnost = 7740 kg, provozní pásmo jednotky od -20 do +46 °C Příslušenství: Extra-nízkohlučné provedení včetně nočního útlumu, chladivo R134a, mikrokanálový kondenzátor, BACnet komunikace, externí analogový setpoint, reléová karta, zásuvka 230 V -100 W, autonomní regulace</t>
  </si>
  <si>
    <t>732R00702</t>
  </si>
  <si>
    <t>Oběhové čerpadlo s frekvenčním měničem - okruh k chilleru, m=147,8m3/h, H=6,4m</t>
  </si>
  <si>
    <t>-1693014428</t>
  </si>
  <si>
    <t>-213371084</t>
  </si>
  <si>
    <t>1567343797</t>
  </si>
  <si>
    <t>-818829077</t>
  </si>
  <si>
    <t>-2093412889</t>
  </si>
  <si>
    <t>-1318397931</t>
  </si>
  <si>
    <t>-1914145671</t>
  </si>
  <si>
    <t>1554493709</t>
  </si>
  <si>
    <t>1225813231</t>
  </si>
  <si>
    <t>-755662449</t>
  </si>
  <si>
    <t>01_F - Chlazení - objekt F</t>
  </si>
  <si>
    <t>998721201</t>
  </si>
  <si>
    <t>Přesun hmot pro vnitřní kanalizace  stanovený procentní sazbou (%) z ceny vodorovná dopravní vzdálenost do 50 m v objektech výšky do 6 m</t>
  </si>
  <si>
    <t>1841943683</t>
  </si>
  <si>
    <t>-1202023864</t>
  </si>
  <si>
    <t>733407180</t>
  </si>
  <si>
    <t>-1422849811</t>
  </si>
  <si>
    <t>980925843</t>
  </si>
  <si>
    <t>-824510528</t>
  </si>
  <si>
    <t>-1913199508</t>
  </si>
  <si>
    <t>1412204791</t>
  </si>
  <si>
    <t>165171302</t>
  </si>
  <si>
    <t>-1210547904</t>
  </si>
  <si>
    <t>1899511008</t>
  </si>
  <si>
    <t>189</t>
  </si>
  <si>
    <t>01_MaR - Měření a regulace</t>
  </si>
  <si>
    <t xml:space="preserve">    742 - Elektroinstalace - slaboproud</t>
  </si>
  <si>
    <t xml:space="preserve">      742-01 - Rozvaděče</t>
  </si>
  <si>
    <t xml:space="preserve">      742-03 - Periferie</t>
  </si>
  <si>
    <t xml:space="preserve">      742-04 - Montážní materiál a práce</t>
  </si>
  <si>
    <t xml:space="preserve">      742-05 - Projekční a SW práce</t>
  </si>
  <si>
    <t>742</t>
  </si>
  <si>
    <t>Elektroinstalace - slaboproud</t>
  </si>
  <si>
    <t>742-01</t>
  </si>
  <si>
    <t>Rozvaděče</t>
  </si>
  <si>
    <t>742R00100</t>
  </si>
  <si>
    <t>Úprava rozvaděče DT-1,2C, úprava zapojení, přidání vývodů, jistících a spínacích prvků</t>
  </si>
  <si>
    <t>742R00101</t>
  </si>
  <si>
    <t>Úprava rozvaděče DT-1,2D, úprava zapojení, přidání vývodů, jistících a spínacích prvků</t>
  </si>
  <si>
    <t>742R00102</t>
  </si>
  <si>
    <t>Úprava rozvaděče DT-1,2E, úprava zapojení, přidání vývodů, jistících a spínacích prvků</t>
  </si>
  <si>
    <t>742R00103</t>
  </si>
  <si>
    <t>Úprava rozvaděče DT-1,2F, úprava zapojení, přidání vývodů, jistících a spínacích prvků</t>
  </si>
  <si>
    <t>742-03</t>
  </si>
  <si>
    <t>Periferie</t>
  </si>
  <si>
    <t>742R00300</t>
  </si>
  <si>
    <t>Snímač teploty se stonkem a plastovou hlavicí, -50...160°C, Ni1000</t>
  </si>
  <si>
    <t>742R00301</t>
  </si>
  <si>
    <t>Snímač teploty se stonkem a plastovou hlavicí, jímka 100mm</t>
  </si>
  <si>
    <t>742R00302</t>
  </si>
  <si>
    <t>Odporový snímač teploty příložný, -50...160°C, Ni1000</t>
  </si>
  <si>
    <t>742R00303</t>
  </si>
  <si>
    <t>Snímač tlaku, 0-10V, G1/2</t>
  </si>
  <si>
    <t>742R00304</t>
  </si>
  <si>
    <t>Sestava ventil+pohon, 3RV, Kvs 300</t>
  </si>
  <si>
    <t>742R00305</t>
  </si>
  <si>
    <t>Sestava ventil+pohon, pohon 24V DC, 0-10V, spojitý</t>
  </si>
  <si>
    <t>742-04</t>
  </si>
  <si>
    <t>Montážní materiál a práce</t>
  </si>
  <si>
    <t>742R00400</t>
  </si>
  <si>
    <t>Kabel stíněný UTP</t>
  </si>
  <si>
    <t>742R00401</t>
  </si>
  <si>
    <t>Kabel stíněný JY(s)TY 4x2x0.8</t>
  </si>
  <si>
    <t>742R00402</t>
  </si>
  <si>
    <t>Kabel stíněný JYTY-O 2x1 mm2, pevně</t>
  </si>
  <si>
    <t>742R00403</t>
  </si>
  <si>
    <t>Kabel stíněný JYTY-O 4x1 mm2, pevně</t>
  </si>
  <si>
    <t>742R00404</t>
  </si>
  <si>
    <t>Kabel silový, izolace PVC, CYKY-J 3x2.5 mm2, pevně</t>
  </si>
  <si>
    <t>742R00405</t>
  </si>
  <si>
    <t>Kabel silový, izolace PVC, CYKY 5x2.5 mm2, pevně</t>
  </si>
  <si>
    <t>742R00406</t>
  </si>
  <si>
    <t>Kabelový žlab s intg. spojkou včetně dílů a příslušenství (včetně přepážek) 100X125X1.25</t>
  </si>
  <si>
    <t>742R00407</t>
  </si>
  <si>
    <t>Osazení hmoždinky do cihlového zdiva, HM8 včetně vrutu</t>
  </si>
  <si>
    <t>742R00408</t>
  </si>
  <si>
    <t>Upevňovací systém pro montáže; 125 podpěra na stěnu</t>
  </si>
  <si>
    <t>742R00409</t>
  </si>
  <si>
    <t>D20 trubka tuhá PVC 320N délka 2m barva světle šedá</t>
  </si>
  <si>
    <t>742R00410</t>
  </si>
  <si>
    <t>D32 trubka tuhá PVC 320N délka 2 m barva světle šedá</t>
  </si>
  <si>
    <t>742R00411</t>
  </si>
  <si>
    <t>D20 příchytky trubek</t>
  </si>
  <si>
    <t>742R00412</t>
  </si>
  <si>
    <t>D20 spojka pro trubku</t>
  </si>
  <si>
    <t>742R00413</t>
  </si>
  <si>
    <t>D32 příchytky trubek</t>
  </si>
  <si>
    <t>742R00414</t>
  </si>
  <si>
    <t>D32 spojka pro trubku</t>
  </si>
  <si>
    <t>742R00415</t>
  </si>
  <si>
    <t>Trubka ohebná PVC 320N D23 barva světle šedá</t>
  </si>
  <si>
    <t>742R00416</t>
  </si>
  <si>
    <t>Krabice rozv. plast, komplet vč. wago svorek, s krytím IP 54</t>
  </si>
  <si>
    <t>742R00417</t>
  </si>
  <si>
    <t>Ukončení vodičů na svorkovnici do 16 mm2</t>
  </si>
  <si>
    <t>742R00418</t>
  </si>
  <si>
    <t>Ukončení vodičů na periferii do 16 mm2</t>
  </si>
  <si>
    <t>742R00419</t>
  </si>
  <si>
    <t>Požární ucpávky do m2</t>
  </si>
  <si>
    <t>742R00420</t>
  </si>
  <si>
    <t>Vodič pro pospojovaní CY6 žlutozelený, pevně</t>
  </si>
  <si>
    <t>742R00421</t>
  </si>
  <si>
    <t>Spolupráce s dodavatelem při zapojování a zkouškách</t>
  </si>
  <si>
    <t>Poznámka k položce:_x000D_
HZS2231 - Hodinová zúčtovací sazba elektrikář</t>
  </si>
  <si>
    <t>742R00422</t>
  </si>
  <si>
    <t>Koordinace postupu prací s ostatními profesemi</t>
  </si>
  <si>
    <t>742R00423</t>
  </si>
  <si>
    <t>Provedení revizních zkoušek dle ČSN 331500 - Revizní technik</t>
  </si>
  <si>
    <t>742R00424</t>
  </si>
  <si>
    <t>Podružný materiál</t>
  </si>
  <si>
    <t>742-05</t>
  </si>
  <si>
    <t>Projekční a SW práce</t>
  </si>
  <si>
    <t>742R00500</t>
  </si>
  <si>
    <t>Demontáž stávající instalace MAR-chlazení</t>
  </si>
  <si>
    <t>742R00501</t>
  </si>
  <si>
    <t>Uživatelský SW pro nově instalované DDC ŘS a rozšíření původních DDC ŘS   DB</t>
  </si>
  <si>
    <t>742R00502</t>
  </si>
  <si>
    <t>Rozšíření stávající Vizualizace DB</t>
  </si>
  <si>
    <t>742R00503</t>
  </si>
  <si>
    <t>Oživení, zkoušky a zaškolení obsluhy pro novou instalaci</t>
  </si>
  <si>
    <t>742R00504</t>
  </si>
  <si>
    <t>Projektová dokumentace výrobní a skut. Stavu- DB</t>
  </si>
  <si>
    <t>742R00505</t>
  </si>
  <si>
    <t>Doprava</t>
  </si>
  <si>
    <t>Kabelový žlab</t>
  </si>
  <si>
    <t>neobsazeno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</si>
</sst>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90"/>
  <sheetViews>
    <sheetView showGridLines="0" topLeftCell="A156" workbookViewId="0">
      <selection activeCell="F288" sqref="F28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7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96" t="s">
        <v>14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6"/>
      <c r="BE5" s="193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97" t="s">
        <v>17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6"/>
      <c r="BE6" s="194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94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94"/>
      <c r="BS8" s="13" t="s">
        <v>6</v>
      </c>
    </row>
    <row r="9" spans="1:74" ht="14.45" customHeight="1">
      <c r="B9" s="16"/>
      <c r="AR9" s="16"/>
      <c r="BE9" s="194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94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94"/>
      <c r="BS11" s="13" t="s">
        <v>6</v>
      </c>
    </row>
    <row r="12" spans="1:74" ht="6.95" customHeight="1">
      <c r="B12" s="16"/>
      <c r="AR12" s="16"/>
      <c r="BE12" s="194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94"/>
      <c r="BS13" s="13" t="s">
        <v>6</v>
      </c>
    </row>
    <row r="14" spans="1:74" ht="12.75">
      <c r="B14" s="16"/>
      <c r="E14" s="198" t="s">
        <v>28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23" t="s">
        <v>26</v>
      </c>
      <c r="AN14" s="25" t="s">
        <v>28</v>
      </c>
      <c r="AR14" s="16"/>
      <c r="BE14" s="194"/>
      <c r="BS14" s="13" t="s">
        <v>6</v>
      </c>
    </row>
    <row r="15" spans="1:74" ht="6.95" customHeight="1">
      <c r="B15" s="16"/>
      <c r="AR15" s="16"/>
      <c r="BE15" s="194"/>
      <c r="BS15" s="13" t="s">
        <v>3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94"/>
      <c r="BS16" s="13" t="s">
        <v>3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94"/>
      <c r="BS17" s="13" t="s">
        <v>30</v>
      </c>
    </row>
    <row r="18" spans="2:71" ht="6.95" customHeight="1">
      <c r="B18" s="16"/>
      <c r="AR18" s="16"/>
      <c r="BE18" s="194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94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94"/>
      <c r="BS20" s="13" t="s">
        <v>3</v>
      </c>
    </row>
    <row r="21" spans="2:71" ht="6.95" customHeight="1">
      <c r="B21" s="16"/>
      <c r="AR21" s="16"/>
      <c r="BE21" s="194"/>
    </row>
    <row r="22" spans="2:71" ht="12" customHeight="1">
      <c r="B22" s="16"/>
      <c r="D22" s="23" t="s">
        <v>32</v>
      </c>
      <c r="AR22" s="16"/>
      <c r="BE22" s="194"/>
    </row>
    <row r="23" spans="2:71" ht="179.25" customHeight="1">
      <c r="B23" s="16"/>
      <c r="E23" s="200" t="s">
        <v>33</v>
      </c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R23" s="16"/>
      <c r="BE23" s="194"/>
    </row>
    <row r="24" spans="2:71" ht="6.95" customHeight="1">
      <c r="B24" s="16"/>
      <c r="AR24" s="16"/>
      <c r="BE24" s="194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4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4">
        <f>ROUND(AG94,2)</f>
        <v>0</v>
      </c>
      <c r="AL26" s="185"/>
      <c r="AM26" s="185"/>
      <c r="AN26" s="185"/>
      <c r="AO26" s="185"/>
      <c r="AR26" s="28"/>
      <c r="BE26" s="194"/>
    </row>
    <row r="27" spans="2:71" s="1" customFormat="1" ht="6.95" customHeight="1">
      <c r="B27" s="28"/>
      <c r="AR27" s="28"/>
      <c r="BE27" s="194"/>
    </row>
    <row r="28" spans="2:71" s="1" customFormat="1" ht="12.75">
      <c r="B28" s="28"/>
      <c r="L28" s="186" t="s">
        <v>35</v>
      </c>
      <c r="M28" s="186"/>
      <c r="N28" s="186"/>
      <c r="O28" s="186"/>
      <c r="P28" s="186"/>
      <c r="W28" s="186" t="s">
        <v>36</v>
      </c>
      <c r="X28" s="186"/>
      <c r="Y28" s="186"/>
      <c r="Z28" s="186"/>
      <c r="AA28" s="186"/>
      <c r="AB28" s="186"/>
      <c r="AC28" s="186"/>
      <c r="AD28" s="186"/>
      <c r="AE28" s="186"/>
      <c r="AK28" s="186" t="s">
        <v>37</v>
      </c>
      <c r="AL28" s="186"/>
      <c r="AM28" s="186"/>
      <c r="AN28" s="186"/>
      <c r="AO28" s="186"/>
      <c r="AR28" s="28"/>
      <c r="BE28" s="194"/>
    </row>
    <row r="29" spans="2:71" s="2" customFormat="1" ht="14.45" customHeight="1">
      <c r="B29" s="32"/>
      <c r="D29" s="23" t="s">
        <v>38</v>
      </c>
      <c r="F29" s="23" t="s">
        <v>39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2"/>
      <c r="BE29" s="195"/>
    </row>
    <row r="30" spans="2:71" s="2" customFormat="1" ht="14.45" customHeight="1">
      <c r="B30" s="32"/>
      <c r="F30" s="23" t="s">
        <v>40</v>
      </c>
      <c r="L30" s="179">
        <v>0.15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2"/>
      <c r="BE30" s="195"/>
    </row>
    <row r="31" spans="2:71" s="2" customFormat="1" ht="14.45" hidden="1" customHeight="1">
      <c r="B31" s="32"/>
      <c r="F31" s="23" t="s">
        <v>41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2"/>
      <c r="BE31" s="195"/>
    </row>
    <row r="32" spans="2:71" s="2" customFormat="1" ht="14.45" hidden="1" customHeight="1">
      <c r="B32" s="32"/>
      <c r="F32" s="23" t="s">
        <v>42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2"/>
      <c r="BE32" s="195"/>
    </row>
    <row r="33" spans="2:57" s="2" customFormat="1" ht="14.45" hidden="1" customHeight="1">
      <c r="B33" s="32"/>
      <c r="F33" s="23" t="s">
        <v>43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2"/>
      <c r="BE33" s="195"/>
    </row>
    <row r="34" spans="2:57" s="1" customFormat="1" ht="6.95" customHeight="1">
      <c r="B34" s="28"/>
      <c r="AR34" s="28"/>
      <c r="BE34" s="194"/>
    </row>
    <row r="35" spans="2:57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192" t="s">
        <v>46</v>
      </c>
      <c r="Y35" s="190"/>
      <c r="Z35" s="190"/>
      <c r="AA35" s="190"/>
      <c r="AB35" s="190"/>
      <c r="AC35" s="35"/>
      <c r="AD35" s="35"/>
      <c r="AE35" s="35"/>
      <c r="AF35" s="35"/>
      <c r="AG35" s="35"/>
      <c r="AH35" s="35"/>
      <c r="AI35" s="35"/>
      <c r="AJ35" s="35"/>
      <c r="AK35" s="189">
        <f>SUM(AK26:AK33)</f>
        <v>0</v>
      </c>
      <c r="AL35" s="190"/>
      <c r="AM35" s="190"/>
      <c r="AN35" s="190"/>
      <c r="AO35" s="191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NIE_001_CHL</v>
      </c>
      <c r="AR84" s="44"/>
    </row>
    <row r="85" spans="1:91" s="4" customFormat="1" ht="36.950000000000003" customHeight="1">
      <c r="B85" s="45"/>
      <c r="C85" s="46" t="s">
        <v>16</v>
      </c>
      <c r="L85" s="181" t="str">
        <f>K6</f>
        <v>SPIELBERK OFFICE CENTRE - VÝMĚNA ZDROJE CHLADU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83" t="str">
        <f>IF(AN8= "","",AN8)</f>
        <v>28. 1. 2021</v>
      </c>
      <c r="AN87" s="183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66" t="str">
        <f>IF(E17="","",E17)</f>
        <v xml:space="preserve"> </v>
      </c>
      <c r="AN89" s="167"/>
      <c r="AO89" s="167"/>
      <c r="AP89" s="167"/>
      <c r="AR89" s="28"/>
      <c r="AS89" s="162" t="s">
        <v>54</v>
      </c>
      <c r="AT89" s="16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66" t="str">
        <f>IF(E20="","",E20)</f>
        <v xml:space="preserve"> </v>
      </c>
      <c r="AN90" s="167"/>
      <c r="AO90" s="167"/>
      <c r="AP90" s="167"/>
      <c r="AR90" s="28"/>
      <c r="AS90" s="164"/>
      <c r="AT90" s="165"/>
      <c r="BD90" s="51"/>
    </row>
    <row r="91" spans="1:91" s="1" customFormat="1" ht="10.9" customHeight="1">
      <c r="B91" s="28"/>
      <c r="AR91" s="28"/>
      <c r="AS91" s="164"/>
      <c r="AT91" s="165"/>
      <c r="BD91" s="51"/>
    </row>
    <row r="92" spans="1:91" s="1" customFormat="1" ht="29.25" customHeight="1">
      <c r="B92" s="28"/>
      <c r="C92" s="171" t="s">
        <v>55</v>
      </c>
      <c r="D92" s="172"/>
      <c r="E92" s="172"/>
      <c r="F92" s="172"/>
      <c r="G92" s="172"/>
      <c r="H92" s="52"/>
      <c r="I92" s="174" t="s">
        <v>56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3" t="s">
        <v>57</v>
      </c>
      <c r="AH92" s="172"/>
      <c r="AI92" s="172"/>
      <c r="AJ92" s="172"/>
      <c r="AK92" s="172"/>
      <c r="AL92" s="172"/>
      <c r="AM92" s="172"/>
      <c r="AN92" s="174" t="s">
        <v>58</v>
      </c>
      <c r="AO92" s="172"/>
      <c r="AP92" s="180"/>
      <c r="AQ92" s="53" t="s">
        <v>59</v>
      </c>
      <c r="AR92" s="28"/>
      <c r="AS92" s="54" t="s">
        <v>60</v>
      </c>
      <c r="AT92" s="55" t="s">
        <v>61</v>
      </c>
      <c r="AU92" s="55" t="s">
        <v>62</v>
      </c>
      <c r="AV92" s="55" t="s">
        <v>63</v>
      </c>
      <c r="AW92" s="55" t="s">
        <v>64</v>
      </c>
      <c r="AX92" s="55" t="s">
        <v>65</v>
      </c>
      <c r="AY92" s="55" t="s">
        <v>66</v>
      </c>
      <c r="AZ92" s="55" t="s">
        <v>67</v>
      </c>
      <c r="BA92" s="55" t="s">
        <v>68</v>
      </c>
      <c r="BB92" s="55" t="s">
        <v>69</v>
      </c>
      <c r="BC92" s="55" t="s">
        <v>70</v>
      </c>
      <c r="BD92" s="56" t="s">
        <v>71</v>
      </c>
    </row>
    <row r="93" spans="1:91" s="1" customFormat="1" ht="10.9" customHeight="1">
      <c r="B93" s="28"/>
      <c r="AR93" s="28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72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5">
        <f>ROUND(SUM(AG95:AG100),2)</f>
        <v>0</v>
      </c>
      <c r="AH94" s="175"/>
      <c r="AI94" s="175"/>
      <c r="AJ94" s="175"/>
      <c r="AK94" s="175"/>
      <c r="AL94" s="175"/>
      <c r="AM94" s="175"/>
      <c r="AN94" s="176">
        <f t="shared" ref="AN94:AN100" si="0">SUM(AG94,AT94)</f>
        <v>0</v>
      </c>
      <c r="AO94" s="176"/>
      <c r="AP94" s="176"/>
      <c r="AQ94" s="62" t="s">
        <v>1</v>
      </c>
      <c r="AR94" s="58"/>
      <c r="AS94" s="63">
        <f>ROUND(SUM(AS95:AS100),2)</f>
        <v>0</v>
      </c>
      <c r="AT94" s="64">
        <f t="shared" ref="AT94:AT100" si="1">ROUND(SUM(AV94:AW94),2)</f>
        <v>0</v>
      </c>
      <c r="AU94" s="65">
        <f>ROUND(SUM(AU95:AU100),5)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ROUND(SUM(AZ95:AZ100),2)</f>
        <v>0</v>
      </c>
      <c r="BA94" s="64">
        <f>ROUND(SUM(BA95:BA100),2)</f>
        <v>0</v>
      </c>
      <c r="BB94" s="64">
        <f>ROUND(SUM(BB95:BB100),2)</f>
        <v>0</v>
      </c>
      <c r="BC94" s="64">
        <f>ROUND(SUM(BC95:BC100),2)</f>
        <v>0</v>
      </c>
      <c r="BD94" s="66">
        <f>ROUND(SUM(BD95:BD100),2)</f>
        <v>0</v>
      </c>
      <c r="BS94" s="67" t="s">
        <v>73</v>
      </c>
      <c r="BT94" s="67" t="s">
        <v>74</v>
      </c>
      <c r="BU94" s="68" t="s">
        <v>75</v>
      </c>
      <c r="BV94" s="67" t="s">
        <v>76</v>
      </c>
      <c r="BW94" s="67" t="s">
        <v>4</v>
      </c>
      <c r="BX94" s="67" t="s">
        <v>77</v>
      </c>
      <c r="CL94" s="67" t="s">
        <v>1</v>
      </c>
    </row>
    <row r="95" spans="1:91" s="6" customFormat="1" ht="16.5" customHeight="1">
      <c r="A95" s="69" t="s">
        <v>78</v>
      </c>
      <c r="B95" s="70"/>
      <c r="C95" s="71"/>
      <c r="D95" s="168" t="s">
        <v>79</v>
      </c>
      <c r="E95" s="168"/>
      <c r="F95" s="168"/>
      <c r="G95" s="168"/>
      <c r="H95" s="168"/>
      <c r="I95" s="72"/>
      <c r="J95" s="168" t="s">
        <v>80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9">
        <f>'00 - Všeobecné podmínky'!J30</f>
        <v>0</v>
      </c>
      <c r="AH95" s="170"/>
      <c r="AI95" s="170"/>
      <c r="AJ95" s="170"/>
      <c r="AK95" s="170"/>
      <c r="AL95" s="170"/>
      <c r="AM95" s="170"/>
      <c r="AN95" s="169">
        <f t="shared" si="0"/>
        <v>0</v>
      </c>
      <c r="AO95" s="170"/>
      <c r="AP95" s="170"/>
      <c r="AQ95" s="73" t="s">
        <v>81</v>
      </c>
      <c r="AR95" s="70"/>
      <c r="AS95" s="74">
        <v>0</v>
      </c>
      <c r="AT95" s="75">
        <f t="shared" si="1"/>
        <v>0</v>
      </c>
      <c r="AU95" s="76">
        <f>'00 - Všeobecné podmínky'!P120</f>
        <v>0</v>
      </c>
      <c r="AV95" s="75">
        <f>'00 - Všeobecné podmínky'!J33</f>
        <v>0</v>
      </c>
      <c r="AW95" s="75">
        <f>'00 - Všeobecné podmínky'!J34</f>
        <v>0</v>
      </c>
      <c r="AX95" s="75">
        <f>'00 - Všeobecné podmínky'!J35</f>
        <v>0</v>
      </c>
      <c r="AY95" s="75">
        <f>'00 - Všeobecné podmínky'!J36</f>
        <v>0</v>
      </c>
      <c r="AZ95" s="75">
        <f>'00 - Všeobecné podmínky'!F33</f>
        <v>0</v>
      </c>
      <c r="BA95" s="75">
        <f>'00 - Všeobecné podmínky'!F34</f>
        <v>0</v>
      </c>
      <c r="BB95" s="75">
        <f>'00 - Všeobecné podmínky'!F35</f>
        <v>0</v>
      </c>
      <c r="BC95" s="75">
        <f>'00 - Všeobecné podmínky'!F36</f>
        <v>0</v>
      </c>
      <c r="BD95" s="77">
        <f>'00 - Všeobecné podmínky'!F37</f>
        <v>0</v>
      </c>
      <c r="BT95" s="78" t="s">
        <v>82</v>
      </c>
      <c r="BV95" s="78" t="s">
        <v>76</v>
      </c>
      <c r="BW95" s="78" t="s">
        <v>83</v>
      </c>
      <c r="BX95" s="78" t="s">
        <v>4</v>
      </c>
      <c r="CL95" s="78" t="s">
        <v>1</v>
      </c>
      <c r="CM95" s="78" t="s">
        <v>84</v>
      </c>
    </row>
    <row r="96" spans="1:91" s="6" customFormat="1" ht="16.5" customHeight="1">
      <c r="A96" s="69" t="s">
        <v>78</v>
      </c>
      <c r="B96" s="70"/>
      <c r="C96" s="71"/>
      <c r="D96" s="168" t="s">
        <v>85</v>
      </c>
      <c r="E96" s="168"/>
      <c r="F96" s="168"/>
      <c r="G96" s="168"/>
      <c r="H96" s="168"/>
      <c r="I96" s="72"/>
      <c r="J96" s="168" t="s">
        <v>86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9">
        <f>'01_C - Chlazení - objekt C'!J30</f>
        <v>0</v>
      </c>
      <c r="AH96" s="170"/>
      <c r="AI96" s="170"/>
      <c r="AJ96" s="170"/>
      <c r="AK96" s="170"/>
      <c r="AL96" s="170"/>
      <c r="AM96" s="170"/>
      <c r="AN96" s="169">
        <f t="shared" si="0"/>
        <v>0</v>
      </c>
      <c r="AO96" s="170"/>
      <c r="AP96" s="170"/>
      <c r="AQ96" s="73" t="s">
        <v>81</v>
      </c>
      <c r="AR96" s="70"/>
      <c r="AS96" s="74">
        <v>0</v>
      </c>
      <c r="AT96" s="75">
        <f t="shared" si="1"/>
        <v>0</v>
      </c>
      <c r="AU96" s="76">
        <f>'01_C - Chlazení - objekt C'!P132</f>
        <v>0</v>
      </c>
      <c r="AV96" s="75">
        <f>'01_C - Chlazení - objekt C'!J33</f>
        <v>0</v>
      </c>
      <c r="AW96" s="75">
        <f>'01_C - Chlazení - objekt C'!J34</f>
        <v>0</v>
      </c>
      <c r="AX96" s="75">
        <f>'01_C - Chlazení - objekt C'!J35</f>
        <v>0</v>
      </c>
      <c r="AY96" s="75">
        <f>'01_C - Chlazení - objekt C'!J36</f>
        <v>0</v>
      </c>
      <c r="AZ96" s="75">
        <f>'01_C - Chlazení - objekt C'!F33</f>
        <v>0</v>
      </c>
      <c r="BA96" s="75">
        <f>'01_C - Chlazení - objekt C'!F34</f>
        <v>0</v>
      </c>
      <c r="BB96" s="75">
        <f>'01_C - Chlazení - objekt C'!F35</f>
        <v>0</v>
      </c>
      <c r="BC96" s="75">
        <f>'01_C - Chlazení - objekt C'!F36</f>
        <v>0</v>
      </c>
      <c r="BD96" s="77">
        <f>'01_C - Chlazení - objekt C'!F37</f>
        <v>0</v>
      </c>
      <c r="BT96" s="78" t="s">
        <v>82</v>
      </c>
      <c r="BV96" s="78" t="s">
        <v>76</v>
      </c>
      <c r="BW96" s="78" t="s">
        <v>87</v>
      </c>
      <c r="BX96" s="78" t="s">
        <v>4</v>
      </c>
      <c r="CL96" s="78" t="s">
        <v>1</v>
      </c>
      <c r="CM96" s="78" t="s">
        <v>84</v>
      </c>
    </row>
    <row r="97" spans="1:91" s="6" customFormat="1" ht="16.5" customHeight="1">
      <c r="A97" s="69" t="s">
        <v>78</v>
      </c>
      <c r="B97" s="70"/>
      <c r="C97" s="71"/>
      <c r="D97" s="168" t="s">
        <v>88</v>
      </c>
      <c r="E97" s="168"/>
      <c r="F97" s="168"/>
      <c r="G97" s="168"/>
      <c r="H97" s="168"/>
      <c r="I97" s="72"/>
      <c r="J97" s="168" t="s">
        <v>89</v>
      </c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9">
        <f>'01_D - Chlazení - objekt D'!J30</f>
        <v>0</v>
      </c>
      <c r="AH97" s="170"/>
      <c r="AI97" s="170"/>
      <c r="AJ97" s="170"/>
      <c r="AK97" s="170"/>
      <c r="AL97" s="170"/>
      <c r="AM97" s="170"/>
      <c r="AN97" s="169">
        <f t="shared" si="0"/>
        <v>0</v>
      </c>
      <c r="AO97" s="170"/>
      <c r="AP97" s="170"/>
      <c r="AQ97" s="73" t="s">
        <v>81</v>
      </c>
      <c r="AR97" s="70"/>
      <c r="AS97" s="74">
        <v>0</v>
      </c>
      <c r="AT97" s="75">
        <f t="shared" si="1"/>
        <v>0</v>
      </c>
      <c r="AU97" s="76">
        <f>'01_D - Chlazení - objekt D'!P132</f>
        <v>0</v>
      </c>
      <c r="AV97" s="75">
        <f>'01_D - Chlazení - objekt D'!J33</f>
        <v>0</v>
      </c>
      <c r="AW97" s="75">
        <f>'01_D - Chlazení - objekt D'!J34</f>
        <v>0</v>
      </c>
      <c r="AX97" s="75">
        <f>'01_D - Chlazení - objekt D'!J35</f>
        <v>0</v>
      </c>
      <c r="AY97" s="75">
        <f>'01_D - Chlazení - objekt D'!J36</f>
        <v>0</v>
      </c>
      <c r="AZ97" s="75">
        <f>'01_D - Chlazení - objekt D'!F33</f>
        <v>0</v>
      </c>
      <c r="BA97" s="75">
        <f>'01_D - Chlazení - objekt D'!F34</f>
        <v>0</v>
      </c>
      <c r="BB97" s="75">
        <f>'01_D - Chlazení - objekt D'!F35</f>
        <v>0</v>
      </c>
      <c r="BC97" s="75">
        <f>'01_D - Chlazení - objekt D'!F36</f>
        <v>0</v>
      </c>
      <c r="BD97" s="77">
        <f>'01_D - Chlazení - objekt D'!F37</f>
        <v>0</v>
      </c>
      <c r="BT97" s="78" t="s">
        <v>82</v>
      </c>
      <c r="BV97" s="78" t="s">
        <v>76</v>
      </c>
      <c r="BW97" s="78" t="s">
        <v>90</v>
      </c>
      <c r="BX97" s="78" t="s">
        <v>4</v>
      </c>
      <c r="CL97" s="78" t="s">
        <v>1</v>
      </c>
      <c r="CM97" s="78" t="s">
        <v>84</v>
      </c>
    </row>
    <row r="98" spans="1:91" s="6" customFormat="1" ht="16.5" customHeight="1">
      <c r="A98" s="69" t="s">
        <v>78</v>
      </c>
      <c r="B98" s="70"/>
      <c r="C98" s="71"/>
      <c r="D98" s="168" t="s">
        <v>91</v>
      </c>
      <c r="E98" s="168"/>
      <c r="F98" s="168"/>
      <c r="G98" s="168"/>
      <c r="H98" s="168"/>
      <c r="I98" s="72"/>
      <c r="J98" s="168" t="s">
        <v>92</v>
      </c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9">
        <f>'01_E - Chlazení - objekt E'!J30</f>
        <v>0</v>
      </c>
      <c r="AH98" s="170"/>
      <c r="AI98" s="170"/>
      <c r="AJ98" s="170"/>
      <c r="AK98" s="170"/>
      <c r="AL98" s="170"/>
      <c r="AM98" s="170"/>
      <c r="AN98" s="169">
        <f t="shared" si="0"/>
        <v>0</v>
      </c>
      <c r="AO98" s="170"/>
      <c r="AP98" s="170"/>
      <c r="AQ98" s="73" t="s">
        <v>81</v>
      </c>
      <c r="AR98" s="70"/>
      <c r="AS98" s="74">
        <v>0</v>
      </c>
      <c r="AT98" s="75">
        <f t="shared" si="1"/>
        <v>0</v>
      </c>
      <c r="AU98" s="76">
        <f>'01_E - Chlazení - objekt E'!P132</f>
        <v>0</v>
      </c>
      <c r="AV98" s="75">
        <f>'01_E - Chlazení - objekt E'!J33</f>
        <v>0</v>
      </c>
      <c r="AW98" s="75">
        <f>'01_E - Chlazení - objekt E'!J34</f>
        <v>0</v>
      </c>
      <c r="AX98" s="75">
        <f>'01_E - Chlazení - objekt E'!J35</f>
        <v>0</v>
      </c>
      <c r="AY98" s="75">
        <f>'01_E - Chlazení - objekt E'!J36</f>
        <v>0</v>
      </c>
      <c r="AZ98" s="75">
        <f>'01_E - Chlazení - objekt E'!F33</f>
        <v>0</v>
      </c>
      <c r="BA98" s="75">
        <f>'01_E - Chlazení - objekt E'!F34</f>
        <v>0</v>
      </c>
      <c r="BB98" s="75">
        <f>'01_E - Chlazení - objekt E'!F35</f>
        <v>0</v>
      </c>
      <c r="BC98" s="75">
        <f>'01_E - Chlazení - objekt E'!F36</f>
        <v>0</v>
      </c>
      <c r="BD98" s="77">
        <f>'01_E - Chlazení - objekt E'!F37</f>
        <v>0</v>
      </c>
      <c r="BT98" s="78" t="s">
        <v>82</v>
      </c>
      <c r="BV98" s="78" t="s">
        <v>76</v>
      </c>
      <c r="BW98" s="78" t="s">
        <v>93</v>
      </c>
      <c r="BX98" s="78" t="s">
        <v>4</v>
      </c>
      <c r="CL98" s="78" t="s">
        <v>1</v>
      </c>
      <c r="CM98" s="78" t="s">
        <v>84</v>
      </c>
    </row>
    <row r="99" spans="1:91" s="6" customFormat="1" ht="16.5" customHeight="1">
      <c r="A99" s="69" t="s">
        <v>78</v>
      </c>
      <c r="B99" s="70"/>
      <c r="C99" s="71"/>
      <c r="D99" s="168" t="s">
        <v>94</v>
      </c>
      <c r="E99" s="168"/>
      <c r="F99" s="168"/>
      <c r="G99" s="168"/>
      <c r="H99" s="168"/>
      <c r="I99" s="72"/>
      <c r="J99" s="168" t="s">
        <v>95</v>
      </c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9">
        <f>'01_F - Chlazení - objekt F'!J30</f>
        <v>0</v>
      </c>
      <c r="AH99" s="170"/>
      <c r="AI99" s="170"/>
      <c r="AJ99" s="170"/>
      <c r="AK99" s="170"/>
      <c r="AL99" s="170"/>
      <c r="AM99" s="170"/>
      <c r="AN99" s="169">
        <f t="shared" si="0"/>
        <v>0</v>
      </c>
      <c r="AO99" s="170"/>
      <c r="AP99" s="170"/>
      <c r="AQ99" s="73" t="s">
        <v>81</v>
      </c>
      <c r="AR99" s="70"/>
      <c r="AS99" s="74">
        <v>0</v>
      </c>
      <c r="AT99" s="75">
        <f t="shared" si="1"/>
        <v>0</v>
      </c>
      <c r="AU99" s="76">
        <f>'01_F - Chlazení - objekt F'!P132</f>
        <v>0</v>
      </c>
      <c r="AV99" s="75">
        <f>'01_F - Chlazení - objekt F'!J33</f>
        <v>0</v>
      </c>
      <c r="AW99" s="75">
        <f>'01_F - Chlazení - objekt F'!J34</f>
        <v>0</v>
      </c>
      <c r="AX99" s="75">
        <f>'01_F - Chlazení - objekt F'!J35</f>
        <v>0</v>
      </c>
      <c r="AY99" s="75">
        <f>'01_F - Chlazení - objekt F'!J36</f>
        <v>0</v>
      </c>
      <c r="AZ99" s="75">
        <f>'01_F - Chlazení - objekt F'!F33</f>
        <v>0</v>
      </c>
      <c r="BA99" s="75">
        <f>'01_F - Chlazení - objekt F'!F34</f>
        <v>0</v>
      </c>
      <c r="BB99" s="75">
        <f>'01_F - Chlazení - objekt F'!F35</f>
        <v>0</v>
      </c>
      <c r="BC99" s="75">
        <f>'01_F - Chlazení - objekt F'!F36</f>
        <v>0</v>
      </c>
      <c r="BD99" s="77">
        <f>'01_F - Chlazení - objekt F'!F37</f>
        <v>0</v>
      </c>
      <c r="BT99" s="78" t="s">
        <v>82</v>
      </c>
      <c r="BV99" s="78" t="s">
        <v>76</v>
      </c>
      <c r="BW99" s="78" t="s">
        <v>96</v>
      </c>
      <c r="BX99" s="78" t="s">
        <v>4</v>
      </c>
      <c r="CL99" s="78" t="s">
        <v>1</v>
      </c>
      <c r="CM99" s="78" t="s">
        <v>84</v>
      </c>
    </row>
    <row r="100" spans="1:91" s="6" customFormat="1" ht="16.5" customHeight="1">
      <c r="A100" s="69" t="s">
        <v>78</v>
      </c>
      <c r="B100" s="70"/>
      <c r="C100" s="71"/>
      <c r="D100" s="168" t="s">
        <v>97</v>
      </c>
      <c r="E100" s="168"/>
      <c r="F100" s="168"/>
      <c r="G100" s="168"/>
      <c r="H100" s="168"/>
      <c r="I100" s="72"/>
      <c r="J100" s="168" t="s">
        <v>98</v>
      </c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9">
        <f>'01_MaR - Měření a regulace'!J30</f>
        <v>0</v>
      </c>
      <c r="AH100" s="170"/>
      <c r="AI100" s="170"/>
      <c r="AJ100" s="170"/>
      <c r="AK100" s="170"/>
      <c r="AL100" s="170"/>
      <c r="AM100" s="170"/>
      <c r="AN100" s="169">
        <f t="shared" si="0"/>
        <v>0</v>
      </c>
      <c r="AO100" s="170"/>
      <c r="AP100" s="170"/>
      <c r="AQ100" s="73" t="s">
        <v>81</v>
      </c>
      <c r="AR100" s="70"/>
      <c r="AS100" s="79">
        <v>0</v>
      </c>
      <c r="AT100" s="80">
        <f t="shared" si="1"/>
        <v>0</v>
      </c>
      <c r="AU100" s="81">
        <f>'01_MaR - Měření a regulace'!P122</f>
        <v>0</v>
      </c>
      <c r="AV100" s="80">
        <f>'01_MaR - Měření a regulace'!J33</f>
        <v>0</v>
      </c>
      <c r="AW100" s="80">
        <f>'01_MaR - Měření a regulace'!J34</f>
        <v>0</v>
      </c>
      <c r="AX100" s="80">
        <f>'01_MaR - Měření a regulace'!J35</f>
        <v>0</v>
      </c>
      <c r="AY100" s="80">
        <f>'01_MaR - Měření a regulace'!J36</f>
        <v>0</v>
      </c>
      <c r="AZ100" s="80">
        <f>'01_MaR - Měření a regulace'!F33</f>
        <v>0</v>
      </c>
      <c r="BA100" s="80">
        <f>'01_MaR - Měření a regulace'!F34</f>
        <v>0</v>
      </c>
      <c r="BB100" s="80">
        <f>'01_MaR - Měření a regulace'!F35</f>
        <v>0</v>
      </c>
      <c r="BC100" s="80">
        <f>'01_MaR - Měření a regulace'!F36</f>
        <v>0</v>
      </c>
      <c r="BD100" s="82">
        <f>'01_MaR - Měření a regulace'!F37</f>
        <v>0</v>
      </c>
      <c r="BT100" s="78" t="s">
        <v>82</v>
      </c>
      <c r="BV100" s="78" t="s">
        <v>76</v>
      </c>
      <c r="BW100" s="78" t="s">
        <v>99</v>
      </c>
      <c r="BX100" s="78" t="s">
        <v>4</v>
      </c>
      <c r="CL100" s="78" t="s">
        <v>1</v>
      </c>
      <c r="CM100" s="78" t="s">
        <v>84</v>
      </c>
    </row>
    <row r="101" spans="1:91" s="1" customFormat="1" ht="30" customHeight="1">
      <c r="B101" s="28"/>
      <c r="AR101" s="28"/>
    </row>
    <row r="102" spans="1:91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28"/>
    </row>
    <row r="287" spans="6:6">
      <c r="F287" t="s">
        <v>1127</v>
      </c>
    </row>
    <row r="290" spans="6:6">
      <c r="F290" t="s">
        <v>1127</v>
      </c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00 - Všeobecné podmínky'!C2" display="/" xr:uid="{00000000-0004-0000-0000-000000000000}"/>
    <hyperlink ref="A96" location="'01_C - Chlazení - objekt C'!C2" display="/" xr:uid="{00000000-0004-0000-0000-000001000000}"/>
    <hyperlink ref="A97" location="'01_D - Chlazení - objekt D'!C2" display="/" xr:uid="{00000000-0004-0000-0000-000002000000}"/>
    <hyperlink ref="A98" location="'01_E - Chlazení - objekt E'!C2" display="/" xr:uid="{00000000-0004-0000-0000-000003000000}"/>
    <hyperlink ref="A99" location="'01_F - Chlazení - objekt F'!C2" display="/" xr:uid="{00000000-0004-0000-0000-000004000000}"/>
    <hyperlink ref="A100" location="'01_MaR - Měření a regulace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0"/>
  <sheetViews>
    <sheetView showGridLines="0" topLeftCell="C91" workbookViewId="0">
      <selection activeCell="F288" sqref="F28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102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ROUND((SUM(BE120:BE133)),  2)</f>
        <v>0</v>
      </c>
      <c r="I33" s="88">
        <v>0.21</v>
      </c>
      <c r="J33" s="87">
        <f>ROUND(((SUM(BE120:BE133))*I33),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ROUND((SUM(BF120:BF133)),  2)</f>
        <v>0</v>
      </c>
      <c r="I34" s="88">
        <v>0.15</v>
      </c>
      <c r="J34" s="87">
        <f>ROUND(((SUM(BF120:BF133))*I34),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ROUND((SUM(BG120:BG133)),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ROUND((SUM(BH120:BH133)),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ROUND((SUM(BI120:BI133)),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00 - Všeobecné podmínky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J120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109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customHeight="1">
      <c r="B98" s="104"/>
      <c r="D98" s="105" t="s">
        <v>110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9" customFormat="1" ht="19.899999999999999" customHeight="1">
      <c r="B99" s="104"/>
      <c r="D99" s="105" t="s">
        <v>111</v>
      </c>
      <c r="E99" s="106"/>
      <c r="F99" s="106"/>
      <c r="G99" s="106"/>
      <c r="H99" s="106"/>
      <c r="I99" s="106"/>
      <c r="J99" s="107">
        <f>J127</f>
        <v>0</v>
      </c>
      <c r="L99" s="104"/>
    </row>
    <row r="100" spans="2:12" s="9" customFormat="1" ht="19.899999999999999" customHeight="1">
      <c r="B100" s="104"/>
      <c r="D100" s="105" t="s">
        <v>112</v>
      </c>
      <c r="E100" s="106"/>
      <c r="F100" s="106"/>
      <c r="G100" s="106"/>
      <c r="H100" s="106"/>
      <c r="I100" s="106"/>
      <c r="J100" s="107">
        <f>J131</f>
        <v>0</v>
      </c>
      <c r="L100" s="104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113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202" t="str">
        <f>E7</f>
        <v>SPIELBERK OFFICE CENTRE - VÝMĚNA ZDROJE CHLADU</v>
      </c>
      <c r="F110" s="203"/>
      <c r="G110" s="203"/>
      <c r="H110" s="203"/>
      <c r="L110" s="28"/>
    </row>
    <row r="111" spans="2:12" s="1" customFormat="1" ht="12" customHeight="1">
      <c r="B111" s="28"/>
      <c r="C111" s="23" t="s">
        <v>101</v>
      </c>
      <c r="L111" s="28"/>
    </row>
    <row r="112" spans="2:12" s="1" customFormat="1" ht="16.5" customHeight="1">
      <c r="B112" s="28"/>
      <c r="E112" s="181" t="str">
        <f>E9</f>
        <v>00 - Všeobecné podmínky</v>
      </c>
      <c r="F112" s="201"/>
      <c r="G112" s="201"/>
      <c r="H112" s="20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 xml:space="preserve"> </v>
      </c>
      <c r="I114" s="23" t="s">
        <v>22</v>
      </c>
      <c r="J114" s="48" t="str">
        <f>IF(J12="","",J12)</f>
        <v>28. 1. 2021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 xml:space="preserve"> </v>
      </c>
      <c r="I116" s="23" t="s">
        <v>29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114</v>
      </c>
      <c r="D119" s="110" t="s">
        <v>59</v>
      </c>
      <c r="E119" s="110" t="s">
        <v>55</v>
      </c>
      <c r="F119" s="110" t="s">
        <v>56</v>
      </c>
      <c r="G119" s="110" t="s">
        <v>115</v>
      </c>
      <c r="H119" s="110" t="s">
        <v>116</v>
      </c>
      <c r="I119" s="110" t="s">
        <v>117</v>
      </c>
      <c r="J119" s="110" t="s">
        <v>106</v>
      </c>
      <c r="K119" s="111" t="s">
        <v>118</v>
      </c>
      <c r="L119" s="108"/>
      <c r="M119" s="54" t="s">
        <v>1</v>
      </c>
      <c r="N119" s="55" t="s">
        <v>38</v>
      </c>
      <c r="O119" s="55" t="s">
        <v>119</v>
      </c>
      <c r="P119" s="55" t="s">
        <v>120</v>
      </c>
      <c r="Q119" s="55" t="s">
        <v>121</v>
      </c>
      <c r="R119" s="55" t="s">
        <v>122</v>
      </c>
      <c r="S119" s="55" t="s">
        <v>123</v>
      </c>
      <c r="T119" s="56" t="s">
        <v>124</v>
      </c>
    </row>
    <row r="120" spans="2:65" s="1" customFormat="1" ht="22.9" customHeight="1">
      <c r="B120" s="28"/>
      <c r="C120" s="59" t="s">
        <v>125</v>
      </c>
      <c r="J120" s="112">
        <f>BK120</f>
        <v>0</v>
      </c>
      <c r="L120" s="28"/>
      <c r="M120" s="57"/>
      <c r="N120" s="49"/>
      <c r="O120" s="49"/>
      <c r="P120" s="113">
        <f>P121</f>
        <v>0</v>
      </c>
      <c r="Q120" s="49"/>
      <c r="R120" s="113">
        <f>R121</f>
        <v>0</v>
      </c>
      <c r="S120" s="49"/>
      <c r="T120" s="114">
        <f>T121</f>
        <v>0</v>
      </c>
      <c r="AT120" s="13" t="s">
        <v>73</v>
      </c>
      <c r="AU120" s="13" t="s">
        <v>108</v>
      </c>
      <c r="BK120" s="115">
        <f>BK121</f>
        <v>0</v>
      </c>
    </row>
    <row r="121" spans="2:65" s="11" customFormat="1" ht="25.9" customHeight="1">
      <c r="B121" s="116"/>
      <c r="D121" s="117" t="s">
        <v>73</v>
      </c>
      <c r="E121" s="118" t="s">
        <v>126</v>
      </c>
      <c r="F121" s="118" t="s">
        <v>127</v>
      </c>
      <c r="I121" s="119"/>
      <c r="J121" s="120">
        <f>BK121</f>
        <v>0</v>
      </c>
      <c r="L121" s="116"/>
      <c r="M121" s="121"/>
      <c r="P121" s="122">
        <f>P122+P127+P131</f>
        <v>0</v>
      </c>
      <c r="R121" s="122">
        <f>R122+R127+R131</f>
        <v>0</v>
      </c>
      <c r="T121" s="123">
        <f>T122+T127+T131</f>
        <v>0</v>
      </c>
      <c r="AR121" s="117" t="s">
        <v>128</v>
      </c>
      <c r="AT121" s="124" t="s">
        <v>73</v>
      </c>
      <c r="AU121" s="124" t="s">
        <v>74</v>
      </c>
      <c r="AY121" s="117" t="s">
        <v>129</v>
      </c>
      <c r="BK121" s="125">
        <f>BK122+BK127+BK131</f>
        <v>0</v>
      </c>
    </row>
    <row r="122" spans="2:65" s="11" customFormat="1" ht="22.9" customHeight="1">
      <c r="B122" s="116"/>
      <c r="D122" s="117" t="s">
        <v>73</v>
      </c>
      <c r="E122" s="126" t="s">
        <v>130</v>
      </c>
      <c r="F122" s="126" t="s">
        <v>131</v>
      </c>
      <c r="I122" s="119"/>
      <c r="J122" s="127">
        <f>BK122</f>
        <v>0</v>
      </c>
      <c r="L122" s="116"/>
      <c r="M122" s="121"/>
      <c r="P122" s="122">
        <f>SUM(P123:P126)</f>
        <v>0</v>
      </c>
      <c r="R122" s="122">
        <f>SUM(R123:R126)</f>
        <v>0</v>
      </c>
      <c r="T122" s="123">
        <f>SUM(T123:T126)</f>
        <v>0</v>
      </c>
      <c r="AR122" s="117" t="s">
        <v>128</v>
      </c>
      <c r="AT122" s="124" t="s">
        <v>73</v>
      </c>
      <c r="AU122" s="124" t="s">
        <v>82</v>
      </c>
      <c r="AY122" s="117" t="s">
        <v>129</v>
      </c>
      <c r="BK122" s="125">
        <f>SUM(BK123:BK126)</f>
        <v>0</v>
      </c>
    </row>
    <row r="123" spans="2:65" s="1" customFormat="1" ht="16.5" customHeight="1">
      <c r="B123" s="128"/>
      <c r="C123" s="129" t="s">
        <v>82</v>
      </c>
      <c r="D123" s="129" t="s">
        <v>132</v>
      </c>
      <c r="E123" s="130" t="s">
        <v>133</v>
      </c>
      <c r="F123" s="131" t="s">
        <v>134</v>
      </c>
      <c r="G123" s="132" t="s">
        <v>135</v>
      </c>
      <c r="H123" s="133">
        <v>1</v>
      </c>
      <c r="I123" s="134"/>
      <c r="J123" s="135">
        <f>ROUND(I123*H123,2)</f>
        <v>0</v>
      </c>
      <c r="K123" s="131" t="s">
        <v>1</v>
      </c>
      <c r="L123" s="28"/>
      <c r="M123" s="136" t="s">
        <v>1</v>
      </c>
      <c r="N123" s="137" t="s">
        <v>39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136</v>
      </c>
      <c r="AT123" s="140" t="s">
        <v>132</v>
      </c>
      <c r="AU123" s="140" t="s">
        <v>84</v>
      </c>
      <c r="AY123" s="13" t="s">
        <v>129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82</v>
      </c>
      <c r="BK123" s="141">
        <f>ROUND(I123*H123,2)</f>
        <v>0</v>
      </c>
      <c r="BL123" s="13" t="s">
        <v>136</v>
      </c>
      <c r="BM123" s="140" t="s">
        <v>137</v>
      </c>
    </row>
    <row r="124" spans="2:65" s="1" customFormat="1" ht="24">
      <c r="B124" s="128"/>
      <c r="C124" s="129" t="s">
        <v>84</v>
      </c>
      <c r="D124" s="129" t="s">
        <v>132</v>
      </c>
      <c r="E124" s="130" t="s">
        <v>138</v>
      </c>
      <c r="F124" s="131" t="s">
        <v>139</v>
      </c>
      <c r="G124" s="132" t="s">
        <v>135</v>
      </c>
      <c r="H124" s="133">
        <v>1</v>
      </c>
      <c r="I124" s="134"/>
      <c r="J124" s="135">
        <f>ROUND(I124*H124,2)</f>
        <v>0</v>
      </c>
      <c r="K124" s="131" t="s">
        <v>1</v>
      </c>
      <c r="L124" s="28"/>
      <c r="M124" s="136" t="s">
        <v>1</v>
      </c>
      <c r="N124" s="137" t="s">
        <v>39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136</v>
      </c>
      <c r="AT124" s="140" t="s">
        <v>132</v>
      </c>
      <c r="AU124" s="140" t="s">
        <v>84</v>
      </c>
      <c r="AY124" s="13" t="s">
        <v>129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3" t="s">
        <v>82</v>
      </c>
      <c r="BK124" s="141">
        <f>ROUND(I124*H124,2)</f>
        <v>0</v>
      </c>
      <c r="BL124" s="13" t="s">
        <v>136</v>
      </c>
      <c r="BM124" s="140" t="s">
        <v>140</v>
      </c>
    </row>
    <row r="125" spans="2:65" s="1" customFormat="1" ht="24">
      <c r="B125" s="128"/>
      <c r="C125" s="129" t="s">
        <v>141</v>
      </c>
      <c r="D125" s="129" t="s">
        <v>132</v>
      </c>
      <c r="E125" s="130" t="s">
        <v>142</v>
      </c>
      <c r="F125" s="131" t="s">
        <v>143</v>
      </c>
      <c r="G125" s="132" t="s">
        <v>135</v>
      </c>
      <c r="H125" s="133">
        <v>1</v>
      </c>
      <c r="I125" s="134"/>
      <c r="J125" s="135">
        <f>ROUND(I125*H125,2)</f>
        <v>0</v>
      </c>
      <c r="K125" s="131" t="s">
        <v>1</v>
      </c>
      <c r="L125" s="28"/>
      <c r="M125" s="136" t="s">
        <v>1</v>
      </c>
      <c r="N125" s="137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136</v>
      </c>
      <c r="AT125" s="140" t="s">
        <v>132</v>
      </c>
      <c r="AU125" s="140" t="s">
        <v>84</v>
      </c>
      <c r="AY125" s="13" t="s">
        <v>129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82</v>
      </c>
      <c r="BK125" s="141">
        <f>ROUND(I125*H125,2)</f>
        <v>0</v>
      </c>
      <c r="BL125" s="13" t="s">
        <v>136</v>
      </c>
      <c r="BM125" s="140" t="s">
        <v>144</v>
      </c>
    </row>
    <row r="126" spans="2:65" s="1" customFormat="1" ht="16.5" customHeight="1">
      <c r="B126" s="128"/>
      <c r="C126" s="129" t="s">
        <v>136</v>
      </c>
      <c r="D126" s="129" t="s">
        <v>132</v>
      </c>
      <c r="E126" s="130" t="s">
        <v>145</v>
      </c>
      <c r="F126" s="131" t="s">
        <v>146</v>
      </c>
      <c r="G126" s="132" t="s">
        <v>135</v>
      </c>
      <c r="H126" s="133">
        <v>1</v>
      </c>
      <c r="I126" s="134"/>
      <c r="J126" s="135">
        <f>ROUND(I126*H126,2)</f>
        <v>0</v>
      </c>
      <c r="K126" s="131" t="s">
        <v>1</v>
      </c>
      <c r="L126" s="28"/>
      <c r="M126" s="136" t="s">
        <v>1</v>
      </c>
      <c r="N126" s="137" t="s">
        <v>39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136</v>
      </c>
      <c r="AT126" s="140" t="s">
        <v>132</v>
      </c>
      <c r="AU126" s="140" t="s">
        <v>84</v>
      </c>
      <c r="AY126" s="13" t="s">
        <v>129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82</v>
      </c>
      <c r="BK126" s="141">
        <f>ROUND(I126*H126,2)</f>
        <v>0</v>
      </c>
      <c r="BL126" s="13" t="s">
        <v>136</v>
      </c>
      <c r="BM126" s="140" t="s">
        <v>147</v>
      </c>
    </row>
    <row r="127" spans="2:65" s="11" customFormat="1" ht="22.9" customHeight="1">
      <c r="B127" s="116"/>
      <c r="D127" s="117" t="s">
        <v>73</v>
      </c>
      <c r="E127" s="126" t="s">
        <v>148</v>
      </c>
      <c r="F127" s="126" t="s">
        <v>149</v>
      </c>
      <c r="I127" s="119"/>
      <c r="J127" s="127">
        <f>BK127</f>
        <v>0</v>
      </c>
      <c r="L127" s="116"/>
      <c r="M127" s="121"/>
      <c r="P127" s="122">
        <f>SUM(P128:P130)</f>
        <v>0</v>
      </c>
      <c r="R127" s="122">
        <f>SUM(R128:R130)</f>
        <v>0</v>
      </c>
      <c r="T127" s="123">
        <f>SUM(T128:T130)</f>
        <v>0</v>
      </c>
      <c r="AR127" s="117" t="s">
        <v>128</v>
      </c>
      <c r="AT127" s="124" t="s">
        <v>73</v>
      </c>
      <c r="AU127" s="124" t="s">
        <v>82</v>
      </c>
      <c r="AY127" s="117" t="s">
        <v>129</v>
      </c>
      <c r="BK127" s="125">
        <f>SUM(BK128:BK130)</f>
        <v>0</v>
      </c>
    </row>
    <row r="128" spans="2:65" s="1" customFormat="1" ht="16.5" customHeight="1">
      <c r="B128" s="128"/>
      <c r="C128" s="129" t="s">
        <v>128</v>
      </c>
      <c r="D128" s="129" t="s">
        <v>132</v>
      </c>
      <c r="E128" s="130" t="s">
        <v>150</v>
      </c>
      <c r="F128" s="131" t="s">
        <v>151</v>
      </c>
      <c r="G128" s="132" t="s">
        <v>135</v>
      </c>
      <c r="H128" s="133">
        <v>1</v>
      </c>
      <c r="I128" s="134"/>
      <c r="J128" s="135">
        <f>ROUND(I128*H128,2)</f>
        <v>0</v>
      </c>
      <c r="K128" s="131" t="s">
        <v>1</v>
      </c>
      <c r="L128" s="28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136</v>
      </c>
      <c r="AT128" s="140" t="s">
        <v>132</v>
      </c>
      <c r="AU128" s="140" t="s">
        <v>84</v>
      </c>
      <c r="AY128" s="13" t="s">
        <v>129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82</v>
      </c>
      <c r="BK128" s="141">
        <f>ROUND(I128*H128,2)</f>
        <v>0</v>
      </c>
      <c r="BL128" s="13" t="s">
        <v>136</v>
      </c>
      <c r="BM128" s="140" t="s">
        <v>152</v>
      </c>
    </row>
    <row r="129" spans="2:65" s="1" customFormat="1" ht="24">
      <c r="B129" s="128"/>
      <c r="C129" s="129" t="s">
        <v>153</v>
      </c>
      <c r="D129" s="129" t="s">
        <v>132</v>
      </c>
      <c r="E129" s="130" t="s">
        <v>154</v>
      </c>
      <c r="F129" s="131" t="s">
        <v>155</v>
      </c>
      <c r="G129" s="132" t="s">
        <v>135</v>
      </c>
      <c r="H129" s="133">
        <v>1</v>
      </c>
      <c r="I129" s="134"/>
      <c r="J129" s="135">
        <f>ROUND(I129*H129,2)</f>
        <v>0</v>
      </c>
      <c r="K129" s="131" t="s">
        <v>1</v>
      </c>
      <c r="L129" s="28"/>
      <c r="M129" s="136" t="s">
        <v>1</v>
      </c>
      <c r="N129" s="137" t="s">
        <v>39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136</v>
      </c>
      <c r="AT129" s="140" t="s">
        <v>132</v>
      </c>
      <c r="AU129" s="140" t="s">
        <v>84</v>
      </c>
      <c r="AY129" s="13" t="s">
        <v>129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82</v>
      </c>
      <c r="BK129" s="141">
        <f>ROUND(I129*H129,2)</f>
        <v>0</v>
      </c>
      <c r="BL129" s="13" t="s">
        <v>136</v>
      </c>
      <c r="BM129" s="140" t="s">
        <v>156</v>
      </c>
    </row>
    <row r="130" spans="2:65" s="1" customFormat="1" ht="16.5" customHeight="1">
      <c r="B130" s="128"/>
      <c r="C130" s="129" t="s">
        <v>157</v>
      </c>
      <c r="D130" s="129" t="s">
        <v>132</v>
      </c>
      <c r="E130" s="130" t="s">
        <v>158</v>
      </c>
      <c r="F130" s="131" t="s">
        <v>159</v>
      </c>
      <c r="G130" s="132" t="s">
        <v>135</v>
      </c>
      <c r="H130" s="133">
        <v>1</v>
      </c>
      <c r="I130" s="134"/>
      <c r="J130" s="135">
        <f>ROUND(I130*H130,2)</f>
        <v>0</v>
      </c>
      <c r="K130" s="131" t="s">
        <v>1</v>
      </c>
      <c r="L130" s="28"/>
      <c r="M130" s="136" t="s">
        <v>1</v>
      </c>
      <c r="N130" s="137" t="s">
        <v>39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136</v>
      </c>
      <c r="AT130" s="140" t="s">
        <v>132</v>
      </c>
      <c r="AU130" s="140" t="s">
        <v>84</v>
      </c>
      <c r="AY130" s="13" t="s">
        <v>129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3" t="s">
        <v>82</v>
      </c>
      <c r="BK130" s="141">
        <f>ROUND(I130*H130,2)</f>
        <v>0</v>
      </c>
      <c r="BL130" s="13" t="s">
        <v>136</v>
      </c>
      <c r="BM130" s="140" t="s">
        <v>160</v>
      </c>
    </row>
    <row r="131" spans="2:65" s="11" customFormat="1" ht="22.9" customHeight="1">
      <c r="B131" s="116"/>
      <c r="D131" s="117" t="s">
        <v>73</v>
      </c>
      <c r="E131" s="126" t="s">
        <v>161</v>
      </c>
      <c r="F131" s="126" t="s">
        <v>162</v>
      </c>
      <c r="I131" s="119"/>
      <c r="J131" s="127">
        <f>BK131</f>
        <v>0</v>
      </c>
      <c r="L131" s="116"/>
      <c r="M131" s="121"/>
      <c r="P131" s="122">
        <f>SUM(P132:P133)</f>
        <v>0</v>
      </c>
      <c r="R131" s="122">
        <f>SUM(R132:R133)</f>
        <v>0</v>
      </c>
      <c r="T131" s="123">
        <f>SUM(T132:T133)</f>
        <v>0</v>
      </c>
      <c r="AR131" s="117" t="s">
        <v>128</v>
      </c>
      <c r="AT131" s="124" t="s">
        <v>73</v>
      </c>
      <c r="AU131" s="124" t="s">
        <v>82</v>
      </c>
      <c r="AY131" s="117" t="s">
        <v>129</v>
      </c>
      <c r="BK131" s="125">
        <f>SUM(BK132:BK133)</f>
        <v>0</v>
      </c>
    </row>
    <row r="132" spans="2:65" s="1" customFormat="1" ht="16.5" customHeight="1">
      <c r="B132" s="128"/>
      <c r="C132" s="129" t="s">
        <v>163</v>
      </c>
      <c r="D132" s="129" t="s">
        <v>132</v>
      </c>
      <c r="E132" s="130" t="s">
        <v>164</v>
      </c>
      <c r="F132" s="131" t="s">
        <v>165</v>
      </c>
      <c r="G132" s="132" t="s">
        <v>135</v>
      </c>
      <c r="H132" s="133">
        <v>1</v>
      </c>
      <c r="I132" s="134"/>
      <c r="J132" s="135">
        <f>ROUND(I132*H132,2)</f>
        <v>0</v>
      </c>
      <c r="K132" s="131" t="s">
        <v>1</v>
      </c>
      <c r="L132" s="28"/>
      <c r="M132" s="136" t="s">
        <v>1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136</v>
      </c>
      <c r="AT132" s="140" t="s">
        <v>132</v>
      </c>
      <c r="AU132" s="140" t="s">
        <v>84</v>
      </c>
      <c r="AY132" s="13" t="s">
        <v>129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82</v>
      </c>
      <c r="BK132" s="141">
        <f>ROUND(I132*H132,2)</f>
        <v>0</v>
      </c>
      <c r="BL132" s="13" t="s">
        <v>136</v>
      </c>
      <c r="BM132" s="140" t="s">
        <v>166</v>
      </c>
    </row>
    <row r="133" spans="2:65" s="1" customFormat="1" ht="180.75" customHeight="1">
      <c r="B133" s="128"/>
      <c r="C133" s="129" t="s">
        <v>167</v>
      </c>
      <c r="D133" s="129" t="s">
        <v>132</v>
      </c>
      <c r="E133" s="130" t="s">
        <v>168</v>
      </c>
      <c r="F133" s="131" t="s">
        <v>169</v>
      </c>
      <c r="G133" s="132" t="s">
        <v>135</v>
      </c>
      <c r="H133" s="133">
        <v>1</v>
      </c>
      <c r="I133" s="134"/>
      <c r="J133" s="135">
        <f>ROUND(I133*H133,2)</f>
        <v>0</v>
      </c>
      <c r="K133" s="131" t="s">
        <v>1</v>
      </c>
      <c r="L133" s="28"/>
      <c r="M133" s="142" t="s">
        <v>1</v>
      </c>
      <c r="N133" s="143" t="s">
        <v>39</v>
      </c>
      <c r="O133" s="144"/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0" t="s">
        <v>136</v>
      </c>
      <c r="AT133" s="140" t="s">
        <v>132</v>
      </c>
      <c r="AU133" s="140" t="s">
        <v>84</v>
      </c>
      <c r="AY133" s="13" t="s">
        <v>129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82</v>
      </c>
      <c r="BK133" s="141">
        <f>ROUND(I133*H133,2)</f>
        <v>0</v>
      </c>
      <c r="BL133" s="13" t="s">
        <v>136</v>
      </c>
      <c r="BM133" s="140" t="s">
        <v>170</v>
      </c>
    </row>
    <row r="134" spans="2:65" s="1" customFormat="1" ht="6.95" customHeight="1"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28"/>
    </row>
    <row r="287" spans="6:6">
      <c r="F287" t="s">
        <v>1127</v>
      </c>
    </row>
    <row r="290" spans="6:6">
      <c r="F290" t="s">
        <v>1127</v>
      </c>
    </row>
  </sheetData>
  <autoFilter ref="C119:K133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6"/>
  <sheetViews>
    <sheetView showGridLines="0" topLeftCell="C134" workbookViewId="0">
      <selection activeCell="H139" sqref="H1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171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ROUND(J132,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ROUND((SUM(BE132:BE345)),  2)</f>
        <v>0</v>
      </c>
      <c r="I33" s="88">
        <v>0.21</v>
      </c>
      <c r="J33" s="87">
        <f>ROUND(((SUM(BE132:BE345))*I33),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ROUND((SUM(BF132:BF345)),  2)</f>
        <v>0</v>
      </c>
      <c r="I34" s="88">
        <v>0.15</v>
      </c>
      <c r="J34" s="87">
        <f>ROUND(((SUM(BF132:BF345))*I34),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ROUND((SUM(BG132:BG345)),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ROUND((SUM(BH132:BH345)),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ROUND((SUM(BI132:BI345)),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01_C - Chlazení - objekt C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J132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172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899999999999999" customHeight="1">
      <c r="B98" s="104"/>
      <c r="D98" s="105" t="s">
        <v>173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899999999999999" customHeight="1">
      <c r="B99" s="104"/>
      <c r="D99" s="105" t="s">
        <v>174</v>
      </c>
      <c r="E99" s="106"/>
      <c r="F99" s="106"/>
      <c r="G99" s="106"/>
      <c r="H99" s="106"/>
      <c r="I99" s="106"/>
      <c r="J99" s="107">
        <f>J156</f>
        <v>0</v>
      </c>
      <c r="L99" s="104"/>
    </row>
    <row r="100" spans="2:12" s="9" customFormat="1" ht="19.899999999999999" customHeight="1">
      <c r="B100" s="104"/>
      <c r="D100" s="105" t="s">
        <v>175</v>
      </c>
      <c r="E100" s="106"/>
      <c r="F100" s="106"/>
      <c r="G100" s="106"/>
      <c r="H100" s="106"/>
      <c r="I100" s="106"/>
      <c r="J100" s="107">
        <f>J160</f>
        <v>0</v>
      </c>
      <c r="L100" s="104"/>
    </row>
    <row r="101" spans="2:12" s="9" customFormat="1" ht="19.899999999999999" customHeight="1">
      <c r="B101" s="104"/>
      <c r="D101" s="105" t="s">
        <v>176</v>
      </c>
      <c r="E101" s="106"/>
      <c r="F101" s="106"/>
      <c r="G101" s="106"/>
      <c r="H101" s="106"/>
      <c r="I101" s="106"/>
      <c r="J101" s="107">
        <f>J165</f>
        <v>0</v>
      </c>
      <c r="L101" s="104"/>
    </row>
    <row r="102" spans="2:12" s="9" customFormat="1" ht="19.899999999999999" customHeight="1">
      <c r="B102" s="104"/>
      <c r="D102" s="105" t="s">
        <v>177</v>
      </c>
      <c r="E102" s="106"/>
      <c r="F102" s="106"/>
      <c r="G102" s="106"/>
      <c r="H102" s="106"/>
      <c r="I102" s="106"/>
      <c r="J102" s="107">
        <f>J210</f>
        <v>0</v>
      </c>
      <c r="L102" s="104"/>
    </row>
    <row r="103" spans="2:12" s="9" customFormat="1" ht="19.899999999999999" customHeight="1">
      <c r="B103" s="104"/>
      <c r="D103" s="105" t="s">
        <v>178</v>
      </c>
      <c r="E103" s="106"/>
      <c r="F103" s="106"/>
      <c r="G103" s="106"/>
      <c r="H103" s="106"/>
      <c r="I103" s="106"/>
      <c r="J103" s="107">
        <f>J235</f>
        <v>0</v>
      </c>
      <c r="L103" s="104"/>
    </row>
    <row r="104" spans="2:12" s="9" customFormat="1" ht="19.899999999999999" customHeight="1">
      <c r="B104" s="104"/>
      <c r="D104" s="105" t="s">
        <v>179</v>
      </c>
      <c r="E104" s="106"/>
      <c r="F104" s="106"/>
      <c r="G104" s="106"/>
      <c r="H104" s="106"/>
      <c r="I104" s="106"/>
      <c r="J104" s="107">
        <f>J268</f>
        <v>0</v>
      </c>
      <c r="L104" s="104"/>
    </row>
    <row r="105" spans="2:12" s="8" customFormat="1" ht="24.95" customHeight="1">
      <c r="B105" s="100"/>
      <c r="D105" s="101" t="s">
        <v>180</v>
      </c>
      <c r="E105" s="102"/>
      <c r="F105" s="102"/>
      <c r="G105" s="102"/>
      <c r="H105" s="102"/>
      <c r="I105" s="102"/>
      <c r="J105" s="103">
        <f>J294</f>
        <v>0</v>
      </c>
      <c r="L105" s="100"/>
    </row>
    <row r="106" spans="2:12" s="8" customFormat="1" ht="24.95" customHeight="1">
      <c r="B106" s="100"/>
      <c r="D106" s="101" t="s">
        <v>109</v>
      </c>
      <c r="E106" s="102"/>
      <c r="F106" s="102"/>
      <c r="G106" s="102"/>
      <c r="H106" s="102"/>
      <c r="I106" s="102"/>
      <c r="J106" s="103">
        <f>J296</f>
        <v>0</v>
      </c>
      <c r="L106" s="100"/>
    </row>
    <row r="107" spans="2:12" s="9" customFormat="1" ht="19.899999999999999" customHeight="1">
      <c r="B107" s="104"/>
      <c r="D107" s="105" t="s">
        <v>181</v>
      </c>
      <c r="E107" s="106"/>
      <c r="F107" s="106"/>
      <c r="G107" s="106"/>
      <c r="H107" s="106"/>
      <c r="I107" s="106"/>
      <c r="J107" s="107">
        <f>J297</f>
        <v>0</v>
      </c>
      <c r="L107" s="104"/>
    </row>
    <row r="108" spans="2:12" s="9" customFormat="1" ht="19.899999999999999" customHeight="1">
      <c r="B108" s="104"/>
      <c r="D108" s="105" t="s">
        <v>182</v>
      </c>
      <c r="E108" s="106"/>
      <c r="F108" s="106"/>
      <c r="G108" s="106"/>
      <c r="H108" s="106"/>
      <c r="I108" s="106"/>
      <c r="J108" s="107">
        <f>J300</f>
        <v>0</v>
      </c>
      <c r="L108" s="104"/>
    </row>
    <row r="109" spans="2:12" s="9" customFormat="1" ht="19.899999999999999" customHeight="1">
      <c r="B109" s="104"/>
      <c r="D109" s="105" t="s">
        <v>111</v>
      </c>
      <c r="E109" s="106"/>
      <c r="F109" s="106"/>
      <c r="G109" s="106"/>
      <c r="H109" s="106"/>
      <c r="I109" s="106"/>
      <c r="J109" s="107">
        <f>J303</f>
        <v>0</v>
      </c>
      <c r="L109" s="104"/>
    </row>
    <row r="110" spans="2:12" s="9" customFormat="1" ht="19.899999999999999" customHeight="1">
      <c r="B110" s="104"/>
      <c r="D110" s="105" t="s">
        <v>183</v>
      </c>
      <c r="E110" s="106"/>
      <c r="F110" s="106"/>
      <c r="G110" s="106"/>
      <c r="H110" s="106"/>
      <c r="I110" s="106"/>
      <c r="J110" s="107">
        <f>J305</f>
        <v>0</v>
      </c>
      <c r="L110" s="104"/>
    </row>
    <row r="111" spans="2:12" s="9" customFormat="1" ht="19.899999999999999" customHeight="1">
      <c r="B111" s="104"/>
      <c r="D111" s="105" t="s">
        <v>184</v>
      </c>
      <c r="E111" s="106"/>
      <c r="F111" s="106"/>
      <c r="G111" s="106"/>
      <c r="H111" s="106"/>
      <c r="I111" s="106"/>
      <c r="J111" s="107">
        <f>J308</f>
        <v>0</v>
      </c>
      <c r="L111" s="104"/>
    </row>
    <row r="112" spans="2:12" s="9" customFormat="1" ht="19.899999999999999" customHeight="1">
      <c r="B112" s="104"/>
      <c r="D112" s="105" t="s">
        <v>112</v>
      </c>
      <c r="E112" s="106"/>
      <c r="F112" s="106"/>
      <c r="G112" s="106"/>
      <c r="H112" s="106"/>
      <c r="I112" s="106"/>
      <c r="J112" s="107">
        <f>J310</f>
        <v>0</v>
      </c>
      <c r="L112" s="104"/>
    </row>
    <row r="113" spans="2:12" s="1" customFormat="1" ht="21.75" customHeight="1">
      <c r="B113" s="28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113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02" t="str">
        <f>E7</f>
        <v>SPIELBERK OFFICE CENTRE - VÝMĚNA ZDROJE CHLADU</v>
      </c>
      <c r="F122" s="203"/>
      <c r="G122" s="203"/>
      <c r="H122" s="203"/>
      <c r="L122" s="28"/>
    </row>
    <row r="123" spans="2:12" s="1" customFormat="1" ht="12" customHeight="1">
      <c r="B123" s="28"/>
      <c r="C123" s="23" t="s">
        <v>101</v>
      </c>
      <c r="L123" s="28"/>
    </row>
    <row r="124" spans="2:12" s="1" customFormat="1" ht="16.5" customHeight="1">
      <c r="B124" s="28"/>
      <c r="E124" s="181" t="str">
        <f>E9</f>
        <v>01_C - Chlazení - objekt C</v>
      </c>
      <c r="F124" s="201"/>
      <c r="G124" s="201"/>
      <c r="H124" s="201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 xml:space="preserve"> </v>
      </c>
      <c r="I126" s="23" t="s">
        <v>22</v>
      </c>
      <c r="J126" s="48" t="str">
        <f>IF(J12="","",J12)</f>
        <v>28. 1. 2021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24</v>
      </c>
      <c r="F128" s="21" t="str">
        <f>E15</f>
        <v xml:space="preserve"> 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>
      <c r="B129" s="28"/>
      <c r="C129" s="23" t="s">
        <v>27</v>
      </c>
      <c r="F129" s="21" t="str">
        <f>IF(E18="","",E18)</f>
        <v>Vyplň údaj</v>
      </c>
      <c r="I129" s="23" t="s">
        <v>31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08"/>
      <c r="C131" s="109" t="s">
        <v>114</v>
      </c>
      <c r="D131" s="110" t="s">
        <v>59</v>
      </c>
      <c r="E131" s="110" t="s">
        <v>55</v>
      </c>
      <c r="F131" s="110" t="s">
        <v>56</v>
      </c>
      <c r="G131" s="110" t="s">
        <v>115</v>
      </c>
      <c r="H131" s="110" t="s">
        <v>116</v>
      </c>
      <c r="I131" s="110" t="s">
        <v>117</v>
      </c>
      <c r="J131" s="110" t="s">
        <v>106</v>
      </c>
      <c r="K131" s="111" t="s">
        <v>118</v>
      </c>
      <c r="L131" s="108"/>
      <c r="M131" s="54" t="s">
        <v>1</v>
      </c>
      <c r="N131" s="55" t="s">
        <v>38</v>
      </c>
      <c r="O131" s="55" t="s">
        <v>119</v>
      </c>
      <c r="P131" s="55" t="s">
        <v>120</v>
      </c>
      <c r="Q131" s="55" t="s">
        <v>121</v>
      </c>
      <c r="R131" s="55" t="s">
        <v>122</v>
      </c>
      <c r="S131" s="55" t="s">
        <v>123</v>
      </c>
      <c r="T131" s="56" t="s">
        <v>124</v>
      </c>
    </row>
    <row r="132" spans="2:65" s="1" customFormat="1" ht="22.9" customHeight="1">
      <c r="B132" s="28"/>
      <c r="C132" s="59" t="s">
        <v>125</v>
      </c>
      <c r="J132" s="112">
        <f>BK132</f>
        <v>0</v>
      </c>
      <c r="L132" s="28"/>
      <c r="M132" s="57"/>
      <c r="N132" s="49"/>
      <c r="O132" s="49"/>
      <c r="P132" s="113">
        <f>P133+P294+P296</f>
        <v>0</v>
      </c>
      <c r="Q132" s="49"/>
      <c r="R132" s="113">
        <f>R133+R294+R296</f>
        <v>4.464599999999999</v>
      </c>
      <c r="S132" s="49"/>
      <c r="T132" s="114">
        <f>T133+T294+T296</f>
        <v>0</v>
      </c>
      <c r="AT132" s="13" t="s">
        <v>73</v>
      </c>
      <c r="AU132" s="13" t="s">
        <v>108</v>
      </c>
      <c r="BK132" s="115">
        <f>BK133+BK294+BK296</f>
        <v>0</v>
      </c>
    </row>
    <row r="133" spans="2:65" s="11" customFormat="1" ht="25.9" customHeight="1">
      <c r="B133" s="116"/>
      <c r="D133" s="117" t="s">
        <v>73</v>
      </c>
      <c r="E133" s="118" t="s">
        <v>185</v>
      </c>
      <c r="F133" s="118" t="s">
        <v>186</v>
      </c>
      <c r="I133" s="119"/>
      <c r="J133" s="120">
        <f>BK133</f>
        <v>0</v>
      </c>
      <c r="L133" s="116"/>
      <c r="M133" s="121"/>
      <c r="P133" s="122">
        <f>P134+P156+P160+P165+P210+P235+P268</f>
        <v>0</v>
      </c>
      <c r="R133" s="122">
        <f>R134+R156+R160+R165+R210+R235+R268</f>
        <v>4.464599999999999</v>
      </c>
      <c r="T133" s="123">
        <f>T134+T156+T160+T165+T210+T235+T268</f>
        <v>0</v>
      </c>
      <c r="AR133" s="117" t="s">
        <v>84</v>
      </c>
      <c r="AT133" s="124" t="s">
        <v>73</v>
      </c>
      <c r="AU133" s="124" t="s">
        <v>74</v>
      </c>
      <c r="AY133" s="117" t="s">
        <v>129</v>
      </c>
      <c r="BK133" s="125">
        <f>BK134+BK156+BK160+BK165+BK210+BK235+BK268</f>
        <v>0</v>
      </c>
    </row>
    <row r="134" spans="2:65" s="11" customFormat="1" ht="22.9" customHeight="1">
      <c r="B134" s="116"/>
      <c r="D134" s="117" t="s">
        <v>73</v>
      </c>
      <c r="E134" s="126" t="s">
        <v>187</v>
      </c>
      <c r="F134" s="126" t="s">
        <v>188</v>
      </c>
      <c r="I134" s="119"/>
      <c r="J134" s="127">
        <f>BK134</f>
        <v>0</v>
      </c>
      <c r="L134" s="116"/>
      <c r="M134" s="121"/>
      <c r="P134" s="122">
        <f>SUM(P135:P155)</f>
        <v>0</v>
      </c>
      <c r="R134" s="122">
        <f>SUM(R135:R155)</f>
        <v>2.6010000000000002E-2</v>
      </c>
      <c r="T134" s="123">
        <f>SUM(T135:T155)</f>
        <v>0</v>
      </c>
      <c r="AR134" s="117" t="s">
        <v>84</v>
      </c>
      <c r="AT134" s="124" t="s">
        <v>73</v>
      </c>
      <c r="AU134" s="124" t="s">
        <v>82</v>
      </c>
      <c r="AY134" s="117" t="s">
        <v>129</v>
      </c>
      <c r="BK134" s="125">
        <f>SUM(BK135:BK155)</f>
        <v>0</v>
      </c>
    </row>
    <row r="135" spans="2:65" s="1" customFormat="1" ht="66.75" customHeight="1">
      <c r="B135" s="128"/>
      <c r="C135" s="129" t="s">
        <v>82</v>
      </c>
      <c r="D135" s="129" t="s">
        <v>132</v>
      </c>
      <c r="E135" s="130" t="s">
        <v>189</v>
      </c>
      <c r="F135" s="131" t="s">
        <v>190</v>
      </c>
      <c r="G135" s="132" t="s">
        <v>191</v>
      </c>
      <c r="H135" s="133">
        <v>55</v>
      </c>
      <c r="I135" s="134"/>
      <c r="J135" s="135">
        <f t="shared" ref="J135:J155" si="0">ROUND(I135*H135,2)</f>
        <v>0</v>
      </c>
      <c r="K135" s="131" t="s">
        <v>192</v>
      </c>
      <c r="L135" s="28"/>
      <c r="M135" s="136" t="s">
        <v>1</v>
      </c>
      <c r="N135" s="137" t="s">
        <v>39</v>
      </c>
      <c r="P135" s="138">
        <f t="shared" ref="P135:P155" si="1">O135*H135</f>
        <v>0</v>
      </c>
      <c r="Q135" s="138">
        <v>6.0000000000000002E-5</v>
      </c>
      <c r="R135" s="138">
        <f t="shared" ref="R135:R155" si="2">Q135*H135</f>
        <v>3.3E-3</v>
      </c>
      <c r="S135" s="138">
        <v>0</v>
      </c>
      <c r="T135" s="139">
        <f t="shared" ref="T135:T155" si="3">S135*H135</f>
        <v>0</v>
      </c>
      <c r="AR135" s="140" t="s">
        <v>193</v>
      </c>
      <c r="AT135" s="140" t="s">
        <v>132</v>
      </c>
      <c r="AU135" s="140" t="s">
        <v>84</v>
      </c>
      <c r="AY135" s="13" t="s">
        <v>129</v>
      </c>
      <c r="BE135" s="141">
        <f t="shared" ref="BE135:BE155" si="4">IF(N135="základní",J135,0)</f>
        <v>0</v>
      </c>
      <c r="BF135" s="141">
        <f t="shared" ref="BF135:BF155" si="5">IF(N135="snížená",J135,0)</f>
        <v>0</v>
      </c>
      <c r="BG135" s="141">
        <f t="shared" ref="BG135:BG155" si="6">IF(N135="zákl. přenesená",J135,0)</f>
        <v>0</v>
      </c>
      <c r="BH135" s="141">
        <f t="shared" ref="BH135:BH155" si="7">IF(N135="sníž. přenesená",J135,0)</f>
        <v>0</v>
      </c>
      <c r="BI135" s="141">
        <f t="shared" ref="BI135:BI155" si="8">IF(N135="nulová",J135,0)</f>
        <v>0</v>
      </c>
      <c r="BJ135" s="13" t="s">
        <v>82</v>
      </c>
      <c r="BK135" s="141">
        <f t="shared" ref="BK135:BK155" si="9">ROUND(I135*H135,2)</f>
        <v>0</v>
      </c>
      <c r="BL135" s="13" t="s">
        <v>193</v>
      </c>
      <c r="BM135" s="140" t="s">
        <v>194</v>
      </c>
    </row>
    <row r="136" spans="2:65" s="1" customFormat="1" ht="24">
      <c r="B136" s="128"/>
      <c r="C136" s="147" t="s">
        <v>84</v>
      </c>
      <c r="D136" s="147" t="s">
        <v>195</v>
      </c>
      <c r="E136" s="148" t="s">
        <v>196</v>
      </c>
      <c r="F136" s="149" t="s">
        <v>197</v>
      </c>
      <c r="G136" s="150" t="s">
        <v>191</v>
      </c>
      <c r="H136" s="151">
        <v>1</v>
      </c>
      <c r="I136" s="152"/>
      <c r="J136" s="153">
        <f t="shared" si="0"/>
        <v>0</v>
      </c>
      <c r="K136" s="149" t="s">
        <v>1</v>
      </c>
      <c r="L136" s="154"/>
      <c r="M136" s="155" t="s">
        <v>1</v>
      </c>
      <c r="N136" s="156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198</v>
      </c>
      <c r="AT136" s="140" t="s">
        <v>195</v>
      </c>
      <c r="AU136" s="140" t="s">
        <v>84</v>
      </c>
      <c r="AY136" s="13" t="s">
        <v>129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193</v>
      </c>
      <c r="BM136" s="140" t="s">
        <v>199</v>
      </c>
    </row>
    <row r="137" spans="2:65" s="1" customFormat="1" ht="24">
      <c r="B137" s="128"/>
      <c r="C137" s="147" t="s">
        <v>141</v>
      </c>
      <c r="D137" s="147" t="s">
        <v>195</v>
      </c>
      <c r="E137" s="148" t="s">
        <v>200</v>
      </c>
      <c r="F137" s="149" t="s">
        <v>201</v>
      </c>
      <c r="G137" s="150" t="s">
        <v>191</v>
      </c>
      <c r="H137" s="151">
        <v>7</v>
      </c>
      <c r="I137" s="152"/>
      <c r="J137" s="153">
        <f t="shared" si="0"/>
        <v>0</v>
      </c>
      <c r="K137" s="149" t="s">
        <v>1</v>
      </c>
      <c r="L137" s="154"/>
      <c r="M137" s="155" t="s">
        <v>1</v>
      </c>
      <c r="N137" s="156" t="s">
        <v>39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198</v>
      </c>
      <c r="AT137" s="140" t="s">
        <v>195</v>
      </c>
      <c r="AU137" s="140" t="s">
        <v>84</v>
      </c>
      <c r="AY137" s="13" t="s">
        <v>129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3" t="s">
        <v>82</v>
      </c>
      <c r="BK137" s="141">
        <f t="shared" si="9"/>
        <v>0</v>
      </c>
      <c r="BL137" s="13" t="s">
        <v>193</v>
      </c>
      <c r="BM137" s="140" t="s">
        <v>202</v>
      </c>
    </row>
    <row r="138" spans="2:65" s="1" customFormat="1" ht="24">
      <c r="B138" s="128"/>
      <c r="C138" s="147" t="s">
        <v>136</v>
      </c>
      <c r="D138" s="147" t="s">
        <v>195</v>
      </c>
      <c r="E138" s="148" t="s">
        <v>203</v>
      </c>
      <c r="F138" s="149" t="s">
        <v>204</v>
      </c>
      <c r="G138" s="150" t="s">
        <v>191</v>
      </c>
      <c r="H138" s="151">
        <v>11</v>
      </c>
      <c r="I138" s="152"/>
      <c r="J138" s="153">
        <f t="shared" si="0"/>
        <v>0</v>
      </c>
      <c r="K138" s="149" t="s">
        <v>1</v>
      </c>
      <c r="L138" s="154"/>
      <c r="M138" s="155" t="s">
        <v>1</v>
      </c>
      <c r="N138" s="156" t="s">
        <v>39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198</v>
      </c>
      <c r="AT138" s="140" t="s">
        <v>195</v>
      </c>
      <c r="AU138" s="140" t="s">
        <v>84</v>
      </c>
      <c r="AY138" s="13" t="s">
        <v>129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3" t="s">
        <v>82</v>
      </c>
      <c r="BK138" s="141">
        <f t="shared" si="9"/>
        <v>0</v>
      </c>
      <c r="BL138" s="13" t="s">
        <v>193</v>
      </c>
      <c r="BM138" s="140" t="s">
        <v>205</v>
      </c>
    </row>
    <row r="139" spans="2:65" s="1" customFormat="1" ht="12">
      <c r="B139" s="128"/>
      <c r="C139" s="147" t="s">
        <v>128</v>
      </c>
      <c r="D139" s="147"/>
      <c r="E139" s="148"/>
      <c r="F139" s="149" t="s">
        <v>1128</v>
      </c>
      <c r="G139" s="150"/>
      <c r="H139" s="151"/>
      <c r="I139" s="152"/>
      <c r="J139" s="153">
        <f t="shared" si="0"/>
        <v>0</v>
      </c>
      <c r="K139" s="149" t="s">
        <v>1</v>
      </c>
      <c r="L139" s="154"/>
      <c r="M139" s="155" t="s">
        <v>1</v>
      </c>
      <c r="N139" s="156" t="s">
        <v>39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198</v>
      </c>
      <c r="AT139" s="140" t="s">
        <v>195</v>
      </c>
      <c r="AU139" s="140" t="s">
        <v>84</v>
      </c>
      <c r="AY139" s="13" t="s">
        <v>129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3" t="s">
        <v>82</v>
      </c>
      <c r="BK139" s="141">
        <f t="shared" si="9"/>
        <v>0</v>
      </c>
      <c r="BL139" s="13" t="s">
        <v>193</v>
      </c>
      <c r="BM139" s="140" t="s">
        <v>207</v>
      </c>
    </row>
    <row r="140" spans="2:65" s="1" customFormat="1" ht="66.75" customHeight="1">
      <c r="B140" s="128"/>
      <c r="C140" s="129" t="s">
        <v>153</v>
      </c>
      <c r="D140" s="129" t="s">
        <v>132</v>
      </c>
      <c r="E140" s="130" t="s">
        <v>208</v>
      </c>
      <c r="F140" s="131" t="s">
        <v>209</v>
      </c>
      <c r="G140" s="132" t="s">
        <v>191</v>
      </c>
      <c r="H140" s="133">
        <v>109</v>
      </c>
      <c r="I140" s="134"/>
      <c r="J140" s="135">
        <f t="shared" si="0"/>
        <v>0</v>
      </c>
      <c r="K140" s="131" t="s">
        <v>192</v>
      </c>
      <c r="L140" s="28"/>
      <c r="M140" s="136" t="s">
        <v>1</v>
      </c>
      <c r="N140" s="137" t="s">
        <v>39</v>
      </c>
      <c r="P140" s="138">
        <f t="shared" si="1"/>
        <v>0</v>
      </c>
      <c r="Q140" s="138">
        <v>1.1E-4</v>
      </c>
      <c r="R140" s="138">
        <f t="shared" si="2"/>
        <v>1.1990000000000001E-2</v>
      </c>
      <c r="S140" s="138">
        <v>0</v>
      </c>
      <c r="T140" s="139">
        <f t="shared" si="3"/>
        <v>0</v>
      </c>
      <c r="AR140" s="140" t="s">
        <v>193</v>
      </c>
      <c r="AT140" s="140" t="s">
        <v>132</v>
      </c>
      <c r="AU140" s="140" t="s">
        <v>84</v>
      </c>
      <c r="AY140" s="13" t="s">
        <v>129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3" t="s">
        <v>82</v>
      </c>
      <c r="BK140" s="141">
        <f t="shared" si="9"/>
        <v>0</v>
      </c>
      <c r="BL140" s="13" t="s">
        <v>193</v>
      </c>
      <c r="BM140" s="140" t="s">
        <v>210</v>
      </c>
    </row>
    <row r="141" spans="2:65" s="1" customFormat="1" ht="24">
      <c r="B141" s="128"/>
      <c r="C141" s="147" t="s">
        <v>157</v>
      </c>
      <c r="D141" s="147" t="s">
        <v>195</v>
      </c>
      <c r="E141" s="148" t="s">
        <v>211</v>
      </c>
      <c r="F141" s="149" t="s">
        <v>206</v>
      </c>
      <c r="G141" s="150" t="s">
        <v>191</v>
      </c>
      <c r="H141" s="151">
        <v>37</v>
      </c>
      <c r="I141" s="152"/>
      <c r="J141" s="153">
        <f t="shared" si="0"/>
        <v>0</v>
      </c>
      <c r="K141" s="149" t="s">
        <v>1</v>
      </c>
      <c r="L141" s="154"/>
      <c r="M141" s="155" t="s">
        <v>1</v>
      </c>
      <c r="N141" s="156" t="s">
        <v>39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198</v>
      </c>
      <c r="AT141" s="140" t="s">
        <v>195</v>
      </c>
      <c r="AU141" s="140" t="s">
        <v>84</v>
      </c>
      <c r="AY141" s="13" t="s">
        <v>129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3" t="s">
        <v>82</v>
      </c>
      <c r="BK141" s="141">
        <f t="shared" si="9"/>
        <v>0</v>
      </c>
      <c r="BL141" s="13" t="s">
        <v>193</v>
      </c>
      <c r="BM141" s="140" t="s">
        <v>212</v>
      </c>
    </row>
    <row r="142" spans="2:65" s="1" customFormat="1" ht="24">
      <c r="B142" s="128"/>
      <c r="C142" s="147" t="s">
        <v>163</v>
      </c>
      <c r="D142" s="147" t="s">
        <v>195</v>
      </c>
      <c r="E142" s="148" t="s">
        <v>213</v>
      </c>
      <c r="F142" s="149" t="s">
        <v>214</v>
      </c>
      <c r="G142" s="150" t="s">
        <v>191</v>
      </c>
      <c r="H142" s="151">
        <v>22</v>
      </c>
      <c r="I142" s="152"/>
      <c r="J142" s="153">
        <f t="shared" si="0"/>
        <v>0</v>
      </c>
      <c r="K142" s="149" t="s">
        <v>1</v>
      </c>
      <c r="L142" s="154"/>
      <c r="M142" s="155" t="s">
        <v>1</v>
      </c>
      <c r="N142" s="156" t="s">
        <v>39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198</v>
      </c>
      <c r="AT142" s="140" t="s">
        <v>195</v>
      </c>
      <c r="AU142" s="140" t="s">
        <v>84</v>
      </c>
      <c r="AY142" s="13" t="s">
        <v>129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3" t="s">
        <v>82</v>
      </c>
      <c r="BK142" s="141">
        <f t="shared" si="9"/>
        <v>0</v>
      </c>
      <c r="BL142" s="13" t="s">
        <v>193</v>
      </c>
      <c r="BM142" s="140" t="s">
        <v>215</v>
      </c>
    </row>
    <row r="143" spans="2:65" s="1" customFormat="1" ht="24">
      <c r="B143" s="128"/>
      <c r="C143" s="147" t="s">
        <v>167</v>
      </c>
      <c r="D143" s="147" t="s">
        <v>195</v>
      </c>
      <c r="E143" s="148" t="s">
        <v>216</v>
      </c>
      <c r="F143" s="149" t="s">
        <v>217</v>
      </c>
      <c r="G143" s="150" t="s">
        <v>191</v>
      </c>
      <c r="H143" s="151">
        <v>50</v>
      </c>
      <c r="I143" s="152"/>
      <c r="J143" s="153">
        <f t="shared" si="0"/>
        <v>0</v>
      </c>
      <c r="K143" s="149" t="s">
        <v>1</v>
      </c>
      <c r="L143" s="154"/>
      <c r="M143" s="155" t="s">
        <v>1</v>
      </c>
      <c r="N143" s="156" t="s">
        <v>39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198</v>
      </c>
      <c r="AT143" s="140" t="s">
        <v>195</v>
      </c>
      <c r="AU143" s="140" t="s">
        <v>84</v>
      </c>
      <c r="AY143" s="13" t="s">
        <v>129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3" t="s">
        <v>82</v>
      </c>
      <c r="BK143" s="141">
        <f t="shared" si="9"/>
        <v>0</v>
      </c>
      <c r="BL143" s="13" t="s">
        <v>193</v>
      </c>
      <c r="BM143" s="140" t="s">
        <v>218</v>
      </c>
    </row>
    <row r="144" spans="2:65" s="1" customFormat="1" ht="44.25" customHeight="1">
      <c r="B144" s="128"/>
      <c r="C144" s="147" t="s">
        <v>219</v>
      </c>
      <c r="D144" s="147" t="s">
        <v>195</v>
      </c>
      <c r="E144" s="148" t="s">
        <v>220</v>
      </c>
      <c r="F144" s="149" t="s">
        <v>221</v>
      </c>
      <c r="G144" s="150" t="s">
        <v>222</v>
      </c>
      <c r="H144" s="151">
        <v>1</v>
      </c>
      <c r="I144" s="152"/>
      <c r="J144" s="153">
        <f t="shared" si="0"/>
        <v>0</v>
      </c>
      <c r="K144" s="149" t="s">
        <v>1</v>
      </c>
      <c r="L144" s="154"/>
      <c r="M144" s="155" t="s">
        <v>1</v>
      </c>
      <c r="N144" s="156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198</v>
      </c>
      <c r="AT144" s="140" t="s">
        <v>195</v>
      </c>
      <c r="AU144" s="140" t="s">
        <v>84</v>
      </c>
      <c r="AY144" s="13" t="s">
        <v>129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193</v>
      </c>
      <c r="BM144" s="140" t="s">
        <v>223</v>
      </c>
    </row>
    <row r="145" spans="2:65" s="1" customFormat="1" ht="44.25" customHeight="1">
      <c r="B145" s="128"/>
      <c r="C145" s="147" t="s">
        <v>224</v>
      </c>
      <c r="D145" s="147" t="s">
        <v>195</v>
      </c>
      <c r="E145" s="148" t="s">
        <v>225</v>
      </c>
      <c r="F145" s="149" t="s">
        <v>226</v>
      </c>
      <c r="G145" s="150" t="s">
        <v>222</v>
      </c>
      <c r="H145" s="151">
        <v>2</v>
      </c>
      <c r="I145" s="152"/>
      <c r="J145" s="153">
        <f t="shared" si="0"/>
        <v>0</v>
      </c>
      <c r="K145" s="149" t="s">
        <v>1</v>
      </c>
      <c r="L145" s="154"/>
      <c r="M145" s="155" t="s">
        <v>1</v>
      </c>
      <c r="N145" s="156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198</v>
      </c>
      <c r="AT145" s="140" t="s">
        <v>195</v>
      </c>
      <c r="AU145" s="140" t="s">
        <v>84</v>
      </c>
      <c r="AY145" s="13" t="s">
        <v>129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193</v>
      </c>
      <c r="BM145" s="140" t="s">
        <v>227</v>
      </c>
    </row>
    <row r="146" spans="2:65" s="1" customFormat="1" ht="44.25" customHeight="1">
      <c r="B146" s="128"/>
      <c r="C146" s="147" t="s">
        <v>228</v>
      </c>
      <c r="D146" s="147" t="s">
        <v>195</v>
      </c>
      <c r="E146" s="148" t="s">
        <v>229</v>
      </c>
      <c r="F146" s="149" t="s">
        <v>230</v>
      </c>
      <c r="G146" s="150" t="s">
        <v>222</v>
      </c>
      <c r="H146" s="151">
        <v>18</v>
      </c>
      <c r="I146" s="152"/>
      <c r="J146" s="153">
        <f t="shared" si="0"/>
        <v>0</v>
      </c>
      <c r="K146" s="149" t="s">
        <v>1</v>
      </c>
      <c r="L146" s="154"/>
      <c r="M146" s="155" t="s">
        <v>1</v>
      </c>
      <c r="N146" s="156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198</v>
      </c>
      <c r="AT146" s="140" t="s">
        <v>195</v>
      </c>
      <c r="AU146" s="140" t="s">
        <v>84</v>
      </c>
      <c r="AY146" s="13" t="s">
        <v>129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193</v>
      </c>
      <c r="BM146" s="140" t="s">
        <v>231</v>
      </c>
    </row>
    <row r="147" spans="2:65" s="1" customFormat="1" ht="44.25" customHeight="1">
      <c r="B147" s="128"/>
      <c r="C147" s="147" t="s">
        <v>232</v>
      </c>
      <c r="D147" s="147" t="s">
        <v>195</v>
      </c>
      <c r="E147" s="148" t="s">
        <v>233</v>
      </c>
      <c r="F147" s="149" t="s">
        <v>234</v>
      </c>
      <c r="G147" s="150" t="s">
        <v>222</v>
      </c>
      <c r="H147" s="151">
        <v>10</v>
      </c>
      <c r="I147" s="152"/>
      <c r="J147" s="153">
        <f t="shared" si="0"/>
        <v>0</v>
      </c>
      <c r="K147" s="149" t="s">
        <v>1</v>
      </c>
      <c r="L147" s="154"/>
      <c r="M147" s="155" t="s">
        <v>1</v>
      </c>
      <c r="N147" s="156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198</v>
      </c>
      <c r="AT147" s="140" t="s">
        <v>195</v>
      </c>
      <c r="AU147" s="140" t="s">
        <v>84</v>
      </c>
      <c r="AY147" s="13" t="s">
        <v>129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193</v>
      </c>
      <c r="BM147" s="140" t="s">
        <v>235</v>
      </c>
    </row>
    <row r="148" spans="2:65" s="1" customFormat="1" ht="44.25" customHeight="1">
      <c r="B148" s="128"/>
      <c r="C148" s="147" t="s">
        <v>236</v>
      </c>
      <c r="D148" s="147" t="s">
        <v>195</v>
      </c>
      <c r="E148" s="148" t="s">
        <v>237</v>
      </c>
      <c r="F148" s="149" t="s">
        <v>238</v>
      </c>
      <c r="G148" s="150" t="s">
        <v>222</v>
      </c>
      <c r="H148" s="151">
        <v>12</v>
      </c>
      <c r="I148" s="152"/>
      <c r="J148" s="153">
        <f t="shared" si="0"/>
        <v>0</v>
      </c>
      <c r="K148" s="149" t="s">
        <v>1</v>
      </c>
      <c r="L148" s="154"/>
      <c r="M148" s="155" t="s">
        <v>1</v>
      </c>
      <c r="N148" s="156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198</v>
      </c>
      <c r="AT148" s="140" t="s">
        <v>195</v>
      </c>
      <c r="AU148" s="140" t="s">
        <v>84</v>
      </c>
      <c r="AY148" s="13" t="s">
        <v>129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193</v>
      </c>
      <c r="BM148" s="140" t="s">
        <v>239</v>
      </c>
    </row>
    <row r="149" spans="2:65" s="1" customFormat="1" ht="21.75" customHeight="1">
      <c r="B149" s="128"/>
      <c r="C149" s="147" t="s">
        <v>8</v>
      </c>
      <c r="D149" s="147" t="s">
        <v>195</v>
      </c>
      <c r="E149" s="148" t="s">
        <v>240</v>
      </c>
      <c r="F149" s="149" t="s">
        <v>241</v>
      </c>
      <c r="G149" s="150" t="s">
        <v>242</v>
      </c>
      <c r="H149" s="151">
        <v>18</v>
      </c>
      <c r="I149" s="152"/>
      <c r="J149" s="153">
        <f t="shared" si="0"/>
        <v>0</v>
      </c>
      <c r="K149" s="149" t="s">
        <v>1</v>
      </c>
      <c r="L149" s="154"/>
      <c r="M149" s="155" t="s">
        <v>1</v>
      </c>
      <c r="N149" s="156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198</v>
      </c>
      <c r="AT149" s="140" t="s">
        <v>195</v>
      </c>
      <c r="AU149" s="140" t="s">
        <v>84</v>
      </c>
      <c r="AY149" s="13" t="s">
        <v>129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193</v>
      </c>
      <c r="BM149" s="140" t="s">
        <v>243</v>
      </c>
    </row>
    <row r="150" spans="2:65" s="1" customFormat="1" ht="24">
      <c r="B150" s="128"/>
      <c r="C150" s="129" t="s">
        <v>193</v>
      </c>
      <c r="D150" s="129" t="s">
        <v>132</v>
      </c>
      <c r="E150" s="130" t="s">
        <v>244</v>
      </c>
      <c r="F150" s="131" t="s">
        <v>245</v>
      </c>
      <c r="G150" s="132" t="s">
        <v>246</v>
      </c>
      <c r="H150" s="133">
        <v>1</v>
      </c>
      <c r="I150" s="134"/>
      <c r="J150" s="135">
        <f t="shared" si="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193</v>
      </c>
      <c r="AT150" s="140" t="s">
        <v>132</v>
      </c>
      <c r="AU150" s="140" t="s">
        <v>84</v>
      </c>
      <c r="AY150" s="13" t="s">
        <v>129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193</v>
      </c>
      <c r="BM150" s="140" t="s">
        <v>247</v>
      </c>
    </row>
    <row r="151" spans="2:65" s="1" customFormat="1" ht="21.75" customHeight="1">
      <c r="B151" s="128"/>
      <c r="C151" s="129" t="s">
        <v>248</v>
      </c>
      <c r="D151" s="129" t="s">
        <v>132</v>
      </c>
      <c r="E151" s="130" t="s">
        <v>249</v>
      </c>
      <c r="F151" s="131" t="s">
        <v>250</v>
      </c>
      <c r="G151" s="132" t="s">
        <v>222</v>
      </c>
      <c r="H151" s="133">
        <v>4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9.0000000000000006E-5</v>
      </c>
      <c r="R151" s="138">
        <f t="shared" si="2"/>
        <v>3.6000000000000002E-4</v>
      </c>
      <c r="S151" s="138">
        <v>0</v>
      </c>
      <c r="T151" s="139">
        <f t="shared" si="3"/>
        <v>0</v>
      </c>
      <c r="AR151" s="140" t="s">
        <v>193</v>
      </c>
      <c r="AT151" s="140" t="s">
        <v>132</v>
      </c>
      <c r="AU151" s="140" t="s">
        <v>84</v>
      </c>
      <c r="AY151" s="13" t="s">
        <v>129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193</v>
      </c>
      <c r="BM151" s="140" t="s">
        <v>251</v>
      </c>
    </row>
    <row r="152" spans="2:65" s="1" customFormat="1" ht="24">
      <c r="B152" s="128"/>
      <c r="C152" s="147" t="s">
        <v>252</v>
      </c>
      <c r="D152" s="147" t="s">
        <v>195</v>
      </c>
      <c r="E152" s="148" t="s">
        <v>253</v>
      </c>
      <c r="F152" s="149" t="s">
        <v>254</v>
      </c>
      <c r="G152" s="150" t="s">
        <v>222</v>
      </c>
      <c r="H152" s="151">
        <v>2</v>
      </c>
      <c r="I152" s="152"/>
      <c r="J152" s="153">
        <f t="shared" si="0"/>
        <v>0</v>
      </c>
      <c r="K152" s="149" t="s">
        <v>192</v>
      </c>
      <c r="L152" s="154"/>
      <c r="M152" s="155" t="s">
        <v>1</v>
      </c>
      <c r="N152" s="156" t="s">
        <v>39</v>
      </c>
      <c r="P152" s="138">
        <f t="shared" si="1"/>
        <v>0</v>
      </c>
      <c r="Q152" s="138">
        <v>1.2999999999999999E-3</v>
      </c>
      <c r="R152" s="138">
        <f t="shared" si="2"/>
        <v>2.5999999999999999E-3</v>
      </c>
      <c r="S152" s="138">
        <v>0</v>
      </c>
      <c r="T152" s="139">
        <f t="shared" si="3"/>
        <v>0</v>
      </c>
      <c r="AR152" s="140" t="s">
        <v>198</v>
      </c>
      <c r="AT152" s="140" t="s">
        <v>195</v>
      </c>
      <c r="AU152" s="140" t="s">
        <v>84</v>
      </c>
      <c r="AY152" s="13" t="s">
        <v>129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193</v>
      </c>
      <c r="BM152" s="140" t="s">
        <v>255</v>
      </c>
    </row>
    <row r="153" spans="2:65" s="1" customFormat="1" ht="24">
      <c r="B153" s="128"/>
      <c r="C153" s="147" t="s">
        <v>256</v>
      </c>
      <c r="D153" s="147" t="s">
        <v>195</v>
      </c>
      <c r="E153" s="148" t="s">
        <v>257</v>
      </c>
      <c r="F153" s="149" t="s">
        <v>258</v>
      </c>
      <c r="G153" s="150" t="s">
        <v>222</v>
      </c>
      <c r="H153" s="151">
        <v>2</v>
      </c>
      <c r="I153" s="152"/>
      <c r="J153" s="153">
        <f t="shared" si="0"/>
        <v>0</v>
      </c>
      <c r="K153" s="149" t="s">
        <v>192</v>
      </c>
      <c r="L153" s="154"/>
      <c r="M153" s="155" t="s">
        <v>1</v>
      </c>
      <c r="N153" s="156" t="s">
        <v>39</v>
      </c>
      <c r="P153" s="138">
        <f t="shared" si="1"/>
        <v>0</v>
      </c>
      <c r="Q153" s="138">
        <v>2.2000000000000001E-3</v>
      </c>
      <c r="R153" s="138">
        <f t="shared" si="2"/>
        <v>4.4000000000000003E-3</v>
      </c>
      <c r="S153" s="138">
        <v>0</v>
      </c>
      <c r="T153" s="139">
        <f t="shared" si="3"/>
        <v>0</v>
      </c>
      <c r="AR153" s="140" t="s">
        <v>198</v>
      </c>
      <c r="AT153" s="140" t="s">
        <v>195</v>
      </c>
      <c r="AU153" s="140" t="s">
        <v>84</v>
      </c>
      <c r="AY153" s="13" t="s">
        <v>129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193</v>
      </c>
      <c r="BM153" s="140" t="s">
        <v>259</v>
      </c>
    </row>
    <row r="154" spans="2:65" s="1" customFormat="1" ht="36">
      <c r="B154" s="128"/>
      <c r="C154" s="129" t="s">
        <v>260</v>
      </c>
      <c r="D154" s="129" t="s">
        <v>132</v>
      </c>
      <c r="E154" s="130" t="s">
        <v>261</v>
      </c>
      <c r="F154" s="131" t="s">
        <v>262</v>
      </c>
      <c r="G154" s="132" t="s">
        <v>263</v>
      </c>
      <c r="H154" s="133">
        <v>48</v>
      </c>
      <c r="I154" s="134"/>
      <c r="J154" s="135">
        <f t="shared" si="0"/>
        <v>0</v>
      </c>
      <c r="K154" s="131" t="s">
        <v>192</v>
      </c>
      <c r="L154" s="28"/>
      <c r="M154" s="136" t="s">
        <v>1</v>
      </c>
      <c r="N154" s="137" t="s">
        <v>39</v>
      </c>
      <c r="P154" s="138">
        <f t="shared" si="1"/>
        <v>0</v>
      </c>
      <c r="Q154" s="138">
        <v>6.9999999999999994E-5</v>
      </c>
      <c r="R154" s="138">
        <f t="shared" si="2"/>
        <v>3.3599999999999997E-3</v>
      </c>
      <c r="S154" s="138">
        <v>0</v>
      </c>
      <c r="T154" s="139">
        <f t="shared" si="3"/>
        <v>0</v>
      </c>
      <c r="AR154" s="140" t="s">
        <v>193</v>
      </c>
      <c r="AT154" s="140" t="s">
        <v>132</v>
      </c>
      <c r="AU154" s="140" t="s">
        <v>84</v>
      </c>
      <c r="AY154" s="13" t="s">
        <v>129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193</v>
      </c>
      <c r="BM154" s="140" t="s">
        <v>264</v>
      </c>
    </row>
    <row r="155" spans="2:65" s="1" customFormat="1" ht="16.5" customHeight="1">
      <c r="B155" s="128"/>
      <c r="C155" s="147" t="s">
        <v>7</v>
      </c>
      <c r="D155" s="147" t="s">
        <v>195</v>
      </c>
      <c r="E155" s="148" t="s">
        <v>265</v>
      </c>
      <c r="F155" s="149" t="s">
        <v>266</v>
      </c>
      <c r="G155" s="150" t="s">
        <v>263</v>
      </c>
      <c r="H155" s="151">
        <v>48</v>
      </c>
      <c r="I155" s="152"/>
      <c r="J155" s="153">
        <f t="shared" si="0"/>
        <v>0</v>
      </c>
      <c r="K155" s="149" t="s">
        <v>1</v>
      </c>
      <c r="L155" s="154"/>
      <c r="M155" s="155" t="s">
        <v>1</v>
      </c>
      <c r="N155" s="156" t="s">
        <v>39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198</v>
      </c>
      <c r="AT155" s="140" t="s">
        <v>195</v>
      </c>
      <c r="AU155" s="140" t="s">
        <v>84</v>
      </c>
      <c r="AY155" s="13" t="s">
        <v>129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3" t="s">
        <v>82</v>
      </c>
      <c r="BK155" s="141">
        <f t="shared" si="9"/>
        <v>0</v>
      </c>
      <c r="BL155" s="13" t="s">
        <v>193</v>
      </c>
      <c r="BM155" s="140" t="s">
        <v>267</v>
      </c>
    </row>
    <row r="156" spans="2:65" s="11" customFormat="1" ht="22.9" customHeight="1">
      <c r="B156" s="116"/>
      <c r="D156" s="117" t="s">
        <v>73</v>
      </c>
      <c r="E156" s="126" t="s">
        <v>268</v>
      </c>
      <c r="F156" s="126" t="s">
        <v>269</v>
      </c>
      <c r="I156" s="119"/>
      <c r="J156" s="127">
        <f>BK156</f>
        <v>0</v>
      </c>
      <c r="L156" s="116"/>
      <c r="M156" s="121"/>
      <c r="P156" s="122">
        <f>SUM(P157:P159)</f>
        <v>0</v>
      </c>
      <c r="R156" s="122">
        <f>SUM(R157:R159)</f>
        <v>4.4399999999999995E-3</v>
      </c>
      <c r="T156" s="123">
        <f>SUM(T157:T159)</f>
        <v>0</v>
      </c>
      <c r="AR156" s="117" t="s">
        <v>84</v>
      </c>
      <c r="AT156" s="124" t="s">
        <v>73</v>
      </c>
      <c r="AU156" s="124" t="s">
        <v>82</v>
      </c>
      <c r="AY156" s="117" t="s">
        <v>129</v>
      </c>
      <c r="BK156" s="125">
        <f>SUM(BK157:BK159)</f>
        <v>0</v>
      </c>
    </row>
    <row r="157" spans="2:65" s="1" customFormat="1" ht="21.75" customHeight="1">
      <c r="B157" s="128"/>
      <c r="C157" s="129" t="s">
        <v>270</v>
      </c>
      <c r="D157" s="129" t="s">
        <v>132</v>
      </c>
      <c r="E157" s="130" t="s">
        <v>271</v>
      </c>
      <c r="F157" s="131" t="s">
        <v>272</v>
      </c>
      <c r="G157" s="132" t="s">
        <v>191</v>
      </c>
      <c r="H157" s="133">
        <v>10</v>
      </c>
      <c r="I157" s="134"/>
      <c r="J157" s="135">
        <f>ROUND(I157*H157,2)</f>
        <v>0</v>
      </c>
      <c r="K157" s="131" t="s">
        <v>192</v>
      </c>
      <c r="L157" s="28"/>
      <c r="M157" s="136" t="s">
        <v>1</v>
      </c>
      <c r="N157" s="137" t="s">
        <v>39</v>
      </c>
      <c r="P157" s="138">
        <f>O157*H157</f>
        <v>0</v>
      </c>
      <c r="Q157" s="138">
        <v>4.0999999999999999E-4</v>
      </c>
      <c r="R157" s="138">
        <f>Q157*H157</f>
        <v>4.0999999999999995E-3</v>
      </c>
      <c r="S157" s="138">
        <v>0</v>
      </c>
      <c r="T157" s="139">
        <f>S157*H157</f>
        <v>0</v>
      </c>
      <c r="AR157" s="140" t="s">
        <v>193</v>
      </c>
      <c r="AT157" s="140" t="s">
        <v>132</v>
      </c>
      <c r="AU157" s="140" t="s">
        <v>84</v>
      </c>
      <c r="AY157" s="13" t="s">
        <v>129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82</v>
      </c>
      <c r="BK157" s="141">
        <f>ROUND(I157*H157,2)</f>
        <v>0</v>
      </c>
      <c r="BL157" s="13" t="s">
        <v>193</v>
      </c>
      <c r="BM157" s="140" t="s">
        <v>273</v>
      </c>
    </row>
    <row r="158" spans="2:65" s="1" customFormat="1" ht="24">
      <c r="B158" s="128"/>
      <c r="C158" s="129" t="s">
        <v>274</v>
      </c>
      <c r="D158" s="129" t="s">
        <v>132</v>
      </c>
      <c r="E158" s="130" t="s">
        <v>275</v>
      </c>
      <c r="F158" s="131" t="s">
        <v>276</v>
      </c>
      <c r="G158" s="132" t="s">
        <v>222</v>
      </c>
      <c r="H158" s="133">
        <v>1</v>
      </c>
      <c r="I158" s="134"/>
      <c r="J158" s="135">
        <f>ROUND(I158*H158,2)</f>
        <v>0</v>
      </c>
      <c r="K158" s="131" t="s">
        <v>1</v>
      </c>
      <c r="L158" s="28"/>
      <c r="M158" s="136" t="s">
        <v>1</v>
      </c>
      <c r="N158" s="137" t="s">
        <v>39</v>
      </c>
      <c r="P158" s="138">
        <f>O158*H158</f>
        <v>0</v>
      </c>
      <c r="Q158" s="138">
        <v>3.4000000000000002E-4</v>
      </c>
      <c r="R158" s="138">
        <f>Q158*H158</f>
        <v>3.4000000000000002E-4</v>
      </c>
      <c r="S158" s="138">
        <v>0</v>
      </c>
      <c r="T158" s="139">
        <f>S158*H158</f>
        <v>0</v>
      </c>
      <c r="AR158" s="140" t="s">
        <v>193</v>
      </c>
      <c r="AT158" s="140" t="s">
        <v>132</v>
      </c>
      <c r="AU158" s="140" t="s">
        <v>84</v>
      </c>
      <c r="AY158" s="13" t="s">
        <v>129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82</v>
      </c>
      <c r="BK158" s="141">
        <f>ROUND(I158*H158,2)</f>
        <v>0</v>
      </c>
      <c r="BL158" s="13" t="s">
        <v>193</v>
      </c>
      <c r="BM158" s="140" t="s">
        <v>277</v>
      </c>
    </row>
    <row r="159" spans="2:65" s="1" customFormat="1" ht="24">
      <c r="B159" s="128"/>
      <c r="C159" s="129" t="s">
        <v>278</v>
      </c>
      <c r="D159" s="129" t="s">
        <v>132</v>
      </c>
      <c r="E159" s="130" t="s">
        <v>279</v>
      </c>
      <c r="F159" s="131" t="s">
        <v>280</v>
      </c>
      <c r="G159" s="132" t="s">
        <v>191</v>
      </c>
      <c r="H159" s="133">
        <v>10</v>
      </c>
      <c r="I159" s="134"/>
      <c r="J159" s="135">
        <f>ROUND(I159*H159,2)</f>
        <v>0</v>
      </c>
      <c r="K159" s="131" t="s">
        <v>192</v>
      </c>
      <c r="L159" s="28"/>
      <c r="M159" s="136" t="s">
        <v>1</v>
      </c>
      <c r="N159" s="137" t="s">
        <v>39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193</v>
      </c>
      <c r="AT159" s="140" t="s">
        <v>132</v>
      </c>
      <c r="AU159" s="140" t="s">
        <v>84</v>
      </c>
      <c r="AY159" s="13" t="s">
        <v>129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82</v>
      </c>
      <c r="BK159" s="141">
        <f>ROUND(I159*H159,2)</f>
        <v>0</v>
      </c>
      <c r="BL159" s="13" t="s">
        <v>193</v>
      </c>
      <c r="BM159" s="140" t="s">
        <v>281</v>
      </c>
    </row>
    <row r="160" spans="2:65" s="11" customFormat="1" ht="22.9" customHeight="1">
      <c r="B160" s="116"/>
      <c r="D160" s="117" t="s">
        <v>73</v>
      </c>
      <c r="E160" s="126" t="s">
        <v>282</v>
      </c>
      <c r="F160" s="126" t="s">
        <v>283</v>
      </c>
      <c r="I160" s="119"/>
      <c r="J160" s="127">
        <f>BK160</f>
        <v>0</v>
      </c>
      <c r="L160" s="116"/>
      <c r="M160" s="121"/>
      <c r="P160" s="122">
        <f>SUM(P161:P164)</f>
        <v>0</v>
      </c>
      <c r="R160" s="122">
        <f>SUM(R161:R164)</f>
        <v>2.3479999999999997E-2</v>
      </c>
      <c r="T160" s="123">
        <f>SUM(T161:T164)</f>
        <v>0</v>
      </c>
      <c r="AR160" s="117" t="s">
        <v>84</v>
      </c>
      <c r="AT160" s="124" t="s">
        <v>73</v>
      </c>
      <c r="AU160" s="124" t="s">
        <v>82</v>
      </c>
      <c r="AY160" s="117" t="s">
        <v>129</v>
      </c>
      <c r="BK160" s="125">
        <f>SUM(BK161:BK164)</f>
        <v>0</v>
      </c>
    </row>
    <row r="161" spans="2:65" s="1" customFormat="1" ht="33" customHeight="1">
      <c r="B161" s="128"/>
      <c r="C161" s="129" t="s">
        <v>284</v>
      </c>
      <c r="D161" s="129" t="s">
        <v>132</v>
      </c>
      <c r="E161" s="130" t="s">
        <v>285</v>
      </c>
      <c r="F161" s="131" t="s">
        <v>286</v>
      </c>
      <c r="G161" s="132" t="s">
        <v>191</v>
      </c>
      <c r="H161" s="133">
        <v>4</v>
      </c>
      <c r="I161" s="134"/>
      <c r="J161" s="135">
        <f>ROUND(I161*H161,2)</f>
        <v>0</v>
      </c>
      <c r="K161" s="131" t="s">
        <v>192</v>
      </c>
      <c r="L161" s="28"/>
      <c r="M161" s="136" t="s">
        <v>1</v>
      </c>
      <c r="N161" s="137" t="s">
        <v>39</v>
      </c>
      <c r="P161" s="138">
        <f>O161*H161</f>
        <v>0</v>
      </c>
      <c r="Q161" s="138">
        <v>1.16E-3</v>
      </c>
      <c r="R161" s="138">
        <f>Q161*H161</f>
        <v>4.64E-3</v>
      </c>
      <c r="S161" s="138">
        <v>0</v>
      </c>
      <c r="T161" s="139">
        <f>S161*H161</f>
        <v>0</v>
      </c>
      <c r="AR161" s="140" t="s">
        <v>193</v>
      </c>
      <c r="AT161" s="140" t="s">
        <v>132</v>
      </c>
      <c r="AU161" s="140" t="s">
        <v>84</v>
      </c>
      <c r="AY161" s="13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82</v>
      </c>
      <c r="BK161" s="141">
        <f>ROUND(I161*H161,2)</f>
        <v>0</v>
      </c>
      <c r="BL161" s="13" t="s">
        <v>193</v>
      </c>
      <c r="BM161" s="140" t="s">
        <v>287</v>
      </c>
    </row>
    <row r="162" spans="2:65" s="1" customFormat="1" ht="33" customHeight="1">
      <c r="B162" s="128"/>
      <c r="C162" s="129" t="s">
        <v>288</v>
      </c>
      <c r="D162" s="129" t="s">
        <v>132</v>
      </c>
      <c r="E162" s="130" t="s">
        <v>289</v>
      </c>
      <c r="F162" s="131" t="s">
        <v>290</v>
      </c>
      <c r="G162" s="132" t="s">
        <v>191</v>
      </c>
      <c r="H162" s="133">
        <v>11</v>
      </c>
      <c r="I162" s="134"/>
      <c r="J162" s="135">
        <f>ROUND(I162*H162,2)</f>
        <v>0</v>
      </c>
      <c r="K162" s="131" t="s">
        <v>192</v>
      </c>
      <c r="L162" s="28"/>
      <c r="M162" s="136" t="s">
        <v>1</v>
      </c>
      <c r="N162" s="137" t="s">
        <v>39</v>
      </c>
      <c r="P162" s="138">
        <f>O162*H162</f>
        <v>0</v>
      </c>
      <c r="Q162" s="138">
        <v>1.4400000000000001E-3</v>
      </c>
      <c r="R162" s="138">
        <f>Q162*H162</f>
        <v>1.584E-2</v>
      </c>
      <c r="S162" s="138">
        <v>0</v>
      </c>
      <c r="T162" s="139">
        <f>S162*H162</f>
        <v>0</v>
      </c>
      <c r="AR162" s="140" t="s">
        <v>193</v>
      </c>
      <c r="AT162" s="140" t="s">
        <v>132</v>
      </c>
      <c r="AU162" s="140" t="s">
        <v>84</v>
      </c>
      <c r="AY162" s="13" t="s">
        <v>129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82</v>
      </c>
      <c r="BK162" s="141">
        <f>ROUND(I162*H162,2)</f>
        <v>0</v>
      </c>
      <c r="BL162" s="13" t="s">
        <v>193</v>
      </c>
      <c r="BM162" s="140" t="s">
        <v>291</v>
      </c>
    </row>
    <row r="163" spans="2:65" s="1" customFormat="1" ht="36">
      <c r="B163" s="128"/>
      <c r="C163" s="129" t="s">
        <v>292</v>
      </c>
      <c r="D163" s="129" t="s">
        <v>132</v>
      </c>
      <c r="E163" s="130" t="s">
        <v>293</v>
      </c>
      <c r="F163" s="131" t="s">
        <v>294</v>
      </c>
      <c r="G163" s="132" t="s">
        <v>191</v>
      </c>
      <c r="H163" s="133">
        <v>15</v>
      </c>
      <c r="I163" s="134"/>
      <c r="J163" s="135">
        <f>ROUND(I163*H163,2)</f>
        <v>0</v>
      </c>
      <c r="K163" s="131" t="s">
        <v>192</v>
      </c>
      <c r="L163" s="28"/>
      <c r="M163" s="136" t="s">
        <v>1</v>
      </c>
      <c r="N163" s="137" t="s">
        <v>39</v>
      </c>
      <c r="P163" s="138">
        <f>O163*H163</f>
        <v>0</v>
      </c>
      <c r="Q163" s="138">
        <v>1.9000000000000001E-4</v>
      </c>
      <c r="R163" s="138">
        <f>Q163*H163</f>
        <v>2.8500000000000001E-3</v>
      </c>
      <c r="S163" s="138">
        <v>0</v>
      </c>
      <c r="T163" s="139">
        <f>S163*H163</f>
        <v>0</v>
      </c>
      <c r="AR163" s="140" t="s">
        <v>193</v>
      </c>
      <c r="AT163" s="140" t="s">
        <v>132</v>
      </c>
      <c r="AU163" s="140" t="s">
        <v>84</v>
      </c>
      <c r="AY163" s="13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82</v>
      </c>
      <c r="BK163" s="141">
        <f>ROUND(I163*H163,2)</f>
        <v>0</v>
      </c>
      <c r="BL163" s="13" t="s">
        <v>193</v>
      </c>
      <c r="BM163" s="140" t="s">
        <v>295</v>
      </c>
    </row>
    <row r="164" spans="2:65" s="1" customFormat="1" ht="33" customHeight="1">
      <c r="B164" s="128"/>
      <c r="C164" s="129" t="s">
        <v>296</v>
      </c>
      <c r="D164" s="129" t="s">
        <v>132</v>
      </c>
      <c r="E164" s="130" t="s">
        <v>297</v>
      </c>
      <c r="F164" s="131" t="s">
        <v>298</v>
      </c>
      <c r="G164" s="132" t="s">
        <v>191</v>
      </c>
      <c r="H164" s="133">
        <v>15</v>
      </c>
      <c r="I164" s="134"/>
      <c r="J164" s="135">
        <f>ROUND(I164*H164,2)</f>
        <v>0</v>
      </c>
      <c r="K164" s="131" t="s">
        <v>192</v>
      </c>
      <c r="L164" s="28"/>
      <c r="M164" s="136" t="s">
        <v>1</v>
      </c>
      <c r="N164" s="137" t="s">
        <v>39</v>
      </c>
      <c r="P164" s="138">
        <f>O164*H164</f>
        <v>0</v>
      </c>
      <c r="Q164" s="138">
        <v>1.0000000000000001E-5</v>
      </c>
      <c r="R164" s="138">
        <f>Q164*H164</f>
        <v>1.5000000000000001E-4</v>
      </c>
      <c r="S164" s="138">
        <v>0</v>
      </c>
      <c r="T164" s="139">
        <f>S164*H164</f>
        <v>0</v>
      </c>
      <c r="AR164" s="140" t="s">
        <v>193</v>
      </c>
      <c r="AT164" s="140" t="s">
        <v>132</v>
      </c>
      <c r="AU164" s="140" t="s">
        <v>84</v>
      </c>
      <c r="AY164" s="13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82</v>
      </c>
      <c r="BK164" s="141">
        <f>ROUND(I164*H164,2)</f>
        <v>0</v>
      </c>
      <c r="BL164" s="13" t="s">
        <v>193</v>
      </c>
      <c r="BM164" s="140" t="s">
        <v>299</v>
      </c>
    </row>
    <row r="165" spans="2:65" s="11" customFormat="1" ht="22.9" customHeight="1">
      <c r="B165" s="116"/>
      <c r="D165" s="117" t="s">
        <v>73</v>
      </c>
      <c r="E165" s="126" t="s">
        <v>300</v>
      </c>
      <c r="F165" s="126" t="s">
        <v>301</v>
      </c>
      <c r="I165" s="119"/>
      <c r="J165" s="127">
        <f>BK165</f>
        <v>0</v>
      </c>
      <c r="L165" s="116"/>
      <c r="M165" s="121"/>
      <c r="P165" s="122">
        <f>SUM(P166:P209)</f>
        <v>0</v>
      </c>
      <c r="R165" s="122">
        <f>SUM(R166:R209)</f>
        <v>0.21481999999999998</v>
      </c>
      <c r="T165" s="123">
        <f>SUM(T166:T209)</f>
        <v>0</v>
      </c>
      <c r="AR165" s="117" t="s">
        <v>84</v>
      </c>
      <c r="AT165" s="124" t="s">
        <v>73</v>
      </c>
      <c r="AU165" s="124" t="s">
        <v>82</v>
      </c>
      <c r="AY165" s="117" t="s">
        <v>129</v>
      </c>
      <c r="BK165" s="125">
        <f>SUM(BK166:BK209)</f>
        <v>0</v>
      </c>
    </row>
    <row r="166" spans="2:65" s="1" customFormat="1" ht="167.1" customHeight="1">
      <c r="B166" s="128"/>
      <c r="C166" s="129" t="s">
        <v>302</v>
      </c>
      <c r="D166" s="129" t="s">
        <v>132</v>
      </c>
      <c r="E166" s="130" t="s">
        <v>303</v>
      </c>
      <c r="F166" s="131" t="s">
        <v>304</v>
      </c>
      <c r="G166" s="132" t="s">
        <v>222</v>
      </c>
      <c r="H166" s="133">
        <v>1</v>
      </c>
      <c r="I166" s="134"/>
      <c r="J166" s="135">
        <f t="shared" ref="J166:J209" si="10">ROUND(I166*H166,2)</f>
        <v>0</v>
      </c>
      <c r="K166" s="131" t="s">
        <v>1</v>
      </c>
      <c r="L166" s="28"/>
      <c r="M166" s="136" t="s">
        <v>1</v>
      </c>
      <c r="N166" s="137" t="s">
        <v>39</v>
      </c>
      <c r="P166" s="138">
        <f t="shared" ref="P166:P209" si="11">O166*H166</f>
        <v>0</v>
      </c>
      <c r="Q166" s="138">
        <v>0</v>
      </c>
      <c r="R166" s="138">
        <f t="shared" ref="R166:R209" si="12">Q166*H166</f>
        <v>0</v>
      </c>
      <c r="S166" s="138">
        <v>0</v>
      </c>
      <c r="T166" s="139">
        <f t="shared" ref="T166:T209" si="13">S166*H166</f>
        <v>0</v>
      </c>
      <c r="AR166" s="140" t="s">
        <v>193</v>
      </c>
      <c r="AT166" s="140" t="s">
        <v>132</v>
      </c>
      <c r="AU166" s="140" t="s">
        <v>84</v>
      </c>
      <c r="AY166" s="13" t="s">
        <v>129</v>
      </c>
      <c r="BE166" s="141">
        <f t="shared" ref="BE166:BE209" si="14">IF(N166="základní",J166,0)</f>
        <v>0</v>
      </c>
      <c r="BF166" s="141">
        <f t="shared" ref="BF166:BF209" si="15">IF(N166="snížená",J166,0)</f>
        <v>0</v>
      </c>
      <c r="BG166" s="141">
        <f t="shared" ref="BG166:BG209" si="16">IF(N166="zákl. přenesená",J166,0)</f>
        <v>0</v>
      </c>
      <c r="BH166" s="141">
        <f t="shared" ref="BH166:BH209" si="17">IF(N166="sníž. přenesená",J166,0)</f>
        <v>0</v>
      </c>
      <c r="BI166" s="141">
        <f t="shared" ref="BI166:BI209" si="18">IF(N166="nulová",J166,0)</f>
        <v>0</v>
      </c>
      <c r="BJ166" s="13" t="s">
        <v>82</v>
      </c>
      <c r="BK166" s="141">
        <f t="shared" ref="BK166:BK209" si="19">ROUND(I166*H166,2)</f>
        <v>0</v>
      </c>
      <c r="BL166" s="13" t="s">
        <v>193</v>
      </c>
      <c r="BM166" s="140" t="s">
        <v>305</v>
      </c>
    </row>
    <row r="167" spans="2:65" s="1" customFormat="1" ht="24">
      <c r="B167" s="128"/>
      <c r="C167" s="129" t="s">
        <v>306</v>
      </c>
      <c r="D167" s="129" t="s">
        <v>132</v>
      </c>
      <c r="E167" s="130" t="s">
        <v>307</v>
      </c>
      <c r="F167" s="131" t="s">
        <v>308</v>
      </c>
      <c r="G167" s="132" t="s">
        <v>246</v>
      </c>
      <c r="H167" s="133">
        <v>1</v>
      </c>
      <c r="I167" s="134"/>
      <c r="J167" s="135">
        <f t="shared" si="10"/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193</v>
      </c>
      <c r="AT167" s="140" t="s">
        <v>132</v>
      </c>
      <c r="AU167" s="140" t="s">
        <v>84</v>
      </c>
      <c r="AY167" s="13" t="s">
        <v>129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3" t="s">
        <v>82</v>
      </c>
      <c r="BK167" s="141">
        <f t="shared" si="19"/>
        <v>0</v>
      </c>
      <c r="BL167" s="13" t="s">
        <v>193</v>
      </c>
      <c r="BM167" s="140" t="s">
        <v>309</v>
      </c>
    </row>
    <row r="168" spans="2:65" s="1" customFormat="1" ht="24">
      <c r="B168" s="128"/>
      <c r="C168" s="129" t="s">
        <v>310</v>
      </c>
      <c r="D168" s="129" t="s">
        <v>132</v>
      </c>
      <c r="E168" s="130" t="s">
        <v>311</v>
      </c>
      <c r="F168" s="131" t="s">
        <v>312</v>
      </c>
      <c r="G168" s="132" t="s">
        <v>246</v>
      </c>
      <c r="H168" s="133">
        <v>1</v>
      </c>
      <c r="I168" s="134"/>
      <c r="J168" s="135">
        <f t="shared" si="10"/>
        <v>0</v>
      </c>
      <c r="K168" s="131" t="s">
        <v>1</v>
      </c>
      <c r="L168" s="28"/>
      <c r="M168" s="136" t="s">
        <v>1</v>
      </c>
      <c r="N168" s="137" t="s">
        <v>39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193</v>
      </c>
      <c r="AT168" s="140" t="s">
        <v>132</v>
      </c>
      <c r="AU168" s="140" t="s">
        <v>84</v>
      </c>
      <c r="AY168" s="13" t="s">
        <v>129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3" t="s">
        <v>82</v>
      </c>
      <c r="BK168" s="141">
        <f t="shared" si="19"/>
        <v>0</v>
      </c>
      <c r="BL168" s="13" t="s">
        <v>193</v>
      </c>
      <c r="BM168" s="140" t="s">
        <v>313</v>
      </c>
    </row>
    <row r="169" spans="2:65" s="1" customFormat="1" ht="16.5" customHeight="1">
      <c r="B169" s="128"/>
      <c r="C169" s="129" t="s">
        <v>198</v>
      </c>
      <c r="D169" s="129" t="s">
        <v>132</v>
      </c>
      <c r="E169" s="130" t="s">
        <v>314</v>
      </c>
      <c r="F169" s="131" t="s">
        <v>315</v>
      </c>
      <c r="G169" s="132" t="s">
        <v>246</v>
      </c>
      <c r="H169" s="133">
        <v>1</v>
      </c>
      <c r="I169" s="134"/>
      <c r="J169" s="135">
        <f t="shared" si="1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193</v>
      </c>
      <c r="AT169" s="140" t="s">
        <v>132</v>
      </c>
      <c r="AU169" s="140" t="s">
        <v>84</v>
      </c>
      <c r="AY169" s="13" t="s">
        <v>129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3" t="s">
        <v>82</v>
      </c>
      <c r="BK169" s="141">
        <f t="shared" si="19"/>
        <v>0</v>
      </c>
      <c r="BL169" s="13" t="s">
        <v>193</v>
      </c>
      <c r="BM169" s="140" t="s">
        <v>316</v>
      </c>
    </row>
    <row r="170" spans="2:65" s="1" customFormat="1" ht="16.5" customHeight="1">
      <c r="B170" s="128"/>
      <c r="C170" s="129" t="s">
        <v>317</v>
      </c>
      <c r="D170" s="129" t="s">
        <v>132</v>
      </c>
      <c r="E170" s="130" t="s">
        <v>318</v>
      </c>
      <c r="F170" s="131" t="s">
        <v>319</v>
      </c>
      <c r="G170" s="132" t="s">
        <v>246</v>
      </c>
      <c r="H170" s="133">
        <v>1</v>
      </c>
      <c r="I170" s="134"/>
      <c r="J170" s="135">
        <f t="shared" si="1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193</v>
      </c>
      <c r="AT170" s="140" t="s">
        <v>132</v>
      </c>
      <c r="AU170" s="140" t="s">
        <v>84</v>
      </c>
      <c r="AY170" s="13" t="s">
        <v>129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3" t="s">
        <v>82</v>
      </c>
      <c r="BK170" s="141">
        <f t="shared" si="19"/>
        <v>0</v>
      </c>
      <c r="BL170" s="13" t="s">
        <v>193</v>
      </c>
      <c r="BM170" s="140" t="s">
        <v>320</v>
      </c>
    </row>
    <row r="171" spans="2:65" s="1" customFormat="1" ht="16.5" customHeight="1">
      <c r="B171" s="128"/>
      <c r="C171" s="129" t="s">
        <v>321</v>
      </c>
      <c r="D171" s="129" t="s">
        <v>132</v>
      </c>
      <c r="E171" s="130" t="s">
        <v>322</v>
      </c>
      <c r="F171" s="131" t="s">
        <v>323</v>
      </c>
      <c r="G171" s="132" t="s">
        <v>246</v>
      </c>
      <c r="H171" s="133">
        <v>1</v>
      </c>
      <c r="I171" s="134"/>
      <c r="J171" s="135">
        <f t="shared" si="1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193</v>
      </c>
      <c r="AT171" s="140" t="s">
        <v>132</v>
      </c>
      <c r="AU171" s="140" t="s">
        <v>84</v>
      </c>
      <c r="AY171" s="13" t="s">
        <v>129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3" t="s">
        <v>82</v>
      </c>
      <c r="BK171" s="141">
        <f t="shared" si="19"/>
        <v>0</v>
      </c>
      <c r="BL171" s="13" t="s">
        <v>193</v>
      </c>
      <c r="BM171" s="140" t="s">
        <v>324</v>
      </c>
    </row>
    <row r="172" spans="2:65" s="1" customFormat="1" ht="16.5" customHeight="1">
      <c r="B172" s="128"/>
      <c r="C172" s="129" t="s">
        <v>325</v>
      </c>
      <c r="D172" s="129" t="s">
        <v>132</v>
      </c>
      <c r="E172" s="130" t="s">
        <v>326</v>
      </c>
      <c r="F172" s="131" t="s">
        <v>327</v>
      </c>
      <c r="G172" s="132" t="s">
        <v>246</v>
      </c>
      <c r="H172" s="133">
        <v>1</v>
      </c>
      <c r="I172" s="134"/>
      <c r="J172" s="135">
        <f t="shared" si="10"/>
        <v>0</v>
      </c>
      <c r="K172" s="131" t="s">
        <v>1</v>
      </c>
      <c r="L172" s="28"/>
      <c r="M172" s="136" t="s">
        <v>1</v>
      </c>
      <c r="N172" s="137" t="s">
        <v>39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193</v>
      </c>
      <c r="AT172" s="140" t="s">
        <v>132</v>
      </c>
      <c r="AU172" s="140" t="s">
        <v>84</v>
      </c>
      <c r="AY172" s="13" t="s">
        <v>129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3" t="s">
        <v>82</v>
      </c>
      <c r="BK172" s="141">
        <f t="shared" si="19"/>
        <v>0</v>
      </c>
      <c r="BL172" s="13" t="s">
        <v>193</v>
      </c>
      <c r="BM172" s="140" t="s">
        <v>328</v>
      </c>
    </row>
    <row r="173" spans="2:65" s="1" customFormat="1" ht="24">
      <c r="B173" s="128"/>
      <c r="C173" s="129" t="s">
        <v>329</v>
      </c>
      <c r="D173" s="129" t="s">
        <v>132</v>
      </c>
      <c r="E173" s="130" t="s">
        <v>330</v>
      </c>
      <c r="F173" s="131" t="s">
        <v>331</v>
      </c>
      <c r="G173" s="132" t="s">
        <v>246</v>
      </c>
      <c r="H173" s="133">
        <v>1</v>
      </c>
      <c r="I173" s="134"/>
      <c r="J173" s="135">
        <f t="shared" si="10"/>
        <v>0</v>
      </c>
      <c r="K173" s="131" t="s">
        <v>1</v>
      </c>
      <c r="L173" s="28"/>
      <c r="M173" s="136" t="s">
        <v>1</v>
      </c>
      <c r="N173" s="137" t="s">
        <v>39</v>
      </c>
      <c r="P173" s="138">
        <f t="shared" si="11"/>
        <v>0</v>
      </c>
      <c r="Q173" s="138">
        <v>0</v>
      </c>
      <c r="R173" s="138">
        <f t="shared" si="12"/>
        <v>0</v>
      </c>
      <c r="S173" s="138">
        <v>0</v>
      </c>
      <c r="T173" s="139">
        <f t="shared" si="13"/>
        <v>0</v>
      </c>
      <c r="AR173" s="140" t="s">
        <v>193</v>
      </c>
      <c r="AT173" s="140" t="s">
        <v>132</v>
      </c>
      <c r="AU173" s="140" t="s">
        <v>84</v>
      </c>
      <c r="AY173" s="13" t="s">
        <v>129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3" t="s">
        <v>82</v>
      </c>
      <c r="BK173" s="141">
        <f t="shared" si="19"/>
        <v>0</v>
      </c>
      <c r="BL173" s="13" t="s">
        <v>193</v>
      </c>
      <c r="BM173" s="140" t="s">
        <v>332</v>
      </c>
    </row>
    <row r="174" spans="2:65" s="1" customFormat="1" ht="16.5" customHeight="1">
      <c r="B174" s="128"/>
      <c r="C174" s="129" t="s">
        <v>333</v>
      </c>
      <c r="D174" s="129" t="s">
        <v>132</v>
      </c>
      <c r="E174" s="130" t="s">
        <v>334</v>
      </c>
      <c r="F174" s="131" t="s">
        <v>335</v>
      </c>
      <c r="G174" s="132" t="s">
        <v>246</v>
      </c>
      <c r="H174" s="133">
        <v>1</v>
      </c>
      <c r="I174" s="134"/>
      <c r="J174" s="135">
        <f t="shared" si="10"/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si="11"/>
        <v>0</v>
      </c>
      <c r="Q174" s="138">
        <v>0</v>
      </c>
      <c r="R174" s="138">
        <f t="shared" si="12"/>
        <v>0</v>
      </c>
      <c r="S174" s="138">
        <v>0</v>
      </c>
      <c r="T174" s="139">
        <f t="shared" si="13"/>
        <v>0</v>
      </c>
      <c r="AR174" s="140" t="s">
        <v>193</v>
      </c>
      <c r="AT174" s="140" t="s">
        <v>132</v>
      </c>
      <c r="AU174" s="140" t="s">
        <v>84</v>
      </c>
      <c r="AY174" s="13" t="s">
        <v>129</v>
      </c>
      <c r="BE174" s="141">
        <f t="shared" si="14"/>
        <v>0</v>
      </c>
      <c r="BF174" s="141">
        <f t="shared" si="15"/>
        <v>0</v>
      </c>
      <c r="BG174" s="141">
        <f t="shared" si="16"/>
        <v>0</v>
      </c>
      <c r="BH174" s="141">
        <f t="shared" si="17"/>
        <v>0</v>
      </c>
      <c r="BI174" s="141">
        <f t="shared" si="18"/>
        <v>0</v>
      </c>
      <c r="BJ174" s="13" t="s">
        <v>82</v>
      </c>
      <c r="BK174" s="141">
        <f t="shared" si="19"/>
        <v>0</v>
      </c>
      <c r="BL174" s="13" t="s">
        <v>193</v>
      </c>
      <c r="BM174" s="140" t="s">
        <v>336</v>
      </c>
    </row>
    <row r="175" spans="2:65" s="1" customFormat="1" ht="16.5" customHeight="1">
      <c r="B175" s="128"/>
      <c r="C175" s="129" t="s">
        <v>337</v>
      </c>
      <c r="D175" s="129" t="s">
        <v>132</v>
      </c>
      <c r="E175" s="130" t="s">
        <v>338</v>
      </c>
      <c r="F175" s="131" t="s">
        <v>339</v>
      </c>
      <c r="G175" s="132" t="s">
        <v>246</v>
      </c>
      <c r="H175" s="133">
        <v>1</v>
      </c>
      <c r="I175" s="134"/>
      <c r="J175" s="135">
        <f t="shared" si="1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11"/>
        <v>0</v>
      </c>
      <c r="Q175" s="138">
        <v>0</v>
      </c>
      <c r="R175" s="138">
        <f t="shared" si="12"/>
        <v>0</v>
      </c>
      <c r="S175" s="138">
        <v>0</v>
      </c>
      <c r="T175" s="139">
        <f t="shared" si="13"/>
        <v>0</v>
      </c>
      <c r="AR175" s="140" t="s">
        <v>193</v>
      </c>
      <c r="AT175" s="140" t="s">
        <v>132</v>
      </c>
      <c r="AU175" s="140" t="s">
        <v>84</v>
      </c>
      <c r="AY175" s="13" t="s">
        <v>129</v>
      </c>
      <c r="BE175" s="141">
        <f t="shared" si="14"/>
        <v>0</v>
      </c>
      <c r="BF175" s="141">
        <f t="shared" si="15"/>
        <v>0</v>
      </c>
      <c r="BG175" s="141">
        <f t="shared" si="16"/>
        <v>0</v>
      </c>
      <c r="BH175" s="141">
        <f t="shared" si="17"/>
        <v>0</v>
      </c>
      <c r="BI175" s="141">
        <f t="shared" si="18"/>
        <v>0</v>
      </c>
      <c r="BJ175" s="13" t="s">
        <v>82</v>
      </c>
      <c r="BK175" s="141">
        <f t="shared" si="19"/>
        <v>0</v>
      </c>
      <c r="BL175" s="13" t="s">
        <v>193</v>
      </c>
      <c r="BM175" s="140" t="s">
        <v>340</v>
      </c>
    </row>
    <row r="176" spans="2:65" s="1" customFormat="1" ht="24">
      <c r="B176" s="128"/>
      <c r="C176" s="129" t="s">
        <v>341</v>
      </c>
      <c r="D176" s="129" t="s">
        <v>132</v>
      </c>
      <c r="E176" s="130" t="s">
        <v>342</v>
      </c>
      <c r="F176" s="131" t="s">
        <v>343</v>
      </c>
      <c r="G176" s="132" t="s">
        <v>246</v>
      </c>
      <c r="H176" s="133">
        <v>1</v>
      </c>
      <c r="I176" s="134"/>
      <c r="J176" s="135">
        <f t="shared" si="1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11"/>
        <v>0</v>
      </c>
      <c r="Q176" s="138">
        <v>0</v>
      </c>
      <c r="R176" s="138">
        <f t="shared" si="12"/>
        <v>0</v>
      </c>
      <c r="S176" s="138">
        <v>0</v>
      </c>
      <c r="T176" s="139">
        <f t="shared" si="13"/>
        <v>0</v>
      </c>
      <c r="AR176" s="140" t="s">
        <v>193</v>
      </c>
      <c r="AT176" s="140" t="s">
        <v>132</v>
      </c>
      <c r="AU176" s="140" t="s">
        <v>84</v>
      </c>
      <c r="AY176" s="13" t="s">
        <v>129</v>
      </c>
      <c r="BE176" s="141">
        <f t="shared" si="14"/>
        <v>0</v>
      </c>
      <c r="BF176" s="141">
        <f t="shared" si="15"/>
        <v>0</v>
      </c>
      <c r="BG176" s="141">
        <f t="shared" si="16"/>
        <v>0</v>
      </c>
      <c r="BH176" s="141">
        <f t="shared" si="17"/>
        <v>0</v>
      </c>
      <c r="BI176" s="141">
        <f t="shared" si="18"/>
        <v>0</v>
      </c>
      <c r="BJ176" s="13" t="s">
        <v>82</v>
      </c>
      <c r="BK176" s="141">
        <f t="shared" si="19"/>
        <v>0</v>
      </c>
      <c r="BL176" s="13" t="s">
        <v>193</v>
      </c>
      <c r="BM176" s="140" t="s">
        <v>344</v>
      </c>
    </row>
    <row r="177" spans="2:65" s="1" customFormat="1" ht="16.5" customHeight="1">
      <c r="B177" s="128"/>
      <c r="C177" s="129" t="s">
        <v>345</v>
      </c>
      <c r="D177" s="129" t="s">
        <v>132</v>
      </c>
      <c r="E177" s="130" t="s">
        <v>346</v>
      </c>
      <c r="F177" s="131" t="s">
        <v>347</v>
      </c>
      <c r="G177" s="132" t="s">
        <v>246</v>
      </c>
      <c r="H177" s="133">
        <v>1</v>
      </c>
      <c r="I177" s="134"/>
      <c r="J177" s="135">
        <f t="shared" si="1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11"/>
        <v>0</v>
      </c>
      <c r="Q177" s="138">
        <v>0</v>
      </c>
      <c r="R177" s="138">
        <f t="shared" si="12"/>
        <v>0</v>
      </c>
      <c r="S177" s="138">
        <v>0</v>
      </c>
      <c r="T177" s="139">
        <f t="shared" si="13"/>
        <v>0</v>
      </c>
      <c r="AR177" s="140" t="s">
        <v>193</v>
      </c>
      <c r="AT177" s="140" t="s">
        <v>132</v>
      </c>
      <c r="AU177" s="140" t="s">
        <v>84</v>
      </c>
      <c r="AY177" s="13" t="s">
        <v>129</v>
      </c>
      <c r="BE177" s="141">
        <f t="shared" si="14"/>
        <v>0</v>
      </c>
      <c r="BF177" s="141">
        <f t="shared" si="15"/>
        <v>0</v>
      </c>
      <c r="BG177" s="141">
        <f t="shared" si="16"/>
        <v>0</v>
      </c>
      <c r="BH177" s="141">
        <f t="shared" si="17"/>
        <v>0</v>
      </c>
      <c r="BI177" s="141">
        <f t="shared" si="18"/>
        <v>0</v>
      </c>
      <c r="BJ177" s="13" t="s">
        <v>82</v>
      </c>
      <c r="BK177" s="141">
        <f t="shared" si="19"/>
        <v>0</v>
      </c>
      <c r="BL177" s="13" t="s">
        <v>193</v>
      </c>
      <c r="BM177" s="140" t="s">
        <v>348</v>
      </c>
    </row>
    <row r="178" spans="2:65" s="1" customFormat="1" ht="24">
      <c r="B178" s="128"/>
      <c r="C178" s="129" t="s">
        <v>349</v>
      </c>
      <c r="D178" s="129" t="s">
        <v>132</v>
      </c>
      <c r="E178" s="130" t="s">
        <v>350</v>
      </c>
      <c r="F178" s="131" t="s">
        <v>351</v>
      </c>
      <c r="G178" s="132" t="s">
        <v>242</v>
      </c>
      <c r="H178" s="133">
        <v>455</v>
      </c>
      <c r="I178" s="134"/>
      <c r="J178" s="135">
        <f t="shared" si="10"/>
        <v>0</v>
      </c>
      <c r="K178" s="131" t="s">
        <v>1</v>
      </c>
      <c r="L178" s="28"/>
      <c r="M178" s="136" t="s">
        <v>1</v>
      </c>
      <c r="N178" s="137" t="s">
        <v>39</v>
      </c>
      <c r="P178" s="138">
        <f t="shared" si="11"/>
        <v>0</v>
      </c>
      <c r="Q178" s="138">
        <v>0</v>
      </c>
      <c r="R178" s="138">
        <f t="shared" si="12"/>
        <v>0</v>
      </c>
      <c r="S178" s="138">
        <v>0</v>
      </c>
      <c r="T178" s="139">
        <f t="shared" si="13"/>
        <v>0</v>
      </c>
      <c r="AR178" s="140" t="s">
        <v>352</v>
      </c>
      <c r="AT178" s="140" t="s">
        <v>132</v>
      </c>
      <c r="AU178" s="140" t="s">
        <v>84</v>
      </c>
      <c r="AY178" s="13" t="s">
        <v>129</v>
      </c>
      <c r="BE178" s="141">
        <f t="shared" si="14"/>
        <v>0</v>
      </c>
      <c r="BF178" s="141">
        <f t="shared" si="15"/>
        <v>0</v>
      </c>
      <c r="BG178" s="141">
        <f t="shared" si="16"/>
        <v>0</v>
      </c>
      <c r="BH178" s="141">
        <f t="shared" si="17"/>
        <v>0</v>
      </c>
      <c r="BI178" s="141">
        <f t="shared" si="18"/>
        <v>0</v>
      </c>
      <c r="BJ178" s="13" t="s">
        <v>82</v>
      </c>
      <c r="BK178" s="141">
        <f t="shared" si="19"/>
        <v>0</v>
      </c>
      <c r="BL178" s="13" t="s">
        <v>352</v>
      </c>
      <c r="BM178" s="140" t="s">
        <v>353</v>
      </c>
    </row>
    <row r="179" spans="2:65" s="1" customFormat="1" ht="16.5" customHeight="1">
      <c r="B179" s="128"/>
      <c r="C179" s="129" t="s">
        <v>354</v>
      </c>
      <c r="D179" s="129" t="s">
        <v>132</v>
      </c>
      <c r="E179" s="130" t="s">
        <v>355</v>
      </c>
      <c r="F179" s="131" t="s">
        <v>356</v>
      </c>
      <c r="G179" s="132" t="s">
        <v>246</v>
      </c>
      <c r="H179" s="133">
        <v>1</v>
      </c>
      <c r="I179" s="134"/>
      <c r="J179" s="135">
        <f t="shared" si="10"/>
        <v>0</v>
      </c>
      <c r="K179" s="131" t="s">
        <v>1</v>
      </c>
      <c r="L179" s="28"/>
      <c r="M179" s="136" t="s">
        <v>1</v>
      </c>
      <c r="N179" s="137" t="s">
        <v>39</v>
      </c>
      <c r="P179" s="138">
        <f t="shared" si="11"/>
        <v>0</v>
      </c>
      <c r="Q179" s="138">
        <v>0</v>
      </c>
      <c r="R179" s="138">
        <f t="shared" si="12"/>
        <v>0</v>
      </c>
      <c r="S179" s="138">
        <v>0</v>
      </c>
      <c r="T179" s="139">
        <f t="shared" si="13"/>
        <v>0</v>
      </c>
      <c r="AR179" s="140" t="s">
        <v>352</v>
      </c>
      <c r="AT179" s="140" t="s">
        <v>132</v>
      </c>
      <c r="AU179" s="140" t="s">
        <v>84</v>
      </c>
      <c r="AY179" s="13" t="s">
        <v>129</v>
      </c>
      <c r="BE179" s="141">
        <f t="shared" si="14"/>
        <v>0</v>
      </c>
      <c r="BF179" s="141">
        <f t="shared" si="15"/>
        <v>0</v>
      </c>
      <c r="BG179" s="141">
        <f t="shared" si="16"/>
        <v>0</v>
      </c>
      <c r="BH179" s="141">
        <f t="shared" si="17"/>
        <v>0</v>
      </c>
      <c r="BI179" s="141">
        <f t="shared" si="18"/>
        <v>0</v>
      </c>
      <c r="BJ179" s="13" t="s">
        <v>82</v>
      </c>
      <c r="BK179" s="141">
        <f t="shared" si="19"/>
        <v>0</v>
      </c>
      <c r="BL179" s="13" t="s">
        <v>352</v>
      </c>
      <c r="BM179" s="140" t="s">
        <v>357</v>
      </c>
    </row>
    <row r="180" spans="2:65" s="1" customFormat="1" ht="21.75" customHeight="1">
      <c r="B180" s="128"/>
      <c r="C180" s="129" t="s">
        <v>358</v>
      </c>
      <c r="D180" s="129" t="s">
        <v>132</v>
      </c>
      <c r="E180" s="130" t="s">
        <v>359</v>
      </c>
      <c r="F180" s="131" t="s">
        <v>360</v>
      </c>
      <c r="G180" s="132" t="s">
        <v>361</v>
      </c>
      <c r="H180" s="157"/>
      <c r="I180" s="134"/>
      <c r="J180" s="135">
        <f t="shared" si="10"/>
        <v>0</v>
      </c>
      <c r="K180" s="131" t="s">
        <v>1</v>
      </c>
      <c r="L180" s="28"/>
      <c r="M180" s="136" t="s">
        <v>1</v>
      </c>
      <c r="N180" s="137" t="s">
        <v>39</v>
      </c>
      <c r="P180" s="138">
        <f t="shared" si="11"/>
        <v>0</v>
      </c>
      <c r="Q180" s="138">
        <v>0</v>
      </c>
      <c r="R180" s="138">
        <f t="shared" si="12"/>
        <v>0</v>
      </c>
      <c r="S180" s="138">
        <v>0</v>
      </c>
      <c r="T180" s="139">
        <f t="shared" si="13"/>
        <v>0</v>
      </c>
      <c r="AR180" s="140" t="s">
        <v>193</v>
      </c>
      <c r="AT180" s="140" t="s">
        <v>132</v>
      </c>
      <c r="AU180" s="140" t="s">
        <v>84</v>
      </c>
      <c r="AY180" s="13" t="s">
        <v>129</v>
      </c>
      <c r="BE180" s="141">
        <f t="shared" si="14"/>
        <v>0</v>
      </c>
      <c r="BF180" s="141">
        <f t="shared" si="15"/>
        <v>0</v>
      </c>
      <c r="BG180" s="141">
        <f t="shared" si="16"/>
        <v>0</v>
      </c>
      <c r="BH180" s="141">
        <f t="shared" si="17"/>
        <v>0</v>
      </c>
      <c r="BI180" s="141">
        <f t="shared" si="18"/>
        <v>0</v>
      </c>
      <c r="BJ180" s="13" t="s">
        <v>82</v>
      </c>
      <c r="BK180" s="141">
        <f t="shared" si="19"/>
        <v>0</v>
      </c>
      <c r="BL180" s="13" t="s">
        <v>193</v>
      </c>
      <c r="BM180" s="140" t="s">
        <v>362</v>
      </c>
    </row>
    <row r="181" spans="2:65" s="1" customFormat="1" ht="16.5" customHeight="1">
      <c r="B181" s="128"/>
      <c r="C181" s="129" t="s">
        <v>363</v>
      </c>
      <c r="D181" s="129" t="s">
        <v>132</v>
      </c>
      <c r="E181" s="130" t="s">
        <v>364</v>
      </c>
      <c r="F181" s="131" t="s">
        <v>365</v>
      </c>
      <c r="G181" s="132" t="s">
        <v>246</v>
      </c>
      <c r="H181" s="133">
        <v>2</v>
      </c>
      <c r="I181" s="134"/>
      <c r="J181" s="135">
        <f t="shared" si="10"/>
        <v>0</v>
      </c>
      <c r="K181" s="131" t="s">
        <v>1</v>
      </c>
      <c r="L181" s="28"/>
      <c r="M181" s="136" t="s">
        <v>1</v>
      </c>
      <c r="N181" s="137" t="s">
        <v>39</v>
      </c>
      <c r="P181" s="138">
        <f t="shared" si="11"/>
        <v>0</v>
      </c>
      <c r="Q181" s="138">
        <v>0</v>
      </c>
      <c r="R181" s="138">
        <f t="shared" si="12"/>
        <v>0</v>
      </c>
      <c r="S181" s="138">
        <v>0</v>
      </c>
      <c r="T181" s="139">
        <f t="shared" si="13"/>
        <v>0</v>
      </c>
      <c r="AR181" s="140" t="s">
        <v>193</v>
      </c>
      <c r="AT181" s="140" t="s">
        <v>132</v>
      </c>
      <c r="AU181" s="140" t="s">
        <v>84</v>
      </c>
      <c r="AY181" s="13" t="s">
        <v>129</v>
      </c>
      <c r="BE181" s="141">
        <f t="shared" si="14"/>
        <v>0</v>
      </c>
      <c r="BF181" s="141">
        <f t="shared" si="15"/>
        <v>0</v>
      </c>
      <c r="BG181" s="141">
        <f t="shared" si="16"/>
        <v>0</v>
      </c>
      <c r="BH181" s="141">
        <f t="shared" si="17"/>
        <v>0</v>
      </c>
      <c r="BI181" s="141">
        <f t="shared" si="18"/>
        <v>0</v>
      </c>
      <c r="BJ181" s="13" t="s">
        <v>82</v>
      </c>
      <c r="BK181" s="141">
        <f t="shared" si="19"/>
        <v>0</v>
      </c>
      <c r="BL181" s="13" t="s">
        <v>193</v>
      </c>
      <c r="BM181" s="140" t="s">
        <v>366</v>
      </c>
    </row>
    <row r="182" spans="2:65" s="1" customFormat="1" ht="16.5" customHeight="1">
      <c r="B182" s="128"/>
      <c r="C182" s="129" t="s">
        <v>367</v>
      </c>
      <c r="D182" s="129" t="s">
        <v>132</v>
      </c>
      <c r="E182" s="130" t="s">
        <v>368</v>
      </c>
      <c r="F182" s="131" t="s">
        <v>369</v>
      </c>
      <c r="G182" s="132" t="s">
        <v>246</v>
      </c>
      <c r="H182" s="133">
        <v>1</v>
      </c>
      <c r="I182" s="134"/>
      <c r="J182" s="135">
        <f t="shared" si="10"/>
        <v>0</v>
      </c>
      <c r="K182" s="131" t="s">
        <v>1</v>
      </c>
      <c r="L182" s="28"/>
      <c r="M182" s="136" t="s">
        <v>1</v>
      </c>
      <c r="N182" s="137" t="s">
        <v>39</v>
      </c>
      <c r="P182" s="138">
        <f t="shared" si="11"/>
        <v>0</v>
      </c>
      <c r="Q182" s="138">
        <v>0</v>
      </c>
      <c r="R182" s="138">
        <f t="shared" si="12"/>
        <v>0</v>
      </c>
      <c r="S182" s="138">
        <v>0</v>
      </c>
      <c r="T182" s="139">
        <f t="shared" si="13"/>
        <v>0</v>
      </c>
      <c r="AR182" s="140" t="s">
        <v>193</v>
      </c>
      <c r="AT182" s="140" t="s">
        <v>132</v>
      </c>
      <c r="AU182" s="140" t="s">
        <v>84</v>
      </c>
      <c r="AY182" s="13" t="s">
        <v>129</v>
      </c>
      <c r="BE182" s="141">
        <f t="shared" si="14"/>
        <v>0</v>
      </c>
      <c r="BF182" s="141">
        <f t="shared" si="15"/>
        <v>0</v>
      </c>
      <c r="BG182" s="141">
        <f t="shared" si="16"/>
        <v>0</v>
      </c>
      <c r="BH182" s="141">
        <f t="shared" si="17"/>
        <v>0</v>
      </c>
      <c r="BI182" s="141">
        <f t="shared" si="18"/>
        <v>0</v>
      </c>
      <c r="BJ182" s="13" t="s">
        <v>82</v>
      </c>
      <c r="BK182" s="141">
        <f t="shared" si="19"/>
        <v>0</v>
      </c>
      <c r="BL182" s="13" t="s">
        <v>193</v>
      </c>
      <c r="BM182" s="140" t="s">
        <v>370</v>
      </c>
    </row>
    <row r="183" spans="2:65" s="1" customFormat="1" ht="21.75" customHeight="1">
      <c r="B183" s="128"/>
      <c r="C183" s="129" t="s">
        <v>371</v>
      </c>
      <c r="D183" s="129" t="s">
        <v>132</v>
      </c>
      <c r="E183" s="130" t="s">
        <v>372</v>
      </c>
      <c r="F183" s="131" t="s">
        <v>373</v>
      </c>
      <c r="G183" s="132" t="s">
        <v>246</v>
      </c>
      <c r="H183" s="133">
        <v>1</v>
      </c>
      <c r="I183" s="134"/>
      <c r="J183" s="135">
        <f t="shared" si="10"/>
        <v>0</v>
      </c>
      <c r="K183" s="131" t="s">
        <v>1</v>
      </c>
      <c r="L183" s="28"/>
      <c r="M183" s="136" t="s">
        <v>1</v>
      </c>
      <c r="N183" s="137" t="s">
        <v>39</v>
      </c>
      <c r="P183" s="138">
        <f t="shared" si="11"/>
        <v>0</v>
      </c>
      <c r="Q183" s="138">
        <v>0</v>
      </c>
      <c r="R183" s="138">
        <f t="shared" si="12"/>
        <v>0</v>
      </c>
      <c r="S183" s="138">
        <v>0</v>
      </c>
      <c r="T183" s="139">
        <f t="shared" si="13"/>
        <v>0</v>
      </c>
      <c r="AR183" s="140" t="s">
        <v>193</v>
      </c>
      <c r="AT183" s="140" t="s">
        <v>132</v>
      </c>
      <c r="AU183" s="140" t="s">
        <v>84</v>
      </c>
      <c r="AY183" s="13" t="s">
        <v>129</v>
      </c>
      <c r="BE183" s="141">
        <f t="shared" si="14"/>
        <v>0</v>
      </c>
      <c r="BF183" s="141">
        <f t="shared" si="15"/>
        <v>0</v>
      </c>
      <c r="BG183" s="141">
        <f t="shared" si="16"/>
        <v>0</v>
      </c>
      <c r="BH183" s="141">
        <f t="shared" si="17"/>
        <v>0</v>
      </c>
      <c r="BI183" s="141">
        <f t="shared" si="18"/>
        <v>0</v>
      </c>
      <c r="BJ183" s="13" t="s">
        <v>82</v>
      </c>
      <c r="BK183" s="141">
        <f t="shared" si="19"/>
        <v>0</v>
      </c>
      <c r="BL183" s="13" t="s">
        <v>193</v>
      </c>
      <c r="BM183" s="140" t="s">
        <v>374</v>
      </c>
    </row>
    <row r="184" spans="2:65" s="1" customFormat="1" ht="72">
      <c r="B184" s="128"/>
      <c r="C184" s="129" t="s">
        <v>375</v>
      </c>
      <c r="D184" s="129" t="s">
        <v>132</v>
      </c>
      <c r="E184" s="130" t="s">
        <v>376</v>
      </c>
      <c r="F184" s="131" t="s">
        <v>377</v>
      </c>
      <c r="G184" s="132" t="s">
        <v>222</v>
      </c>
      <c r="H184" s="133">
        <v>1</v>
      </c>
      <c r="I184" s="134"/>
      <c r="J184" s="135">
        <f t="shared" si="10"/>
        <v>0</v>
      </c>
      <c r="K184" s="131" t="s">
        <v>1</v>
      </c>
      <c r="L184" s="28"/>
      <c r="M184" s="136" t="s">
        <v>1</v>
      </c>
      <c r="N184" s="137" t="s">
        <v>39</v>
      </c>
      <c r="P184" s="138">
        <f t="shared" si="11"/>
        <v>0</v>
      </c>
      <c r="Q184" s="138">
        <v>0</v>
      </c>
      <c r="R184" s="138">
        <f t="shared" si="12"/>
        <v>0</v>
      </c>
      <c r="S184" s="138">
        <v>0</v>
      </c>
      <c r="T184" s="139">
        <f t="shared" si="13"/>
        <v>0</v>
      </c>
      <c r="AR184" s="140" t="s">
        <v>193</v>
      </c>
      <c r="AT184" s="140" t="s">
        <v>132</v>
      </c>
      <c r="AU184" s="140" t="s">
        <v>84</v>
      </c>
      <c r="AY184" s="13" t="s">
        <v>129</v>
      </c>
      <c r="BE184" s="141">
        <f t="shared" si="14"/>
        <v>0</v>
      </c>
      <c r="BF184" s="141">
        <f t="shared" si="15"/>
        <v>0</v>
      </c>
      <c r="BG184" s="141">
        <f t="shared" si="16"/>
        <v>0</v>
      </c>
      <c r="BH184" s="141">
        <f t="shared" si="17"/>
        <v>0</v>
      </c>
      <c r="BI184" s="141">
        <f t="shared" si="18"/>
        <v>0</v>
      </c>
      <c r="BJ184" s="13" t="s">
        <v>82</v>
      </c>
      <c r="BK184" s="141">
        <f t="shared" si="19"/>
        <v>0</v>
      </c>
      <c r="BL184" s="13" t="s">
        <v>193</v>
      </c>
      <c r="BM184" s="140" t="s">
        <v>378</v>
      </c>
    </row>
    <row r="185" spans="2:65" s="1" customFormat="1" ht="16.5" customHeight="1">
      <c r="B185" s="128"/>
      <c r="C185" s="129" t="s">
        <v>379</v>
      </c>
      <c r="D185" s="129" t="s">
        <v>132</v>
      </c>
      <c r="E185" s="130" t="s">
        <v>380</v>
      </c>
      <c r="F185" s="131" t="s">
        <v>381</v>
      </c>
      <c r="G185" s="132" t="s">
        <v>222</v>
      </c>
      <c r="H185" s="133">
        <v>1</v>
      </c>
      <c r="I185" s="134"/>
      <c r="J185" s="135">
        <f t="shared" si="10"/>
        <v>0</v>
      </c>
      <c r="K185" s="131" t="s">
        <v>1</v>
      </c>
      <c r="L185" s="28"/>
      <c r="M185" s="136" t="s">
        <v>1</v>
      </c>
      <c r="N185" s="137" t="s">
        <v>39</v>
      </c>
      <c r="P185" s="138">
        <f t="shared" si="11"/>
        <v>0</v>
      </c>
      <c r="Q185" s="138">
        <v>0</v>
      </c>
      <c r="R185" s="138">
        <f t="shared" si="12"/>
        <v>0</v>
      </c>
      <c r="S185" s="138">
        <v>0</v>
      </c>
      <c r="T185" s="139">
        <f t="shared" si="13"/>
        <v>0</v>
      </c>
      <c r="AR185" s="140" t="s">
        <v>193</v>
      </c>
      <c r="AT185" s="140" t="s">
        <v>132</v>
      </c>
      <c r="AU185" s="140" t="s">
        <v>84</v>
      </c>
      <c r="AY185" s="13" t="s">
        <v>129</v>
      </c>
      <c r="BE185" s="141">
        <f t="shared" si="14"/>
        <v>0</v>
      </c>
      <c r="BF185" s="141">
        <f t="shared" si="15"/>
        <v>0</v>
      </c>
      <c r="BG185" s="141">
        <f t="shared" si="16"/>
        <v>0</v>
      </c>
      <c r="BH185" s="141">
        <f t="shared" si="17"/>
        <v>0</v>
      </c>
      <c r="BI185" s="141">
        <f t="shared" si="18"/>
        <v>0</v>
      </c>
      <c r="BJ185" s="13" t="s">
        <v>82</v>
      </c>
      <c r="BK185" s="141">
        <f t="shared" si="19"/>
        <v>0</v>
      </c>
      <c r="BL185" s="13" t="s">
        <v>193</v>
      </c>
      <c r="BM185" s="140" t="s">
        <v>382</v>
      </c>
    </row>
    <row r="186" spans="2:65" s="1" customFormat="1" ht="16.5" customHeight="1">
      <c r="B186" s="128"/>
      <c r="C186" s="129" t="s">
        <v>383</v>
      </c>
      <c r="D186" s="129" t="s">
        <v>132</v>
      </c>
      <c r="E186" s="130" t="s">
        <v>384</v>
      </c>
      <c r="F186" s="131" t="s">
        <v>385</v>
      </c>
      <c r="G186" s="132" t="s">
        <v>222</v>
      </c>
      <c r="H186" s="133">
        <v>1</v>
      </c>
      <c r="I186" s="134"/>
      <c r="J186" s="135">
        <f t="shared" si="10"/>
        <v>0</v>
      </c>
      <c r="K186" s="131" t="s">
        <v>1</v>
      </c>
      <c r="L186" s="28"/>
      <c r="M186" s="136" t="s">
        <v>1</v>
      </c>
      <c r="N186" s="137" t="s">
        <v>39</v>
      </c>
      <c r="P186" s="138">
        <f t="shared" si="11"/>
        <v>0</v>
      </c>
      <c r="Q186" s="138">
        <v>0</v>
      </c>
      <c r="R186" s="138">
        <f t="shared" si="12"/>
        <v>0</v>
      </c>
      <c r="S186" s="138">
        <v>0</v>
      </c>
      <c r="T186" s="139">
        <f t="shared" si="13"/>
        <v>0</v>
      </c>
      <c r="AR186" s="140" t="s">
        <v>193</v>
      </c>
      <c r="AT186" s="140" t="s">
        <v>132</v>
      </c>
      <c r="AU186" s="140" t="s">
        <v>84</v>
      </c>
      <c r="AY186" s="13" t="s">
        <v>129</v>
      </c>
      <c r="BE186" s="141">
        <f t="shared" si="14"/>
        <v>0</v>
      </c>
      <c r="BF186" s="141">
        <f t="shared" si="15"/>
        <v>0</v>
      </c>
      <c r="BG186" s="141">
        <f t="shared" si="16"/>
        <v>0</v>
      </c>
      <c r="BH186" s="141">
        <f t="shared" si="17"/>
        <v>0</v>
      </c>
      <c r="BI186" s="141">
        <f t="shared" si="18"/>
        <v>0</v>
      </c>
      <c r="BJ186" s="13" t="s">
        <v>82</v>
      </c>
      <c r="BK186" s="141">
        <f t="shared" si="19"/>
        <v>0</v>
      </c>
      <c r="BL186" s="13" t="s">
        <v>193</v>
      </c>
      <c r="BM186" s="140" t="s">
        <v>386</v>
      </c>
    </row>
    <row r="187" spans="2:65" s="1" customFormat="1" ht="48">
      <c r="B187" s="128"/>
      <c r="C187" s="129" t="s">
        <v>387</v>
      </c>
      <c r="D187" s="129" t="s">
        <v>132</v>
      </c>
      <c r="E187" s="130" t="s">
        <v>388</v>
      </c>
      <c r="F187" s="131" t="s">
        <v>389</v>
      </c>
      <c r="G187" s="132" t="s">
        <v>222</v>
      </c>
      <c r="H187" s="133">
        <v>1</v>
      </c>
      <c r="I187" s="134"/>
      <c r="J187" s="135">
        <f t="shared" si="10"/>
        <v>0</v>
      </c>
      <c r="K187" s="131" t="s">
        <v>1</v>
      </c>
      <c r="L187" s="28"/>
      <c r="M187" s="136" t="s">
        <v>1</v>
      </c>
      <c r="N187" s="137" t="s">
        <v>39</v>
      </c>
      <c r="P187" s="138">
        <f t="shared" si="11"/>
        <v>0</v>
      </c>
      <c r="Q187" s="138">
        <v>0</v>
      </c>
      <c r="R187" s="138">
        <f t="shared" si="12"/>
        <v>0</v>
      </c>
      <c r="S187" s="138">
        <v>0</v>
      </c>
      <c r="T187" s="139">
        <f t="shared" si="13"/>
        <v>0</v>
      </c>
      <c r="AR187" s="140" t="s">
        <v>193</v>
      </c>
      <c r="AT187" s="140" t="s">
        <v>132</v>
      </c>
      <c r="AU187" s="140" t="s">
        <v>84</v>
      </c>
      <c r="AY187" s="13" t="s">
        <v>129</v>
      </c>
      <c r="BE187" s="141">
        <f t="shared" si="14"/>
        <v>0</v>
      </c>
      <c r="BF187" s="141">
        <f t="shared" si="15"/>
        <v>0</v>
      </c>
      <c r="BG187" s="141">
        <f t="shared" si="16"/>
        <v>0</v>
      </c>
      <c r="BH187" s="141">
        <f t="shared" si="17"/>
        <v>0</v>
      </c>
      <c r="BI187" s="141">
        <f t="shared" si="18"/>
        <v>0</v>
      </c>
      <c r="BJ187" s="13" t="s">
        <v>82</v>
      </c>
      <c r="BK187" s="141">
        <f t="shared" si="19"/>
        <v>0</v>
      </c>
      <c r="BL187" s="13" t="s">
        <v>193</v>
      </c>
      <c r="BM187" s="140" t="s">
        <v>390</v>
      </c>
    </row>
    <row r="188" spans="2:65" s="1" customFormat="1" ht="78" customHeight="1">
      <c r="B188" s="128"/>
      <c r="C188" s="129" t="s">
        <v>391</v>
      </c>
      <c r="D188" s="129" t="s">
        <v>132</v>
      </c>
      <c r="E188" s="130" t="s">
        <v>392</v>
      </c>
      <c r="F188" s="131" t="s">
        <v>393</v>
      </c>
      <c r="G188" s="132" t="s">
        <v>222</v>
      </c>
      <c r="H188" s="133">
        <v>1</v>
      </c>
      <c r="I188" s="134"/>
      <c r="J188" s="135">
        <f t="shared" si="10"/>
        <v>0</v>
      </c>
      <c r="K188" s="131" t="s">
        <v>1</v>
      </c>
      <c r="L188" s="28"/>
      <c r="M188" s="136" t="s">
        <v>1</v>
      </c>
      <c r="N188" s="137" t="s">
        <v>39</v>
      </c>
      <c r="P188" s="138">
        <f t="shared" si="11"/>
        <v>0</v>
      </c>
      <c r="Q188" s="138">
        <v>0</v>
      </c>
      <c r="R188" s="138">
        <f t="shared" si="12"/>
        <v>0</v>
      </c>
      <c r="S188" s="138">
        <v>0</v>
      </c>
      <c r="T188" s="139">
        <f t="shared" si="13"/>
        <v>0</v>
      </c>
      <c r="AR188" s="140" t="s">
        <v>193</v>
      </c>
      <c r="AT188" s="140" t="s">
        <v>132</v>
      </c>
      <c r="AU188" s="140" t="s">
        <v>84</v>
      </c>
      <c r="AY188" s="13" t="s">
        <v>129</v>
      </c>
      <c r="BE188" s="141">
        <f t="shared" si="14"/>
        <v>0</v>
      </c>
      <c r="BF188" s="141">
        <f t="shared" si="15"/>
        <v>0</v>
      </c>
      <c r="BG188" s="141">
        <f t="shared" si="16"/>
        <v>0</v>
      </c>
      <c r="BH188" s="141">
        <f t="shared" si="17"/>
        <v>0</v>
      </c>
      <c r="BI188" s="141">
        <f t="shared" si="18"/>
        <v>0</v>
      </c>
      <c r="BJ188" s="13" t="s">
        <v>82</v>
      </c>
      <c r="BK188" s="141">
        <f t="shared" si="19"/>
        <v>0</v>
      </c>
      <c r="BL188" s="13" t="s">
        <v>193</v>
      </c>
      <c r="BM188" s="140" t="s">
        <v>394</v>
      </c>
    </row>
    <row r="189" spans="2:65" s="1" customFormat="1" ht="24">
      <c r="B189" s="128"/>
      <c r="C189" s="129" t="s">
        <v>395</v>
      </c>
      <c r="D189" s="129" t="s">
        <v>132</v>
      </c>
      <c r="E189" s="130" t="s">
        <v>396</v>
      </c>
      <c r="F189" s="131" t="s">
        <v>397</v>
      </c>
      <c r="G189" s="132" t="s">
        <v>222</v>
      </c>
      <c r="H189" s="133">
        <v>1</v>
      </c>
      <c r="I189" s="134"/>
      <c r="J189" s="135">
        <f t="shared" si="10"/>
        <v>0</v>
      </c>
      <c r="K189" s="131" t="s">
        <v>1</v>
      </c>
      <c r="L189" s="28"/>
      <c r="M189" s="136" t="s">
        <v>1</v>
      </c>
      <c r="N189" s="137" t="s">
        <v>39</v>
      </c>
      <c r="P189" s="138">
        <f t="shared" si="11"/>
        <v>0</v>
      </c>
      <c r="Q189" s="138">
        <v>0</v>
      </c>
      <c r="R189" s="138">
        <f t="shared" si="12"/>
        <v>0</v>
      </c>
      <c r="S189" s="138">
        <v>0</v>
      </c>
      <c r="T189" s="139">
        <f t="shared" si="13"/>
        <v>0</v>
      </c>
      <c r="AR189" s="140" t="s">
        <v>193</v>
      </c>
      <c r="AT189" s="140" t="s">
        <v>132</v>
      </c>
      <c r="AU189" s="140" t="s">
        <v>84</v>
      </c>
      <c r="AY189" s="13" t="s">
        <v>129</v>
      </c>
      <c r="BE189" s="141">
        <f t="shared" si="14"/>
        <v>0</v>
      </c>
      <c r="BF189" s="141">
        <f t="shared" si="15"/>
        <v>0</v>
      </c>
      <c r="BG189" s="141">
        <f t="shared" si="16"/>
        <v>0</v>
      </c>
      <c r="BH189" s="141">
        <f t="shared" si="17"/>
        <v>0</v>
      </c>
      <c r="BI189" s="141">
        <f t="shared" si="18"/>
        <v>0</v>
      </c>
      <c r="BJ189" s="13" t="s">
        <v>82</v>
      </c>
      <c r="BK189" s="141">
        <f t="shared" si="19"/>
        <v>0</v>
      </c>
      <c r="BL189" s="13" t="s">
        <v>193</v>
      </c>
      <c r="BM189" s="140" t="s">
        <v>398</v>
      </c>
    </row>
    <row r="190" spans="2:65" s="1" customFormat="1" ht="21.75" customHeight="1">
      <c r="B190" s="128"/>
      <c r="C190" s="129" t="s">
        <v>399</v>
      </c>
      <c r="D190" s="129" t="s">
        <v>132</v>
      </c>
      <c r="E190" s="130" t="s">
        <v>400</v>
      </c>
      <c r="F190" s="131" t="s">
        <v>401</v>
      </c>
      <c r="G190" s="132" t="s">
        <v>242</v>
      </c>
      <c r="H190" s="133">
        <v>40</v>
      </c>
      <c r="I190" s="134"/>
      <c r="J190" s="135">
        <f t="shared" si="10"/>
        <v>0</v>
      </c>
      <c r="K190" s="131" t="s">
        <v>1</v>
      </c>
      <c r="L190" s="28"/>
      <c r="M190" s="136" t="s">
        <v>1</v>
      </c>
      <c r="N190" s="137" t="s">
        <v>39</v>
      </c>
      <c r="P190" s="138">
        <f t="shared" si="11"/>
        <v>0</v>
      </c>
      <c r="Q190" s="138">
        <v>0</v>
      </c>
      <c r="R190" s="138">
        <f t="shared" si="12"/>
        <v>0</v>
      </c>
      <c r="S190" s="138">
        <v>0</v>
      </c>
      <c r="T190" s="139">
        <f t="shared" si="13"/>
        <v>0</v>
      </c>
      <c r="AR190" s="140" t="s">
        <v>193</v>
      </c>
      <c r="AT190" s="140" t="s">
        <v>132</v>
      </c>
      <c r="AU190" s="140" t="s">
        <v>84</v>
      </c>
      <c r="AY190" s="13" t="s">
        <v>129</v>
      </c>
      <c r="BE190" s="141">
        <f t="shared" si="14"/>
        <v>0</v>
      </c>
      <c r="BF190" s="141">
        <f t="shared" si="15"/>
        <v>0</v>
      </c>
      <c r="BG190" s="141">
        <f t="shared" si="16"/>
        <v>0</v>
      </c>
      <c r="BH190" s="141">
        <f t="shared" si="17"/>
        <v>0</v>
      </c>
      <c r="BI190" s="141">
        <f t="shared" si="18"/>
        <v>0</v>
      </c>
      <c r="BJ190" s="13" t="s">
        <v>82</v>
      </c>
      <c r="BK190" s="141">
        <f t="shared" si="19"/>
        <v>0</v>
      </c>
      <c r="BL190" s="13" t="s">
        <v>193</v>
      </c>
      <c r="BM190" s="140" t="s">
        <v>402</v>
      </c>
    </row>
    <row r="191" spans="2:65" s="1" customFormat="1" ht="16.5" customHeight="1">
      <c r="B191" s="128"/>
      <c r="C191" s="129" t="s">
        <v>403</v>
      </c>
      <c r="D191" s="129" t="s">
        <v>132</v>
      </c>
      <c r="E191" s="130" t="s">
        <v>404</v>
      </c>
      <c r="F191" s="131" t="s">
        <v>405</v>
      </c>
      <c r="G191" s="132" t="s">
        <v>246</v>
      </c>
      <c r="H191" s="133">
        <v>1</v>
      </c>
      <c r="I191" s="134"/>
      <c r="J191" s="135">
        <f t="shared" si="10"/>
        <v>0</v>
      </c>
      <c r="K191" s="131" t="s">
        <v>1</v>
      </c>
      <c r="L191" s="28"/>
      <c r="M191" s="136" t="s">
        <v>1</v>
      </c>
      <c r="N191" s="137" t="s">
        <v>39</v>
      </c>
      <c r="P191" s="138">
        <f t="shared" si="11"/>
        <v>0</v>
      </c>
      <c r="Q191" s="138">
        <v>0</v>
      </c>
      <c r="R191" s="138">
        <f t="shared" si="12"/>
        <v>0</v>
      </c>
      <c r="S191" s="138">
        <v>0</v>
      </c>
      <c r="T191" s="139">
        <f t="shared" si="13"/>
        <v>0</v>
      </c>
      <c r="AR191" s="140" t="s">
        <v>193</v>
      </c>
      <c r="AT191" s="140" t="s">
        <v>132</v>
      </c>
      <c r="AU191" s="140" t="s">
        <v>84</v>
      </c>
      <c r="AY191" s="13" t="s">
        <v>129</v>
      </c>
      <c r="BE191" s="141">
        <f t="shared" si="14"/>
        <v>0</v>
      </c>
      <c r="BF191" s="141">
        <f t="shared" si="15"/>
        <v>0</v>
      </c>
      <c r="BG191" s="141">
        <f t="shared" si="16"/>
        <v>0</v>
      </c>
      <c r="BH191" s="141">
        <f t="shared" si="17"/>
        <v>0</v>
      </c>
      <c r="BI191" s="141">
        <f t="shared" si="18"/>
        <v>0</v>
      </c>
      <c r="BJ191" s="13" t="s">
        <v>82</v>
      </c>
      <c r="BK191" s="141">
        <f t="shared" si="19"/>
        <v>0</v>
      </c>
      <c r="BL191" s="13" t="s">
        <v>193</v>
      </c>
      <c r="BM191" s="140" t="s">
        <v>406</v>
      </c>
    </row>
    <row r="192" spans="2:65" s="1" customFormat="1" ht="33" customHeight="1">
      <c r="B192" s="128"/>
      <c r="C192" s="129" t="s">
        <v>407</v>
      </c>
      <c r="D192" s="129" t="s">
        <v>132</v>
      </c>
      <c r="E192" s="130" t="s">
        <v>408</v>
      </c>
      <c r="F192" s="131" t="s">
        <v>409</v>
      </c>
      <c r="G192" s="132" t="s">
        <v>246</v>
      </c>
      <c r="H192" s="133">
        <v>1</v>
      </c>
      <c r="I192" s="134"/>
      <c r="J192" s="135">
        <f t="shared" si="10"/>
        <v>0</v>
      </c>
      <c r="K192" s="131" t="s">
        <v>1</v>
      </c>
      <c r="L192" s="28"/>
      <c r="M192" s="136" t="s">
        <v>1</v>
      </c>
      <c r="N192" s="137" t="s">
        <v>39</v>
      </c>
      <c r="P192" s="138">
        <f t="shared" si="11"/>
        <v>0</v>
      </c>
      <c r="Q192" s="138">
        <v>0</v>
      </c>
      <c r="R192" s="138">
        <f t="shared" si="12"/>
        <v>0</v>
      </c>
      <c r="S192" s="138">
        <v>0</v>
      </c>
      <c r="T192" s="139">
        <f t="shared" si="13"/>
        <v>0</v>
      </c>
      <c r="AR192" s="140" t="s">
        <v>193</v>
      </c>
      <c r="AT192" s="140" t="s">
        <v>132</v>
      </c>
      <c r="AU192" s="140" t="s">
        <v>84</v>
      </c>
      <c r="AY192" s="13" t="s">
        <v>129</v>
      </c>
      <c r="BE192" s="141">
        <f t="shared" si="14"/>
        <v>0</v>
      </c>
      <c r="BF192" s="141">
        <f t="shared" si="15"/>
        <v>0</v>
      </c>
      <c r="BG192" s="141">
        <f t="shared" si="16"/>
        <v>0</v>
      </c>
      <c r="BH192" s="141">
        <f t="shared" si="17"/>
        <v>0</v>
      </c>
      <c r="BI192" s="141">
        <f t="shared" si="18"/>
        <v>0</v>
      </c>
      <c r="BJ192" s="13" t="s">
        <v>82</v>
      </c>
      <c r="BK192" s="141">
        <f t="shared" si="19"/>
        <v>0</v>
      </c>
      <c r="BL192" s="13" t="s">
        <v>193</v>
      </c>
      <c r="BM192" s="140" t="s">
        <v>410</v>
      </c>
    </row>
    <row r="193" spans="2:65" s="1" customFormat="1" ht="36">
      <c r="B193" s="128"/>
      <c r="C193" s="129" t="s">
        <v>411</v>
      </c>
      <c r="D193" s="129" t="s">
        <v>132</v>
      </c>
      <c r="E193" s="130" t="s">
        <v>412</v>
      </c>
      <c r="F193" s="131" t="s">
        <v>413</v>
      </c>
      <c r="G193" s="132" t="s">
        <v>246</v>
      </c>
      <c r="H193" s="133">
        <v>1</v>
      </c>
      <c r="I193" s="134"/>
      <c r="J193" s="135">
        <f t="shared" si="10"/>
        <v>0</v>
      </c>
      <c r="K193" s="131" t="s">
        <v>1</v>
      </c>
      <c r="L193" s="28"/>
      <c r="M193" s="136" t="s">
        <v>1</v>
      </c>
      <c r="N193" s="137" t="s">
        <v>39</v>
      </c>
      <c r="P193" s="138">
        <f t="shared" si="11"/>
        <v>0</v>
      </c>
      <c r="Q193" s="138">
        <v>0</v>
      </c>
      <c r="R193" s="138">
        <f t="shared" si="12"/>
        <v>0</v>
      </c>
      <c r="S193" s="138">
        <v>0</v>
      </c>
      <c r="T193" s="139">
        <f t="shared" si="13"/>
        <v>0</v>
      </c>
      <c r="AR193" s="140" t="s">
        <v>193</v>
      </c>
      <c r="AT193" s="140" t="s">
        <v>132</v>
      </c>
      <c r="AU193" s="140" t="s">
        <v>84</v>
      </c>
      <c r="AY193" s="13" t="s">
        <v>129</v>
      </c>
      <c r="BE193" s="141">
        <f t="shared" si="14"/>
        <v>0</v>
      </c>
      <c r="BF193" s="141">
        <f t="shared" si="15"/>
        <v>0</v>
      </c>
      <c r="BG193" s="141">
        <f t="shared" si="16"/>
        <v>0</v>
      </c>
      <c r="BH193" s="141">
        <f t="shared" si="17"/>
        <v>0</v>
      </c>
      <c r="BI193" s="141">
        <f t="shared" si="18"/>
        <v>0</v>
      </c>
      <c r="BJ193" s="13" t="s">
        <v>82</v>
      </c>
      <c r="BK193" s="141">
        <f t="shared" si="19"/>
        <v>0</v>
      </c>
      <c r="BL193" s="13" t="s">
        <v>193</v>
      </c>
      <c r="BM193" s="140" t="s">
        <v>414</v>
      </c>
    </row>
    <row r="194" spans="2:65" s="1" customFormat="1" ht="16.5" customHeight="1">
      <c r="B194" s="128"/>
      <c r="C194" s="129" t="s">
        <v>415</v>
      </c>
      <c r="D194" s="129" t="s">
        <v>132</v>
      </c>
      <c r="E194" s="130" t="s">
        <v>416</v>
      </c>
      <c r="F194" s="131" t="s">
        <v>417</v>
      </c>
      <c r="G194" s="132" t="s">
        <v>418</v>
      </c>
      <c r="H194" s="133">
        <v>50</v>
      </c>
      <c r="I194" s="134"/>
      <c r="J194" s="135">
        <f t="shared" si="10"/>
        <v>0</v>
      </c>
      <c r="K194" s="131" t="s">
        <v>1</v>
      </c>
      <c r="L194" s="28"/>
      <c r="M194" s="136" t="s">
        <v>1</v>
      </c>
      <c r="N194" s="137" t="s">
        <v>39</v>
      </c>
      <c r="P194" s="138">
        <f t="shared" si="11"/>
        <v>0</v>
      </c>
      <c r="Q194" s="138">
        <v>0</v>
      </c>
      <c r="R194" s="138">
        <f t="shared" si="12"/>
        <v>0</v>
      </c>
      <c r="S194" s="138">
        <v>0</v>
      </c>
      <c r="T194" s="139">
        <f t="shared" si="13"/>
        <v>0</v>
      </c>
      <c r="AR194" s="140" t="s">
        <v>193</v>
      </c>
      <c r="AT194" s="140" t="s">
        <v>132</v>
      </c>
      <c r="AU194" s="140" t="s">
        <v>84</v>
      </c>
      <c r="AY194" s="13" t="s">
        <v>129</v>
      </c>
      <c r="BE194" s="141">
        <f t="shared" si="14"/>
        <v>0</v>
      </c>
      <c r="BF194" s="141">
        <f t="shared" si="15"/>
        <v>0</v>
      </c>
      <c r="BG194" s="141">
        <f t="shared" si="16"/>
        <v>0</v>
      </c>
      <c r="BH194" s="141">
        <f t="shared" si="17"/>
        <v>0</v>
      </c>
      <c r="BI194" s="141">
        <f t="shared" si="18"/>
        <v>0</v>
      </c>
      <c r="BJ194" s="13" t="s">
        <v>82</v>
      </c>
      <c r="BK194" s="141">
        <f t="shared" si="19"/>
        <v>0</v>
      </c>
      <c r="BL194" s="13" t="s">
        <v>193</v>
      </c>
      <c r="BM194" s="140" t="s">
        <v>419</v>
      </c>
    </row>
    <row r="195" spans="2:65" s="1" customFormat="1" ht="24">
      <c r="B195" s="128"/>
      <c r="C195" s="129" t="s">
        <v>420</v>
      </c>
      <c r="D195" s="129" t="s">
        <v>132</v>
      </c>
      <c r="E195" s="130" t="s">
        <v>421</v>
      </c>
      <c r="F195" s="131" t="s">
        <v>422</v>
      </c>
      <c r="G195" s="132" t="s">
        <v>222</v>
      </c>
      <c r="H195" s="133">
        <v>1</v>
      </c>
      <c r="I195" s="134"/>
      <c r="J195" s="135">
        <f t="shared" si="10"/>
        <v>0</v>
      </c>
      <c r="K195" s="131" t="s">
        <v>1</v>
      </c>
      <c r="L195" s="28"/>
      <c r="M195" s="136" t="s">
        <v>1</v>
      </c>
      <c r="N195" s="137" t="s">
        <v>39</v>
      </c>
      <c r="P195" s="138">
        <f t="shared" si="11"/>
        <v>0</v>
      </c>
      <c r="Q195" s="138">
        <v>0</v>
      </c>
      <c r="R195" s="138">
        <f t="shared" si="12"/>
        <v>0</v>
      </c>
      <c r="S195" s="138">
        <v>0</v>
      </c>
      <c r="T195" s="139">
        <f t="shared" si="13"/>
        <v>0</v>
      </c>
      <c r="AR195" s="140" t="s">
        <v>193</v>
      </c>
      <c r="AT195" s="140" t="s">
        <v>132</v>
      </c>
      <c r="AU195" s="140" t="s">
        <v>84</v>
      </c>
      <c r="AY195" s="13" t="s">
        <v>129</v>
      </c>
      <c r="BE195" s="141">
        <f t="shared" si="14"/>
        <v>0</v>
      </c>
      <c r="BF195" s="141">
        <f t="shared" si="15"/>
        <v>0</v>
      </c>
      <c r="BG195" s="141">
        <f t="shared" si="16"/>
        <v>0</v>
      </c>
      <c r="BH195" s="141">
        <f t="shared" si="17"/>
        <v>0</v>
      </c>
      <c r="BI195" s="141">
        <f t="shared" si="18"/>
        <v>0</v>
      </c>
      <c r="BJ195" s="13" t="s">
        <v>82</v>
      </c>
      <c r="BK195" s="141">
        <f t="shared" si="19"/>
        <v>0</v>
      </c>
      <c r="BL195" s="13" t="s">
        <v>193</v>
      </c>
      <c r="BM195" s="140" t="s">
        <v>423</v>
      </c>
    </row>
    <row r="196" spans="2:65" s="1" customFormat="1" ht="24">
      <c r="B196" s="128"/>
      <c r="C196" s="129" t="s">
        <v>424</v>
      </c>
      <c r="D196" s="129" t="s">
        <v>132</v>
      </c>
      <c r="E196" s="130" t="s">
        <v>425</v>
      </c>
      <c r="F196" s="131" t="s">
        <v>426</v>
      </c>
      <c r="G196" s="132" t="s">
        <v>246</v>
      </c>
      <c r="H196" s="133">
        <v>1</v>
      </c>
      <c r="I196" s="134"/>
      <c r="J196" s="135">
        <f t="shared" si="10"/>
        <v>0</v>
      </c>
      <c r="K196" s="131" t="s">
        <v>1</v>
      </c>
      <c r="L196" s="28"/>
      <c r="M196" s="136" t="s">
        <v>1</v>
      </c>
      <c r="N196" s="137" t="s">
        <v>39</v>
      </c>
      <c r="P196" s="138">
        <f t="shared" si="11"/>
        <v>0</v>
      </c>
      <c r="Q196" s="138">
        <v>0</v>
      </c>
      <c r="R196" s="138">
        <f t="shared" si="12"/>
        <v>0</v>
      </c>
      <c r="S196" s="138">
        <v>0</v>
      </c>
      <c r="T196" s="139">
        <f t="shared" si="13"/>
        <v>0</v>
      </c>
      <c r="AR196" s="140" t="s">
        <v>193</v>
      </c>
      <c r="AT196" s="140" t="s">
        <v>132</v>
      </c>
      <c r="AU196" s="140" t="s">
        <v>84</v>
      </c>
      <c r="AY196" s="13" t="s">
        <v>129</v>
      </c>
      <c r="BE196" s="141">
        <f t="shared" si="14"/>
        <v>0</v>
      </c>
      <c r="BF196" s="141">
        <f t="shared" si="15"/>
        <v>0</v>
      </c>
      <c r="BG196" s="141">
        <f t="shared" si="16"/>
        <v>0</v>
      </c>
      <c r="BH196" s="141">
        <f t="shared" si="17"/>
        <v>0</v>
      </c>
      <c r="BI196" s="141">
        <f t="shared" si="18"/>
        <v>0</v>
      </c>
      <c r="BJ196" s="13" t="s">
        <v>82</v>
      </c>
      <c r="BK196" s="141">
        <f t="shared" si="19"/>
        <v>0</v>
      </c>
      <c r="BL196" s="13" t="s">
        <v>193</v>
      </c>
      <c r="BM196" s="140" t="s">
        <v>427</v>
      </c>
    </row>
    <row r="197" spans="2:65" s="1" customFormat="1" ht="21.75" customHeight="1">
      <c r="B197" s="128"/>
      <c r="C197" s="129" t="s">
        <v>428</v>
      </c>
      <c r="D197" s="129" t="s">
        <v>132</v>
      </c>
      <c r="E197" s="130" t="s">
        <v>429</v>
      </c>
      <c r="F197" s="131" t="s">
        <v>373</v>
      </c>
      <c r="G197" s="132" t="s">
        <v>246</v>
      </c>
      <c r="H197" s="133">
        <v>1</v>
      </c>
      <c r="I197" s="134"/>
      <c r="J197" s="135">
        <f t="shared" si="10"/>
        <v>0</v>
      </c>
      <c r="K197" s="131" t="s">
        <v>1</v>
      </c>
      <c r="L197" s="28"/>
      <c r="M197" s="136" t="s">
        <v>1</v>
      </c>
      <c r="N197" s="137" t="s">
        <v>39</v>
      </c>
      <c r="P197" s="138">
        <f t="shared" si="11"/>
        <v>0</v>
      </c>
      <c r="Q197" s="138">
        <v>0</v>
      </c>
      <c r="R197" s="138">
        <f t="shared" si="12"/>
        <v>0</v>
      </c>
      <c r="S197" s="138">
        <v>0</v>
      </c>
      <c r="T197" s="139">
        <f t="shared" si="13"/>
        <v>0</v>
      </c>
      <c r="AR197" s="140" t="s">
        <v>193</v>
      </c>
      <c r="AT197" s="140" t="s">
        <v>132</v>
      </c>
      <c r="AU197" s="140" t="s">
        <v>84</v>
      </c>
      <c r="AY197" s="13" t="s">
        <v>129</v>
      </c>
      <c r="BE197" s="141">
        <f t="shared" si="14"/>
        <v>0</v>
      </c>
      <c r="BF197" s="141">
        <f t="shared" si="15"/>
        <v>0</v>
      </c>
      <c r="BG197" s="141">
        <f t="shared" si="16"/>
        <v>0</v>
      </c>
      <c r="BH197" s="141">
        <f t="shared" si="17"/>
        <v>0</v>
      </c>
      <c r="BI197" s="141">
        <f t="shared" si="18"/>
        <v>0</v>
      </c>
      <c r="BJ197" s="13" t="s">
        <v>82</v>
      </c>
      <c r="BK197" s="141">
        <f t="shared" si="19"/>
        <v>0</v>
      </c>
      <c r="BL197" s="13" t="s">
        <v>193</v>
      </c>
      <c r="BM197" s="140" t="s">
        <v>430</v>
      </c>
    </row>
    <row r="198" spans="2:65" s="1" customFormat="1" ht="24">
      <c r="B198" s="128"/>
      <c r="C198" s="129" t="s">
        <v>431</v>
      </c>
      <c r="D198" s="129" t="s">
        <v>132</v>
      </c>
      <c r="E198" s="130" t="s">
        <v>432</v>
      </c>
      <c r="F198" s="131" t="s">
        <v>433</v>
      </c>
      <c r="G198" s="132" t="s">
        <v>222</v>
      </c>
      <c r="H198" s="133">
        <v>1</v>
      </c>
      <c r="I198" s="134"/>
      <c r="J198" s="135">
        <f t="shared" si="10"/>
        <v>0</v>
      </c>
      <c r="K198" s="131" t="s">
        <v>1</v>
      </c>
      <c r="L198" s="28"/>
      <c r="M198" s="136" t="s">
        <v>1</v>
      </c>
      <c r="N198" s="137" t="s">
        <v>39</v>
      </c>
      <c r="P198" s="138">
        <f t="shared" si="11"/>
        <v>0</v>
      </c>
      <c r="Q198" s="138">
        <v>0</v>
      </c>
      <c r="R198" s="138">
        <f t="shared" si="12"/>
        <v>0</v>
      </c>
      <c r="S198" s="138">
        <v>0</v>
      </c>
      <c r="T198" s="139">
        <f t="shared" si="13"/>
        <v>0</v>
      </c>
      <c r="AR198" s="140" t="s">
        <v>193</v>
      </c>
      <c r="AT198" s="140" t="s">
        <v>132</v>
      </c>
      <c r="AU198" s="140" t="s">
        <v>84</v>
      </c>
      <c r="AY198" s="13" t="s">
        <v>129</v>
      </c>
      <c r="BE198" s="141">
        <f t="shared" si="14"/>
        <v>0</v>
      </c>
      <c r="BF198" s="141">
        <f t="shared" si="15"/>
        <v>0</v>
      </c>
      <c r="BG198" s="141">
        <f t="shared" si="16"/>
        <v>0</v>
      </c>
      <c r="BH198" s="141">
        <f t="shared" si="17"/>
        <v>0</v>
      </c>
      <c r="BI198" s="141">
        <f t="shared" si="18"/>
        <v>0</v>
      </c>
      <c r="BJ198" s="13" t="s">
        <v>82</v>
      </c>
      <c r="BK198" s="141">
        <f t="shared" si="19"/>
        <v>0</v>
      </c>
      <c r="BL198" s="13" t="s">
        <v>193</v>
      </c>
      <c r="BM198" s="140" t="s">
        <v>434</v>
      </c>
    </row>
    <row r="199" spans="2:65" s="1" customFormat="1" ht="24">
      <c r="B199" s="128"/>
      <c r="C199" s="129" t="s">
        <v>435</v>
      </c>
      <c r="D199" s="129" t="s">
        <v>132</v>
      </c>
      <c r="E199" s="130" t="s">
        <v>436</v>
      </c>
      <c r="F199" s="131" t="s">
        <v>437</v>
      </c>
      <c r="G199" s="132" t="s">
        <v>222</v>
      </c>
      <c r="H199" s="133">
        <v>1</v>
      </c>
      <c r="I199" s="134"/>
      <c r="J199" s="135">
        <f t="shared" si="10"/>
        <v>0</v>
      </c>
      <c r="K199" s="131" t="s">
        <v>1</v>
      </c>
      <c r="L199" s="28"/>
      <c r="M199" s="136" t="s">
        <v>1</v>
      </c>
      <c r="N199" s="137" t="s">
        <v>39</v>
      </c>
      <c r="P199" s="138">
        <f t="shared" si="11"/>
        <v>0</v>
      </c>
      <c r="Q199" s="138">
        <v>0</v>
      </c>
      <c r="R199" s="138">
        <f t="shared" si="12"/>
        <v>0</v>
      </c>
      <c r="S199" s="138">
        <v>0</v>
      </c>
      <c r="T199" s="139">
        <f t="shared" si="13"/>
        <v>0</v>
      </c>
      <c r="AR199" s="140" t="s">
        <v>193</v>
      </c>
      <c r="AT199" s="140" t="s">
        <v>132</v>
      </c>
      <c r="AU199" s="140" t="s">
        <v>84</v>
      </c>
      <c r="AY199" s="13" t="s">
        <v>129</v>
      </c>
      <c r="BE199" s="141">
        <f t="shared" si="14"/>
        <v>0</v>
      </c>
      <c r="BF199" s="141">
        <f t="shared" si="15"/>
        <v>0</v>
      </c>
      <c r="BG199" s="141">
        <f t="shared" si="16"/>
        <v>0</v>
      </c>
      <c r="BH199" s="141">
        <f t="shared" si="17"/>
        <v>0</v>
      </c>
      <c r="BI199" s="141">
        <f t="shared" si="18"/>
        <v>0</v>
      </c>
      <c r="BJ199" s="13" t="s">
        <v>82</v>
      </c>
      <c r="BK199" s="141">
        <f t="shared" si="19"/>
        <v>0</v>
      </c>
      <c r="BL199" s="13" t="s">
        <v>193</v>
      </c>
      <c r="BM199" s="140" t="s">
        <v>438</v>
      </c>
    </row>
    <row r="200" spans="2:65" s="1" customFormat="1" ht="33" customHeight="1">
      <c r="B200" s="128"/>
      <c r="C200" s="129" t="s">
        <v>439</v>
      </c>
      <c r="D200" s="129" t="s">
        <v>132</v>
      </c>
      <c r="E200" s="130" t="s">
        <v>440</v>
      </c>
      <c r="F200" s="131" t="s">
        <v>441</v>
      </c>
      <c r="G200" s="132" t="s">
        <v>222</v>
      </c>
      <c r="H200" s="133">
        <v>1</v>
      </c>
      <c r="I200" s="134"/>
      <c r="J200" s="135">
        <f t="shared" si="10"/>
        <v>0</v>
      </c>
      <c r="K200" s="131" t="s">
        <v>1</v>
      </c>
      <c r="L200" s="28"/>
      <c r="M200" s="136" t="s">
        <v>1</v>
      </c>
      <c r="N200" s="137" t="s">
        <v>39</v>
      </c>
      <c r="P200" s="138">
        <f t="shared" si="11"/>
        <v>0</v>
      </c>
      <c r="Q200" s="138">
        <v>0</v>
      </c>
      <c r="R200" s="138">
        <f t="shared" si="12"/>
        <v>0</v>
      </c>
      <c r="S200" s="138">
        <v>0</v>
      </c>
      <c r="T200" s="139">
        <f t="shared" si="13"/>
        <v>0</v>
      </c>
      <c r="AR200" s="140" t="s">
        <v>193</v>
      </c>
      <c r="AT200" s="140" t="s">
        <v>132</v>
      </c>
      <c r="AU200" s="140" t="s">
        <v>84</v>
      </c>
      <c r="AY200" s="13" t="s">
        <v>129</v>
      </c>
      <c r="BE200" s="141">
        <f t="shared" si="14"/>
        <v>0</v>
      </c>
      <c r="BF200" s="141">
        <f t="shared" si="15"/>
        <v>0</v>
      </c>
      <c r="BG200" s="141">
        <f t="shared" si="16"/>
        <v>0</v>
      </c>
      <c r="BH200" s="141">
        <f t="shared" si="17"/>
        <v>0</v>
      </c>
      <c r="BI200" s="141">
        <f t="shared" si="18"/>
        <v>0</v>
      </c>
      <c r="BJ200" s="13" t="s">
        <v>82</v>
      </c>
      <c r="BK200" s="141">
        <f t="shared" si="19"/>
        <v>0</v>
      </c>
      <c r="BL200" s="13" t="s">
        <v>193</v>
      </c>
      <c r="BM200" s="140" t="s">
        <v>442</v>
      </c>
    </row>
    <row r="201" spans="2:65" s="1" customFormat="1" ht="24">
      <c r="B201" s="128"/>
      <c r="C201" s="129" t="s">
        <v>352</v>
      </c>
      <c r="D201" s="129" t="s">
        <v>132</v>
      </c>
      <c r="E201" s="130" t="s">
        <v>443</v>
      </c>
      <c r="F201" s="131" t="s">
        <v>444</v>
      </c>
      <c r="G201" s="132" t="s">
        <v>222</v>
      </c>
      <c r="H201" s="133">
        <v>1</v>
      </c>
      <c r="I201" s="134"/>
      <c r="J201" s="135">
        <f t="shared" si="10"/>
        <v>0</v>
      </c>
      <c r="K201" s="131" t="s">
        <v>1</v>
      </c>
      <c r="L201" s="28"/>
      <c r="M201" s="136" t="s">
        <v>1</v>
      </c>
      <c r="N201" s="137" t="s">
        <v>39</v>
      </c>
      <c r="P201" s="138">
        <f t="shared" si="11"/>
        <v>0</v>
      </c>
      <c r="Q201" s="138">
        <v>0</v>
      </c>
      <c r="R201" s="138">
        <f t="shared" si="12"/>
        <v>0</v>
      </c>
      <c r="S201" s="138">
        <v>0</v>
      </c>
      <c r="T201" s="139">
        <f t="shared" si="13"/>
        <v>0</v>
      </c>
      <c r="AR201" s="140" t="s">
        <v>193</v>
      </c>
      <c r="AT201" s="140" t="s">
        <v>132</v>
      </c>
      <c r="AU201" s="140" t="s">
        <v>84</v>
      </c>
      <c r="AY201" s="13" t="s">
        <v>129</v>
      </c>
      <c r="BE201" s="141">
        <f t="shared" si="14"/>
        <v>0</v>
      </c>
      <c r="BF201" s="141">
        <f t="shared" si="15"/>
        <v>0</v>
      </c>
      <c r="BG201" s="141">
        <f t="shared" si="16"/>
        <v>0</v>
      </c>
      <c r="BH201" s="141">
        <f t="shared" si="17"/>
        <v>0</v>
      </c>
      <c r="BI201" s="141">
        <f t="shared" si="18"/>
        <v>0</v>
      </c>
      <c r="BJ201" s="13" t="s">
        <v>82</v>
      </c>
      <c r="BK201" s="141">
        <f t="shared" si="19"/>
        <v>0</v>
      </c>
      <c r="BL201" s="13" t="s">
        <v>193</v>
      </c>
      <c r="BM201" s="140" t="s">
        <v>445</v>
      </c>
    </row>
    <row r="202" spans="2:65" s="1" customFormat="1" ht="24">
      <c r="B202" s="128"/>
      <c r="C202" s="129" t="s">
        <v>446</v>
      </c>
      <c r="D202" s="129" t="s">
        <v>132</v>
      </c>
      <c r="E202" s="130" t="s">
        <v>447</v>
      </c>
      <c r="F202" s="131" t="s">
        <v>448</v>
      </c>
      <c r="G202" s="132" t="s">
        <v>222</v>
      </c>
      <c r="H202" s="133">
        <v>1</v>
      </c>
      <c r="I202" s="134"/>
      <c r="J202" s="135">
        <f t="shared" si="10"/>
        <v>0</v>
      </c>
      <c r="K202" s="131" t="s">
        <v>1</v>
      </c>
      <c r="L202" s="28"/>
      <c r="M202" s="136" t="s">
        <v>1</v>
      </c>
      <c r="N202" s="137" t="s">
        <v>39</v>
      </c>
      <c r="P202" s="138">
        <f t="shared" si="11"/>
        <v>0</v>
      </c>
      <c r="Q202" s="138">
        <v>0</v>
      </c>
      <c r="R202" s="138">
        <f t="shared" si="12"/>
        <v>0</v>
      </c>
      <c r="S202" s="138">
        <v>0</v>
      </c>
      <c r="T202" s="139">
        <f t="shared" si="13"/>
        <v>0</v>
      </c>
      <c r="AR202" s="140" t="s">
        <v>193</v>
      </c>
      <c r="AT202" s="140" t="s">
        <v>132</v>
      </c>
      <c r="AU202" s="140" t="s">
        <v>84</v>
      </c>
      <c r="AY202" s="13" t="s">
        <v>129</v>
      </c>
      <c r="BE202" s="141">
        <f t="shared" si="14"/>
        <v>0</v>
      </c>
      <c r="BF202" s="141">
        <f t="shared" si="15"/>
        <v>0</v>
      </c>
      <c r="BG202" s="141">
        <f t="shared" si="16"/>
        <v>0</v>
      </c>
      <c r="BH202" s="141">
        <f t="shared" si="17"/>
        <v>0</v>
      </c>
      <c r="BI202" s="141">
        <f t="shared" si="18"/>
        <v>0</v>
      </c>
      <c r="BJ202" s="13" t="s">
        <v>82</v>
      </c>
      <c r="BK202" s="141">
        <f t="shared" si="19"/>
        <v>0</v>
      </c>
      <c r="BL202" s="13" t="s">
        <v>193</v>
      </c>
      <c r="BM202" s="140" t="s">
        <v>449</v>
      </c>
    </row>
    <row r="203" spans="2:65" s="1" customFormat="1" ht="24">
      <c r="B203" s="128"/>
      <c r="C203" s="129" t="s">
        <v>450</v>
      </c>
      <c r="D203" s="129" t="s">
        <v>132</v>
      </c>
      <c r="E203" s="130" t="s">
        <v>451</v>
      </c>
      <c r="F203" s="131" t="s">
        <v>452</v>
      </c>
      <c r="G203" s="132" t="s">
        <v>222</v>
      </c>
      <c r="H203" s="133">
        <v>1</v>
      </c>
      <c r="I203" s="134"/>
      <c r="J203" s="135">
        <f t="shared" si="10"/>
        <v>0</v>
      </c>
      <c r="K203" s="131" t="s">
        <v>1</v>
      </c>
      <c r="L203" s="28"/>
      <c r="M203" s="136" t="s">
        <v>1</v>
      </c>
      <c r="N203" s="137" t="s">
        <v>39</v>
      </c>
      <c r="P203" s="138">
        <f t="shared" si="11"/>
        <v>0</v>
      </c>
      <c r="Q203" s="138">
        <v>0</v>
      </c>
      <c r="R203" s="138">
        <f t="shared" si="12"/>
        <v>0</v>
      </c>
      <c r="S203" s="138">
        <v>0</v>
      </c>
      <c r="T203" s="139">
        <f t="shared" si="13"/>
        <v>0</v>
      </c>
      <c r="AR203" s="140" t="s">
        <v>193</v>
      </c>
      <c r="AT203" s="140" t="s">
        <v>132</v>
      </c>
      <c r="AU203" s="140" t="s">
        <v>84</v>
      </c>
      <c r="AY203" s="13" t="s">
        <v>129</v>
      </c>
      <c r="BE203" s="141">
        <f t="shared" si="14"/>
        <v>0</v>
      </c>
      <c r="BF203" s="141">
        <f t="shared" si="15"/>
        <v>0</v>
      </c>
      <c r="BG203" s="141">
        <f t="shared" si="16"/>
        <v>0</v>
      </c>
      <c r="BH203" s="141">
        <f t="shared" si="17"/>
        <v>0</v>
      </c>
      <c r="BI203" s="141">
        <f t="shared" si="18"/>
        <v>0</v>
      </c>
      <c r="BJ203" s="13" t="s">
        <v>82</v>
      </c>
      <c r="BK203" s="141">
        <f t="shared" si="19"/>
        <v>0</v>
      </c>
      <c r="BL203" s="13" t="s">
        <v>193</v>
      </c>
      <c r="BM203" s="140" t="s">
        <v>453</v>
      </c>
    </row>
    <row r="204" spans="2:65" s="1" customFormat="1" ht="16.5" customHeight="1">
      <c r="B204" s="128"/>
      <c r="C204" s="129" t="s">
        <v>454</v>
      </c>
      <c r="D204" s="129" t="s">
        <v>132</v>
      </c>
      <c r="E204" s="130" t="s">
        <v>455</v>
      </c>
      <c r="F204" s="131" t="s">
        <v>456</v>
      </c>
      <c r="G204" s="132" t="s">
        <v>246</v>
      </c>
      <c r="H204" s="133">
        <v>40</v>
      </c>
      <c r="I204" s="134"/>
      <c r="J204" s="135">
        <f t="shared" si="10"/>
        <v>0</v>
      </c>
      <c r="K204" s="131" t="s">
        <v>192</v>
      </c>
      <c r="L204" s="28"/>
      <c r="M204" s="136" t="s">
        <v>1</v>
      </c>
      <c r="N204" s="137" t="s">
        <v>39</v>
      </c>
      <c r="P204" s="138">
        <f t="shared" si="11"/>
        <v>0</v>
      </c>
      <c r="Q204" s="138">
        <v>1.1199999999999999E-3</v>
      </c>
      <c r="R204" s="138">
        <f t="shared" si="12"/>
        <v>4.4799999999999993E-2</v>
      </c>
      <c r="S204" s="138">
        <v>0</v>
      </c>
      <c r="T204" s="139">
        <f t="shared" si="13"/>
        <v>0</v>
      </c>
      <c r="AR204" s="140" t="s">
        <v>193</v>
      </c>
      <c r="AT204" s="140" t="s">
        <v>132</v>
      </c>
      <c r="AU204" s="140" t="s">
        <v>84</v>
      </c>
      <c r="AY204" s="13" t="s">
        <v>129</v>
      </c>
      <c r="BE204" s="141">
        <f t="shared" si="14"/>
        <v>0</v>
      </c>
      <c r="BF204" s="141">
        <f t="shared" si="15"/>
        <v>0</v>
      </c>
      <c r="BG204" s="141">
        <f t="shared" si="16"/>
        <v>0</v>
      </c>
      <c r="BH204" s="141">
        <f t="shared" si="17"/>
        <v>0</v>
      </c>
      <c r="BI204" s="141">
        <f t="shared" si="18"/>
        <v>0</v>
      </c>
      <c r="BJ204" s="13" t="s">
        <v>82</v>
      </c>
      <c r="BK204" s="141">
        <f t="shared" si="19"/>
        <v>0</v>
      </c>
      <c r="BL204" s="13" t="s">
        <v>193</v>
      </c>
      <c r="BM204" s="140" t="s">
        <v>457</v>
      </c>
    </row>
    <row r="205" spans="2:65" s="1" customFormat="1" ht="36">
      <c r="B205" s="128"/>
      <c r="C205" s="147" t="s">
        <v>458</v>
      </c>
      <c r="D205" s="147" t="s">
        <v>195</v>
      </c>
      <c r="E205" s="148" t="s">
        <v>459</v>
      </c>
      <c r="F205" s="149" t="s">
        <v>460</v>
      </c>
      <c r="G205" s="150" t="s">
        <v>222</v>
      </c>
      <c r="H205" s="151">
        <v>20</v>
      </c>
      <c r="I205" s="152"/>
      <c r="J205" s="153">
        <f t="shared" si="10"/>
        <v>0</v>
      </c>
      <c r="K205" s="149" t="s">
        <v>1</v>
      </c>
      <c r="L205" s="154"/>
      <c r="M205" s="155" t="s">
        <v>1</v>
      </c>
      <c r="N205" s="156" t="s">
        <v>39</v>
      </c>
      <c r="P205" s="138">
        <f t="shared" si="11"/>
        <v>0</v>
      </c>
      <c r="Q205" s="138">
        <v>2.2000000000000001E-3</v>
      </c>
      <c r="R205" s="138">
        <f t="shared" si="12"/>
        <v>4.4000000000000004E-2</v>
      </c>
      <c r="S205" s="138">
        <v>0</v>
      </c>
      <c r="T205" s="139">
        <f t="shared" si="13"/>
        <v>0</v>
      </c>
      <c r="AR205" s="140" t="s">
        <v>198</v>
      </c>
      <c r="AT205" s="140" t="s">
        <v>195</v>
      </c>
      <c r="AU205" s="140" t="s">
        <v>84</v>
      </c>
      <c r="AY205" s="13" t="s">
        <v>129</v>
      </c>
      <c r="BE205" s="141">
        <f t="shared" si="14"/>
        <v>0</v>
      </c>
      <c r="BF205" s="141">
        <f t="shared" si="15"/>
        <v>0</v>
      </c>
      <c r="BG205" s="141">
        <f t="shared" si="16"/>
        <v>0</v>
      </c>
      <c r="BH205" s="141">
        <f t="shared" si="17"/>
        <v>0</v>
      </c>
      <c r="BI205" s="141">
        <f t="shared" si="18"/>
        <v>0</v>
      </c>
      <c r="BJ205" s="13" t="s">
        <v>82</v>
      </c>
      <c r="BK205" s="141">
        <f t="shared" si="19"/>
        <v>0</v>
      </c>
      <c r="BL205" s="13" t="s">
        <v>193</v>
      </c>
      <c r="BM205" s="140" t="s">
        <v>461</v>
      </c>
    </row>
    <row r="206" spans="2:65" s="1" customFormat="1" ht="24">
      <c r="B206" s="128"/>
      <c r="C206" s="147" t="s">
        <v>462</v>
      </c>
      <c r="D206" s="147" t="s">
        <v>195</v>
      </c>
      <c r="E206" s="148" t="s">
        <v>463</v>
      </c>
      <c r="F206" s="149" t="s">
        <v>464</v>
      </c>
      <c r="G206" s="150" t="s">
        <v>222</v>
      </c>
      <c r="H206" s="151">
        <v>20</v>
      </c>
      <c r="I206" s="152"/>
      <c r="J206" s="153">
        <f t="shared" si="10"/>
        <v>0</v>
      </c>
      <c r="K206" s="149" t="s">
        <v>1</v>
      </c>
      <c r="L206" s="154"/>
      <c r="M206" s="155" t="s">
        <v>1</v>
      </c>
      <c r="N206" s="156" t="s">
        <v>39</v>
      </c>
      <c r="P206" s="138">
        <f t="shared" si="11"/>
        <v>0</v>
      </c>
      <c r="Q206" s="138">
        <v>2.2000000000000001E-3</v>
      </c>
      <c r="R206" s="138">
        <f t="shared" si="12"/>
        <v>4.4000000000000004E-2</v>
      </c>
      <c r="S206" s="138">
        <v>0</v>
      </c>
      <c r="T206" s="139">
        <f t="shared" si="13"/>
        <v>0</v>
      </c>
      <c r="AR206" s="140" t="s">
        <v>198</v>
      </c>
      <c r="AT206" s="140" t="s">
        <v>195</v>
      </c>
      <c r="AU206" s="140" t="s">
        <v>84</v>
      </c>
      <c r="AY206" s="13" t="s">
        <v>129</v>
      </c>
      <c r="BE206" s="141">
        <f t="shared" si="14"/>
        <v>0</v>
      </c>
      <c r="BF206" s="141">
        <f t="shared" si="15"/>
        <v>0</v>
      </c>
      <c r="BG206" s="141">
        <f t="shared" si="16"/>
        <v>0</v>
      </c>
      <c r="BH206" s="141">
        <f t="shared" si="17"/>
        <v>0</v>
      </c>
      <c r="BI206" s="141">
        <f t="shared" si="18"/>
        <v>0</v>
      </c>
      <c r="BJ206" s="13" t="s">
        <v>82</v>
      </c>
      <c r="BK206" s="141">
        <f t="shared" si="19"/>
        <v>0</v>
      </c>
      <c r="BL206" s="13" t="s">
        <v>193</v>
      </c>
      <c r="BM206" s="140" t="s">
        <v>465</v>
      </c>
    </row>
    <row r="207" spans="2:65" s="1" customFormat="1" ht="44.25" customHeight="1">
      <c r="B207" s="128"/>
      <c r="C207" s="129" t="s">
        <v>466</v>
      </c>
      <c r="D207" s="129" t="s">
        <v>132</v>
      </c>
      <c r="E207" s="130" t="s">
        <v>467</v>
      </c>
      <c r="F207" s="131" t="s">
        <v>468</v>
      </c>
      <c r="G207" s="132" t="s">
        <v>246</v>
      </c>
      <c r="H207" s="133">
        <v>1</v>
      </c>
      <c r="I207" s="134"/>
      <c r="J207" s="135">
        <f t="shared" si="10"/>
        <v>0</v>
      </c>
      <c r="K207" s="131" t="s">
        <v>192</v>
      </c>
      <c r="L207" s="28"/>
      <c r="M207" s="136" t="s">
        <v>1</v>
      </c>
      <c r="N207" s="137" t="s">
        <v>39</v>
      </c>
      <c r="P207" s="138">
        <f t="shared" si="11"/>
        <v>0</v>
      </c>
      <c r="Q207" s="138">
        <v>9.6299999999999997E-3</v>
      </c>
      <c r="R207" s="138">
        <f t="shared" si="12"/>
        <v>9.6299999999999997E-3</v>
      </c>
      <c r="S207" s="138">
        <v>0</v>
      </c>
      <c r="T207" s="139">
        <f t="shared" si="13"/>
        <v>0</v>
      </c>
      <c r="AR207" s="140" t="s">
        <v>193</v>
      </c>
      <c r="AT207" s="140" t="s">
        <v>132</v>
      </c>
      <c r="AU207" s="140" t="s">
        <v>84</v>
      </c>
      <c r="AY207" s="13" t="s">
        <v>129</v>
      </c>
      <c r="BE207" s="141">
        <f t="shared" si="14"/>
        <v>0</v>
      </c>
      <c r="BF207" s="141">
        <f t="shared" si="15"/>
        <v>0</v>
      </c>
      <c r="BG207" s="141">
        <f t="shared" si="16"/>
        <v>0</v>
      </c>
      <c r="BH207" s="141">
        <f t="shared" si="17"/>
        <v>0</v>
      </c>
      <c r="BI207" s="141">
        <f t="shared" si="18"/>
        <v>0</v>
      </c>
      <c r="BJ207" s="13" t="s">
        <v>82</v>
      </c>
      <c r="BK207" s="141">
        <f t="shared" si="19"/>
        <v>0</v>
      </c>
      <c r="BL207" s="13" t="s">
        <v>193</v>
      </c>
      <c r="BM207" s="140" t="s">
        <v>469</v>
      </c>
    </row>
    <row r="208" spans="2:65" s="1" customFormat="1" ht="44.25" customHeight="1">
      <c r="B208" s="128"/>
      <c r="C208" s="129" t="s">
        <v>470</v>
      </c>
      <c r="D208" s="129" t="s">
        <v>132</v>
      </c>
      <c r="E208" s="130" t="s">
        <v>471</v>
      </c>
      <c r="F208" s="131" t="s">
        <v>472</v>
      </c>
      <c r="G208" s="132" t="s">
        <v>246</v>
      </c>
      <c r="H208" s="133">
        <v>1</v>
      </c>
      <c r="I208" s="134"/>
      <c r="J208" s="135">
        <f t="shared" si="10"/>
        <v>0</v>
      </c>
      <c r="K208" s="131" t="s">
        <v>192</v>
      </c>
      <c r="L208" s="28"/>
      <c r="M208" s="136" t="s">
        <v>1</v>
      </c>
      <c r="N208" s="137" t="s">
        <v>39</v>
      </c>
      <c r="P208" s="138">
        <f t="shared" si="11"/>
        <v>0</v>
      </c>
      <c r="Q208" s="138">
        <v>7.0870000000000002E-2</v>
      </c>
      <c r="R208" s="138">
        <f t="shared" si="12"/>
        <v>7.0870000000000002E-2</v>
      </c>
      <c r="S208" s="138">
        <v>0</v>
      </c>
      <c r="T208" s="139">
        <f t="shared" si="13"/>
        <v>0</v>
      </c>
      <c r="AR208" s="140" t="s">
        <v>193</v>
      </c>
      <c r="AT208" s="140" t="s">
        <v>132</v>
      </c>
      <c r="AU208" s="140" t="s">
        <v>84</v>
      </c>
      <c r="AY208" s="13" t="s">
        <v>129</v>
      </c>
      <c r="BE208" s="141">
        <f t="shared" si="14"/>
        <v>0</v>
      </c>
      <c r="BF208" s="141">
        <f t="shared" si="15"/>
        <v>0</v>
      </c>
      <c r="BG208" s="141">
        <f t="shared" si="16"/>
        <v>0</v>
      </c>
      <c r="BH208" s="141">
        <f t="shared" si="17"/>
        <v>0</v>
      </c>
      <c r="BI208" s="141">
        <f t="shared" si="18"/>
        <v>0</v>
      </c>
      <c r="BJ208" s="13" t="s">
        <v>82</v>
      </c>
      <c r="BK208" s="141">
        <f t="shared" si="19"/>
        <v>0</v>
      </c>
      <c r="BL208" s="13" t="s">
        <v>193</v>
      </c>
      <c r="BM208" s="140" t="s">
        <v>473</v>
      </c>
    </row>
    <row r="209" spans="2:65" s="1" customFormat="1" ht="33" customHeight="1">
      <c r="B209" s="128"/>
      <c r="C209" s="129" t="s">
        <v>474</v>
      </c>
      <c r="D209" s="129" t="s">
        <v>132</v>
      </c>
      <c r="E209" s="130" t="s">
        <v>475</v>
      </c>
      <c r="F209" s="131" t="s">
        <v>476</v>
      </c>
      <c r="G209" s="132" t="s">
        <v>222</v>
      </c>
      <c r="H209" s="133">
        <v>2</v>
      </c>
      <c r="I209" s="134"/>
      <c r="J209" s="135">
        <f t="shared" si="10"/>
        <v>0</v>
      </c>
      <c r="K209" s="131" t="s">
        <v>192</v>
      </c>
      <c r="L209" s="28"/>
      <c r="M209" s="136" t="s">
        <v>1</v>
      </c>
      <c r="N209" s="137" t="s">
        <v>39</v>
      </c>
      <c r="P209" s="138">
        <f t="shared" si="11"/>
        <v>0</v>
      </c>
      <c r="Q209" s="138">
        <v>7.6000000000000004E-4</v>
      </c>
      <c r="R209" s="138">
        <f t="shared" si="12"/>
        <v>1.5200000000000001E-3</v>
      </c>
      <c r="S209" s="138">
        <v>0</v>
      </c>
      <c r="T209" s="139">
        <f t="shared" si="13"/>
        <v>0</v>
      </c>
      <c r="AR209" s="140" t="s">
        <v>193</v>
      </c>
      <c r="AT209" s="140" t="s">
        <v>132</v>
      </c>
      <c r="AU209" s="140" t="s">
        <v>84</v>
      </c>
      <c r="AY209" s="13" t="s">
        <v>129</v>
      </c>
      <c r="BE209" s="141">
        <f t="shared" si="14"/>
        <v>0</v>
      </c>
      <c r="BF209" s="141">
        <f t="shared" si="15"/>
        <v>0</v>
      </c>
      <c r="BG209" s="141">
        <f t="shared" si="16"/>
        <v>0</v>
      </c>
      <c r="BH209" s="141">
        <f t="shared" si="17"/>
        <v>0</v>
      </c>
      <c r="BI209" s="141">
        <f t="shared" si="18"/>
        <v>0</v>
      </c>
      <c r="BJ209" s="13" t="s">
        <v>82</v>
      </c>
      <c r="BK209" s="141">
        <f t="shared" si="19"/>
        <v>0</v>
      </c>
      <c r="BL209" s="13" t="s">
        <v>193</v>
      </c>
      <c r="BM209" s="140" t="s">
        <v>477</v>
      </c>
    </row>
    <row r="210" spans="2:65" s="11" customFormat="1" ht="22.9" customHeight="1">
      <c r="B210" s="116"/>
      <c r="D210" s="117" t="s">
        <v>73</v>
      </c>
      <c r="E210" s="126" t="s">
        <v>478</v>
      </c>
      <c r="F210" s="126" t="s">
        <v>479</v>
      </c>
      <c r="I210" s="119"/>
      <c r="J210" s="127">
        <f>BK210</f>
        <v>0</v>
      </c>
      <c r="L210" s="116"/>
      <c r="M210" s="121"/>
      <c r="P210" s="122">
        <f>SUM(P211:P234)</f>
        <v>0</v>
      </c>
      <c r="R210" s="122">
        <f>SUM(R211:R234)</f>
        <v>2.72776</v>
      </c>
      <c r="T210" s="123">
        <f>SUM(T211:T234)</f>
        <v>0</v>
      </c>
      <c r="AR210" s="117" t="s">
        <v>84</v>
      </c>
      <c r="AT210" s="124" t="s">
        <v>73</v>
      </c>
      <c r="AU210" s="124" t="s">
        <v>82</v>
      </c>
      <c r="AY210" s="117" t="s">
        <v>129</v>
      </c>
      <c r="BK210" s="125">
        <f>SUM(BK211:BK234)</f>
        <v>0</v>
      </c>
    </row>
    <row r="211" spans="2:65" s="1" customFormat="1" ht="48">
      <c r="B211" s="128"/>
      <c r="C211" s="129" t="s">
        <v>480</v>
      </c>
      <c r="D211" s="129" t="s">
        <v>132</v>
      </c>
      <c r="E211" s="130" t="s">
        <v>481</v>
      </c>
      <c r="F211" s="131" t="s">
        <v>482</v>
      </c>
      <c r="G211" s="132" t="s">
        <v>191</v>
      </c>
      <c r="H211" s="133">
        <v>6</v>
      </c>
      <c r="I211" s="134"/>
      <c r="J211" s="135">
        <f t="shared" ref="J211:J234" si="20">ROUND(I211*H211,2)</f>
        <v>0</v>
      </c>
      <c r="K211" s="131" t="s">
        <v>192</v>
      </c>
      <c r="L211" s="28"/>
      <c r="M211" s="136" t="s">
        <v>1</v>
      </c>
      <c r="N211" s="137" t="s">
        <v>39</v>
      </c>
      <c r="P211" s="138">
        <f t="shared" ref="P211:P234" si="21">O211*H211</f>
        <v>0</v>
      </c>
      <c r="Q211" s="138">
        <v>1.58E-3</v>
      </c>
      <c r="R211" s="138">
        <f t="shared" ref="R211:R234" si="22">Q211*H211</f>
        <v>9.4800000000000006E-3</v>
      </c>
      <c r="S211" s="138">
        <v>0</v>
      </c>
      <c r="T211" s="139">
        <f t="shared" ref="T211:T234" si="23">S211*H211</f>
        <v>0</v>
      </c>
      <c r="AR211" s="140" t="s">
        <v>193</v>
      </c>
      <c r="AT211" s="140" t="s">
        <v>132</v>
      </c>
      <c r="AU211" s="140" t="s">
        <v>84</v>
      </c>
      <c r="AY211" s="13" t="s">
        <v>129</v>
      </c>
      <c r="BE211" s="141">
        <f t="shared" ref="BE211:BE234" si="24">IF(N211="základní",J211,0)</f>
        <v>0</v>
      </c>
      <c r="BF211" s="141">
        <f t="shared" ref="BF211:BF234" si="25">IF(N211="snížená",J211,0)</f>
        <v>0</v>
      </c>
      <c r="BG211" s="141">
        <f t="shared" ref="BG211:BG234" si="26">IF(N211="zákl. přenesená",J211,0)</f>
        <v>0</v>
      </c>
      <c r="BH211" s="141">
        <f t="shared" ref="BH211:BH234" si="27">IF(N211="sníž. přenesená",J211,0)</f>
        <v>0</v>
      </c>
      <c r="BI211" s="141">
        <f t="shared" ref="BI211:BI234" si="28">IF(N211="nulová",J211,0)</f>
        <v>0</v>
      </c>
      <c r="BJ211" s="13" t="s">
        <v>82</v>
      </c>
      <c r="BK211" s="141">
        <f t="shared" ref="BK211:BK234" si="29">ROUND(I211*H211,2)</f>
        <v>0</v>
      </c>
      <c r="BL211" s="13" t="s">
        <v>193</v>
      </c>
      <c r="BM211" s="140" t="s">
        <v>483</v>
      </c>
    </row>
    <row r="212" spans="2:65" s="1" customFormat="1" ht="48">
      <c r="B212" s="128"/>
      <c r="C212" s="129" t="s">
        <v>484</v>
      </c>
      <c r="D212" s="129" t="s">
        <v>132</v>
      </c>
      <c r="E212" s="130" t="s">
        <v>485</v>
      </c>
      <c r="F212" s="131" t="s">
        <v>486</v>
      </c>
      <c r="G212" s="132" t="s">
        <v>191</v>
      </c>
      <c r="H212" s="133">
        <v>3</v>
      </c>
      <c r="I212" s="134"/>
      <c r="J212" s="135">
        <f t="shared" si="20"/>
        <v>0</v>
      </c>
      <c r="K212" s="131" t="s">
        <v>192</v>
      </c>
      <c r="L212" s="28"/>
      <c r="M212" s="136" t="s">
        <v>1</v>
      </c>
      <c r="N212" s="137" t="s">
        <v>39</v>
      </c>
      <c r="P212" s="138">
        <f t="shared" si="21"/>
        <v>0</v>
      </c>
      <c r="Q212" s="138">
        <v>2.96E-3</v>
      </c>
      <c r="R212" s="138">
        <f t="shared" si="22"/>
        <v>8.879999999999999E-3</v>
      </c>
      <c r="S212" s="138">
        <v>0</v>
      </c>
      <c r="T212" s="139">
        <f t="shared" si="23"/>
        <v>0</v>
      </c>
      <c r="AR212" s="140" t="s">
        <v>193</v>
      </c>
      <c r="AT212" s="140" t="s">
        <v>132</v>
      </c>
      <c r="AU212" s="140" t="s">
        <v>84</v>
      </c>
      <c r="AY212" s="13" t="s">
        <v>129</v>
      </c>
      <c r="BE212" s="141">
        <f t="shared" si="24"/>
        <v>0</v>
      </c>
      <c r="BF212" s="141">
        <f t="shared" si="25"/>
        <v>0</v>
      </c>
      <c r="BG212" s="141">
        <f t="shared" si="26"/>
        <v>0</v>
      </c>
      <c r="BH212" s="141">
        <f t="shared" si="27"/>
        <v>0</v>
      </c>
      <c r="BI212" s="141">
        <f t="shared" si="28"/>
        <v>0</v>
      </c>
      <c r="BJ212" s="13" t="s">
        <v>82</v>
      </c>
      <c r="BK212" s="141">
        <f t="shared" si="29"/>
        <v>0</v>
      </c>
      <c r="BL212" s="13" t="s">
        <v>193</v>
      </c>
      <c r="BM212" s="140" t="s">
        <v>487</v>
      </c>
    </row>
    <row r="213" spans="2:65" s="1" customFormat="1" ht="36">
      <c r="B213" s="128"/>
      <c r="C213" s="129" t="s">
        <v>488</v>
      </c>
      <c r="D213" s="129" t="s">
        <v>132</v>
      </c>
      <c r="E213" s="130" t="s">
        <v>489</v>
      </c>
      <c r="F213" s="131" t="s">
        <v>490</v>
      </c>
      <c r="G213" s="132" t="s">
        <v>191</v>
      </c>
      <c r="H213" s="133">
        <v>73</v>
      </c>
      <c r="I213" s="134"/>
      <c r="J213" s="135">
        <f t="shared" si="20"/>
        <v>0</v>
      </c>
      <c r="K213" s="131" t="s">
        <v>192</v>
      </c>
      <c r="L213" s="28"/>
      <c r="M213" s="136" t="s">
        <v>1</v>
      </c>
      <c r="N213" s="137" t="s">
        <v>39</v>
      </c>
      <c r="P213" s="138">
        <f t="shared" si="21"/>
        <v>0</v>
      </c>
      <c r="Q213" s="138">
        <v>1.2279999999999999E-2</v>
      </c>
      <c r="R213" s="138">
        <f t="shared" si="22"/>
        <v>0.8964399999999999</v>
      </c>
      <c r="S213" s="138">
        <v>0</v>
      </c>
      <c r="T213" s="139">
        <f t="shared" si="23"/>
        <v>0</v>
      </c>
      <c r="AR213" s="140" t="s">
        <v>193</v>
      </c>
      <c r="AT213" s="140" t="s">
        <v>132</v>
      </c>
      <c r="AU213" s="140" t="s">
        <v>84</v>
      </c>
      <c r="AY213" s="13" t="s">
        <v>129</v>
      </c>
      <c r="BE213" s="141">
        <f t="shared" si="24"/>
        <v>0</v>
      </c>
      <c r="BF213" s="141">
        <f t="shared" si="25"/>
        <v>0</v>
      </c>
      <c r="BG213" s="141">
        <f t="shared" si="26"/>
        <v>0</v>
      </c>
      <c r="BH213" s="141">
        <f t="shared" si="27"/>
        <v>0</v>
      </c>
      <c r="BI213" s="141">
        <f t="shared" si="28"/>
        <v>0</v>
      </c>
      <c r="BJ213" s="13" t="s">
        <v>82</v>
      </c>
      <c r="BK213" s="141">
        <f t="shared" si="29"/>
        <v>0</v>
      </c>
      <c r="BL213" s="13" t="s">
        <v>193</v>
      </c>
      <c r="BM213" s="140" t="s">
        <v>491</v>
      </c>
    </row>
    <row r="214" spans="2:65" s="1" customFormat="1" ht="36">
      <c r="B214" s="128"/>
      <c r="C214" s="129" t="s">
        <v>492</v>
      </c>
      <c r="D214" s="129" t="s">
        <v>132</v>
      </c>
      <c r="E214" s="130" t="s">
        <v>493</v>
      </c>
      <c r="F214" s="131" t="s">
        <v>494</v>
      </c>
      <c r="G214" s="132" t="s">
        <v>191</v>
      </c>
      <c r="H214" s="133">
        <v>22</v>
      </c>
      <c r="I214" s="134"/>
      <c r="J214" s="135">
        <f t="shared" si="20"/>
        <v>0</v>
      </c>
      <c r="K214" s="131" t="s">
        <v>192</v>
      </c>
      <c r="L214" s="28"/>
      <c r="M214" s="136" t="s">
        <v>1</v>
      </c>
      <c r="N214" s="137" t="s">
        <v>39</v>
      </c>
      <c r="P214" s="138">
        <f t="shared" si="21"/>
        <v>0</v>
      </c>
      <c r="Q214" s="138">
        <v>1.15E-2</v>
      </c>
      <c r="R214" s="138">
        <f t="shared" si="22"/>
        <v>0.253</v>
      </c>
      <c r="S214" s="138">
        <v>0</v>
      </c>
      <c r="T214" s="139">
        <f t="shared" si="23"/>
        <v>0</v>
      </c>
      <c r="AR214" s="140" t="s">
        <v>193</v>
      </c>
      <c r="AT214" s="140" t="s">
        <v>132</v>
      </c>
      <c r="AU214" s="140" t="s">
        <v>84</v>
      </c>
      <c r="AY214" s="13" t="s">
        <v>129</v>
      </c>
      <c r="BE214" s="141">
        <f t="shared" si="24"/>
        <v>0</v>
      </c>
      <c r="BF214" s="141">
        <f t="shared" si="25"/>
        <v>0</v>
      </c>
      <c r="BG214" s="141">
        <f t="shared" si="26"/>
        <v>0</v>
      </c>
      <c r="BH214" s="141">
        <f t="shared" si="27"/>
        <v>0</v>
      </c>
      <c r="BI214" s="141">
        <f t="shared" si="28"/>
        <v>0</v>
      </c>
      <c r="BJ214" s="13" t="s">
        <v>82</v>
      </c>
      <c r="BK214" s="141">
        <f t="shared" si="29"/>
        <v>0</v>
      </c>
      <c r="BL214" s="13" t="s">
        <v>193</v>
      </c>
      <c r="BM214" s="140" t="s">
        <v>495</v>
      </c>
    </row>
    <row r="215" spans="2:65" s="1" customFormat="1" ht="36">
      <c r="B215" s="128"/>
      <c r="C215" s="129" t="s">
        <v>496</v>
      </c>
      <c r="D215" s="129" t="s">
        <v>132</v>
      </c>
      <c r="E215" s="130" t="s">
        <v>497</v>
      </c>
      <c r="F215" s="131" t="s">
        <v>498</v>
      </c>
      <c r="G215" s="132" t="s">
        <v>191</v>
      </c>
      <c r="H215" s="133">
        <v>50</v>
      </c>
      <c r="I215" s="134"/>
      <c r="J215" s="135">
        <f t="shared" si="20"/>
        <v>0</v>
      </c>
      <c r="K215" s="131" t="s">
        <v>192</v>
      </c>
      <c r="L215" s="28"/>
      <c r="M215" s="136" t="s">
        <v>1</v>
      </c>
      <c r="N215" s="137" t="s">
        <v>39</v>
      </c>
      <c r="P215" s="138">
        <f t="shared" si="21"/>
        <v>0</v>
      </c>
      <c r="Q215" s="138">
        <v>2.8400000000000002E-2</v>
      </c>
      <c r="R215" s="138">
        <f t="shared" si="22"/>
        <v>1.4200000000000002</v>
      </c>
      <c r="S215" s="138">
        <v>0</v>
      </c>
      <c r="T215" s="139">
        <f t="shared" si="23"/>
        <v>0</v>
      </c>
      <c r="AR215" s="140" t="s">
        <v>193</v>
      </c>
      <c r="AT215" s="140" t="s">
        <v>132</v>
      </c>
      <c r="AU215" s="140" t="s">
        <v>84</v>
      </c>
      <c r="AY215" s="13" t="s">
        <v>129</v>
      </c>
      <c r="BE215" s="141">
        <f t="shared" si="24"/>
        <v>0</v>
      </c>
      <c r="BF215" s="141">
        <f t="shared" si="25"/>
        <v>0</v>
      </c>
      <c r="BG215" s="141">
        <f t="shared" si="26"/>
        <v>0</v>
      </c>
      <c r="BH215" s="141">
        <f t="shared" si="27"/>
        <v>0</v>
      </c>
      <c r="BI215" s="141">
        <f t="shared" si="28"/>
        <v>0</v>
      </c>
      <c r="BJ215" s="13" t="s">
        <v>82</v>
      </c>
      <c r="BK215" s="141">
        <f t="shared" si="29"/>
        <v>0</v>
      </c>
      <c r="BL215" s="13" t="s">
        <v>193</v>
      </c>
      <c r="BM215" s="140" t="s">
        <v>499</v>
      </c>
    </row>
    <row r="216" spans="2:65" s="1" customFormat="1" ht="16.5" customHeight="1">
      <c r="B216" s="128"/>
      <c r="C216" s="129" t="s">
        <v>500</v>
      </c>
      <c r="D216" s="129" t="s">
        <v>132</v>
      </c>
      <c r="E216" s="130" t="s">
        <v>501</v>
      </c>
      <c r="F216" s="131" t="s">
        <v>502</v>
      </c>
      <c r="G216" s="132" t="s">
        <v>246</v>
      </c>
      <c r="H216" s="133">
        <v>1</v>
      </c>
      <c r="I216" s="134"/>
      <c r="J216" s="135">
        <f t="shared" si="20"/>
        <v>0</v>
      </c>
      <c r="K216" s="131" t="s">
        <v>1</v>
      </c>
      <c r="L216" s="28"/>
      <c r="M216" s="136" t="s">
        <v>1</v>
      </c>
      <c r="N216" s="137" t="s">
        <v>39</v>
      </c>
      <c r="P216" s="138">
        <f t="shared" si="21"/>
        <v>0</v>
      </c>
      <c r="Q216" s="138">
        <v>0</v>
      </c>
      <c r="R216" s="138">
        <f t="shared" si="22"/>
        <v>0</v>
      </c>
      <c r="S216" s="138">
        <v>0</v>
      </c>
      <c r="T216" s="139">
        <f t="shared" si="23"/>
        <v>0</v>
      </c>
      <c r="AR216" s="140" t="s">
        <v>193</v>
      </c>
      <c r="AT216" s="140" t="s">
        <v>132</v>
      </c>
      <c r="AU216" s="140" t="s">
        <v>84</v>
      </c>
      <c r="AY216" s="13" t="s">
        <v>129</v>
      </c>
      <c r="BE216" s="141">
        <f t="shared" si="24"/>
        <v>0</v>
      </c>
      <c r="BF216" s="141">
        <f t="shared" si="25"/>
        <v>0</v>
      </c>
      <c r="BG216" s="141">
        <f t="shared" si="26"/>
        <v>0</v>
      </c>
      <c r="BH216" s="141">
        <f t="shared" si="27"/>
        <v>0</v>
      </c>
      <c r="BI216" s="141">
        <f t="shared" si="28"/>
        <v>0</v>
      </c>
      <c r="BJ216" s="13" t="s">
        <v>82</v>
      </c>
      <c r="BK216" s="141">
        <f t="shared" si="29"/>
        <v>0</v>
      </c>
      <c r="BL216" s="13" t="s">
        <v>193</v>
      </c>
      <c r="BM216" s="140" t="s">
        <v>503</v>
      </c>
    </row>
    <row r="217" spans="2:65" s="1" customFormat="1" ht="24">
      <c r="B217" s="128"/>
      <c r="C217" s="129" t="s">
        <v>504</v>
      </c>
      <c r="D217" s="129" t="s">
        <v>132</v>
      </c>
      <c r="E217" s="130" t="s">
        <v>505</v>
      </c>
      <c r="F217" s="131" t="s">
        <v>506</v>
      </c>
      <c r="G217" s="132" t="s">
        <v>246</v>
      </c>
      <c r="H217" s="133">
        <v>1</v>
      </c>
      <c r="I217" s="134"/>
      <c r="J217" s="135">
        <f t="shared" si="20"/>
        <v>0</v>
      </c>
      <c r="K217" s="131" t="s">
        <v>1</v>
      </c>
      <c r="L217" s="28"/>
      <c r="M217" s="136" t="s">
        <v>1</v>
      </c>
      <c r="N217" s="137" t="s">
        <v>39</v>
      </c>
      <c r="P217" s="138">
        <f t="shared" si="21"/>
        <v>0</v>
      </c>
      <c r="Q217" s="138">
        <v>0</v>
      </c>
      <c r="R217" s="138">
        <f t="shared" si="22"/>
        <v>0</v>
      </c>
      <c r="S217" s="138">
        <v>0</v>
      </c>
      <c r="T217" s="139">
        <f t="shared" si="23"/>
        <v>0</v>
      </c>
      <c r="AR217" s="140" t="s">
        <v>193</v>
      </c>
      <c r="AT217" s="140" t="s">
        <v>132</v>
      </c>
      <c r="AU217" s="140" t="s">
        <v>84</v>
      </c>
      <c r="AY217" s="13" t="s">
        <v>129</v>
      </c>
      <c r="BE217" s="141">
        <f t="shared" si="24"/>
        <v>0</v>
      </c>
      <c r="BF217" s="141">
        <f t="shared" si="25"/>
        <v>0</v>
      </c>
      <c r="BG217" s="141">
        <f t="shared" si="26"/>
        <v>0</v>
      </c>
      <c r="BH217" s="141">
        <f t="shared" si="27"/>
        <v>0</v>
      </c>
      <c r="BI217" s="141">
        <f t="shared" si="28"/>
        <v>0</v>
      </c>
      <c r="BJ217" s="13" t="s">
        <v>82</v>
      </c>
      <c r="BK217" s="141">
        <f t="shared" si="29"/>
        <v>0</v>
      </c>
      <c r="BL217" s="13" t="s">
        <v>193</v>
      </c>
      <c r="BM217" s="140" t="s">
        <v>507</v>
      </c>
    </row>
    <row r="218" spans="2:65" s="1" customFormat="1" ht="24">
      <c r="B218" s="128"/>
      <c r="C218" s="129" t="s">
        <v>508</v>
      </c>
      <c r="D218" s="129" t="s">
        <v>132</v>
      </c>
      <c r="E218" s="130" t="s">
        <v>509</v>
      </c>
      <c r="F218" s="131" t="s">
        <v>510</v>
      </c>
      <c r="G218" s="132" t="s">
        <v>246</v>
      </c>
      <c r="H218" s="133">
        <v>1</v>
      </c>
      <c r="I218" s="134"/>
      <c r="J218" s="135">
        <f t="shared" si="20"/>
        <v>0</v>
      </c>
      <c r="K218" s="131" t="s">
        <v>1</v>
      </c>
      <c r="L218" s="28"/>
      <c r="M218" s="136" t="s">
        <v>1</v>
      </c>
      <c r="N218" s="137" t="s">
        <v>39</v>
      </c>
      <c r="P218" s="138">
        <f t="shared" si="21"/>
        <v>0</v>
      </c>
      <c r="Q218" s="138">
        <v>0</v>
      </c>
      <c r="R218" s="138">
        <f t="shared" si="22"/>
        <v>0</v>
      </c>
      <c r="S218" s="138">
        <v>0</v>
      </c>
      <c r="T218" s="139">
        <f t="shared" si="23"/>
        <v>0</v>
      </c>
      <c r="AR218" s="140" t="s">
        <v>193</v>
      </c>
      <c r="AT218" s="140" t="s">
        <v>132</v>
      </c>
      <c r="AU218" s="140" t="s">
        <v>84</v>
      </c>
      <c r="AY218" s="13" t="s">
        <v>129</v>
      </c>
      <c r="BE218" s="141">
        <f t="shared" si="24"/>
        <v>0</v>
      </c>
      <c r="BF218" s="141">
        <f t="shared" si="25"/>
        <v>0</v>
      </c>
      <c r="BG218" s="141">
        <f t="shared" si="26"/>
        <v>0</v>
      </c>
      <c r="BH218" s="141">
        <f t="shared" si="27"/>
        <v>0</v>
      </c>
      <c r="BI218" s="141">
        <f t="shared" si="28"/>
        <v>0</v>
      </c>
      <c r="BJ218" s="13" t="s">
        <v>82</v>
      </c>
      <c r="BK218" s="141">
        <f t="shared" si="29"/>
        <v>0</v>
      </c>
      <c r="BL218" s="13" t="s">
        <v>193</v>
      </c>
      <c r="BM218" s="140" t="s">
        <v>511</v>
      </c>
    </row>
    <row r="219" spans="2:65" s="1" customFormat="1" ht="24">
      <c r="B219" s="128"/>
      <c r="C219" s="129" t="s">
        <v>512</v>
      </c>
      <c r="D219" s="129" t="s">
        <v>132</v>
      </c>
      <c r="E219" s="130" t="s">
        <v>513</v>
      </c>
      <c r="F219" s="131" t="s">
        <v>514</v>
      </c>
      <c r="G219" s="132" t="s">
        <v>246</v>
      </c>
      <c r="H219" s="133">
        <v>1</v>
      </c>
      <c r="I219" s="134"/>
      <c r="J219" s="135">
        <f t="shared" si="20"/>
        <v>0</v>
      </c>
      <c r="K219" s="131" t="s">
        <v>1</v>
      </c>
      <c r="L219" s="28"/>
      <c r="M219" s="136" t="s">
        <v>1</v>
      </c>
      <c r="N219" s="137" t="s">
        <v>39</v>
      </c>
      <c r="P219" s="138">
        <f t="shared" si="21"/>
        <v>0</v>
      </c>
      <c r="Q219" s="138">
        <v>0</v>
      </c>
      <c r="R219" s="138">
        <f t="shared" si="22"/>
        <v>0</v>
      </c>
      <c r="S219" s="138">
        <v>0</v>
      </c>
      <c r="T219" s="139">
        <f t="shared" si="23"/>
        <v>0</v>
      </c>
      <c r="AR219" s="140" t="s">
        <v>193</v>
      </c>
      <c r="AT219" s="140" t="s">
        <v>132</v>
      </c>
      <c r="AU219" s="140" t="s">
        <v>84</v>
      </c>
      <c r="AY219" s="13" t="s">
        <v>129</v>
      </c>
      <c r="BE219" s="141">
        <f t="shared" si="24"/>
        <v>0</v>
      </c>
      <c r="BF219" s="141">
        <f t="shared" si="25"/>
        <v>0</v>
      </c>
      <c r="BG219" s="141">
        <f t="shared" si="26"/>
        <v>0</v>
      </c>
      <c r="BH219" s="141">
        <f t="shared" si="27"/>
        <v>0</v>
      </c>
      <c r="BI219" s="141">
        <f t="shared" si="28"/>
        <v>0</v>
      </c>
      <c r="BJ219" s="13" t="s">
        <v>82</v>
      </c>
      <c r="BK219" s="141">
        <f t="shared" si="29"/>
        <v>0</v>
      </c>
      <c r="BL219" s="13" t="s">
        <v>193</v>
      </c>
      <c r="BM219" s="140" t="s">
        <v>515</v>
      </c>
    </row>
    <row r="220" spans="2:65" s="1" customFormat="1" ht="16.5" customHeight="1">
      <c r="B220" s="128"/>
      <c r="C220" s="129" t="s">
        <v>516</v>
      </c>
      <c r="D220" s="129" t="s">
        <v>132</v>
      </c>
      <c r="E220" s="130" t="s">
        <v>517</v>
      </c>
      <c r="F220" s="131" t="s">
        <v>518</v>
      </c>
      <c r="G220" s="132" t="s">
        <v>246</v>
      </c>
      <c r="H220" s="133">
        <v>1</v>
      </c>
      <c r="I220" s="134"/>
      <c r="J220" s="135">
        <f t="shared" si="20"/>
        <v>0</v>
      </c>
      <c r="K220" s="131" t="s">
        <v>1</v>
      </c>
      <c r="L220" s="28"/>
      <c r="M220" s="136" t="s">
        <v>1</v>
      </c>
      <c r="N220" s="137" t="s">
        <v>39</v>
      </c>
      <c r="P220" s="138">
        <f t="shared" si="21"/>
        <v>0</v>
      </c>
      <c r="Q220" s="138">
        <v>0</v>
      </c>
      <c r="R220" s="138">
        <f t="shared" si="22"/>
        <v>0</v>
      </c>
      <c r="S220" s="138">
        <v>0</v>
      </c>
      <c r="T220" s="139">
        <f t="shared" si="23"/>
        <v>0</v>
      </c>
      <c r="AR220" s="140" t="s">
        <v>193</v>
      </c>
      <c r="AT220" s="140" t="s">
        <v>132</v>
      </c>
      <c r="AU220" s="140" t="s">
        <v>84</v>
      </c>
      <c r="AY220" s="13" t="s">
        <v>129</v>
      </c>
      <c r="BE220" s="141">
        <f t="shared" si="24"/>
        <v>0</v>
      </c>
      <c r="BF220" s="141">
        <f t="shared" si="25"/>
        <v>0</v>
      </c>
      <c r="BG220" s="141">
        <f t="shared" si="26"/>
        <v>0</v>
      </c>
      <c r="BH220" s="141">
        <f t="shared" si="27"/>
        <v>0</v>
      </c>
      <c r="BI220" s="141">
        <f t="shared" si="28"/>
        <v>0</v>
      </c>
      <c r="BJ220" s="13" t="s">
        <v>82</v>
      </c>
      <c r="BK220" s="141">
        <f t="shared" si="29"/>
        <v>0</v>
      </c>
      <c r="BL220" s="13" t="s">
        <v>193</v>
      </c>
      <c r="BM220" s="140" t="s">
        <v>519</v>
      </c>
    </row>
    <row r="221" spans="2:65" s="1" customFormat="1" ht="21.75" customHeight="1">
      <c r="B221" s="128"/>
      <c r="C221" s="129" t="s">
        <v>520</v>
      </c>
      <c r="D221" s="129" t="s">
        <v>132</v>
      </c>
      <c r="E221" s="130" t="s">
        <v>521</v>
      </c>
      <c r="F221" s="131" t="s">
        <v>522</v>
      </c>
      <c r="G221" s="132" t="s">
        <v>246</v>
      </c>
      <c r="H221" s="133">
        <v>6</v>
      </c>
      <c r="I221" s="134"/>
      <c r="J221" s="135">
        <f t="shared" si="20"/>
        <v>0</v>
      </c>
      <c r="K221" s="131" t="s">
        <v>1</v>
      </c>
      <c r="L221" s="28"/>
      <c r="M221" s="136" t="s">
        <v>1</v>
      </c>
      <c r="N221" s="137" t="s">
        <v>39</v>
      </c>
      <c r="P221" s="138">
        <f t="shared" si="21"/>
        <v>0</v>
      </c>
      <c r="Q221" s="138">
        <v>0</v>
      </c>
      <c r="R221" s="138">
        <f t="shared" si="22"/>
        <v>0</v>
      </c>
      <c r="S221" s="138">
        <v>0</v>
      </c>
      <c r="T221" s="139">
        <f t="shared" si="23"/>
        <v>0</v>
      </c>
      <c r="AR221" s="140" t="s">
        <v>193</v>
      </c>
      <c r="AT221" s="140" t="s">
        <v>132</v>
      </c>
      <c r="AU221" s="140" t="s">
        <v>84</v>
      </c>
      <c r="AY221" s="13" t="s">
        <v>129</v>
      </c>
      <c r="BE221" s="141">
        <f t="shared" si="24"/>
        <v>0</v>
      </c>
      <c r="BF221" s="141">
        <f t="shared" si="25"/>
        <v>0</v>
      </c>
      <c r="BG221" s="141">
        <f t="shared" si="26"/>
        <v>0</v>
      </c>
      <c r="BH221" s="141">
        <f t="shared" si="27"/>
        <v>0</v>
      </c>
      <c r="BI221" s="141">
        <f t="shared" si="28"/>
        <v>0</v>
      </c>
      <c r="BJ221" s="13" t="s">
        <v>82</v>
      </c>
      <c r="BK221" s="141">
        <f t="shared" si="29"/>
        <v>0</v>
      </c>
      <c r="BL221" s="13" t="s">
        <v>193</v>
      </c>
      <c r="BM221" s="140" t="s">
        <v>523</v>
      </c>
    </row>
    <row r="222" spans="2:65" s="1" customFormat="1" ht="21.75" customHeight="1">
      <c r="B222" s="128"/>
      <c r="C222" s="129" t="s">
        <v>524</v>
      </c>
      <c r="D222" s="129" t="s">
        <v>132</v>
      </c>
      <c r="E222" s="130" t="s">
        <v>525</v>
      </c>
      <c r="F222" s="131" t="s">
        <v>526</v>
      </c>
      <c r="G222" s="132" t="s">
        <v>191</v>
      </c>
      <c r="H222" s="133">
        <v>30</v>
      </c>
      <c r="I222" s="134"/>
      <c r="J222" s="135">
        <f t="shared" si="20"/>
        <v>0</v>
      </c>
      <c r="K222" s="131" t="s">
        <v>1</v>
      </c>
      <c r="L222" s="28"/>
      <c r="M222" s="136" t="s">
        <v>1</v>
      </c>
      <c r="N222" s="137" t="s">
        <v>39</v>
      </c>
      <c r="P222" s="138">
        <f t="shared" si="21"/>
        <v>0</v>
      </c>
      <c r="Q222" s="138">
        <v>0</v>
      </c>
      <c r="R222" s="138">
        <f t="shared" si="22"/>
        <v>0</v>
      </c>
      <c r="S222" s="138">
        <v>0</v>
      </c>
      <c r="T222" s="139">
        <f t="shared" si="23"/>
        <v>0</v>
      </c>
      <c r="AR222" s="140" t="s">
        <v>193</v>
      </c>
      <c r="AT222" s="140" t="s">
        <v>132</v>
      </c>
      <c r="AU222" s="140" t="s">
        <v>84</v>
      </c>
      <c r="AY222" s="13" t="s">
        <v>129</v>
      </c>
      <c r="BE222" s="141">
        <f t="shared" si="24"/>
        <v>0</v>
      </c>
      <c r="BF222" s="141">
        <f t="shared" si="25"/>
        <v>0</v>
      </c>
      <c r="BG222" s="141">
        <f t="shared" si="26"/>
        <v>0</v>
      </c>
      <c r="BH222" s="141">
        <f t="shared" si="27"/>
        <v>0</v>
      </c>
      <c r="BI222" s="141">
        <f t="shared" si="28"/>
        <v>0</v>
      </c>
      <c r="BJ222" s="13" t="s">
        <v>82</v>
      </c>
      <c r="BK222" s="141">
        <f t="shared" si="29"/>
        <v>0</v>
      </c>
      <c r="BL222" s="13" t="s">
        <v>193</v>
      </c>
      <c r="BM222" s="140" t="s">
        <v>527</v>
      </c>
    </row>
    <row r="223" spans="2:65" s="1" customFormat="1" ht="24">
      <c r="B223" s="128"/>
      <c r="C223" s="129" t="s">
        <v>528</v>
      </c>
      <c r="D223" s="129" t="s">
        <v>132</v>
      </c>
      <c r="E223" s="130" t="s">
        <v>529</v>
      </c>
      <c r="F223" s="131" t="s">
        <v>530</v>
      </c>
      <c r="G223" s="132" t="s">
        <v>191</v>
      </c>
      <c r="H223" s="133">
        <v>36</v>
      </c>
      <c r="I223" s="134"/>
      <c r="J223" s="135">
        <f t="shared" si="20"/>
        <v>0</v>
      </c>
      <c r="K223" s="131" t="s">
        <v>1</v>
      </c>
      <c r="L223" s="28"/>
      <c r="M223" s="136" t="s">
        <v>1</v>
      </c>
      <c r="N223" s="137" t="s">
        <v>39</v>
      </c>
      <c r="P223" s="138">
        <f t="shared" si="21"/>
        <v>0</v>
      </c>
      <c r="Q223" s="138">
        <v>0</v>
      </c>
      <c r="R223" s="138">
        <f t="shared" si="22"/>
        <v>0</v>
      </c>
      <c r="S223" s="138">
        <v>0</v>
      </c>
      <c r="T223" s="139">
        <f t="shared" si="23"/>
        <v>0</v>
      </c>
      <c r="AR223" s="140" t="s">
        <v>193</v>
      </c>
      <c r="AT223" s="140" t="s">
        <v>132</v>
      </c>
      <c r="AU223" s="140" t="s">
        <v>84</v>
      </c>
      <c r="AY223" s="13" t="s">
        <v>129</v>
      </c>
      <c r="BE223" s="141">
        <f t="shared" si="24"/>
        <v>0</v>
      </c>
      <c r="BF223" s="141">
        <f t="shared" si="25"/>
        <v>0</v>
      </c>
      <c r="BG223" s="141">
        <f t="shared" si="26"/>
        <v>0</v>
      </c>
      <c r="BH223" s="141">
        <f t="shared" si="27"/>
        <v>0</v>
      </c>
      <c r="BI223" s="141">
        <f t="shared" si="28"/>
        <v>0</v>
      </c>
      <c r="BJ223" s="13" t="s">
        <v>82</v>
      </c>
      <c r="BK223" s="141">
        <f t="shared" si="29"/>
        <v>0</v>
      </c>
      <c r="BL223" s="13" t="s">
        <v>193</v>
      </c>
      <c r="BM223" s="140" t="s">
        <v>531</v>
      </c>
    </row>
    <row r="224" spans="2:65" s="1" customFormat="1" ht="24">
      <c r="B224" s="128"/>
      <c r="C224" s="129" t="s">
        <v>532</v>
      </c>
      <c r="D224" s="129" t="s">
        <v>132</v>
      </c>
      <c r="E224" s="130" t="s">
        <v>533</v>
      </c>
      <c r="F224" s="131" t="s">
        <v>534</v>
      </c>
      <c r="G224" s="132" t="s">
        <v>246</v>
      </c>
      <c r="H224" s="133">
        <v>1</v>
      </c>
      <c r="I224" s="134"/>
      <c r="J224" s="135">
        <f t="shared" si="20"/>
        <v>0</v>
      </c>
      <c r="K224" s="131" t="s">
        <v>1</v>
      </c>
      <c r="L224" s="28"/>
      <c r="M224" s="136" t="s">
        <v>1</v>
      </c>
      <c r="N224" s="137" t="s">
        <v>39</v>
      </c>
      <c r="P224" s="138">
        <f t="shared" si="21"/>
        <v>0</v>
      </c>
      <c r="Q224" s="138">
        <v>0</v>
      </c>
      <c r="R224" s="138">
        <f t="shared" si="22"/>
        <v>0</v>
      </c>
      <c r="S224" s="138">
        <v>0</v>
      </c>
      <c r="T224" s="139">
        <f t="shared" si="23"/>
        <v>0</v>
      </c>
      <c r="AR224" s="140" t="s">
        <v>193</v>
      </c>
      <c r="AT224" s="140" t="s">
        <v>132</v>
      </c>
      <c r="AU224" s="140" t="s">
        <v>84</v>
      </c>
      <c r="AY224" s="13" t="s">
        <v>129</v>
      </c>
      <c r="BE224" s="141">
        <f t="shared" si="24"/>
        <v>0</v>
      </c>
      <c r="BF224" s="141">
        <f t="shared" si="25"/>
        <v>0</v>
      </c>
      <c r="BG224" s="141">
        <f t="shared" si="26"/>
        <v>0</v>
      </c>
      <c r="BH224" s="141">
        <f t="shared" si="27"/>
        <v>0</v>
      </c>
      <c r="BI224" s="141">
        <f t="shared" si="28"/>
        <v>0</v>
      </c>
      <c r="BJ224" s="13" t="s">
        <v>82</v>
      </c>
      <c r="BK224" s="141">
        <f t="shared" si="29"/>
        <v>0</v>
      </c>
      <c r="BL224" s="13" t="s">
        <v>193</v>
      </c>
      <c r="BM224" s="140" t="s">
        <v>535</v>
      </c>
    </row>
    <row r="225" spans="2:65" s="1" customFormat="1" ht="24">
      <c r="B225" s="128"/>
      <c r="C225" s="129" t="s">
        <v>536</v>
      </c>
      <c r="D225" s="129" t="s">
        <v>132</v>
      </c>
      <c r="E225" s="130" t="s">
        <v>537</v>
      </c>
      <c r="F225" s="131" t="s">
        <v>538</v>
      </c>
      <c r="G225" s="132" t="s">
        <v>191</v>
      </c>
      <c r="H225" s="133">
        <v>36</v>
      </c>
      <c r="I225" s="134"/>
      <c r="J225" s="135">
        <f t="shared" si="20"/>
        <v>0</v>
      </c>
      <c r="K225" s="131" t="s">
        <v>1</v>
      </c>
      <c r="L225" s="28"/>
      <c r="M225" s="136" t="s">
        <v>1</v>
      </c>
      <c r="N225" s="137" t="s">
        <v>39</v>
      </c>
      <c r="P225" s="138">
        <f t="shared" si="21"/>
        <v>0</v>
      </c>
      <c r="Q225" s="138">
        <v>0</v>
      </c>
      <c r="R225" s="138">
        <f t="shared" si="22"/>
        <v>0</v>
      </c>
      <c r="S225" s="138">
        <v>0</v>
      </c>
      <c r="T225" s="139">
        <f t="shared" si="23"/>
        <v>0</v>
      </c>
      <c r="AR225" s="140" t="s">
        <v>193</v>
      </c>
      <c r="AT225" s="140" t="s">
        <v>132</v>
      </c>
      <c r="AU225" s="140" t="s">
        <v>84</v>
      </c>
      <c r="AY225" s="13" t="s">
        <v>129</v>
      </c>
      <c r="BE225" s="141">
        <f t="shared" si="24"/>
        <v>0</v>
      </c>
      <c r="BF225" s="141">
        <f t="shared" si="25"/>
        <v>0</v>
      </c>
      <c r="BG225" s="141">
        <f t="shared" si="26"/>
        <v>0</v>
      </c>
      <c r="BH225" s="141">
        <f t="shared" si="27"/>
        <v>0</v>
      </c>
      <c r="BI225" s="141">
        <f t="shared" si="28"/>
        <v>0</v>
      </c>
      <c r="BJ225" s="13" t="s">
        <v>82</v>
      </c>
      <c r="BK225" s="141">
        <f t="shared" si="29"/>
        <v>0</v>
      </c>
      <c r="BL225" s="13" t="s">
        <v>193</v>
      </c>
      <c r="BM225" s="140" t="s">
        <v>539</v>
      </c>
    </row>
    <row r="226" spans="2:65" s="1" customFormat="1" ht="24">
      <c r="B226" s="128"/>
      <c r="C226" s="129" t="s">
        <v>540</v>
      </c>
      <c r="D226" s="129" t="s">
        <v>132</v>
      </c>
      <c r="E226" s="130" t="s">
        <v>541</v>
      </c>
      <c r="F226" s="131" t="s">
        <v>542</v>
      </c>
      <c r="G226" s="132" t="s">
        <v>191</v>
      </c>
      <c r="H226" s="133">
        <v>66</v>
      </c>
      <c r="I226" s="134"/>
      <c r="J226" s="135">
        <f t="shared" si="20"/>
        <v>0</v>
      </c>
      <c r="K226" s="131" t="s">
        <v>1</v>
      </c>
      <c r="L226" s="28"/>
      <c r="M226" s="136" t="s">
        <v>1</v>
      </c>
      <c r="N226" s="137" t="s">
        <v>39</v>
      </c>
      <c r="P226" s="138">
        <f t="shared" si="21"/>
        <v>0</v>
      </c>
      <c r="Q226" s="138">
        <v>0</v>
      </c>
      <c r="R226" s="138">
        <f t="shared" si="22"/>
        <v>0</v>
      </c>
      <c r="S226" s="138">
        <v>0</v>
      </c>
      <c r="T226" s="139">
        <f t="shared" si="23"/>
        <v>0</v>
      </c>
      <c r="AR226" s="140" t="s">
        <v>193</v>
      </c>
      <c r="AT226" s="140" t="s">
        <v>132</v>
      </c>
      <c r="AU226" s="140" t="s">
        <v>84</v>
      </c>
      <c r="AY226" s="13" t="s">
        <v>129</v>
      </c>
      <c r="BE226" s="141">
        <f t="shared" si="24"/>
        <v>0</v>
      </c>
      <c r="BF226" s="141">
        <f t="shared" si="25"/>
        <v>0</v>
      </c>
      <c r="BG226" s="141">
        <f t="shared" si="26"/>
        <v>0</v>
      </c>
      <c r="BH226" s="141">
        <f t="shared" si="27"/>
        <v>0</v>
      </c>
      <c r="BI226" s="141">
        <f t="shared" si="28"/>
        <v>0</v>
      </c>
      <c r="BJ226" s="13" t="s">
        <v>82</v>
      </c>
      <c r="BK226" s="141">
        <f t="shared" si="29"/>
        <v>0</v>
      </c>
      <c r="BL226" s="13" t="s">
        <v>193</v>
      </c>
      <c r="BM226" s="140" t="s">
        <v>543</v>
      </c>
    </row>
    <row r="227" spans="2:65" s="1" customFormat="1" ht="24">
      <c r="B227" s="128"/>
      <c r="C227" s="129" t="s">
        <v>544</v>
      </c>
      <c r="D227" s="129" t="s">
        <v>132</v>
      </c>
      <c r="E227" s="130" t="s">
        <v>545</v>
      </c>
      <c r="F227" s="131" t="s">
        <v>546</v>
      </c>
      <c r="G227" s="132" t="s">
        <v>222</v>
      </c>
      <c r="H227" s="133">
        <v>3</v>
      </c>
      <c r="I227" s="134"/>
      <c r="J227" s="135">
        <f t="shared" si="20"/>
        <v>0</v>
      </c>
      <c r="K227" s="131" t="s">
        <v>1</v>
      </c>
      <c r="L227" s="28"/>
      <c r="M227" s="136" t="s">
        <v>1</v>
      </c>
      <c r="N227" s="137" t="s">
        <v>39</v>
      </c>
      <c r="P227" s="138">
        <f t="shared" si="21"/>
        <v>0</v>
      </c>
      <c r="Q227" s="138">
        <v>0</v>
      </c>
      <c r="R227" s="138">
        <f t="shared" si="22"/>
        <v>0</v>
      </c>
      <c r="S227" s="138">
        <v>0</v>
      </c>
      <c r="T227" s="139">
        <f t="shared" si="23"/>
        <v>0</v>
      </c>
      <c r="AR227" s="140" t="s">
        <v>193</v>
      </c>
      <c r="AT227" s="140" t="s">
        <v>132</v>
      </c>
      <c r="AU227" s="140" t="s">
        <v>84</v>
      </c>
      <c r="AY227" s="13" t="s">
        <v>129</v>
      </c>
      <c r="BE227" s="141">
        <f t="shared" si="24"/>
        <v>0</v>
      </c>
      <c r="BF227" s="141">
        <f t="shared" si="25"/>
        <v>0</v>
      </c>
      <c r="BG227" s="141">
        <f t="shared" si="26"/>
        <v>0</v>
      </c>
      <c r="BH227" s="141">
        <f t="shared" si="27"/>
        <v>0</v>
      </c>
      <c r="BI227" s="141">
        <f t="shared" si="28"/>
        <v>0</v>
      </c>
      <c r="BJ227" s="13" t="s">
        <v>82</v>
      </c>
      <c r="BK227" s="141">
        <f t="shared" si="29"/>
        <v>0</v>
      </c>
      <c r="BL227" s="13" t="s">
        <v>193</v>
      </c>
      <c r="BM227" s="140" t="s">
        <v>547</v>
      </c>
    </row>
    <row r="228" spans="2:65" s="1" customFormat="1" ht="24">
      <c r="B228" s="128"/>
      <c r="C228" s="129" t="s">
        <v>548</v>
      </c>
      <c r="D228" s="129" t="s">
        <v>132</v>
      </c>
      <c r="E228" s="130" t="s">
        <v>549</v>
      </c>
      <c r="F228" s="131" t="s">
        <v>550</v>
      </c>
      <c r="G228" s="132" t="s">
        <v>222</v>
      </c>
      <c r="H228" s="133">
        <v>3</v>
      </c>
      <c r="I228" s="134"/>
      <c r="J228" s="135">
        <f t="shared" si="20"/>
        <v>0</v>
      </c>
      <c r="K228" s="131" t="s">
        <v>1</v>
      </c>
      <c r="L228" s="28"/>
      <c r="M228" s="136" t="s">
        <v>1</v>
      </c>
      <c r="N228" s="137" t="s">
        <v>39</v>
      </c>
      <c r="P228" s="138">
        <f t="shared" si="21"/>
        <v>0</v>
      </c>
      <c r="Q228" s="138">
        <v>0</v>
      </c>
      <c r="R228" s="138">
        <f t="shared" si="22"/>
        <v>0</v>
      </c>
      <c r="S228" s="138">
        <v>0</v>
      </c>
      <c r="T228" s="139">
        <f t="shared" si="23"/>
        <v>0</v>
      </c>
      <c r="AR228" s="140" t="s">
        <v>193</v>
      </c>
      <c r="AT228" s="140" t="s">
        <v>132</v>
      </c>
      <c r="AU228" s="140" t="s">
        <v>84</v>
      </c>
      <c r="AY228" s="13" t="s">
        <v>129</v>
      </c>
      <c r="BE228" s="141">
        <f t="shared" si="24"/>
        <v>0</v>
      </c>
      <c r="BF228" s="141">
        <f t="shared" si="25"/>
        <v>0</v>
      </c>
      <c r="BG228" s="141">
        <f t="shared" si="26"/>
        <v>0</v>
      </c>
      <c r="BH228" s="141">
        <f t="shared" si="27"/>
        <v>0</v>
      </c>
      <c r="BI228" s="141">
        <f t="shared" si="28"/>
        <v>0</v>
      </c>
      <c r="BJ228" s="13" t="s">
        <v>82</v>
      </c>
      <c r="BK228" s="141">
        <f t="shared" si="29"/>
        <v>0</v>
      </c>
      <c r="BL228" s="13" t="s">
        <v>193</v>
      </c>
      <c r="BM228" s="140" t="s">
        <v>551</v>
      </c>
    </row>
    <row r="229" spans="2:65" s="1" customFormat="1" ht="16.5" customHeight="1">
      <c r="B229" s="128"/>
      <c r="C229" s="129" t="s">
        <v>552</v>
      </c>
      <c r="D229" s="129" t="s">
        <v>132</v>
      </c>
      <c r="E229" s="130" t="s">
        <v>553</v>
      </c>
      <c r="F229" s="131" t="s">
        <v>554</v>
      </c>
      <c r="G229" s="132" t="s">
        <v>246</v>
      </c>
      <c r="H229" s="133">
        <v>3</v>
      </c>
      <c r="I229" s="134"/>
      <c r="J229" s="135">
        <f t="shared" si="20"/>
        <v>0</v>
      </c>
      <c r="K229" s="131" t="s">
        <v>1</v>
      </c>
      <c r="L229" s="28"/>
      <c r="M229" s="136" t="s">
        <v>1</v>
      </c>
      <c r="N229" s="137" t="s">
        <v>39</v>
      </c>
      <c r="P229" s="138">
        <f t="shared" si="21"/>
        <v>0</v>
      </c>
      <c r="Q229" s="138">
        <v>0</v>
      </c>
      <c r="R229" s="138">
        <f t="shared" si="22"/>
        <v>0</v>
      </c>
      <c r="S229" s="138">
        <v>0</v>
      </c>
      <c r="T229" s="139">
        <f t="shared" si="23"/>
        <v>0</v>
      </c>
      <c r="AR229" s="140" t="s">
        <v>193</v>
      </c>
      <c r="AT229" s="140" t="s">
        <v>132</v>
      </c>
      <c r="AU229" s="140" t="s">
        <v>84</v>
      </c>
      <c r="AY229" s="13" t="s">
        <v>129</v>
      </c>
      <c r="BE229" s="141">
        <f t="shared" si="24"/>
        <v>0</v>
      </c>
      <c r="BF229" s="141">
        <f t="shared" si="25"/>
        <v>0</v>
      </c>
      <c r="BG229" s="141">
        <f t="shared" si="26"/>
        <v>0</v>
      </c>
      <c r="BH229" s="141">
        <f t="shared" si="27"/>
        <v>0</v>
      </c>
      <c r="BI229" s="141">
        <f t="shared" si="28"/>
        <v>0</v>
      </c>
      <c r="BJ229" s="13" t="s">
        <v>82</v>
      </c>
      <c r="BK229" s="141">
        <f t="shared" si="29"/>
        <v>0</v>
      </c>
      <c r="BL229" s="13" t="s">
        <v>193</v>
      </c>
      <c r="BM229" s="140" t="s">
        <v>555</v>
      </c>
    </row>
    <row r="230" spans="2:65" s="1" customFormat="1" ht="24">
      <c r="B230" s="128"/>
      <c r="C230" s="129" t="s">
        <v>556</v>
      </c>
      <c r="D230" s="129" t="s">
        <v>132</v>
      </c>
      <c r="E230" s="130" t="s">
        <v>557</v>
      </c>
      <c r="F230" s="131" t="s">
        <v>558</v>
      </c>
      <c r="G230" s="132" t="s">
        <v>242</v>
      </c>
      <c r="H230" s="133">
        <v>8</v>
      </c>
      <c r="I230" s="134"/>
      <c r="J230" s="135">
        <f t="shared" si="20"/>
        <v>0</v>
      </c>
      <c r="K230" s="131" t="s">
        <v>1</v>
      </c>
      <c r="L230" s="28"/>
      <c r="M230" s="136" t="s">
        <v>1</v>
      </c>
      <c r="N230" s="137" t="s">
        <v>39</v>
      </c>
      <c r="P230" s="138">
        <f t="shared" si="21"/>
        <v>0</v>
      </c>
      <c r="Q230" s="138">
        <v>0</v>
      </c>
      <c r="R230" s="138">
        <f t="shared" si="22"/>
        <v>0</v>
      </c>
      <c r="S230" s="138">
        <v>0</v>
      </c>
      <c r="T230" s="139">
        <f t="shared" si="23"/>
        <v>0</v>
      </c>
      <c r="AR230" s="140" t="s">
        <v>193</v>
      </c>
      <c r="AT230" s="140" t="s">
        <v>132</v>
      </c>
      <c r="AU230" s="140" t="s">
        <v>84</v>
      </c>
      <c r="AY230" s="13" t="s">
        <v>129</v>
      </c>
      <c r="BE230" s="141">
        <f t="shared" si="24"/>
        <v>0</v>
      </c>
      <c r="BF230" s="141">
        <f t="shared" si="25"/>
        <v>0</v>
      </c>
      <c r="BG230" s="141">
        <f t="shared" si="26"/>
        <v>0</v>
      </c>
      <c r="BH230" s="141">
        <f t="shared" si="27"/>
        <v>0</v>
      </c>
      <c r="BI230" s="141">
        <f t="shared" si="28"/>
        <v>0</v>
      </c>
      <c r="BJ230" s="13" t="s">
        <v>82</v>
      </c>
      <c r="BK230" s="141">
        <f t="shared" si="29"/>
        <v>0</v>
      </c>
      <c r="BL230" s="13" t="s">
        <v>193</v>
      </c>
      <c r="BM230" s="140" t="s">
        <v>559</v>
      </c>
    </row>
    <row r="231" spans="2:65" s="1" customFormat="1" ht="16.5" customHeight="1">
      <c r="B231" s="128"/>
      <c r="C231" s="129" t="s">
        <v>560</v>
      </c>
      <c r="D231" s="129" t="s">
        <v>132</v>
      </c>
      <c r="E231" s="130" t="s">
        <v>561</v>
      </c>
      <c r="F231" s="131" t="s">
        <v>562</v>
      </c>
      <c r="G231" s="132" t="s">
        <v>246</v>
      </c>
      <c r="H231" s="133">
        <v>1</v>
      </c>
      <c r="I231" s="134"/>
      <c r="J231" s="135">
        <f t="shared" si="20"/>
        <v>0</v>
      </c>
      <c r="K231" s="131" t="s">
        <v>1</v>
      </c>
      <c r="L231" s="28"/>
      <c r="M231" s="136" t="s">
        <v>1</v>
      </c>
      <c r="N231" s="137" t="s">
        <v>39</v>
      </c>
      <c r="P231" s="138">
        <f t="shared" si="21"/>
        <v>0</v>
      </c>
      <c r="Q231" s="138">
        <v>0</v>
      </c>
      <c r="R231" s="138">
        <f t="shared" si="22"/>
        <v>0</v>
      </c>
      <c r="S231" s="138">
        <v>0</v>
      </c>
      <c r="T231" s="139">
        <f t="shared" si="23"/>
        <v>0</v>
      </c>
      <c r="AR231" s="140" t="s">
        <v>193</v>
      </c>
      <c r="AT231" s="140" t="s">
        <v>132</v>
      </c>
      <c r="AU231" s="140" t="s">
        <v>84</v>
      </c>
      <c r="AY231" s="13" t="s">
        <v>129</v>
      </c>
      <c r="BE231" s="141">
        <f t="shared" si="24"/>
        <v>0</v>
      </c>
      <c r="BF231" s="141">
        <f t="shared" si="25"/>
        <v>0</v>
      </c>
      <c r="BG231" s="141">
        <f t="shared" si="26"/>
        <v>0</v>
      </c>
      <c r="BH231" s="141">
        <f t="shared" si="27"/>
        <v>0</v>
      </c>
      <c r="BI231" s="141">
        <f t="shared" si="28"/>
        <v>0</v>
      </c>
      <c r="BJ231" s="13" t="s">
        <v>82</v>
      </c>
      <c r="BK231" s="141">
        <f t="shared" si="29"/>
        <v>0</v>
      </c>
      <c r="BL231" s="13" t="s">
        <v>193</v>
      </c>
      <c r="BM231" s="140" t="s">
        <v>563</v>
      </c>
    </row>
    <row r="232" spans="2:65" s="1" customFormat="1" ht="24">
      <c r="B232" s="128"/>
      <c r="C232" s="129" t="s">
        <v>564</v>
      </c>
      <c r="D232" s="129" t="s">
        <v>132</v>
      </c>
      <c r="E232" s="130" t="s">
        <v>565</v>
      </c>
      <c r="F232" s="131" t="s">
        <v>566</v>
      </c>
      <c r="G232" s="132" t="s">
        <v>246</v>
      </c>
      <c r="H232" s="133">
        <v>2</v>
      </c>
      <c r="I232" s="134"/>
      <c r="J232" s="135">
        <f t="shared" si="20"/>
        <v>0</v>
      </c>
      <c r="K232" s="131" t="s">
        <v>1</v>
      </c>
      <c r="L232" s="28"/>
      <c r="M232" s="136" t="s">
        <v>1</v>
      </c>
      <c r="N232" s="137" t="s">
        <v>39</v>
      </c>
      <c r="P232" s="138">
        <f t="shared" si="21"/>
        <v>0</v>
      </c>
      <c r="Q232" s="138">
        <v>2.128E-2</v>
      </c>
      <c r="R232" s="138">
        <f t="shared" si="22"/>
        <v>4.2560000000000001E-2</v>
      </c>
      <c r="S232" s="138">
        <v>0</v>
      </c>
      <c r="T232" s="139">
        <f t="shared" si="23"/>
        <v>0</v>
      </c>
      <c r="AR232" s="140" t="s">
        <v>193</v>
      </c>
      <c r="AT232" s="140" t="s">
        <v>132</v>
      </c>
      <c r="AU232" s="140" t="s">
        <v>84</v>
      </c>
      <c r="AY232" s="13" t="s">
        <v>129</v>
      </c>
      <c r="BE232" s="141">
        <f t="shared" si="24"/>
        <v>0</v>
      </c>
      <c r="BF232" s="141">
        <f t="shared" si="25"/>
        <v>0</v>
      </c>
      <c r="BG232" s="141">
        <f t="shared" si="26"/>
        <v>0</v>
      </c>
      <c r="BH232" s="141">
        <f t="shared" si="27"/>
        <v>0</v>
      </c>
      <c r="BI232" s="141">
        <f t="shared" si="28"/>
        <v>0</v>
      </c>
      <c r="BJ232" s="13" t="s">
        <v>82</v>
      </c>
      <c r="BK232" s="141">
        <f t="shared" si="29"/>
        <v>0</v>
      </c>
      <c r="BL232" s="13" t="s">
        <v>193</v>
      </c>
      <c r="BM232" s="140" t="s">
        <v>567</v>
      </c>
    </row>
    <row r="233" spans="2:65" s="1" customFormat="1" ht="24">
      <c r="B233" s="128"/>
      <c r="C233" s="129" t="s">
        <v>568</v>
      </c>
      <c r="D233" s="129" t="s">
        <v>132</v>
      </c>
      <c r="E233" s="130" t="s">
        <v>569</v>
      </c>
      <c r="F233" s="131" t="s">
        <v>570</v>
      </c>
      <c r="G233" s="132" t="s">
        <v>246</v>
      </c>
      <c r="H233" s="133">
        <v>2</v>
      </c>
      <c r="I233" s="134"/>
      <c r="J233" s="135">
        <f t="shared" si="20"/>
        <v>0</v>
      </c>
      <c r="K233" s="131" t="s">
        <v>1</v>
      </c>
      <c r="L233" s="28"/>
      <c r="M233" s="136" t="s">
        <v>1</v>
      </c>
      <c r="N233" s="137" t="s">
        <v>39</v>
      </c>
      <c r="P233" s="138">
        <f t="shared" si="21"/>
        <v>0</v>
      </c>
      <c r="Q233" s="138">
        <v>4.5440000000000001E-2</v>
      </c>
      <c r="R233" s="138">
        <f t="shared" si="22"/>
        <v>9.0880000000000002E-2</v>
      </c>
      <c r="S233" s="138">
        <v>0</v>
      </c>
      <c r="T233" s="139">
        <f t="shared" si="23"/>
        <v>0</v>
      </c>
      <c r="AR233" s="140" t="s">
        <v>193</v>
      </c>
      <c r="AT233" s="140" t="s">
        <v>132</v>
      </c>
      <c r="AU233" s="140" t="s">
        <v>84</v>
      </c>
      <c r="AY233" s="13" t="s">
        <v>129</v>
      </c>
      <c r="BE233" s="141">
        <f t="shared" si="24"/>
        <v>0</v>
      </c>
      <c r="BF233" s="141">
        <f t="shared" si="25"/>
        <v>0</v>
      </c>
      <c r="BG233" s="141">
        <f t="shared" si="26"/>
        <v>0</v>
      </c>
      <c r="BH233" s="141">
        <f t="shared" si="27"/>
        <v>0</v>
      </c>
      <c r="BI233" s="141">
        <f t="shared" si="28"/>
        <v>0</v>
      </c>
      <c r="BJ233" s="13" t="s">
        <v>82</v>
      </c>
      <c r="BK233" s="141">
        <f t="shared" si="29"/>
        <v>0</v>
      </c>
      <c r="BL233" s="13" t="s">
        <v>193</v>
      </c>
      <c r="BM233" s="140" t="s">
        <v>571</v>
      </c>
    </row>
    <row r="234" spans="2:65" s="1" customFormat="1" ht="24">
      <c r="B234" s="128"/>
      <c r="C234" s="129" t="s">
        <v>572</v>
      </c>
      <c r="D234" s="129" t="s">
        <v>132</v>
      </c>
      <c r="E234" s="130" t="s">
        <v>573</v>
      </c>
      <c r="F234" s="131" t="s">
        <v>574</v>
      </c>
      <c r="G234" s="132" t="s">
        <v>222</v>
      </c>
      <c r="H234" s="133">
        <v>4</v>
      </c>
      <c r="I234" s="134"/>
      <c r="J234" s="135">
        <f t="shared" si="20"/>
        <v>0</v>
      </c>
      <c r="K234" s="131" t="s">
        <v>192</v>
      </c>
      <c r="L234" s="28"/>
      <c r="M234" s="136" t="s">
        <v>1</v>
      </c>
      <c r="N234" s="137" t="s">
        <v>39</v>
      </c>
      <c r="P234" s="138">
        <f t="shared" si="21"/>
        <v>0</v>
      </c>
      <c r="Q234" s="138">
        <v>1.6299999999999999E-3</v>
      </c>
      <c r="R234" s="138">
        <f t="shared" si="22"/>
        <v>6.5199999999999998E-3</v>
      </c>
      <c r="S234" s="138">
        <v>0</v>
      </c>
      <c r="T234" s="139">
        <f t="shared" si="23"/>
        <v>0</v>
      </c>
      <c r="AR234" s="140" t="s">
        <v>193</v>
      </c>
      <c r="AT234" s="140" t="s">
        <v>132</v>
      </c>
      <c r="AU234" s="140" t="s">
        <v>84</v>
      </c>
      <c r="AY234" s="13" t="s">
        <v>129</v>
      </c>
      <c r="BE234" s="141">
        <f t="shared" si="24"/>
        <v>0</v>
      </c>
      <c r="BF234" s="141">
        <f t="shared" si="25"/>
        <v>0</v>
      </c>
      <c r="BG234" s="141">
        <f t="shared" si="26"/>
        <v>0</v>
      </c>
      <c r="BH234" s="141">
        <f t="shared" si="27"/>
        <v>0</v>
      </c>
      <c r="BI234" s="141">
        <f t="shared" si="28"/>
        <v>0</v>
      </c>
      <c r="BJ234" s="13" t="s">
        <v>82</v>
      </c>
      <c r="BK234" s="141">
        <f t="shared" si="29"/>
        <v>0</v>
      </c>
      <c r="BL234" s="13" t="s">
        <v>193</v>
      </c>
      <c r="BM234" s="140" t="s">
        <v>575</v>
      </c>
    </row>
    <row r="235" spans="2:65" s="11" customFormat="1" ht="22.9" customHeight="1">
      <c r="B235" s="116"/>
      <c r="D235" s="117" t="s">
        <v>73</v>
      </c>
      <c r="E235" s="126" t="s">
        <v>576</v>
      </c>
      <c r="F235" s="126" t="s">
        <v>577</v>
      </c>
      <c r="I235" s="119"/>
      <c r="J235" s="127">
        <f>BK235</f>
        <v>0</v>
      </c>
      <c r="L235" s="116"/>
      <c r="M235" s="121"/>
      <c r="P235" s="122">
        <f>SUM(P236:P267)</f>
        <v>0</v>
      </c>
      <c r="R235" s="122">
        <f>SUM(R236:R267)</f>
        <v>1.4680899999999997</v>
      </c>
      <c r="T235" s="123">
        <f>SUM(T236:T267)</f>
        <v>0</v>
      </c>
      <c r="AR235" s="117" t="s">
        <v>84</v>
      </c>
      <c r="AT235" s="124" t="s">
        <v>73</v>
      </c>
      <c r="AU235" s="124" t="s">
        <v>82</v>
      </c>
      <c r="AY235" s="117" t="s">
        <v>129</v>
      </c>
      <c r="BK235" s="125">
        <f>SUM(BK236:BK267)</f>
        <v>0</v>
      </c>
    </row>
    <row r="236" spans="2:65" s="1" customFormat="1" ht="24">
      <c r="B236" s="128"/>
      <c r="C236" s="129" t="s">
        <v>578</v>
      </c>
      <c r="D236" s="129" t="s">
        <v>132</v>
      </c>
      <c r="E236" s="130" t="s">
        <v>579</v>
      </c>
      <c r="F236" s="131" t="s">
        <v>580</v>
      </c>
      <c r="G236" s="132" t="s">
        <v>246</v>
      </c>
      <c r="H236" s="133">
        <v>1</v>
      </c>
      <c r="I236" s="134"/>
      <c r="J236" s="135">
        <f>ROUND(I236*H236,2)</f>
        <v>0</v>
      </c>
      <c r="K236" s="131" t="s">
        <v>192</v>
      </c>
      <c r="L236" s="28"/>
      <c r="M236" s="136" t="s">
        <v>1</v>
      </c>
      <c r="N236" s="137" t="s">
        <v>39</v>
      </c>
      <c r="P236" s="138">
        <f>O236*H236</f>
        <v>0</v>
      </c>
      <c r="Q236" s="138">
        <v>3.458E-2</v>
      </c>
      <c r="R236" s="138">
        <f>Q236*H236</f>
        <v>3.458E-2</v>
      </c>
      <c r="S236" s="138">
        <v>0</v>
      </c>
      <c r="T236" s="139">
        <f>S236*H236</f>
        <v>0</v>
      </c>
      <c r="AR236" s="140" t="s">
        <v>193</v>
      </c>
      <c r="AT236" s="140" t="s">
        <v>132</v>
      </c>
      <c r="AU236" s="140" t="s">
        <v>84</v>
      </c>
      <c r="AY236" s="13" t="s">
        <v>129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82</v>
      </c>
      <c r="BK236" s="141">
        <f>ROUND(I236*H236,2)</f>
        <v>0</v>
      </c>
      <c r="BL236" s="13" t="s">
        <v>193</v>
      </c>
      <c r="BM236" s="140" t="s">
        <v>581</v>
      </c>
    </row>
    <row r="237" spans="2:65" s="1" customFormat="1" ht="39">
      <c r="B237" s="28"/>
      <c r="D237" s="158" t="s">
        <v>582</v>
      </c>
      <c r="F237" s="159" t="s">
        <v>583</v>
      </c>
      <c r="I237" s="160"/>
      <c r="L237" s="28"/>
      <c r="M237" s="161"/>
      <c r="T237" s="51"/>
      <c r="AT237" s="13" t="s">
        <v>582</v>
      </c>
      <c r="AU237" s="13" t="s">
        <v>84</v>
      </c>
    </row>
    <row r="238" spans="2:65" s="1" customFormat="1" ht="66.75" customHeight="1">
      <c r="B238" s="128"/>
      <c r="C238" s="129" t="s">
        <v>584</v>
      </c>
      <c r="D238" s="129" t="s">
        <v>132</v>
      </c>
      <c r="E238" s="130" t="s">
        <v>585</v>
      </c>
      <c r="F238" s="131" t="s">
        <v>586</v>
      </c>
      <c r="G238" s="132" t="s">
        <v>246</v>
      </c>
      <c r="H238" s="133">
        <v>3</v>
      </c>
      <c r="I238" s="134"/>
      <c r="J238" s="135">
        <f t="shared" ref="J238:J249" si="30">ROUND(I238*H238,2)</f>
        <v>0</v>
      </c>
      <c r="K238" s="131" t="s">
        <v>1</v>
      </c>
      <c r="L238" s="28"/>
      <c r="M238" s="136" t="s">
        <v>1</v>
      </c>
      <c r="N238" s="137" t="s">
        <v>39</v>
      </c>
      <c r="P238" s="138">
        <f t="shared" ref="P238:P249" si="31">O238*H238</f>
        <v>0</v>
      </c>
      <c r="Q238" s="138">
        <v>4.6440000000000002E-2</v>
      </c>
      <c r="R238" s="138">
        <f t="shared" ref="R238:R249" si="32">Q238*H238</f>
        <v>0.13932</v>
      </c>
      <c r="S238" s="138">
        <v>0</v>
      </c>
      <c r="T238" s="139">
        <f t="shared" ref="T238:T249" si="33">S238*H238</f>
        <v>0</v>
      </c>
      <c r="AR238" s="140" t="s">
        <v>193</v>
      </c>
      <c r="AT238" s="140" t="s">
        <v>132</v>
      </c>
      <c r="AU238" s="140" t="s">
        <v>84</v>
      </c>
      <c r="AY238" s="13" t="s">
        <v>129</v>
      </c>
      <c r="BE238" s="141">
        <f t="shared" ref="BE238:BE249" si="34">IF(N238="základní",J238,0)</f>
        <v>0</v>
      </c>
      <c r="BF238" s="141">
        <f t="shared" ref="BF238:BF249" si="35">IF(N238="snížená",J238,0)</f>
        <v>0</v>
      </c>
      <c r="BG238" s="141">
        <f t="shared" ref="BG238:BG249" si="36">IF(N238="zákl. přenesená",J238,0)</f>
        <v>0</v>
      </c>
      <c r="BH238" s="141">
        <f t="shared" ref="BH238:BH249" si="37">IF(N238="sníž. přenesená",J238,0)</f>
        <v>0</v>
      </c>
      <c r="BI238" s="141">
        <f t="shared" ref="BI238:BI249" si="38">IF(N238="nulová",J238,0)</f>
        <v>0</v>
      </c>
      <c r="BJ238" s="13" t="s">
        <v>82</v>
      </c>
      <c r="BK238" s="141">
        <f t="shared" ref="BK238:BK249" si="39">ROUND(I238*H238,2)</f>
        <v>0</v>
      </c>
      <c r="BL238" s="13" t="s">
        <v>193</v>
      </c>
      <c r="BM238" s="140" t="s">
        <v>587</v>
      </c>
    </row>
    <row r="239" spans="2:65" s="1" customFormat="1" ht="66.75" customHeight="1">
      <c r="B239" s="128"/>
      <c r="C239" s="129" t="s">
        <v>588</v>
      </c>
      <c r="D239" s="129" t="s">
        <v>132</v>
      </c>
      <c r="E239" s="130" t="s">
        <v>589</v>
      </c>
      <c r="F239" s="131" t="s">
        <v>590</v>
      </c>
      <c r="G239" s="132" t="s">
        <v>246</v>
      </c>
      <c r="H239" s="133">
        <v>1</v>
      </c>
      <c r="I239" s="134"/>
      <c r="J239" s="135">
        <f t="shared" si="30"/>
        <v>0</v>
      </c>
      <c r="K239" s="131" t="s">
        <v>1</v>
      </c>
      <c r="L239" s="28"/>
      <c r="M239" s="136" t="s">
        <v>1</v>
      </c>
      <c r="N239" s="137" t="s">
        <v>39</v>
      </c>
      <c r="P239" s="138">
        <f t="shared" si="31"/>
        <v>0</v>
      </c>
      <c r="Q239" s="138">
        <v>9.2060000000000003E-2</v>
      </c>
      <c r="R239" s="138">
        <f t="shared" si="32"/>
        <v>9.2060000000000003E-2</v>
      </c>
      <c r="S239" s="138">
        <v>0</v>
      </c>
      <c r="T239" s="139">
        <f t="shared" si="33"/>
        <v>0</v>
      </c>
      <c r="AR239" s="140" t="s">
        <v>193</v>
      </c>
      <c r="AT239" s="140" t="s">
        <v>132</v>
      </c>
      <c r="AU239" s="140" t="s">
        <v>84</v>
      </c>
      <c r="AY239" s="13" t="s">
        <v>129</v>
      </c>
      <c r="BE239" s="141">
        <f t="shared" si="34"/>
        <v>0</v>
      </c>
      <c r="BF239" s="141">
        <f t="shared" si="35"/>
        <v>0</v>
      </c>
      <c r="BG239" s="141">
        <f t="shared" si="36"/>
        <v>0</v>
      </c>
      <c r="BH239" s="141">
        <f t="shared" si="37"/>
        <v>0</v>
      </c>
      <c r="BI239" s="141">
        <f t="shared" si="38"/>
        <v>0</v>
      </c>
      <c r="BJ239" s="13" t="s">
        <v>82</v>
      </c>
      <c r="BK239" s="141">
        <f t="shared" si="39"/>
        <v>0</v>
      </c>
      <c r="BL239" s="13" t="s">
        <v>193</v>
      </c>
      <c r="BM239" s="140" t="s">
        <v>591</v>
      </c>
    </row>
    <row r="240" spans="2:65" s="1" customFormat="1" ht="66.75" customHeight="1">
      <c r="B240" s="128"/>
      <c r="C240" s="129" t="s">
        <v>592</v>
      </c>
      <c r="D240" s="129" t="s">
        <v>132</v>
      </c>
      <c r="E240" s="130" t="s">
        <v>593</v>
      </c>
      <c r="F240" s="131" t="s">
        <v>594</v>
      </c>
      <c r="G240" s="132" t="s">
        <v>246</v>
      </c>
      <c r="H240" s="133">
        <v>2</v>
      </c>
      <c r="I240" s="134"/>
      <c r="J240" s="135">
        <f t="shared" si="30"/>
        <v>0</v>
      </c>
      <c r="K240" s="131" t="s">
        <v>1</v>
      </c>
      <c r="L240" s="28"/>
      <c r="M240" s="136" t="s">
        <v>1</v>
      </c>
      <c r="N240" s="137" t="s">
        <v>39</v>
      </c>
      <c r="P240" s="138">
        <f t="shared" si="31"/>
        <v>0</v>
      </c>
      <c r="Q240" s="138">
        <v>0.14161000000000001</v>
      </c>
      <c r="R240" s="138">
        <f t="shared" si="32"/>
        <v>0.28322000000000003</v>
      </c>
      <c r="S240" s="138">
        <v>0</v>
      </c>
      <c r="T240" s="139">
        <f t="shared" si="33"/>
        <v>0</v>
      </c>
      <c r="AR240" s="140" t="s">
        <v>193</v>
      </c>
      <c r="AT240" s="140" t="s">
        <v>132</v>
      </c>
      <c r="AU240" s="140" t="s">
        <v>84</v>
      </c>
      <c r="AY240" s="13" t="s">
        <v>129</v>
      </c>
      <c r="BE240" s="141">
        <f t="shared" si="34"/>
        <v>0</v>
      </c>
      <c r="BF240" s="141">
        <f t="shared" si="35"/>
        <v>0</v>
      </c>
      <c r="BG240" s="141">
        <f t="shared" si="36"/>
        <v>0</v>
      </c>
      <c r="BH240" s="141">
        <f t="shared" si="37"/>
        <v>0</v>
      </c>
      <c r="BI240" s="141">
        <f t="shared" si="38"/>
        <v>0</v>
      </c>
      <c r="BJ240" s="13" t="s">
        <v>82</v>
      </c>
      <c r="BK240" s="141">
        <f t="shared" si="39"/>
        <v>0</v>
      </c>
      <c r="BL240" s="13" t="s">
        <v>193</v>
      </c>
      <c r="BM240" s="140" t="s">
        <v>595</v>
      </c>
    </row>
    <row r="241" spans="2:65" s="1" customFormat="1" ht="101.25" customHeight="1">
      <c r="B241" s="128"/>
      <c r="C241" s="129" t="s">
        <v>596</v>
      </c>
      <c r="D241" s="129" t="s">
        <v>132</v>
      </c>
      <c r="E241" s="130" t="s">
        <v>597</v>
      </c>
      <c r="F241" s="131" t="s">
        <v>598</v>
      </c>
      <c r="G241" s="132" t="s">
        <v>246</v>
      </c>
      <c r="H241" s="133">
        <v>2</v>
      </c>
      <c r="I241" s="134"/>
      <c r="J241" s="135">
        <f t="shared" si="30"/>
        <v>0</v>
      </c>
      <c r="K241" s="131" t="s">
        <v>1</v>
      </c>
      <c r="L241" s="28"/>
      <c r="M241" s="136" t="s">
        <v>1</v>
      </c>
      <c r="N241" s="137" t="s">
        <v>39</v>
      </c>
      <c r="P241" s="138">
        <f t="shared" si="31"/>
        <v>0</v>
      </c>
      <c r="Q241" s="138">
        <v>4.8120000000000003E-2</v>
      </c>
      <c r="R241" s="138">
        <f t="shared" si="32"/>
        <v>9.6240000000000006E-2</v>
      </c>
      <c r="S241" s="138">
        <v>0</v>
      </c>
      <c r="T241" s="139">
        <f t="shared" si="33"/>
        <v>0</v>
      </c>
      <c r="AR241" s="140" t="s">
        <v>193</v>
      </c>
      <c r="AT241" s="140" t="s">
        <v>132</v>
      </c>
      <c r="AU241" s="140" t="s">
        <v>84</v>
      </c>
      <c r="AY241" s="13" t="s">
        <v>129</v>
      </c>
      <c r="BE241" s="141">
        <f t="shared" si="34"/>
        <v>0</v>
      </c>
      <c r="BF241" s="141">
        <f t="shared" si="35"/>
        <v>0</v>
      </c>
      <c r="BG241" s="141">
        <f t="shared" si="36"/>
        <v>0</v>
      </c>
      <c r="BH241" s="141">
        <f t="shared" si="37"/>
        <v>0</v>
      </c>
      <c r="BI241" s="141">
        <f t="shared" si="38"/>
        <v>0</v>
      </c>
      <c r="BJ241" s="13" t="s">
        <v>82</v>
      </c>
      <c r="BK241" s="141">
        <f t="shared" si="39"/>
        <v>0</v>
      </c>
      <c r="BL241" s="13" t="s">
        <v>193</v>
      </c>
      <c r="BM241" s="140" t="s">
        <v>599</v>
      </c>
    </row>
    <row r="242" spans="2:65" s="1" customFormat="1" ht="101.25" customHeight="1">
      <c r="B242" s="128"/>
      <c r="C242" s="129" t="s">
        <v>600</v>
      </c>
      <c r="D242" s="129" t="s">
        <v>132</v>
      </c>
      <c r="E242" s="130" t="s">
        <v>601</v>
      </c>
      <c r="F242" s="131" t="s">
        <v>602</v>
      </c>
      <c r="G242" s="132" t="s">
        <v>246</v>
      </c>
      <c r="H242" s="133">
        <v>1</v>
      </c>
      <c r="I242" s="134"/>
      <c r="J242" s="135">
        <f t="shared" si="30"/>
        <v>0</v>
      </c>
      <c r="K242" s="131" t="s">
        <v>1</v>
      </c>
      <c r="L242" s="28"/>
      <c r="M242" s="136" t="s">
        <v>1</v>
      </c>
      <c r="N242" s="137" t="s">
        <v>39</v>
      </c>
      <c r="P242" s="138">
        <f t="shared" si="31"/>
        <v>0</v>
      </c>
      <c r="Q242" s="138">
        <v>8.5000000000000006E-2</v>
      </c>
      <c r="R242" s="138">
        <f t="shared" si="32"/>
        <v>8.5000000000000006E-2</v>
      </c>
      <c r="S242" s="138">
        <v>0</v>
      </c>
      <c r="T242" s="139">
        <f t="shared" si="33"/>
        <v>0</v>
      </c>
      <c r="AR242" s="140" t="s">
        <v>193</v>
      </c>
      <c r="AT242" s="140" t="s">
        <v>132</v>
      </c>
      <c r="AU242" s="140" t="s">
        <v>84</v>
      </c>
      <c r="AY242" s="13" t="s">
        <v>129</v>
      </c>
      <c r="BE242" s="141">
        <f t="shared" si="34"/>
        <v>0</v>
      </c>
      <c r="BF242" s="141">
        <f t="shared" si="35"/>
        <v>0</v>
      </c>
      <c r="BG242" s="141">
        <f t="shared" si="36"/>
        <v>0</v>
      </c>
      <c r="BH242" s="141">
        <f t="shared" si="37"/>
        <v>0</v>
      </c>
      <c r="BI242" s="141">
        <f t="shared" si="38"/>
        <v>0</v>
      </c>
      <c r="BJ242" s="13" t="s">
        <v>82</v>
      </c>
      <c r="BK242" s="141">
        <f t="shared" si="39"/>
        <v>0</v>
      </c>
      <c r="BL242" s="13" t="s">
        <v>193</v>
      </c>
      <c r="BM242" s="140" t="s">
        <v>603</v>
      </c>
    </row>
    <row r="243" spans="2:65" s="1" customFormat="1" ht="101.25" customHeight="1">
      <c r="B243" s="128"/>
      <c r="C243" s="129" t="s">
        <v>604</v>
      </c>
      <c r="D243" s="129" t="s">
        <v>132</v>
      </c>
      <c r="E243" s="130" t="s">
        <v>605</v>
      </c>
      <c r="F243" s="131" t="s">
        <v>606</v>
      </c>
      <c r="G243" s="132" t="s">
        <v>246</v>
      </c>
      <c r="H243" s="133">
        <v>1</v>
      </c>
      <c r="I243" s="134"/>
      <c r="J243" s="135">
        <f t="shared" si="30"/>
        <v>0</v>
      </c>
      <c r="K243" s="131" t="s">
        <v>1</v>
      </c>
      <c r="L243" s="28"/>
      <c r="M243" s="136" t="s">
        <v>1</v>
      </c>
      <c r="N243" s="137" t="s">
        <v>39</v>
      </c>
      <c r="P243" s="138">
        <f t="shared" si="31"/>
        <v>0</v>
      </c>
      <c r="Q243" s="138">
        <v>0.12934999999999999</v>
      </c>
      <c r="R243" s="138">
        <f t="shared" si="32"/>
        <v>0.12934999999999999</v>
      </c>
      <c r="S243" s="138">
        <v>0</v>
      </c>
      <c r="T243" s="139">
        <f t="shared" si="33"/>
        <v>0</v>
      </c>
      <c r="AR243" s="140" t="s">
        <v>193</v>
      </c>
      <c r="AT243" s="140" t="s">
        <v>132</v>
      </c>
      <c r="AU243" s="140" t="s">
        <v>84</v>
      </c>
      <c r="AY243" s="13" t="s">
        <v>129</v>
      </c>
      <c r="BE243" s="141">
        <f t="shared" si="34"/>
        <v>0</v>
      </c>
      <c r="BF243" s="141">
        <f t="shared" si="35"/>
        <v>0</v>
      </c>
      <c r="BG243" s="141">
        <f t="shared" si="36"/>
        <v>0</v>
      </c>
      <c r="BH243" s="141">
        <f t="shared" si="37"/>
        <v>0</v>
      </c>
      <c r="BI243" s="141">
        <f t="shared" si="38"/>
        <v>0</v>
      </c>
      <c r="BJ243" s="13" t="s">
        <v>82</v>
      </c>
      <c r="BK243" s="141">
        <f t="shared" si="39"/>
        <v>0</v>
      </c>
      <c r="BL243" s="13" t="s">
        <v>193</v>
      </c>
      <c r="BM243" s="140" t="s">
        <v>607</v>
      </c>
    </row>
    <row r="244" spans="2:65" s="1" customFormat="1" ht="114.95" customHeight="1">
      <c r="B244" s="128"/>
      <c r="C244" s="129" t="s">
        <v>608</v>
      </c>
      <c r="D244" s="129" t="s">
        <v>132</v>
      </c>
      <c r="E244" s="130" t="s">
        <v>609</v>
      </c>
      <c r="F244" s="131" t="s">
        <v>610</v>
      </c>
      <c r="G244" s="132" t="s">
        <v>246</v>
      </c>
      <c r="H244" s="133">
        <v>6</v>
      </c>
      <c r="I244" s="134"/>
      <c r="J244" s="135">
        <f t="shared" si="30"/>
        <v>0</v>
      </c>
      <c r="K244" s="131" t="s">
        <v>1</v>
      </c>
      <c r="L244" s="28"/>
      <c r="M244" s="136" t="s">
        <v>1</v>
      </c>
      <c r="N244" s="137" t="s">
        <v>39</v>
      </c>
      <c r="P244" s="138">
        <f t="shared" si="31"/>
        <v>0</v>
      </c>
      <c r="Q244" s="138">
        <v>1.7489999999999999E-2</v>
      </c>
      <c r="R244" s="138">
        <f t="shared" si="32"/>
        <v>0.10493999999999999</v>
      </c>
      <c r="S244" s="138">
        <v>0</v>
      </c>
      <c r="T244" s="139">
        <f t="shared" si="33"/>
        <v>0</v>
      </c>
      <c r="AR244" s="140" t="s">
        <v>193</v>
      </c>
      <c r="AT244" s="140" t="s">
        <v>132</v>
      </c>
      <c r="AU244" s="140" t="s">
        <v>84</v>
      </c>
      <c r="AY244" s="13" t="s">
        <v>129</v>
      </c>
      <c r="BE244" s="141">
        <f t="shared" si="34"/>
        <v>0</v>
      </c>
      <c r="BF244" s="141">
        <f t="shared" si="35"/>
        <v>0</v>
      </c>
      <c r="BG244" s="141">
        <f t="shared" si="36"/>
        <v>0</v>
      </c>
      <c r="BH244" s="141">
        <f t="shared" si="37"/>
        <v>0</v>
      </c>
      <c r="BI244" s="141">
        <f t="shared" si="38"/>
        <v>0</v>
      </c>
      <c r="BJ244" s="13" t="s">
        <v>82</v>
      </c>
      <c r="BK244" s="141">
        <f t="shared" si="39"/>
        <v>0</v>
      </c>
      <c r="BL244" s="13" t="s">
        <v>193</v>
      </c>
      <c r="BM244" s="140" t="s">
        <v>611</v>
      </c>
    </row>
    <row r="245" spans="2:65" s="1" customFormat="1" ht="114.95" customHeight="1">
      <c r="B245" s="128"/>
      <c r="C245" s="129" t="s">
        <v>612</v>
      </c>
      <c r="D245" s="129" t="s">
        <v>132</v>
      </c>
      <c r="E245" s="130" t="s">
        <v>613</v>
      </c>
      <c r="F245" s="131" t="s">
        <v>614</v>
      </c>
      <c r="G245" s="132" t="s">
        <v>246</v>
      </c>
      <c r="H245" s="133">
        <v>3</v>
      </c>
      <c r="I245" s="134"/>
      <c r="J245" s="135">
        <f t="shared" si="30"/>
        <v>0</v>
      </c>
      <c r="K245" s="131" t="s">
        <v>1</v>
      </c>
      <c r="L245" s="28"/>
      <c r="M245" s="136" t="s">
        <v>1</v>
      </c>
      <c r="N245" s="137" t="s">
        <v>39</v>
      </c>
      <c r="P245" s="138">
        <f t="shared" si="31"/>
        <v>0</v>
      </c>
      <c r="Q245" s="138">
        <v>3.0120000000000001E-2</v>
      </c>
      <c r="R245" s="138">
        <f t="shared" si="32"/>
        <v>9.0359999999999996E-2</v>
      </c>
      <c r="S245" s="138">
        <v>0</v>
      </c>
      <c r="T245" s="139">
        <f t="shared" si="33"/>
        <v>0</v>
      </c>
      <c r="AR245" s="140" t="s">
        <v>193</v>
      </c>
      <c r="AT245" s="140" t="s">
        <v>132</v>
      </c>
      <c r="AU245" s="140" t="s">
        <v>84</v>
      </c>
      <c r="AY245" s="13" t="s">
        <v>129</v>
      </c>
      <c r="BE245" s="141">
        <f t="shared" si="34"/>
        <v>0</v>
      </c>
      <c r="BF245" s="141">
        <f t="shared" si="35"/>
        <v>0</v>
      </c>
      <c r="BG245" s="141">
        <f t="shared" si="36"/>
        <v>0</v>
      </c>
      <c r="BH245" s="141">
        <f t="shared" si="37"/>
        <v>0</v>
      </c>
      <c r="BI245" s="141">
        <f t="shared" si="38"/>
        <v>0</v>
      </c>
      <c r="BJ245" s="13" t="s">
        <v>82</v>
      </c>
      <c r="BK245" s="141">
        <f t="shared" si="39"/>
        <v>0</v>
      </c>
      <c r="BL245" s="13" t="s">
        <v>193</v>
      </c>
      <c r="BM245" s="140" t="s">
        <v>615</v>
      </c>
    </row>
    <row r="246" spans="2:65" s="1" customFormat="1" ht="114.95" customHeight="1">
      <c r="B246" s="128"/>
      <c r="C246" s="129" t="s">
        <v>616</v>
      </c>
      <c r="D246" s="129" t="s">
        <v>132</v>
      </c>
      <c r="E246" s="130" t="s">
        <v>617</v>
      </c>
      <c r="F246" s="131" t="s">
        <v>618</v>
      </c>
      <c r="G246" s="132" t="s">
        <v>246</v>
      </c>
      <c r="H246" s="133">
        <v>8</v>
      </c>
      <c r="I246" s="134"/>
      <c r="J246" s="135">
        <f t="shared" si="30"/>
        <v>0</v>
      </c>
      <c r="K246" s="131" t="s">
        <v>1</v>
      </c>
      <c r="L246" s="28"/>
      <c r="M246" s="136" t="s">
        <v>1</v>
      </c>
      <c r="N246" s="137" t="s">
        <v>39</v>
      </c>
      <c r="P246" s="138">
        <f t="shared" si="31"/>
        <v>0</v>
      </c>
      <c r="Q246" s="138">
        <v>3.6940000000000001E-2</v>
      </c>
      <c r="R246" s="138">
        <f t="shared" si="32"/>
        <v>0.29552</v>
      </c>
      <c r="S246" s="138">
        <v>0</v>
      </c>
      <c r="T246" s="139">
        <f t="shared" si="33"/>
        <v>0</v>
      </c>
      <c r="AR246" s="140" t="s">
        <v>193</v>
      </c>
      <c r="AT246" s="140" t="s">
        <v>132</v>
      </c>
      <c r="AU246" s="140" t="s">
        <v>84</v>
      </c>
      <c r="AY246" s="13" t="s">
        <v>129</v>
      </c>
      <c r="BE246" s="141">
        <f t="shared" si="34"/>
        <v>0</v>
      </c>
      <c r="BF246" s="141">
        <f t="shared" si="35"/>
        <v>0</v>
      </c>
      <c r="BG246" s="141">
        <f t="shared" si="36"/>
        <v>0</v>
      </c>
      <c r="BH246" s="141">
        <f t="shared" si="37"/>
        <v>0</v>
      </c>
      <c r="BI246" s="141">
        <f t="shared" si="38"/>
        <v>0</v>
      </c>
      <c r="BJ246" s="13" t="s">
        <v>82</v>
      </c>
      <c r="BK246" s="141">
        <f t="shared" si="39"/>
        <v>0</v>
      </c>
      <c r="BL246" s="13" t="s">
        <v>193</v>
      </c>
      <c r="BM246" s="140" t="s">
        <v>619</v>
      </c>
    </row>
    <row r="247" spans="2:65" s="1" customFormat="1" ht="66.75" customHeight="1">
      <c r="B247" s="128"/>
      <c r="C247" s="129" t="s">
        <v>620</v>
      </c>
      <c r="D247" s="129" t="s">
        <v>132</v>
      </c>
      <c r="E247" s="130" t="s">
        <v>621</v>
      </c>
      <c r="F247" s="131" t="s">
        <v>622</v>
      </c>
      <c r="G247" s="132" t="s">
        <v>222</v>
      </c>
      <c r="H247" s="133">
        <v>2</v>
      </c>
      <c r="I247" s="134"/>
      <c r="J247" s="135">
        <f t="shared" si="30"/>
        <v>0</v>
      </c>
      <c r="K247" s="131" t="s">
        <v>1</v>
      </c>
      <c r="L247" s="28"/>
      <c r="M247" s="136" t="s">
        <v>1</v>
      </c>
      <c r="N247" s="137" t="s">
        <v>39</v>
      </c>
      <c r="P247" s="138">
        <f t="shared" si="31"/>
        <v>0</v>
      </c>
      <c r="Q247" s="138">
        <v>0</v>
      </c>
      <c r="R247" s="138">
        <f t="shared" si="32"/>
        <v>0</v>
      </c>
      <c r="S247" s="138">
        <v>0</v>
      </c>
      <c r="T247" s="139">
        <f t="shared" si="33"/>
        <v>0</v>
      </c>
      <c r="AR247" s="140" t="s">
        <v>193</v>
      </c>
      <c r="AT247" s="140" t="s">
        <v>132</v>
      </c>
      <c r="AU247" s="140" t="s">
        <v>84</v>
      </c>
      <c r="AY247" s="13" t="s">
        <v>129</v>
      </c>
      <c r="BE247" s="141">
        <f t="shared" si="34"/>
        <v>0</v>
      </c>
      <c r="BF247" s="141">
        <f t="shared" si="35"/>
        <v>0</v>
      </c>
      <c r="BG247" s="141">
        <f t="shared" si="36"/>
        <v>0</v>
      </c>
      <c r="BH247" s="141">
        <f t="shared" si="37"/>
        <v>0</v>
      </c>
      <c r="BI247" s="141">
        <f t="shared" si="38"/>
        <v>0</v>
      </c>
      <c r="BJ247" s="13" t="s">
        <v>82</v>
      </c>
      <c r="BK247" s="141">
        <f t="shared" si="39"/>
        <v>0</v>
      </c>
      <c r="BL247" s="13" t="s">
        <v>193</v>
      </c>
      <c r="BM247" s="140" t="s">
        <v>623</v>
      </c>
    </row>
    <row r="248" spans="2:65" s="1" customFormat="1" ht="66.75" customHeight="1">
      <c r="B248" s="128"/>
      <c r="C248" s="129" t="s">
        <v>624</v>
      </c>
      <c r="D248" s="129" t="s">
        <v>132</v>
      </c>
      <c r="E248" s="130" t="s">
        <v>625</v>
      </c>
      <c r="F248" s="131" t="s">
        <v>626</v>
      </c>
      <c r="G248" s="132" t="s">
        <v>222</v>
      </c>
      <c r="H248" s="133">
        <v>2</v>
      </c>
      <c r="I248" s="134"/>
      <c r="J248" s="135">
        <f t="shared" si="30"/>
        <v>0</v>
      </c>
      <c r="K248" s="131" t="s">
        <v>1</v>
      </c>
      <c r="L248" s="28"/>
      <c r="M248" s="136" t="s">
        <v>1</v>
      </c>
      <c r="N248" s="137" t="s">
        <v>39</v>
      </c>
      <c r="P248" s="138">
        <f t="shared" si="31"/>
        <v>0</v>
      </c>
      <c r="Q248" s="138">
        <v>0</v>
      </c>
      <c r="R248" s="138">
        <f t="shared" si="32"/>
        <v>0</v>
      </c>
      <c r="S248" s="138">
        <v>0</v>
      </c>
      <c r="T248" s="139">
        <f t="shared" si="33"/>
        <v>0</v>
      </c>
      <c r="AR248" s="140" t="s">
        <v>193</v>
      </c>
      <c r="AT248" s="140" t="s">
        <v>132</v>
      </c>
      <c r="AU248" s="140" t="s">
        <v>84</v>
      </c>
      <c r="AY248" s="13" t="s">
        <v>129</v>
      </c>
      <c r="BE248" s="141">
        <f t="shared" si="34"/>
        <v>0</v>
      </c>
      <c r="BF248" s="141">
        <f t="shared" si="35"/>
        <v>0</v>
      </c>
      <c r="BG248" s="141">
        <f t="shared" si="36"/>
        <v>0</v>
      </c>
      <c r="BH248" s="141">
        <f t="shared" si="37"/>
        <v>0</v>
      </c>
      <c r="BI248" s="141">
        <f t="shared" si="38"/>
        <v>0</v>
      </c>
      <c r="BJ248" s="13" t="s">
        <v>82</v>
      </c>
      <c r="BK248" s="141">
        <f t="shared" si="39"/>
        <v>0</v>
      </c>
      <c r="BL248" s="13" t="s">
        <v>193</v>
      </c>
      <c r="BM248" s="140" t="s">
        <v>627</v>
      </c>
    </row>
    <row r="249" spans="2:65" s="1" customFormat="1" ht="21.75" customHeight="1">
      <c r="B249" s="128"/>
      <c r="C249" s="129" t="s">
        <v>628</v>
      </c>
      <c r="D249" s="129" t="s">
        <v>132</v>
      </c>
      <c r="E249" s="130" t="s">
        <v>629</v>
      </c>
      <c r="F249" s="131" t="s">
        <v>630</v>
      </c>
      <c r="G249" s="132" t="s">
        <v>222</v>
      </c>
      <c r="H249" s="133">
        <v>1</v>
      </c>
      <c r="I249" s="134"/>
      <c r="J249" s="135">
        <f t="shared" si="30"/>
        <v>0</v>
      </c>
      <c r="K249" s="131" t="s">
        <v>192</v>
      </c>
      <c r="L249" s="28"/>
      <c r="M249" s="136" t="s">
        <v>1</v>
      </c>
      <c r="N249" s="137" t="s">
        <v>39</v>
      </c>
      <c r="P249" s="138">
        <f t="shared" si="31"/>
        <v>0</v>
      </c>
      <c r="Q249" s="138">
        <v>3.0000000000000001E-5</v>
      </c>
      <c r="R249" s="138">
        <f t="shared" si="32"/>
        <v>3.0000000000000001E-5</v>
      </c>
      <c r="S249" s="138">
        <v>0</v>
      </c>
      <c r="T249" s="139">
        <f t="shared" si="33"/>
        <v>0</v>
      </c>
      <c r="AR249" s="140" t="s">
        <v>193</v>
      </c>
      <c r="AT249" s="140" t="s">
        <v>132</v>
      </c>
      <c r="AU249" s="140" t="s">
        <v>84</v>
      </c>
      <c r="AY249" s="13" t="s">
        <v>129</v>
      </c>
      <c r="BE249" s="141">
        <f t="shared" si="34"/>
        <v>0</v>
      </c>
      <c r="BF249" s="141">
        <f t="shared" si="35"/>
        <v>0</v>
      </c>
      <c r="BG249" s="141">
        <f t="shared" si="36"/>
        <v>0</v>
      </c>
      <c r="BH249" s="141">
        <f t="shared" si="37"/>
        <v>0</v>
      </c>
      <c r="BI249" s="141">
        <f t="shared" si="38"/>
        <v>0</v>
      </c>
      <c r="BJ249" s="13" t="s">
        <v>82</v>
      </c>
      <c r="BK249" s="141">
        <f t="shared" si="39"/>
        <v>0</v>
      </c>
      <c r="BL249" s="13" t="s">
        <v>193</v>
      </c>
      <c r="BM249" s="140" t="s">
        <v>631</v>
      </c>
    </row>
    <row r="250" spans="2:65" s="1" customFormat="1" ht="19.5">
      <c r="B250" s="28"/>
      <c r="D250" s="158" t="s">
        <v>582</v>
      </c>
      <c r="F250" s="159" t="s">
        <v>632</v>
      </c>
      <c r="I250" s="160"/>
      <c r="L250" s="28"/>
      <c r="M250" s="161"/>
      <c r="T250" s="51"/>
      <c r="AT250" s="13" t="s">
        <v>582</v>
      </c>
      <c r="AU250" s="13" t="s">
        <v>84</v>
      </c>
    </row>
    <row r="251" spans="2:65" s="1" customFormat="1" ht="24">
      <c r="B251" s="128"/>
      <c r="C251" s="129" t="s">
        <v>633</v>
      </c>
      <c r="D251" s="129" t="s">
        <v>132</v>
      </c>
      <c r="E251" s="130" t="s">
        <v>634</v>
      </c>
      <c r="F251" s="131" t="s">
        <v>635</v>
      </c>
      <c r="G251" s="132" t="s">
        <v>222</v>
      </c>
      <c r="H251" s="133">
        <v>4</v>
      </c>
      <c r="I251" s="134"/>
      <c r="J251" s="135">
        <f t="shared" ref="J251:J267" si="40">ROUND(I251*H251,2)</f>
        <v>0</v>
      </c>
      <c r="K251" s="131" t="s">
        <v>192</v>
      </c>
      <c r="L251" s="28"/>
      <c r="M251" s="136" t="s">
        <v>1</v>
      </c>
      <c r="N251" s="137" t="s">
        <v>39</v>
      </c>
      <c r="P251" s="138">
        <f t="shared" ref="P251:P267" si="41">O251*H251</f>
        <v>0</v>
      </c>
      <c r="Q251" s="138">
        <v>2.7E-4</v>
      </c>
      <c r="R251" s="138">
        <f t="shared" ref="R251:R267" si="42">Q251*H251</f>
        <v>1.08E-3</v>
      </c>
      <c r="S251" s="138">
        <v>0</v>
      </c>
      <c r="T251" s="139">
        <f t="shared" ref="T251:T267" si="43">S251*H251</f>
        <v>0</v>
      </c>
      <c r="AR251" s="140" t="s">
        <v>193</v>
      </c>
      <c r="AT251" s="140" t="s">
        <v>132</v>
      </c>
      <c r="AU251" s="140" t="s">
        <v>84</v>
      </c>
      <c r="AY251" s="13" t="s">
        <v>129</v>
      </c>
      <c r="BE251" s="141">
        <f t="shared" ref="BE251:BE267" si="44">IF(N251="základní",J251,0)</f>
        <v>0</v>
      </c>
      <c r="BF251" s="141">
        <f t="shared" ref="BF251:BF267" si="45">IF(N251="snížená",J251,0)</f>
        <v>0</v>
      </c>
      <c r="BG251" s="141">
        <f t="shared" ref="BG251:BG267" si="46">IF(N251="zákl. přenesená",J251,0)</f>
        <v>0</v>
      </c>
      <c r="BH251" s="141">
        <f t="shared" ref="BH251:BH267" si="47">IF(N251="sníž. přenesená",J251,0)</f>
        <v>0</v>
      </c>
      <c r="BI251" s="141">
        <f t="shared" ref="BI251:BI267" si="48">IF(N251="nulová",J251,0)</f>
        <v>0</v>
      </c>
      <c r="BJ251" s="13" t="s">
        <v>82</v>
      </c>
      <c r="BK251" s="141">
        <f t="shared" ref="BK251:BK267" si="49">ROUND(I251*H251,2)</f>
        <v>0</v>
      </c>
      <c r="BL251" s="13" t="s">
        <v>193</v>
      </c>
      <c r="BM251" s="140" t="s">
        <v>636</v>
      </c>
    </row>
    <row r="252" spans="2:65" s="1" customFormat="1" ht="24">
      <c r="B252" s="128"/>
      <c r="C252" s="129" t="s">
        <v>637</v>
      </c>
      <c r="D252" s="129" t="s">
        <v>132</v>
      </c>
      <c r="E252" s="130" t="s">
        <v>638</v>
      </c>
      <c r="F252" s="131" t="s">
        <v>639</v>
      </c>
      <c r="G252" s="132" t="s">
        <v>222</v>
      </c>
      <c r="H252" s="133">
        <v>1</v>
      </c>
      <c r="I252" s="134"/>
      <c r="J252" s="135">
        <f t="shared" si="40"/>
        <v>0</v>
      </c>
      <c r="K252" s="131" t="s">
        <v>192</v>
      </c>
      <c r="L252" s="28"/>
      <c r="M252" s="136" t="s">
        <v>1</v>
      </c>
      <c r="N252" s="137" t="s">
        <v>39</v>
      </c>
      <c r="P252" s="138">
        <f t="shared" si="41"/>
        <v>0</v>
      </c>
      <c r="Q252" s="138">
        <v>3.6000000000000002E-4</v>
      </c>
      <c r="R252" s="138">
        <f t="shared" si="42"/>
        <v>3.6000000000000002E-4</v>
      </c>
      <c r="S252" s="138">
        <v>0</v>
      </c>
      <c r="T252" s="139">
        <f t="shared" si="43"/>
        <v>0</v>
      </c>
      <c r="AR252" s="140" t="s">
        <v>193</v>
      </c>
      <c r="AT252" s="140" t="s">
        <v>132</v>
      </c>
      <c r="AU252" s="140" t="s">
        <v>84</v>
      </c>
      <c r="AY252" s="13" t="s">
        <v>129</v>
      </c>
      <c r="BE252" s="141">
        <f t="shared" si="44"/>
        <v>0</v>
      </c>
      <c r="BF252" s="141">
        <f t="shared" si="45"/>
        <v>0</v>
      </c>
      <c r="BG252" s="141">
        <f t="shared" si="46"/>
        <v>0</v>
      </c>
      <c r="BH252" s="141">
        <f t="shared" si="47"/>
        <v>0</v>
      </c>
      <c r="BI252" s="141">
        <f t="shared" si="48"/>
        <v>0</v>
      </c>
      <c r="BJ252" s="13" t="s">
        <v>82</v>
      </c>
      <c r="BK252" s="141">
        <f t="shared" si="49"/>
        <v>0</v>
      </c>
      <c r="BL252" s="13" t="s">
        <v>193</v>
      </c>
      <c r="BM252" s="140" t="s">
        <v>640</v>
      </c>
    </row>
    <row r="253" spans="2:65" s="1" customFormat="1" ht="24">
      <c r="B253" s="128"/>
      <c r="C253" s="129" t="s">
        <v>641</v>
      </c>
      <c r="D253" s="129" t="s">
        <v>132</v>
      </c>
      <c r="E253" s="130" t="s">
        <v>642</v>
      </c>
      <c r="F253" s="131" t="s">
        <v>643</v>
      </c>
      <c r="G253" s="132" t="s">
        <v>222</v>
      </c>
      <c r="H253" s="133">
        <v>1</v>
      </c>
      <c r="I253" s="134"/>
      <c r="J253" s="135">
        <f t="shared" si="40"/>
        <v>0</v>
      </c>
      <c r="K253" s="131" t="s">
        <v>192</v>
      </c>
      <c r="L253" s="28"/>
      <c r="M253" s="136" t="s">
        <v>1</v>
      </c>
      <c r="N253" s="137" t="s">
        <v>39</v>
      </c>
      <c r="P253" s="138">
        <f t="shared" si="41"/>
        <v>0</v>
      </c>
      <c r="Q253" s="138">
        <v>9.3999999999999997E-4</v>
      </c>
      <c r="R253" s="138">
        <f t="shared" si="42"/>
        <v>9.3999999999999997E-4</v>
      </c>
      <c r="S253" s="138">
        <v>0</v>
      </c>
      <c r="T253" s="139">
        <f t="shared" si="43"/>
        <v>0</v>
      </c>
      <c r="AR253" s="140" t="s">
        <v>193</v>
      </c>
      <c r="AT253" s="140" t="s">
        <v>132</v>
      </c>
      <c r="AU253" s="140" t="s">
        <v>84</v>
      </c>
      <c r="AY253" s="13" t="s">
        <v>129</v>
      </c>
      <c r="BE253" s="141">
        <f t="shared" si="44"/>
        <v>0</v>
      </c>
      <c r="BF253" s="141">
        <f t="shared" si="45"/>
        <v>0</v>
      </c>
      <c r="BG253" s="141">
        <f t="shared" si="46"/>
        <v>0</v>
      </c>
      <c r="BH253" s="141">
        <f t="shared" si="47"/>
        <v>0</v>
      </c>
      <c r="BI253" s="141">
        <f t="shared" si="48"/>
        <v>0</v>
      </c>
      <c r="BJ253" s="13" t="s">
        <v>82</v>
      </c>
      <c r="BK253" s="141">
        <f t="shared" si="49"/>
        <v>0</v>
      </c>
      <c r="BL253" s="13" t="s">
        <v>193</v>
      </c>
      <c r="BM253" s="140" t="s">
        <v>644</v>
      </c>
    </row>
    <row r="254" spans="2:65" s="1" customFormat="1" ht="21.75" customHeight="1">
      <c r="B254" s="128"/>
      <c r="C254" s="129" t="s">
        <v>645</v>
      </c>
      <c r="D254" s="129" t="s">
        <v>132</v>
      </c>
      <c r="E254" s="130" t="s">
        <v>646</v>
      </c>
      <c r="F254" s="131" t="s">
        <v>647</v>
      </c>
      <c r="G254" s="132" t="s">
        <v>222</v>
      </c>
      <c r="H254" s="133">
        <v>6</v>
      </c>
      <c r="I254" s="134"/>
      <c r="J254" s="135">
        <f t="shared" si="40"/>
        <v>0</v>
      </c>
      <c r="K254" s="131" t="s">
        <v>192</v>
      </c>
      <c r="L254" s="28"/>
      <c r="M254" s="136" t="s">
        <v>1</v>
      </c>
      <c r="N254" s="137" t="s">
        <v>39</v>
      </c>
      <c r="P254" s="138">
        <f t="shared" si="41"/>
        <v>0</v>
      </c>
      <c r="Q254" s="138">
        <v>2.5000000000000001E-4</v>
      </c>
      <c r="R254" s="138">
        <f t="shared" si="42"/>
        <v>1.5E-3</v>
      </c>
      <c r="S254" s="138">
        <v>0</v>
      </c>
      <c r="T254" s="139">
        <f t="shared" si="43"/>
        <v>0</v>
      </c>
      <c r="AR254" s="140" t="s">
        <v>193</v>
      </c>
      <c r="AT254" s="140" t="s">
        <v>132</v>
      </c>
      <c r="AU254" s="140" t="s">
        <v>84</v>
      </c>
      <c r="AY254" s="13" t="s">
        <v>129</v>
      </c>
      <c r="BE254" s="141">
        <f t="shared" si="44"/>
        <v>0</v>
      </c>
      <c r="BF254" s="141">
        <f t="shared" si="45"/>
        <v>0</v>
      </c>
      <c r="BG254" s="141">
        <f t="shared" si="46"/>
        <v>0</v>
      </c>
      <c r="BH254" s="141">
        <f t="shared" si="47"/>
        <v>0</v>
      </c>
      <c r="BI254" s="141">
        <f t="shared" si="48"/>
        <v>0</v>
      </c>
      <c r="BJ254" s="13" t="s">
        <v>82</v>
      </c>
      <c r="BK254" s="141">
        <f t="shared" si="49"/>
        <v>0</v>
      </c>
      <c r="BL254" s="13" t="s">
        <v>193</v>
      </c>
      <c r="BM254" s="140" t="s">
        <v>648</v>
      </c>
    </row>
    <row r="255" spans="2:65" s="1" customFormat="1" ht="21.75" customHeight="1">
      <c r="B255" s="128"/>
      <c r="C255" s="129" t="s">
        <v>649</v>
      </c>
      <c r="D255" s="129" t="s">
        <v>132</v>
      </c>
      <c r="E255" s="130" t="s">
        <v>650</v>
      </c>
      <c r="F255" s="131" t="s">
        <v>651</v>
      </c>
      <c r="G255" s="132" t="s">
        <v>222</v>
      </c>
      <c r="H255" s="133">
        <v>1</v>
      </c>
      <c r="I255" s="134"/>
      <c r="J255" s="135">
        <f t="shared" si="40"/>
        <v>0</v>
      </c>
      <c r="K255" s="131" t="s">
        <v>192</v>
      </c>
      <c r="L255" s="28"/>
      <c r="M255" s="136" t="s">
        <v>1</v>
      </c>
      <c r="N255" s="137" t="s">
        <v>39</v>
      </c>
      <c r="P255" s="138">
        <f t="shared" si="41"/>
        <v>0</v>
      </c>
      <c r="Q255" s="138">
        <v>3.6000000000000002E-4</v>
      </c>
      <c r="R255" s="138">
        <f t="shared" si="42"/>
        <v>3.6000000000000002E-4</v>
      </c>
      <c r="S255" s="138">
        <v>0</v>
      </c>
      <c r="T255" s="139">
        <f t="shared" si="43"/>
        <v>0</v>
      </c>
      <c r="AR255" s="140" t="s">
        <v>193</v>
      </c>
      <c r="AT255" s="140" t="s">
        <v>132</v>
      </c>
      <c r="AU255" s="140" t="s">
        <v>84</v>
      </c>
      <c r="AY255" s="13" t="s">
        <v>129</v>
      </c>
      <c r="BE255" s="141">
        <f t="shared" si="44"/>
        <v>0</v>
      </c>
      <c r="BF255" s="141">
        <f t="shared" si="45"/>
        <v>0</v>
      </c>
      <c r="BG255" s="141">
        <f t="shared" si="46"/>
        <v>0</v>
      </c>
      <c r="BH255" s="141">
        <f t="shared" si="47"/>
        <v>0</v>
      </c>
      <c r="BI255" s="141">
        <f t="shared" si="48"/>
        <v>0</v>
      </c>
      <c r="BJ255" s="13" t="s">
        <v>82</v>
      </c>
      <c r="BK255" s="141">
        <f t="shared" si="49"/>
        <v>0</v>
      </c>
      <c r="BL255" s="13" t="s">
        <v>193</v>
      </c>
      <c r="BM255" s="140" t="s">
        <v>652</v>
      </c>
    </row>
    <row r="256" spans="2:65" s="1" customFormat="1" ht="21.75" customHeight="1">
      <c r="B256" s="128"/>
      <c r="C256" s="129" t="s">
        <v>653</v>
      </c>
      <c r="D256" s="129" t="s">
        <v>132</v>
      </c>
      <c r="E256" s="130" t="s">
        <v>654</v>
      </c>
      <c r="F256" s="131" t="s">
        <v>655</v>
      </c>
      <c r="G256" s="132" t="s">
        <v>222</v>
      </c>
      <c r="H256" s="133">
        <v>7</v>
      </c>
      <c r="I256" s="134"/>
      <c r="J256" s="135">
        <f t="shared" si="40"/>
        <v>0</v>
      </c>
      <c r="K256" s="131" t="s">
        <v>192</v>
      </c>
      <c r="L256" s="28"/>
      <c r="M256" s="136" t="s">
        <v>1</v>
      </c>
      <c r="N256" s="137" t="s">
        <v>39</v>
      </c>
      <c r="P256" s="138">
        <f t="shared" si="41"/>
        <v>0</v>
      </c>
      <c r="Q256" s="138">
        <v>4.4000000000000002E-4</v>
      </c>
      <c r="R256" s="138">
        <f t="shared" si="42"/>
        <v>3.0800000000000003E-3</v>
      </c>
      <c r="S256" s="138">
        <v>0</v>
      </c>
      <c r="T256" s="139">
        <f t="shared" si="43"/>
        <v>0</v>
      </c>
      <c r="AR256" s="140" t="s">
        <v>193</v>
      </c>
      <c r="AT256" s="140" t="s">
        <v>132</v>
      </c>
      <c r="AU256" s="140" t="s">
        <v>84</v>
      </c>
      <c r="AY256" s="13" t="s">
        <v>129</v>
      </c>
      <c r="BE256" s="141">
        <f t="shared" si="44"/>
        <v>0</v>
      </c>
      <c r="BF256" s="141">
        <f t="shared" si="45"/>
        <v>0</v>
      </c>
      <c r="BG256" s="141">
        <f t="shared" si="46"/>
        <v>0</v>
      </c>
      <c r="BH256" s="141">
        <f t="shared" si="47"/>
        <v>0</v>
      </c>
      <c r="BI256" s="141">
        <f t="shared" si="48"/>
        <v>0</v>
      </c>
      <c r="BJ256" s="13" t="s">
        <v>82</v>
      </c>
      <c r="BK256" s="141">
        <f t="shared" si="49"/>
        <v>0</v>
      </c>
      <c r="BL256" s="13" t="s">
        <v>193</v>
      </c>
      <c r="BM256" s="140" t="s">
        <v>656</v>
      </c>
    </row>
    <row r="257" spans="2:65" s="1" customFormat="1" ht="24">
      <c r="B257" s="128"/>
      <c r="C257" s="129" t="s">
        <v>657</v>
      </c>
      <c r="D257" s="129" t="s">
        <v>132</v>
      </c>
      <c r="E257" s="130" t="s">
        <v>658</v>
      </c>
      <c r="F257" s="131" t="s">
        <v>659</v>
      </c>
      <c r="G257" s="132" t="s">
        <v>222</v>
      </c>
      <c r="H257" s="133">
        <v>20</v>
      </c>
      <c r="I257" s="134"/>
      <c r="J257" s="135">
        <f t="shared" si="40"/>
        <v>0</v>
      </c>
      <c r="K257" s="131" t="s">
        <v>192</v>
      </c>
      <c r="L257" s="28"/>
      <c r="M257" s="136" t="s">
        <v>1</v>
      </c>
      <c r="N257" s="137" t="s">
        <v>39</v>
      </c>
      <c r="P257" s="138">
        <f t="shared" si="41"/>
        <v>0</v>
      </c>
      <c r="Q257" s="138">
        <v>2.2000000000000001E-4</v>
      </c>
      <c r="R257" s="138">
        <f t="shared" si="42"/>
        <v>4.4000000000000003E-3</v>
      </c>
      <c r="S257" s="138">
        <v>0</v>
      </c>
      <c r="T257" s="139">
        <f t="shared" si="43"/>
        <v>0</v>
      </c>
      <c r="AR257" s="140" t="s">
        <v>193</v>
      </c>
      <c r="AT257" s="140" t="s">
        <v>132</v>
      </c>
      <c r="AU257" s="140" t="s">
        <v>84</v>
      </c>
      <c r="AY257" s="13" t="s">
        <v>129</v>
      </c>
      <c r="BE257" s="141">
        <f t="shared" si="44"/>
        <v>0</v>
      </c>
      <c r="BF257" s="141">
        <f t="shared" si="45"/>
        <v>0</v>
      </c>
      <c r="BG257" s="141">
        <f t="shared" si="46"/>
        <v>0</v>
      </c>
      <c r="BH257" s="141">
        <f t="shared" si="47"/>
        <v>0</v>
      </c>
      <c r="BI257" s="141">
        <f t="shared" si="48"/>
        <v>0</v>
      </c>
      <c r="BJ257" s="13" t="s">
        <v>82</v>
      </c>
      <c r="BK257" s="141">
        <f t="shared" si="49"/>
        <v>0</v>
      </c>
      <c r="BL257" s="13" t="s">
        <v>193</v>
      </c>
      <c r="BM257" s="140" t="s">
        <v>660</v>
      </c>
    </row>
    <row r="258" spans="2:65" s="1" customFormat="1" ht="24">
      <c r="B258" s="128"/>
      <c r="C258" s="129" t="s">
        <v>661</v>
      </c>
      <c r="D258" s="129" t="s">
        <v>132</v>
      </c>
      <c r="E258" s="130" t="s">
        <v>662</v>
      </c>
      <c r="F258" s="131" t="s">
        <v>663</v>
      </c>
      <c r="G258" s="132" t="s">
        <v>222</v>
      </c>
      <c r="H258" s="133">
        <v>6</v>
      </c>
      <c r="I258" s="134"/>
      <c r="J258" s="135">
        <f t="shared" si="40"/>
        <v>0</v>
      </c>
      <c r="K258" s="131" t="s">
        <v>192</v>
      </c>
      <c r="L258" s="28"/>
      <c r="M258" s="136" t="s">
        <v>1</v>
      </c>
      <c r="N258" s="137" t="s">
        <v>39</v>
      </c>
      <c r="P258" s="138">
        <f t="shared" si="41"/>
        <v>0</v>
      </c>
      <c r="Q258" s="138">
        <v>2.1000000000000001E-4</v>
      </c>
      <c r="R258" s="138">
        <f t="shared" si="42"/>
        <v>1.2600000000000001E-3</v>
      </c>
      <c r="S258" s="138">
        <v>0</v>
      </c>
      <c r="T258" s="139">
        <f t="shared" si="43"/>
        <v>0</v>
      </c>
      <c r="AR258" s="140" t="s">
        <v>193</v>
      </c>
      <c r="AT258" s="140" t="s">
        <v>132</v>
      </c>
      <c r="AU258" s="140" t="s">
        <v>84</v>
      </c>
      <c r="AY258" s="13" t="s">
        <v>129</v>
      </c>
      <c r="BE258" s="141">
        <f t="shared" si="44"/>
        <v>0</v>
      </c>
      <c r="BF258" s="141">
        <f t="shared" si="45"/>
        <v>0</v>
      </c>
      <c r="BG258" s="141">
        <f t="shared" si="46"/>
        <v>0</v>
      </c>
      <c r="BH258" s="141">
        <f t="shared" si="47"/>
        <v>0</v>
      </c>
      <c r="BI258" s="141">
        <f t="shared" si="48"/>
        <v>0</v>
      </c>
      <c r="BJ258" s="13" t="s">
        <v>82</v>
      </c>
      <c r="BK258" s="141">
        <f t="shared" si="49"/>
        <v>0</v>
      </c>
      <c r="BL258" s="13" t="s">
        <v>193</v>
      </c>
      <c r="BM258" s="140" t="s">
        <v>664</v>
      </c>
    </row>
    <row r="259" spans="2:65" s="1" customFormat="1" ht="24">
      <c r="B259" s="128"/>
      <c r="C259" s="129" t="s">
        <v>665</v>
      </c>
      <c r="D259" s="129" t="s">
        <v>132</v>
      </c>
      <c r="E259" s="130" t="s">
        <v>666</v>
      </c>
      <c r="F259" s="131" t="s">
        <v>667</v>
      </c>
      <c r="G259" s="132" t="s">
        <v>222</v>
      </c>
      <c r="H259" s="133">
        <v>1</v>
      </c>
      <c r="I259" s="134"/>
      <c r="J259" s="135">
        <f t="shared" si="40"/>
        <v>0</v>
      </c>
      <c r="K259" s="131" t="s">
        <v>192</v>
      </c>
      <c r="L259" s="28"/>
      <c r="M259" s="136" t="s">
        <v>1</v>
      </c>
      <c r="N259" s="137" t="s">
        <v>39</v>
      </c>
      <c r="P259" s="138">
        <f t="shared" si="41"/>
        <v>0</v>
      </c>
      <c r="Q259" s="138">
        <v>3.4000000000000002E-4</v>
      </c>
      <c r="R259" s="138">
        <f t="shared" si="42"/>
        <v>3.4000000000000002E-4</v>
      </c>
      <c r="S259" s="138">
        <v>0</v>
      </c>
      <c r="T259" s="139">
        <f t="shared" si="43"/>
        <v>0</v>
      </c>
      <c r="AR259" s="140" t="s">
        <v>193</v>
      </c>
      <c r="AT259" s="140" t="s">
        <v>132</v>
      </c>
      <c r="AU259" s="140" t="s">
        <v>84</v>
      </c>
      <c r="AY259" s="13" t="s">
        <v>129</v>
      </c>
      <c r="BE259" s="141">
        <f t="shared" si="44"/>
        <v>0</v>
      </c>
      <c r="BF259" s="141">
        <f t="shared" si="45"/>
        <v>0</v>
      </c>
      <c r="BG259" s="141">
        <f t="shared" si="46"/>
        <v>0</v>
      </c>
      <c r="BH259" s="141">
        <f t="shared" si="47"/>
        <v>0</v>
      </c>
      <c r="BI259" s="141">
        <f t="shared" si="48"/>
        <v>0</v>
      </c>
      <c r="BJ259" s="13" t="s">
        <v>82</v>
      </c>
      <c r="BK259" s="141">
        <f t="shared" si="49"/>
        <v>0</v>
      </c>
      <c r="BL259" s="13" t="s">
        <v>193</v>
      </c>
      <c r="BM259" s="140" t="s">
        <v>668</v>
      </c>
    </row>
    <row r="260" spans="2:65" s="1" customFormat="1" ht="24">
      <c r="B260" s="128"/>
      <c r="C260" s="129" t="s">
        <v>669</v>
      </c>
      <c r="D260" s="129" t="s">
        <v>132</v>
      </c>
      <c r="E260" s="130" t="s">
        <v>670</v>
      </c>
      <c r="F260" s="131" t="s">
        <v>671</v>
      </c>
      <c r="G260" s="132" t="s">
        <v>222</v>
      </c>
      <c r="H260" s="133">
        <v>7</v>
      </c>
      <c r="I260" s="134"/>
      <c r="J260" s="135">
        <f t="shared" si="40"/>
        <v>0</v>
      </c>
      <c r="K260" s="131" t="s">
        <v>192</v>
      </c>
      <c r="L260" s="28"/>
      <c r="M260" s="136" t="s">
        <v>1</v>
      </c>
      <c r="N260" s="137" t="s">
        <v>39</v>
      </c>
      <c r="P260" s="138">
        <f t="shared" si="41"/>
        <v>0</v>
      </c>
      <c r="Q260" s="138">
        <v>5.0000000000000001E-4</v>
      </c>
      <c r="R260" s="138">
        <f t="shared" si="42"/>
        <v>3.5000000000000001E-3</v>
      </c>
      <c r="S260" s="138">
        <v>0</v>
      </c>
      <c r="T260" s="139">
        <f t="shared" si="43"/>
        <v>0</v>
      </c>
      <c r="AR260" s="140" t="s">
        <v>193</v>
      </c>
      <c r="AT260" s="140" t="s">
        <v>132</v>
      </c>
      <c r="AU260" s="140" t="s">
        <v>84</v>
      </c>
      <c r="AY260" s="13" t="s">
        <v>129</v>
      </c>
      <c r="BE260" s="141">
        <f t="shared" si="44"/>
        <v>0</v>
      </c>
      <c r="BF260" s="141">
        <f t="shared" si="45"/>
        <v>0</v>
      </c>
      <c r="BG260" s="141">
        <f t="shared" si="46"/>
        <v>0</v>
      </c>
      <c r="BH260" s="141">
        <f t="shared" si="47"/>
        <v>0</v>
      </c>
      <c r="BI260" s="141">
        <f t="shared" si="48"/>
        <v>0</v>
      </c>
      <c r="BJ260" s="13" t="s">
        <v>82</v>
      </c>
      <c r="BK260" s="141">
        <f t="shared" si="49"/>
        <v>0</v>
      </c>
      <c r="BL260" s="13" t="s">
        <v>193</v>
      </c>
      <c r="BM260" s="140" t="s">
        <v>672</v>
      </c>
    </row>
    <row r="261" spans="2:65" s="1" customFormat="1" ht="36">
      <c r="B261" s="128"/>
      <c r="C261" s="129" t="s">
        <v>673</v>
      </c>
      <c r="D261" s="129" t="s">
        <v>132</v>
      </c>
      <c r="E261" s="130" t="s">
        <v>674</v>
      </c>
      <c r="F261" s="131" t="s">
        <v>675</v>
      </c>
      <c r="G261" s="132" t="s">
        <v>222</v>
      </c>
      <c r="H261" s="133">
        <v>9</v>
      </c>
      <c r="I261" s="134"/>
      <c r="J261" s="135">
        <f t="shared" si="40"/>
        <v>0</v>
      </c>
      <c r="K261" s="131" t="s">
        <v>192</v>
      </c>
      <c r="L261" s="28"/>
      <c r="M261" s="136" t="s">
        <v>1</v>
      </c>
      <c r="N261" s="137" t="s">
        <v>39</v>
      </c>
      <c r="P261" s="138">
        <f t="shared" si="41"/>
        <v>0</v>
      </c>
      <c r="Q261" s="138">
        <v>5.5999999999999995E-4</v>
      </c>
      <c r="R261" s="138">
        <f t="shared" si="42"/>
        <v>5.0399999999999993E-3</v>
      </c>
      <c r="S261" s="138">
        <v>0</v>
      </c>
      <c r="T261" s="139">
        <f t="shared" si="43"/>
        <v>0</v>
      </c>
      <c r="AR261" s="140" t="s">
        <v>193</v>
      </c>
      <c r="AT261" s="140" t="s">
        <v>132</v>
      </c>
      <c r="AU261" s="140" t="s">
        <v>84</v>
      </c>
      <c r="AY261" s="13" t="s">
        <v>129</v>
      </c>
      <c r="BE261" s="141">
        <f t="shared" si="44"/>
        <v>0</v>
      </c>
      <c r="BF261" s="141">
        <f t="shared" si="45"/>
        <v>0</v>
      </c>
      <c r="BG261" s="141">
        <f t="shared" si="46"/>
        <v>0</v>
      </c>
      <c r="BH261" s="141">
        <f t="shared" si="47"/>
        <v>0</v>
      </c>
      <c r="BI261" s="141">
        <f t="shared" si="48"/>
        <v>0</v>
      </c>
      <c r="BJ261" s="13" t="s">
        <v>82</v>
      </c>
      <c r="BK261" s="141">
        <f t="shared" si="49"/>
        <v>0</v>
      </c>
      <c r="BL261" s="13" t="s">
        <v>193</v>
      </c>
      <c r="BM261" s="140" t="s">
        <v>676</v>
      </c>
    </row>
    <row r="262" spans="2:65" s="1" customFormat="1" ht="21.75" customHeight="1">
      <c r="B262" s="128"/>
      <c r="C262" s="129" t="s">
        <v>677</v>
      </c>
      <c r="D262" s="129" t="s">
        <v>132</v>
      </c>
      <c r="E262" s="130" t="s">
        <v>678</v>
      </c>
      <c r="F262" s="131" t="s">
        <v>679</v>
      </c>
      <c r="G262" s="132" t="s">
        <v>222</v>
      </c>
      <c r="H262" s="133">
        <v>9</v>
      </c>
      <c r="I262" s="134"/>
      <c r="J262" s="135">
        <f t="shared" si="40"/>
        <v>0</v>
      </c>
      <c r="K262" s="131" t="s">
        <v>192</v>
      </c>
      <c r="L262" s="28"/>
      <c r="M262" s="136" t="s">
        <v>1</v>
      </c>
      <c r="N262" s="137" t="s">
        <v>39</v>
      </c>
      <c r="P262" s="138">
        <f t="shared" si="41"/>
        <v>0</v>
      </c>
      <c r="Q262" s="138">
        <v>3.1199999999999999E-3</v>
      </c>
      <c r="R262" s="138">
        <f t="shared" si="42"/>
        <v>2.8080000000000001E-2</v>
      </c>
      <c r="S262" s="138">
        <v>0</v>
      </c>
      <c r="T262" s="139">
        <f t="shared" si="43"/>
        <v>0</v>
      </c>
      <c r="AR262" s="140" t="s">
        <v>193</v>
      </c>
      <c r="AT262" s="140" t="s">
        <v>132</v>
      </c>
      <c r="AU262" s="140" t="s">
        <v>84</v>
      </c>
      <c r="AY262" s="13" t="s">
        <v>129</v>
      </c>
      <c r="BE262" s="141">
        <f t="shared" si="44"/>
        <v>0</v>
      </c>
      <c r="BF262" s="141">
        <f t="shared" si="45"/>
        <v>0</v>
      </c>
      <c r="BG262" s="141">
        <f t="shared" si="46"/>
        <v>0</v>
      </c>
      <c r="BH262" s="141">
        <f t="shared" si="47"/>
        <v>0</v>
      </c>
      <c r="BI262" s="141">
        <f t="shared" si="48"/>
        <v>0</v>
      </c>
      <c r="BJ262" s="13" t="s">
        <v>82</v>
      </c>
      <c r="BK262" s="141">
        <f t="shared" si="49"/>
        <v>0</v>
      </c>
      <c r="BL262" s="13" t="s">
        <v>193</v>
      </c>
      <c r="BM262" s="140" t="s">
        <v>680</v>
      </c>
    </row>
    <row r="263" spans="2:65" s="1" customFormat="1" ht="33" customHeight="1">
      <c r="B263" s="128"/>
      <c r="C263" s="129" t="s">
        <v>681</v>
      </c>
      <c r="D263" s="129" t="s">
        <v>132</v>
      </c>
      <c r="E263" s="130" t="s">
        <v>682</v>
      </c>
      <c r="F263" s="131" t="s">
        <v>683</v>
      </c>
      <c r="G263" s="132" t="s">
        <v>222</v>
      </c>
      <c r="H263" s="133">
        <v>3</v>
      </c>
      <c r="I263" s="134"/>
      <c r="J263" s="135">
        <f t="shared" si="40"/>
        <v>0</v>
      </c>
      <c r="K263" s="131" t="s">
        <v>1</v>
      </c>
      <c r="L263" s="28"/>
      <c r="M263" s="136" t="s">
        <v>1</v>
      </c>
      <c r="N263" s="137" t="s">
        <v>39</v>
      </c>
      <c r="P263" s="138">
        <f t="shared" si="41"/>
        <v>0</v>
      </c>
      <c r="Q263" s="138">
        <v>1.47E-3</v>
      </c>
      <c r="R263" s="138">
        <f t="shared" si="42"/>
        <v>4.4099999999999999E-3</v>
      </c>
      <c r="S263" s="138">
        <v>0</v>
      </c>
      <c r="T263" s="139">
        <f t="shared" si="43"/>
        <v>0</v>
      </c>
      <c r="AR263" s="140" t="s">
        <v>193</v>
      </c>
      <c r="AT263" s="140" t="s">
        <v>132</v>
      </c>
      <c r="AU263" s="140" t="s">
        <v>84</v>
      </c>
      <c r="AY263" s="13" t="s">
        <v>129</v>
      </c>
      <c r="BE263" s="141">
        <f t="shared" si="44"/>
        <v>0</v>
      </c>
      <c r="BF263" s="141">
        <f t="shared" si="45"/>
        <v>0</v>
      </c>
      <c r="BG263" s="141">
        <f t="shared" si="46"/>
        <v>0</v>
      </c>
      <c r="BH263" s="141">
        <f t="shared" si="47"/>
        <v>0</v>
      </c>
      <c r="BI263" s="141">
        <f t="shared" si="48"/>
        <v>0</v>
      </c>
      <c r="BJ263" s="13" t="s">
        <v>82</v>
      </c>
      <c r="BK263" s="141">
        <f t="shared" si="49"/>
        <v>0</v>
      </c>
      <c r="BL263" s="13" t="s">
        <v>193</v>
      </c>
      <c r="BM263" s="140" t="s">
        <v>684</v>
      </c>
    </row>
    <row r="264" spans="2:65" s="1" customFormat="1" ht="33" customHeight="1">
      <c r="B264" s="128"/>
      <c r="C264" s="129" t="s">
        <v>685</v>
      </c>
      <c r="D264" s="129" t="s">
        <v>132</v>
      </c>
      <c r="E264" s="130" t="s">
        <v>686</v>
      </c>
      <c r="F264" s="131" t="s">
        <v>687</v>
      </c>
      <c r="G264" s="132" t="s">
        <v>222</v>
      </c>
      <c r="H264" s="133">
        <v>18</v>
      </c>
      <c r="I264" s="134"/>
      <c r="J264" s="135">
        <f t="shared" si="40"/>
        <v>0</v>
      </c>
      <c r="K264" s="131" t="s">
        <v>1</v>
      </c>
      <c r="L264" s="28"/>
      <c r="M264" s="136" t="s">
        <v>1</v>
      </c>
      <c r="N264" s="137" t="s">
        <v>39</v>
      </c>
      <c r="P264" s="138">
        <f t="shared" si="41"/>
        <v>0</v>
      </c>
      <c r="Q264" s="138">
        <v>1.47E-3</v>
      </c>
      <c r="R264" s="138">
        <f t="shared" si="42"/>
        <v>2.6459999999999997E-2</v>
      </c>
      <c r="S264" s="138">
        <v>0</v>
      </c>
      <c r="T264" s="139">
        <f t="shared" si="43"/>
        <v>0</v>
      </c>
      <c r="AR264" s="140" t="s">
        <v>193</v>
      </c>
      <c r="AT264" s="140" t="s">
        <v>132</v>
      </c>
      <c r="AU264" s="140" t="s">
        <v>84</v>
      </c>
      <c r="AY264" s="13" t="s">
        <v>129</v>
      </c>
      <c r="BE264" s="141">
        <f t="shared" si="44"/>
        <v>0</v>
      </c>
      <c r="BF264" s="141">
        <f t="shared" si="45"/>
        <v>0</v>
      </c>
      <c r="BG264" s="141">
        <f t="shared" si="46"/>
        <v>0</v>
      </c>
      <c r="BH264" s="141">
        <f t="shared" si="47"/>
        <v>0</v>
      </c>
      <c r="BI264" s="141">
        <f t="shared" si="48"/>
        <v>0</v>
      </c>
      <c r="BJ264" s="13" t="s">
        <v>82</v>
      </c>
      <c r="BK264" s="141">
        <f t="shared" si="49"/>
        <v>0</v>
      </c>
      <c r="BL264" s="13" t="s">
        <v>193</v>
      </c>
      <c r="BM264" s="140" t="s">
        <v>688</v>
      </c>
    </row>
    <row r="265" spans="2:65" s="1" customFormat="1" ht="24">
      <c r="B265" s="128"/>
      <c r="C265" s="129" t="s">
        <v>689</v>
      </c>
      <c r="D265" s="129" t="s">
        <v>132</v>
      </c>
      <c r="E265" s="130" t="s">
        <v>690</v>
      </c>
      <c r="F265" s="131" t="s">
        <v>691</v>
      </c>
      <c r="G265" s="132" t="s">
        <v>222</v>
      </c>
      <c r="H265" s="133">
        <v>21</v>
      </c>
      <c r="I265" s="134"/>
      <c r="J265" s="135">
        <f t="shared" si="40"/>
        <v>0</v>
      </c>
      <c r="K265" s="131" t="s">
        <v>192</v>
      </c>
      <c r="L265" s="28"/>
      <c r="M265" s="136" t="s">
        <v>1</v>
      </c>
      <c r="N265" s="137" t="s">
        <v>39</v>
      </c>
      <c r="P265" s="138">
        <f t="shared" si="41"/>
        <v>0</v>
      </c>
      <c r="Q265" s="138">
        <v>7.5000000000000002E-4</v>
      </c>
      <c r="R265" s="138">
        <f t="shared" si="42"/>
        <v>1.575E-2</v>
      </c>
      <c r="S265" s="138">
        <v>0</v>
      </c>
      <c r="T265" s="139">
        <f t="shared" si="43"/>
        <v>0</v>
      </c>
      <c r="AR265" s="140" t="s">
        <v>193</v>
      </c>
      <c r="AT265" s="140" t="s">
        <v>132</v>
      </c>
      <c r="AU265" s="140" t="s">
        <v>84</v>
      </c>
      <c r="AY265" s="13" t="s">
        <v>129</v>
      </c>
      <c r="BE265" s="141">
        <f t="shared" si="44"/>
        <v>0</v>
      </c>
      <c r="BF265" s="141">
        <f t="shared" si="45"/>
        <v>0</v>
      </c>
      <c r="BG265" s="141">
        <f t="shared" si="46"/>
        <v>0</v>
      </c>
      <c r="BH265" s="141">
        <f t="shared" si="47"/>
        <v>0</v>
      </c>
      <c r="BI265" s="141">
        <f t="shared" si="48"/>
        <v>0</v>
      </c>
      <c r="BJ265" s="13" t="s">
        <v>82</v>
      </c>
      <c r="BK265" s="141">
        <f t="shared" si="49"/>
        <v>0</v>
      </c>
      <c r="BL265" s="13" t="s">
        <v>193</v>
      </c>
      <c r="BM265" s="140" t="s">
        <v>692</v>
      </c>
    </row>
    <row r="266" spans="2:65" s="1" customFormat="1" ht="24">
      <c r="B266" s="128"/>
      <c r="C266" s="129" t="s">
        <v>693</v>
      </c>
      <c r="D266" s="129" t="s">
        <v>132</v>
      </c>
      <c r="E266" s="130" t="s">
        <v>694</v>
      </c>
      <c r="F266" s="131" t="s">
        <v>695</v>
      </c>
      <c r="G266" s="132" t="s">
        <v>222</v>
      </c>
      <c r="H266" s="133">
        <v>30</v>
      </c>
      <c r="I266" s="134"/>
      <c r="J266" s="135">
        <f t="shared" si="40"/>
        <v>0</v>
      </c>
      <c r="K266" s="131" t="s">
        <v>192</v>
      </c>
      <c r="L266" s="28"/>
      <c r="M266" s="136" t="s">
        <v>1</v>
      </c>
      <c r="N266" s="137" t="s">
        <v>39</v>
      </c>
      <c r="P266" s="138">
        <f t="shared" si="41"/>
        <v>0</v>
      </c>
      <c r="Q266" s="138">
        <v>5.1000000000000004E-4</v>
      </c>
      <c r="R266" s="138">
        <f t="shared" si="42"/>
        <v>1.5300000000000001E-2</v>
      </c>
      <c r="S266" s="138">
        <v>0</v>
      </c>
      <c r="T266" s="139">
        <f t="shared" si="43"/>
        <v>0</v>
      </c>
      <c r="AR266" s="140" t="s">
        <v>193</v>
      </c>
      <c r="AT266" s="140" t="s">
        <v>132</v>
      </c>
      <c r="AU266" s="140" t="s">
        <v>84</v>
      </c>
      <c r="AY266" s="13" t="s">
        <v>129</v>
      </c>
      <c r="BE266" s="141">
        <f t="shared" si="44"/>
        <v>0</v>
      </c>
      <c r="BF266" s="141">
        <f t="shared" si="45"/>
        <v>0</v>
      </c>
      <c r="BG266" s="141">
        <f t="shared" si="46"/>
        <v>0</v>
      </c>
      <c r="BH266" s="141">
        <f t="shared" si="47"/>
        <v>0</v>
      </c>
      <c r="BI266" s="141">
        <f t="shared" si="48"/>
        <v>0</v>
      </c>
      <c r="BJ266" s="13" t="s">
        <v>82</v>
      </c>
      <c r="BK266" s="141">
        <f t="shared" si="49"/>
        <v>0</v>
      </c>
      <c r="BL266" s="13" t="s">
        <v>193</v>
      </c>
      <c r="BM266" s="140" t="s">
        <v>696</v>
      </c>
    </row>
    <row r="267" spans="2:65" s="1" customFormat="1" ht="24">
      <c r="B267" s="128"/>
      <c r="C267" s="129" t="s">
        <v>697</v>
      </c>
      <c r="D267" s="129" t="s">
        <v>132</v>
      </c>
      <c r="E267" s="130" t="s">
        <v>698</v>
      </c>
      <c r="F267" s="131" t="s">
        <v>699</v>
      </c>
      <c r="G267" s="132" t="s">
        <v>222</v>
      </c>
      <c r="H267" s="133">
        <v>11</v>
      </c>
      <c r="I267" s="134"/>
      <c r="J267" s="135">
        <f t="shared" si="40"/>
        <v>0</v>
      </c>
      <c r="K267" s="131" t="s">
        <v>1</v>
      </c>
      <c r="L267" s="28"/>
      <c r="M267" s="136" t="s">
        <v>1</v>
      </c>
      <c r="N267" s="137" t="s">
        <v>39</v>
      </c>
      <c r="P267" s="138">
        <f t="shared" si="41"/>
        <v>0</v>
      </c>
      <c r="Q267" s="138">
        <v>5.1000000000000004E-4</v>
      </c>
      <c r="R267" s="138">
        <f t="shared" si="42"/>
        <v>5.6100000000000004E-3</v>
      </c>
      <c r="S267" s="138">
        <v>0</v>
      </c>
      <c r="T267" s="139">
        <f t="shared" si="43"/>
        <v>0</v>
      </c>
      <c r="AR267" s="140" t="s">
        <v>193</v>
      </c>
      <c r="AT267" s="140" t="s">
        <v>132</v>
      </c>
      <c r="AU267" s="140" t="s">
        <v>84</v>
      </c>
      <c r="AY267" s="13" t="s">
        <v>129</v>
      </c>
      <c r="BE267" s="141">
        <f t="shared" si="44"/>
        <v>0</v>
      </c>
      <c r="BF267" s="141">
        <f t="shared" si="45"/>
        <v>0</v>
      </c>
      <c r="BG267" s="141">
        <f t="shared" si="46"/>
        <v>0</v>
      </c>
      <c r="BH267" s="141">
        <f t="shared" si="47"/>
        <v>0</v>
      </c>
      <c r="BI267" s="141">
        <f t="shared" si="48"/>
        <v>0</v>
      </c>
      <c r="BJ267" s="13" t="s">
        <v>82</v>
      </c>
      <c r="BK267" s="141">
        <f t="shared" si="49"/>
        <v>0</v>
      </c>
      <c r="BL267" s="13" t="s">
        <v>193</v>
      </c>
      <c r="BM267" s="140" t="s">
        <v>700</v>
      </c>
    </row>
    <row r="268" spans="2:65" s="11" customFormat="1" ht="22.9" customHeight="1">
      <c r="B268" s="116"/>
      <c r="D268" s="117" t="s">
        <v>73</v>
      </c>
      <c r="E268" s="126" t="s">
        <v>701</v>
      </c>
      <c r="F268" s="126" t="s">
        <v>702</v>
      </c>
      <c r="I268" s="119"/>
      <c r="J268" s="127">
        <f>BK268</f>
        <v>0</v>
      </c>
      <c r="L268" s="116"/>
      <c r="M268" s="121"/>
      <c r="P268" s="122">
        <f>SUM(P269:P293)</f>
        <v>0</v>
      </c>
      <c r="R268" s="122">
        <f>SUM(R269:R293)</f>
        <v>0</v>
      </c>
      <c r="T268" s="123">
        <f>SUM(T269:T293)</f>
        <v>0</v>
      </c>
      <c r="AR268" s="117" t="s">
        <v>84</v>
      </c>
      <c r="AT268" s="124" t="s">
        <v>73</v>
      </c>
      <c r="AU268" s="124" t="s">
        <v>82</v>
      </c>
      <c r="AY268" s="117" t="s">
        <v>129</v>
      </c>
      <c r="BK268" s="125">
        <f>SUM(BK269:BK293)</f>
        <v>0</v>
      </c>
    </row>
    <row r="269" spans="2:65" s="1" customFormat="1" ht="24">
      <c r="B269" s="128"/>
      <c r="C269" s="129" t="s">
        <v>703</v>
      </c>
      <c r="D269" s="129" t="s">
        <v>132</v>
      </c>
      <c r="E269" s="130" t="s">
        <v>704</v>
      </c>
      <c r="F269" s="131" t="s">
        <v>705</v>
      </c>
      <c r="G269" s="132" t="s">
        <v>246</v>
      </c>
      <c r="H269" s="133">
        <v>1</v>
      </c>
      <c r="I269" s="134"/>
      <c r="J269" s="135">
        <f t="shared" ref="J269:J293" si="50">ROUND(I269*H269,2)</f>
        <v>0</v>
      </c>
      <c r="K269" s="131" t="s">
        <v>1</v>
      </c>
      <c r="L269" s="28"/>
      <c r="M269" s="136" t="s">
        <v>1</v>
      </c>
      <c r="N269" s="137" t="s">
        <v>39</v>
      </c>
      <c r="P269" s="138">
        <f t="shared" ref="P269:P293" si="51">O269*H269</f>
        <v>0</v>
      </c>
      <c r="Q269" s="138">
        <v>0</v>
      </c>
      <c r="R269" s="138">
        <f t="shared" ref="R269:R293" si="52">Q269*H269</f>
        <v>0</v>
      </c>
      <c r="S269" s="138">
        <v>0</v>
      </c>
      <c r="T269" s="139">
        <f t="shared" ref="T269:T293" si="53">S269*H269</f>
        <v>0</v>
      </c>
      <c r="AR269" s="140" t="s">
        <v>193</v>
      </c>
      <c r="AT269" s="140" t="s">
        <v>132</v>
      </c>
      <c r="AU269" s="140" t="s">
        <v>84</v>
      </c>
      <c r="AY269" s="13" t="s">
        <v>129</v>
      </c>
      <c r="BE269" s="141">
        <f t="shared" ref="BE269:BE293" si="54">IF(N269="základní",J269,0)</f>
        <v>0</v>
      </c>
      <c r="BF269" s="141">
        <f t="shared" ref="BF269:BF293" si="55">IF(N269="snížená",J269,0)</f>
        <v>0</v>
      </c>
      <c r="BG269" s="141">
        <f t="shared" ref="BG269:BG293" si="56">IF(N269="zákl. přenesená",J269,0)</f>
        <v>0</v>
      </c>
      <c r="BH269" s="141">
        <f t="shared" ref="BH269:BH293" si="57">IF(N269="sníž. přenesená",J269,0)</f>
        <v>0</v>
      </c>
      <c r="BI269" s="141">
        <f t="shared" ref="BI269:BI293" si="58">IF(N269="nulová",J269,0)</f>
        <v>0</v>
      </c>
      <c r="BJ269" s="13" t="s">
        <v>82</v>
      </c>
      <c r="BK269" s="141">
        <f t="shared" ref="BK269:BK293" si="59">ROUND(I269*H269,2)</f>
        <v>0</v>
      </c>
      <c r="BL269" s="13" t="s">
        <v>193</v>
      </c>
      <c r="BM269" s="140" t="s">
        <v>706</v>
      </c>
    </row>
    <row r="270" spans="2:65" s="1" customFormat="1" ht="16.5" customHeight="1">
      <c r="B270" s="128"/>
      <c r="C270" s="129" t="s">
        <v>707</v>
      </c>
      <c r="D270" s="129" t="s">
        <v>132</v>
      </c>
      <c r="E270" s="130" t="s">
        <v>708</v>
      </c>
      <c r="F270" s="131" t="s">
        <v>709</v>
      </c>
      <c r="G270" s="132" t="s">
        <v>246</v>
      </c>
      <c r="H270" s="133">
        <v>1</v>
      </c>
      <c r="I270" s="134"/>
      <c r="J270" s="135">
        <f t="shared" si="50"/>
        <v>0</v>
      </c>
      <c r="K270" s="131" t="s">
        <v>1</v>
      </c>
      <c r="L270" s="28"/>
      <c r="M270" s="136" t="s">
        <v>1</v>
      </c>
      <c r="N270" s="137" t="s">
        <v>39</v>
      </c>
      <c r="P270" s="138">
        <f t="shared" si="51"/>
        <v>0</v>
      </c>
      <c r="Q270" s="138">
        <v>0</v>
      </c>
      <c r="R270" s="138">
        <f t="shared" si="52"/>
        <v>0</v>
      </c>
      <c r="S270" s="138">
        <v>0</v>
      </c>
      <c r="T270" s="139">
        <f t="shared" si="53"/>
        <v>0</v>
      </c>
      <c r="AR270" s="140" t="s">
        <v>193</v>
      </c>
      <c r="AT270" s="140" t="s">
        <v>132</v>
      </c>
      <c r="AU270" s="140" t="s">
        <v>84</v>
      </c>
      <c r="AY270" s="13" t="s">
        <v>129</v>
      </c>
      <c r="BE270" s="141">
        <f t="shared" si="54"/>
        <v>0</v>
      </c>
      <c r="BF270" s="141">
        <f t="shared" si="55"/>
        <v>0</v>
      </c>
      <c r="BG270" s="141">
        <f t="shared" si="56"/>
        <v>0</v>
      </c>
      <c r="BH270" s="141">
        <f t="shared" si="57"/>
        <v>0</v>
      </c>
      <c r="BI270" s="141">
        <f t="shared" si="58"/>
        <v>0</v>
      </c>
      <c r="BJ270" s="13" t="s">
        <v>82</v>
      </c>
      <c r="BK270" s="141">
        <f t="shared" si="59"/>
        <v>0</v>
      </c>
      <c r="BL270" s="13" t="s">
        <v>193</v>
      </c>
      <c r="BM270" s="140" t="s">
        <v>710</v>
      </c>
    </row>
    <row r="271" spans="2:65" s="1" customFormat="1" ht="16.5" customHeight="1">
      <c r="B271" s="128"/>
      <c r="C271" s="129" t="s">
        <v>711</v>
      </c>
      <c r="D271" s="129" t="s">
        <v>132</v>
      </c>
      <c r="E271" s="130" t="s">
        <v>712</v>
      </c>
      <c r="F271" s="131" t="s">
        <v>713</v>
      </c>
      <c r="G271" s="132" t="s">
        <v>246</v>
      </c>
      <c r="H271" s="133">
        <v>1</v>
      </c>
      <c r="I271" s="134"/>
      <c r="J271" s="135">
        <f t="shared" si="50"/>
        <v>0</v>
      </c>
      <c r="K271" s="131" t="s">
        <v>1</v>
      </c>
      <c r="L271" s="28"/>
      <c r="M271" s="136" t="s">
        <v>1</v>
      </c>
      <c r="N271" s="137" t="s">
        <v>39</v>
      </c>
      <c r="P271" s="138">
        <f t="shared" si="51"/>
        <v>0</v>
      </c>
      <c r="Q271" s="138">
        <v>0</v>
      </c>
      <c r="R271" s="138">
        <f t="shared" si="52"/>
        <v>0</v>
      </c>
      <c r="S271" s="138">
        <v>0</v>
      </c>
      <c r="T271" s="139">
        <f t="shared" si="53"/>
        <v>0</v>
      </c>
      <c r="AR271" s="140" t="s">
        <v>193</v>
      </c>
      <c r="AT271" s="140" t="s">
        <v>132</v>
      </c>
      <c r="AU271" s="140" t="s">
        <v>84</v>
      </c>
      <c r="AY271" s="13" t="s">
        <v>129</v>
      </c>
      <c r="BE271" s="141">
        <f t="shared" si="54"/>
        <v>0</v>
      </c>
      <c r="BF271" s="141">
        <f t="shared" si="55"/>
        <v>0</v>
      </c>
      <c r="BG271" s="141">
        <f t="shared" si="56"/>
        <v>0</v>
      </c>
      <c r="BH271" s="141">
        <f t="shared" si="57"/>
        <v>0</v>
      </c>
      <c r="BI271" s="141">
        <f t="shared" si="58"/>
        <v>0</v>
      </c>
      <c r="BJ271" s="13" t="s">
        <v>82</v>
      </c>
      <c r="BK271" s="141">
        <f t="shared" si="59"/>
        <v>0</v>
      </c>
      <c r="BL271" s="13" t="s">
        <v>193</v>
      </c>
      <c r="BM271" s="140" t="s">
        <v>714</v>
      </c>
    </row>
    <row r="272" spans="2:65" s="1" customFormat="1" ht="16.5" customHeight="1">
      <c r="B272" s="128"/>
      <c r="C272" s="129" t="s">
        <v>715</v>
      </c>
      <c r="D272" s="129" t="s">
        <v>132</v>
      </c>
      <c r="E272" s="130" t="s">
        <v>716</v>
      </c>
      <c r="F272" s="131" t="s">
        <v>717</v>
      </c>
      <c r="G272" s="132" t="s">
        <v>246</v>
      </c>
      <c r="H272" s="133">
        <v>2</v>
      </c>
      <c r="I272" s="134"/>
      <c r="J272" s="135">
        <f t="shared" si="50"/>
        <v>0</v>
      </c>
      <c r="K272" s="131" t="s">
        <v>1</v>
      </c>
      <c r="L272" s="28"/>
      <c r="M272" s="136" t="s">
        <v>1</v>
      </c>
      <c r="N272" s="137" t="s">
        <v>39</v>
      </c>
      <c r="P272" s="138">
        <f t="shared" si="51"/>
        <v>0</v>
      </c>
      <c r="Q272" s="138">
        <v>0</v>
      </c>
      <c r="R272" s="138">
        <f t="shared" si="52"/>
        <v>0</v>
      </c>
      <c r="S272" s="138">
        <v>0</v>
      </c>
      <c r="T272" s="139">
        <f t="shared" si="53"/>
        <v>0</v>
      </c>
      <c r="AR272" s="140" t="s">
        <v>193</v>
      </c>
      <c r="AT272" s="140" t="s">
        <v>132</v>
      </c>
      <c r="AU272" s="140" t="s">
        <v>84</v>
      </c>
      <c r="AY272" s="13" t="s">
        <v>129</v>
      </c>
      <c r="BE272" s="141">
        <f t="shared" si="54"/>
        <v>0</v>
      </c>
      <c r="BF272" s="141">
        <f t="shared" si="55"/>
        <v>0</v>
      </c>
      <c r="BG272" s="141">
        <f t="shared" si="56"/>
        <v>0</v>
      </c>
      <c r="BH272" s="141">
        <f t="shared" si="57"/>
        <v>0</v>
      </c>
      <c r="BI272" s="141">
        <f t="shared" si="58"/>
        <v>0</v>
      </c>
      <c r="BJ272" s="13" t="s">
        <v>82</v>
      </c>
      <c r="BK272" s="141">
        <f t="shared" si="59"/>
        <v>0</v>
      </c>
      <c r="BL272" s="13" t="s">
        <v>193</v>
      </c>
      <c r="BM272" s="140" t="s">
        <v>718</v>
      </c>
    </row>
    <row r="273" spans="2:65" s="1" customFormat="1" ht="16.5" customHeight="1">
      <c r="B273" s="128"/>
      <c r="C273" s="129" t="s">
        <v>719</v>
      </c>
      <c r="D273" s="129" t="s">
        <v>132</v>
      </c>
      <c r="E273" s="130" t="s">
        <v>720</v>
      </c>
      <c r="F273" s="131" t="s">
        <v>721</v>
      </c>
      <c r="G273" s="132" t="s">
        <v>246</v>
      </c>
      <c r="H273" s="133">
        <v>1</v>
      </c>
      <c r="I273" s="134"/>
      <c r="J273" s="135">
        <f t="shared" si="50"/>
        <v>0</v>
      </c>
      <c r="K273" s="131" t="s">
        <v>1</v>
      </c>
      <c r="L273" s="28"/>
      <c r="M273" s="136" t="s">
        <v>1</v>
      </c>
      <c r="N273" s="137" t="s">
        <v>39</v>
      </c>
      <c r="P273" s="138">
        <f t="shared" si="51"/>
        <v>0</v>
      </c>
      <c r="Q273" s="138">
        <v>0</v>
      </c>
      <c r="R273" s="138">
        <f t="shared" si="52"/>
        <v>0</v>
      </c>
      <c r="S273" s="138">
        <v>0</v>
      </c>
      <c r="T273" s="139">
        <f t="shared" si="53"/>
        <v>0</v>
      </c>
      <c r="AR273" s="140" t="s">
        <v>193</v>
      </c>
      <c r="AT273" s="140" t="s">
        <v>132</v>
      </c>
      <c r="AU273" s="140" t="s">
        <v>84</v>
      </c>
      <c r="AY273" s="13" t="s">
        <v>129</v>
      </c>
      <c r="BE273" s="141">
        <f t="shared" si="54"/>
        <v>0</v>
      </c>
      <c r="BF273" s="141">
        <f t="shared" si="55"/>
        <v>0</v>
      </c>
      <c r="BG273" s="141">
        <f t="shared" si="56"/>
        <v>0</v>
      </c>
      <c r="BH273" s="141">
        <f t="shared" si="57"/>
        <v>0</v>
      </c>
      <c r="BI273" s="141">
        <f t="shared" si="58"/>
        <v>0</v>
      </c>
      <c r="BJ273" s="13" t="s">
        <v>82</v>
      </c>
      <c r="BK273" s="141">
        <f t="shared" si="59"/>
        <v>0</v>
      </c>
      <c r="BL273" s="13" t="s">
        <v>193</v>
      </c>
      <c r="BM273" s="140" t="s">
        <v>722</v>
      </c>
    </row>
    <row r="274" spans="2:65" s="1" customFormat="1" ht="16.5" customHeight="1">
      <c r="B274" s="128"/>
      <c r="C274" s="129" t="s">
        <v>723</v>
      </c>
      <c r="D274" s="129" t="s">
        <v>132</v>
      </c>
      <c r="E274" s="130" t="s">
        <v>724</v>
      </c>
      <c r="F274" s="131" t="s">
        <v>725</v>
      </c>
      <c r="G274" s="132" t="s">
        <v>246</v>
      </c>
      <c r="H274" s="133">
        <v>1</v>
      </c>
      <c r="I274" s="134"/>
      <c r="J274" s="135">
        <f t="shared" si="50"/>
        <v>0</v>
      </c>
      <c r="K274" s="131" t="s">
        <v>1</v>
      </c>
      <c r="L274" s="28"/>
      <c r="M274" s="136" t="s">
        <v>1</v>
      </c>
      <c r="N274" s="137" t="s">
        <v>39</v>
      </c>
      <c r="P274" s="138">
        <f t="shared" si="51"/>
        <v>0</v>
      </c>
      <c r="Q274" s="138">
        <v>0</v>
      </c>
      <c r="R274" s="138">
        <f t="shared" si="52"/>
        <v>0</v>
      </c>
      <c r="S274" s="138">
        <v>0</v>
      </c>
      <c r="T274" s="139">
        <f t="shared" si="53"/>
        <v>0</v>
      </c>
      <c r="AR274" s="140" t="s">
        <v>193</v>
      </c>
      <c r="AT274" s="140" t="s">
        <v>132</v>
      </c>
      <c r="AU274" s="140" t="s">
        <v>84</v>
      </c>
      <c r="AY274" s="13" t="s">
        <v>129</v>
      </c>
      <c r="BE274" s="141">
        <f t="shared" si="54"/>
        <v>0</v>
      </c>
      <c r="BF274" s="141">
        <f t="shared" si="55"/>
        <v>0</v>
      </c>
      <c r="BG274" s="141">
        <f t="shared" si="56"/>
        <v>0</v>
      </c>
      <c r="BH274" s="141">
        <f t="shared" si="57"/>
        <v>0</v>
      </c>
      <c r="BI274" s="141">
        <f t="shared" si="58"/>
        <v>0</v>
      </c>
      <c r="BJ274" s="13" t="s">
        <v>82</v>
      </c>
      <c r="BK274" s="141">
        <f t="shared" si="59"/>
        <v>0</v>
      </c>
      <c r="BL274" s="13" t="s">
        <v>193</v>
      </c>
      <c r="BM274" s="140" t="s">
        <v>726</v>
      </c>
    </row>
    <row r="275" spans="2:65" s="1" customFormat="1" ht="16.5" customHeight="1">
      <c r="B275" s="128"/>
      <c r="C275" s="129" t="s">
        <v>727</v>
      </c>
      <c r="D275" s="129" t="s">
        <v>132</v>
      </c>
      <c r="E275" s="130" t="s">
        <v>728</v>
      </c>
      <c r="F275" s="131" t="s">
        <v>721</v>
      </c>
      <c r="G275" s="132" t="s">
        <v>246</v>
      </c>
      <c r="H275" s="133">
        <v>1</v>
      </c>
      <c r="I275" s="134"/>
      <c r="J275" s="135">
        <f t="shared" si="50"/>
        <v>0</v>
      </c>
      <c r="K275" s="131" t="s">
        <v>1</v>
      </c>
      <c r="L275" s="28"/>
      <c r="M275" s="136" t="s">
        <v>1</v>
      </c>
      <c r="N275" s="137" t="s">
        <v>39</v>
      </c>
      <c r="P275" s="138">
        <f t="shared" si="51"/>
        <v>0</v>
      </c>
      <c r="Q275" s="138">
        <v>0</v>
      </c>
      <c r="R275" s="138">
        <f t="shared" si="52"/>
        <v>0</v>
      </c>
      <c r="S275" s="138">
        <v>0</v>
      </c>
      <c r="T275" s="139">
        <f t="shared" si="53"/>
        <v>0</v>
      </c>
      <c r="AR275" s="140" t="s">
        <v>193</v>
      </c>
      <c r="AT275" s="140" t="s">
        <v>132</v>
      </c>
      <c r="AU275" s="140" t="s">
        <v>84</v>
      </c>
      <c r="AY275" s="13" t="s">
        <v>129</v>
      </c>
      <c r="BE275" s="141">
        <f t="shared" si="54"/>
        <v>0</v>
      </c>
      <c r="BF275" s="141">
        <f t="shared" si="55"/>
        <v>0</v>
      </c>
      <c r="BG275" s="141">
        <f t="shared" si="56"/>
        <v>0</v>
      </c>
      <c r="BH275" s="141">
        <f t="shared" si="57"/>
        <v>0</v>
      </c>
      <c r="BI275" s="141">
        <f t="shared" si="58"/>
        <v>0</v>
      </c>
      <c r="BJ275" s="13" t="s">
        <v>82</v>
      </c>
      <c r="BK275" s="141">
        <f t="shared" si="59"/>
        <v>0</v>
      </c>
      <c r="BL275" s="13" t="s">
        <v>193</v>
      </c>
      <c r="BM275" s="140" t="s">
        <v>729</v>
      </c>
    </row>
    <row r="276" spans="2:65" s="1" customFormat="1" ht="16.5" customHeight="1">
      <c r="B276" s="128"/>
      <c r="C276" s="129" t="s">
        <v>730</v>
      </c>
      <c r="D276" s="129" t="s">
        <v>132</v>
      </c>
      <c r="E276" s="130" t="s">
        <v>731</v>
      </c>
      <c r="F276" s="131" t="s">
        <v>732</v>
      </c>
      <c r="G276" s="132" t="s">
        <v>246</v>
      </c>
      <c r="H276" s="133">
        <v>1</v>
      </c>
      <c r="I276" s="134"/>
      <c r="J276" s="135">
        <f t="shared" si="50"/>
        <v>0</v>
      </c>
      <c r="K276" s="131" t="s">
        <v>1</v>
      </c>
      <c r="L276" s="28"/>
      <c r="M276" s="136" t="s">
        <v>1</v>
      </c>
      <c r="N276" s="137" t="s">
        <v>39</v>
      </c>
      <c r="P276" s="138">
        <f t="shared" si="51"/>
        <v>0</v>
      </c>
      <c r="Q276" s="138">
        <v>0</v>
      </c>
      <c r="R276" s="138">
        <f t="shared" si="52"/>
        <v>0</v>
      </c>
      <c r="S276" s="138">
        <v>0</v>
      </c>
      <c r="T276" s="139">
        <f t="shared" si="53"/>
        <v>0</v>
      </c>
      <c r="AR276" s="140" t="s">
        <v>193</v>
      </c>
      <c r="AT276" s="140" t="s">
        <v>132</v>
      </c>
      <c r="AU276" s="140" t="s">
        <v>84</v>
      </c>
      <c r="AY276" s="13" t="s">
        <v>129</v>
      </c>
      <c r="BE276" s="141">
        <f t="shared" si="54"/>
        <v>0</v>
      </c>
      <c r="BF276" s="141">
        <f t="shared" si="55"/>
        <v>0</v>
      </c>
      <c r="BG276" s="141">
        <f t="shared" si="56"/>
        <v>0</v>
      </c>
      <c r="BH276" s="141">
        <f t="shared" si="57"/>
        <v>0</v>
      </c>
      <c r="BI276" s="141">
        <f t="shared" si="58"/>
        <v>0</v>
      </c>
      <c r="BJ276" s="13" t="s">
        <v>82</v>
      </c>
      <c r="BK276" s="141">
        <f t="shared" si="59"/>
        <v>0</v>
      </c>
      <c r="BL276" s="13" t="s">
        <v>193</v>
      </c>
      <c r="BM276" s="140" t="s">
        <v>733</v>
      </c>
    </row>
    <row r="277" spans="2:65" s="1" customFormat="1" ht="16.5" customHeight="1">
      <c r="B277" s="128"/>
      <c r="C277" s="129" t="s">
        <v>734</v>
      </c>
      <c r="D277" s="129" t="s">
        <v>132</v>
      </c>
      <c r="E277" s="130" t="s">
        <v>735</v>
      </c>
      <c r="F277" s="131" t="s">
        <v>736</v>
      </c>
      <c r="G277" s="132" t="s">
        <v>246</v>
      </c>
      <c r="H277" s="133">
        <v>1</v>
      </c>
      <c r="I277" s="134"/>
      <c r="J277" s="135">
        <f t="shared" si="50"/>
        <v>0</v>
      </c>
      <c r="K277" s="131" t="s">
        <v>1</v>
      </c>
      <c r="L277" s="28"/>
      <c r="M277" s="136" t="s">
        <v>1</v>
      </c>
      <c r="N277" s="137" t="s">
        <v>39</v>
      </c>
      <c r="P277" s="138">
        <f t="shared" si="51"/>
        <v>0</v>
      </c>
      <c r="Q277" s="138">
        <v>0</v>
      </c>
      <c r="R277" s="138">
        <f t="shared" si="52"/>
        <v>0</v>
      </c>
      <c r="S277" s="138">
        <v>0</v>
      </c>
      <c r="T277" s="139">
        <f t="shared" si="53"/>
        <v>0</v>
      </c>
      <c r="AR277" s="140" t="s">
        <v>193</v>
      </c>
      <c r="AT277" s="140" t="s">
        <v>132</v>
      </c>
      <c r="AU277" s="140" t="s">
        <v>84</v>
      </c>
      <c r="AY277" s="13" t="s">
        <v>129</v>
      </c>
      <c r="BE277" s="141">
        <f t="shared" si="54"/>
        <v>0</v>
      </c>
      <c r="BF277" s="141">
        <f t="shared" si="55"/>
        <v>0</v>
      </c>
      <c r="BG277" s="141">
        <f t="shared" si="56"/>
        <v>0</v>
      </c>
      <c r="BH277" s="141">
        <f t="shared" si="57"/>
        <v>0</v>
      </c>
      <c r="BI277" s="141">
        <f t="shared" si="58"/>
        <v>0</v>
      </c>
      <c r="BJ277" s="13" t="s">
        <v>82</v>
      </c>
      <c r="BK277" s="141">
        <f t="shared" si="59"/>
        <v>0</v>
      </c>
      <c r="BL277" s="13" t="s">
        <v>193</v>
      </c>
      <c r="BM277" s="140" t="s">
        <v>737</v>
      </c>
    </row>
    <row r="278" spans="2:65" s="1" customFormat="1" ht="16.5" customHeight="1">
      <c r="B278" s="128"/>
      <c r="C278" s="129" t="s">
        <v>738</v>
      </c>
      <c r="D278" s="129" t="s">
        <v>132</v>
      </c>
      <c r="E278" s="130" t="s">
        <v>739</v>
      </c>
      <c r="F278" s="131" t="s">
        <v>740</v>
      </c>
      <c r="G278" s="132" t="s">
        <v>246</v>
      </c>
      <c r="H278" s="133">
        <v>1</v>
      </c>
      <c r="I278" s="134"/>
      <c r="J278" s="135">
        <f t="shared" si="50"/>
        <v>0</v>
      </c>
      <c r="K278" s="131" t="s">
        <v>1</v>
      </c>
      <c r="L278" s="28"/>
      <c r="M278" s="136" t="s">
        <v>1</v>
      </c>
      <c r="N278" s="137" t="s">
        <v>39</v>
      </c>
      <c r="P278" s="138">
        <f t="shared" si="51"/>
        <v>0</v>
      </c>
      <c r="Q278" s="138">
        <v>0</v>
      </c>
      <c r="R278" s="138">
        <f t="shared" si="52"/>
        <v>0</v>
      </c>
      <c r="S278" s="138">
        <v>0</v>
      </c>
      <c r="T278" s="139">
        <f t="shared" si="53"/>
        <v>0</v>
      </c>
      <c r="AR278" s="140" t="s">
        <v>193</v>
      </c>
      <c r="AT278" s="140" t="s">
        <v>132</v>
      </c>
      <c r="AU278" s="140" t="s">
        <v>84</v>
      </c>
      <c r="AY278" s="13" t="s">
        <v>129</v>
      </c>
      <c r="BE278" s="141">
        <f t="shared" si="54"/>
        <v>0</v>
      </c>
      <c r="BF278" s="141">
        <f t="shared" si="55"/>
        <v>0</v>
      </c>
      <c r="BG278" s="141">
        <f t="shared" si="56"/>
        <v>0</v>
      </c>
      <c r="BH278" s="141">
        <f t="shared" si="57"/>
        <v>0</v>
      </c>
      <c r="BI278" s="141">
        <f t="shared" si="58"/>
        <v>0</v>
      </c>
      <c r="BJ278" s="13" t="s">
        <v>82</v>
      </c>
      <c r="BK278" s="141">
        <f t="shared" si="59"/>
        <v>0</v>
      </c>
      <c r="BL278" s="13" t="s">
        <v>193</v>
      </c>
      <c r="BM278" s="140" t="s">
        <v>741</v>
      </c>
    </row>
    <row r="279" spans="2:65" s="1" customFormat="1" ht="16.5" customHeight="1">
      <c r="B279" s="128"/>
      <c r="C279" s="129" t="s">
        <v>742</v>
      </c>
      <c r="D279" s="129" t="s">
        <v>132</v>
      </c>
      <c r="E279" s="130" t="s">
        <v>743</v>
      </c>
      <c r="F279" s="131" t="s">
        <v>744</v>
      </c>
      <c r="G279" s="132" t="s">
        <v>246</v>
      </c>
      <c r="H279" s="133">
        <v>1</v>
      </c>
      <c r="I279" s="134"/>
      <c r="J279" s="135">
        <f t="shared" si="50"/>
        <v>0</v>
      </c>
      <c r="K279" s="131" t="s">
        <v>1</v>
      </c>
      <c r="L279" s="28"/>
      <c r="M279" s="136" t="s">
        <v>1</v>
      </c>
      <c r="N279" s="137" t="s">
        <v>39</v>
      </c>
      <c r="P279" s="138">
        <f t="shared" si="51"/>
        <v>0</v>
      </c>
      <c r="Q279" s="138">
        <v>0</v>
      </c>
      <c r="R279" s="138">
        <f t="shared" si="52"/>
        <v>0</v>
      </c>
      <c r="S279" s="138">
        <v>0</v>
      </c>
      <c r="T279" s="139">
        <f t="shared" si="53"/>
        <v>0</v>
      </c>
      <c r="AR279" s="140" t="s">
        <v>193</v>
      </c>
      <c r="AT279" s="140" t="s">
        <v>132</v>
      </c>
      <c r="AU279" s="140" t="s">
        <v>84</v>
      </c>
      <c r="AY279" s="13" t="s">
        <v>129</v>
      </c>
      <c r="BE279" s="141">
        <f t="shared" si="54"/>
        <v>0</v>
      </c>
      <c r="BF279" s="141">
        <f t="shared" si="55"/>
        <v>0</v>
      </c>
      <c r="BG279" s="141">
        <f t="shared" si="56"/>
        <v>0</v>
      </c>
      <c r="BH279" s="141">
        <f t="shared" si="57"/>
        <v>0</v>
      </c>
      <c r="BI279" s="141">
        <f t="shared" si="58"/>
        <v>0</v>
      </c>
      <c r="BJ279" s="13" t="s">
        <v>82</v>
      </c>
      <c r="BK279" s="141">
        <f t="shared" si="59"/>
        <v>0</v>
      </c>
      <c r="BL279" s="13" t="s">
        <v>193</v>
      </c>
      <c r="BM279" s="140" t="s">
        <v>745</v>
      </c>
    </row>
    <row r="280" spans="2:65" s="1" customFormat="1" ht="16.5" customHeight="1">
      <c r="B280" s="128"/>
      <c r="C280" s="129" t="s">
        <v>746</v>
      </c>
      <c r="D280" s="129" t="s">
        <v>132</v>
      </c>
      <c r="E280" s="130" t="s">
        <v>747</v>
      </c>
      <c r="F280" s="131" t="s">
        <v>748</v>
      </c>
      <c r="G280" s="132" t="s">
        <v>246</v>
      </c>
      <c r="H280" s="133">
        <v>2</v>
      </c>
      <c r="I280" s="134"/>
      <c r="J280" s="135">
        <f t="shared" si="50"/>
        <v>0</v>
      </c>
      <c r="K280" s="131" t="s">
        <v>1</v>
      </c>
      <c r="L280" s="28"/>
      <c r="M280" s="136" t="s">
        <v>1</v>
      </c>
      <c r="N280" s="137" t="s">
        <v>39</v>
      </c>
      <c r="P280" s="138">
        <f t="shared" si="51"/>
        <v>0</v>
      </c>
      <c r="Q280" s="138">
        <v>0</v>
      </c>
      <c r="R280" s="138">
        <f t="shared" si="52"/>
        <v>0</v>
      </c>
      <c r="S280" s="138">
        <v>0</v>
      </c>
      <c r="T280" s="139">
        <f t="shared" si="53"/>
        <v>0</v>
      </c>
      <c r="AR280" s="140" t="s">
        <v>193</v>
      </c>
      <c r="AT280" s="140" t="s">
        <v>132</v>
      </c>
      <c r="AU280" s="140" t="s">
        <v>84</v>
      </c>
      <c r="AY280" s="13" t="s">
        <v>129</v>
      </c>
      <c r="BE280" s="141">
        <f t="shared" si="54"/>
        <v>0</v>
      </c>
      <c r="BF280" s="141">
        <f t="shared" si="55"/>
        <v>0</v>
      </c>
      <c r="BG280" s="141">
        <f t="shared" si="56"/>
        <v>0</v>
      </c>
      <c r="BH280" s="141">
        <f t="shared" si="57"/>
        <v>0</v>
      </c>
      <c r="BI280" s="141">
        <f t="shared" si="58"/>
        <v>0</v>
      </c>
      <c r="BJ280" s="13" t="s">
        <v>82</v>
      </c>
      <c r="BK280" s="141">
        <f t="shared" si="59"/>
        <v>0</v>
      </c>
      <c r="BL280" s="13" t="s">
        <v>193</v>
      </c>
      <c r="BM280" s="140" t="s">
        <v>749</v>
      </c>
    </row>
    <row r="281" spans="2:65" s="1" customFormat="1" ht="16.5" customHeight="1">
      <c r="B281" s="128"/>
      <c r="C281" s="129" t="s">
        <v>750</v>
      </c>
      <c r="D281" s="129" t="s">
        <v>132</v>
      </c>
      <c r="E281" s="130" t="s">
        <v>751</v>
      </c>
      <c r="F281" s="131" t="s">
        <v>752</v>
      </c>
      <c r="G281" s="132" t="s">
        <v>246</v>
      </c>
      <c r="H281" s="133">
        <v>1</v>
      </c>
      <c r="I281" s="134"/>
      <c r="J281" s="135">
        <f t="shared" si="50"/>
        <v>0</v>
      </c>
      <c r="K281" s="131" t="s">
        <v>1</v>
      </c>
      <c r="L281" s="28"/>
      <c r="M281" s="136" t="s">
        <v>1</v>
      </c>
      <c r="N281" s="137" t="s">
        <v>39</v>
      </c>
      <c r="P281" s="138">
        <f t="shared" si="51"/>
        <v>0</v>
      </c>
      <c r="Q281" s="138">
        <v>0</v>
      </c>
      <c r="R281" s="138">
        <f t="shared" si="52"/>
        <v>0</v>
      </c>
      <c r="S281" s="138">
        <v>0</v>
      </c>
      <c r="T281" s="139">
        <f t="shared" si="53"/>
        <v>0</v>
      </c>
      <c r="AR281" s="140" t="s">
        <v>193</v>
      </c>
      <c r="AT281" s="140" t="s">
        <v>132</v>
      </c>
      <c r="AU281" s="140" t="s">
        <v>84</v>
      </c>
      <c r="AY281" s="13" t="s">
        <v>129</v>
      </c>
      <c r="BE281" s="141">
        <f t="shared" si="54"/>
        <v>0</v>
      </c>
      <c r="BF281" s="141">
        <f t="shared" si="55"/>
        <v>0</v>
      </c>
      <c r="BG281" s="141">
        <f t="shared" si="56"/>
        <v>0</v>
      </c>
      <c r="BH281" s="141">
        <f t="shared" si="57"/>
        <v>0</v>
      </c>
      <c r="BI281" s="141">
        <f t="shared" si="58"/>
        <v>0</v>
      </c>
      <c r="BJ281" s="13" t="s">
        <v>82</v>
      </c>
      <c r="BK281" s="141">
        <f t="shared" si="59"/>
        <v>0</v>
      </c>
      <c r="BL281" s="13" t="s">
        <v>193</v>
      </c>
      <c r="BM281" s="140" t="s">
        <v>753</v>
      </c>
    </row>
    <row r="282" spans="2:65" s="1" customFormat="1" ht="16.5" customHeight="1">
      <c r="B282" s="128"/>
      <c r="C282" s="129" t="s">
        <v>754</v>
      </c>
      <c r="D282" s="129" t="s">
        <v>132</v>
      </c>
      <c r="E282" s="130" t="s">
        <v>755</v>
      </c>
      <c r="F282" s="131" t="s">
        <v>756</v>
      </c>
      <c r="G282" s="132" t="s">
        <v>246</v>
      </c>
      <c r="H282" s="133">
        <v>1</v>
      </c>
      <c r="I282" s="134"/>
      <c r="J282" s="135">
        <f t="shared" si="50"/>
        <v>0</v>
      </c>
      <c r="K282" s="131" t="s">
        <v>1</v>
      </c>
      <c r="L282" s="28"/>
      <c r="M282" s="136" t="s">
        <v>1</v>
      </c>
      <c r="N282" s="137" t="s">
        <v>39</v>
      </c>
      <c r="P282" s="138">
        <f t="shared" si="51"/>
        <v>0</v>
      </c>
      <c r="Q282" s="138">
        <v>0</v>
      </c>
      <c r="R282" s="138">
        <f t="shared" si="52"/>
        <v>0</v>
      </c>
      <c r="S282" s="138">
        <v>0</v>
      </c>
      <c r="T282" s="139">
        <f t="shared" si="53"/>
        <v>0</v>
      </c>
      <c r="AR282" s="140" t="s">
        <v>193</v>
      </c>
      <c r="AT282" s="140" t="s">
        <v>132</v>
      </c>
      <c r="AU282" s="140" t="s">
        <v>84</v>
      </c>
      <c r="AY282" s="13" t="s">
        <v>129</v>
      </c>
      <c r="BE282" s="141">
        <f t="shared" si="54"/>
        <v>0</v>
      </c>
      <c r="BF282" s="141">
        <f t="shared" si="55"/>
        <v>0</v>
      </c>
      <c r="BG282" s="141">
        <f t="shared" si="56"/>
        <v>0</v>
      </c>
      <c r="BH282" s="141">
        <f t="shared" si="57"/>
        <v>0</v>
      </c>
      <c r="BI282" s="141">
        <f t="shared" si="58"/>
        <v>0</v>
      </c>
      <c r="BJ282" s="13" t="s">
        <v>82</v>
      </c>
      <c r="BK282" s="141">
        <f t="shared" si="59"/>
        <v>0</v>
      </c>
      <c r="BL282" s="13" t="s">
        <v>193</v>
      </c>
      <c r="BM282" s="140" t="s">
        <v>757</v>
      </c>
    </row>
    <row r="283" spans="2:65" s="1" customFormat="1" ht="16.5" customHeight="1">
      <c r="B283" s="128"/>
      <c r="C283" s="129" t="s">
        <v>758</v>
      </c>
      <c r="D283" s="129" t="s">
        <v>132</v>
      </c>
      <c r="E283" s="130" t="s">
        <v>759</v>
      </c>
      <c r="F283" s="131" t="s">
        <v>760</v>
      </c>
      <c r="G283" s="132" t="s">
        <v>246</v>
      </c>
      <c r="H283" s="133">
        <v>1</v>
      </c>
      <c r="I283" s="134"/>
      <c r="J283" s="135">
        <f t="shared" si="50"/>
        <v>0</v>
      </c>
      <c r="K283" s="131" t="s">
        <v>1</v>
      </c>
      <c r="L283" s="28"/>
      <c r="M283" s="136" t="s">
        <v>1</v>
      </c>
      <c r="N283" s="137" t="s">
        <v>39</v>
      </c>
      <c r="P283" s="138">
        <f t="shared" si="51"/>
        <v>0</v>
      </c>
      <c r="Q283" s="138">
        <v>0</v>
      </c>
      <c r="R283" s="138">
        <f t="shared" si="52"/>
        <v>0</v>
      </c>
      <c r="S283" s="138">
        <v>0</v>
      </c>
      <c r="T283" s="139">
        <f t="shared" si="53"/>
        <v>0</v>
      </c>
      <c r="AR283" s="140" t="s">
        <v>193</v>
      </c>
      <c r="AT283" s="140" t="s">
        <v>132</v>
      </c>
      <c r="AU283" s="140" t="s">
        <v>84</v>
      </c>
      <c r="AY283" s="13" t="s">
        <v>129</v>
      </c>
      <c r="BE283" s="141">
        <f t="shared" si="54"/>
        <v>0</v>
      </c>
      <c r="BF283" s="141">
        <f t="shared" si="55"/>
        <v>0</v>
      </c>
      <c r="BG283" s="141">
        <f t="shared" si="56"/>
        <v>0</v>
      </c>
      <c r="BH283" s="141">
        <f t="shared" si="57"/>
        <v>0</v>
      </c>
      <c r="BI283" s="141">
        <f t="shared" si="58"/>
        <v>0</v>
      </c>
      <c r="BJ283" s="13" t="s">
        <v>82</v>
      </c>
      <c r="BK283" s="141">
        <f t="shared" si="59"/>
        <v>0</v>
      </c>
      <c r="BL283" s="13" t="s">
        <v>193</v>
      </c>
      <c r="BM283" s="140" t="s">
        <v>761</v>
      </c>
    </row>
    <row r="284" spans="2:65" s="1" customFormat="1" ht="16.5" customHeight="1">
      <c r="B284" s="128"/>
      <c r="C284" s="129" t="s">
        <v>762</v>
      </c>
      <c r="D284" s="129" t="s">
        <v>132</v>
      </c>
      <c r="E284" s="130" t="s">
        <v>763</v>
      </c>
      <c r="F284" s="131" t="s">
        <v>764</v>
      </c>
      <c r="G284" s="132" t="s">
        <v>246</v>
      </c>
      <c r="H284" s="133">
        <v>1</v>
      </c>
      <c r="I284" s="134"/>
      <c r="J284" s="135">
        <f t="shared" si="50"/>
        <v>0</v>
      </c>
      <c r="K284" s="131" t="s">
        <v>1</v>
      </c>
      <c r="L284" s="28"/>
      <c r="M284" s="136" t="s">
        <v>1</v>
      </c>
      <c r="N284" s="137" t="s">
        <v>39</v>
      </c>
      <c r="P284" s="138">
        <f t="shared" si="51"/>
        <v>0</v>
      </c>
      <c r="Q284" s="138">
        <v>0</v>
      </c>
      <c r="R284" s="138">
        <f t="shared" si="52"/>
        <v>0</v>
      </c>
      <c r="S284" s="138">
        <v>0</v>
      </c>
      <c r="T284" s="139">
        <f t="shared" si="53"/>
        <v>0</v>
      </c>
      <c r="AR284" s="140" t="s">
        <v>193</v>
      </c>
      <c r="AT284" s="140" t="s">
        <v>132</v>
      </c>
      <c r="AU284" s="140" t="s">
        <v>84</v>
      </c>
      <c r="AY284" s="13" t="s">
        <v>129</v>
      </c>
      <c r="BE284" s="141">
        <f t="shared" si="54"/>
        <v>0</v>
      </c>
      <c r="BF284" s="141">
        <f t="shared" si="55"/>
        <v>0</v>
      </c>
      <c r="BG284" s="141">
        <f t="shared" si="56"/>
        <v>0</v>
      </c>
      <c r="BH284" s="141">
        <f t="shared" si="57"/>
        <v>0</v>
      </c>
      <c r="BI284" s="141">
        <f t="shared" si="58"/>
        <v>0</v>
      </c>
      <c r="BJ284" s="13" t="s">
        <v>82</v>
      </c>
      <c r="BK284" s="141">
        <f t="shared" si="59"/>
        <v>0</v>
      </c>
      <c r="BL284" s="13" t="s">
        <v>193</v>
      </c>
      <c r="BM284" s="140" t="s">
        <v>765</v>
      </c>
    </row>
    <row r="285" spans="2:65" s="1" customFormat="1" ht="16.5" customHeight="1">
      <c r="B285" s="128"/>
      <c r="C285" s="129" t="s">
        <v>766</v>
      </c>
      <c r="D285" s="129" t="s">
        <v>132</v>
      </c>
      <c r="E285" s="130" t="s">
        <v>767</v>
      </c>
      <c r="F285" s="131" t="s">
        <v>768</v>
      </c>
      <c r="G285" s="132" t="s">
        <v>769</v>
      </c>
      <c r="H285" s="133">
        <v>12</v>
      </c>
      <c r="I285" s="134"/>
      <c r="J285" s="135">
        <f t="shared" si="50"/>
        <v>0</v>
      </c>
      <c r="K285" s="131" t="s">
        <v>1</v>
      </c>
      <c r="L285" s="28"/>
      <c r="M285" s="136" t="s">
        <v>1</v>
      </c>
      <c r="N285" s="137" t="s">
        <v>39</v>
      </c>
      <c r="P285" s="138">
        <f t="shared" si="51"/>
        <v>0</v>
      </c>
      <c r="Q285" s="138">
        <v>0</v>
      </c>
      <c r="R285" s="138">
        <f t="shared" si="52"/>
        <v>0</v>
      </c>
      <c r="S285" s="138">
        <v>0</v>
      </c>
      <c r="T285" s="139">
        <f t="shared" si="53"/>
        <v>0</v>
      </c>
      <c r="AR285" s="140" t="s">
        <v>193</v>
      </c>
      <c r="AT285" s="140" t="s">
        <v>132</v>
      </c>
      <c r="AU285" s="140" t="s">
        <v>84</v>
      </c>
      <c r="AY285" s="13" t="s">
        <v>129</v>
      </c>
      <c r="BE285" s="141">
        <f t="shared" si="54"/>
        <v>0</v>
      </c>
      <c r="BF285" s="141">
        <f t="shared" si="55"/>
        <v>0</v>
      </c>
      <c r="BG285" s="141">
        <f t="shared" si="56"/>
        <v>0</v>
      </c>
      <c r="BH285" s="141">
        <f t="shared" si="57"/>
        <v>0</v>
      </c>
      <c r="BI285" s="141">
        <f t="shared" si="58"/>
        <v>0</v>
      </c>
      <c r="BJ285" s="13" t="s">
        <v>82</v>
      </c>
      <c r="BK285" s="141">
        <f t="shared" si="59"/>
        <v>0</v>
      </c>
      <c r="BL285" s="13" t="s">
        <v>193</v>
      </c>
      <c r="BM285" s="140" t="s">
        <v>770</v>
      </c>
    </row>
    <row r="286" spans="2:65" s="1" customFormat="1" ht="36">
      <c r="B286" s="128"/>
      <c r="C286" s="129" t="s">
        <v>771</v>
      </c>
      <c r="D286" s="129" t="s">
        <v>132</v>
      </c>
      <c r="E286" s="130" t="s">
        <v>772</v>
      </c>
      <c r="F286" s="131" t="s">
        <v>773</v>
      </c>
      <c r="G286" s="132" t="s">
        <v>246</v>
      </c>
      <c r="H286" s="133">
        <v>1</v>
      </c>
      <c r="I286" s="134"/>
      <c r="J286" s="135">
        <f t="shared" si="50"/>
        <v>0</v>
      </c>
      <c r="K286" s="131" t="s">
        <v>1</v>
      </c>
      <c r="L286" s="28"/>
      <c r="M286" s="136" t="s">
        <v>1</v>
      </c>
      <c r="N286" s="137" t="s">
        <v>39</v>
      </c>
      <c r="P286" s="138">
        <f t="shared" si="51"/>
        <v>0</v>
      </c>
      <c r="Q286" s="138">
        <v>0</v>
      </c>
      <c r="R286" s="138">
        <f t="shared" si="52"/>
        <v>0</v>
      </c>
      <c r="S286" s="138">
        <v>0</v>
      </c>
      <c r="T286" s="139">
        <f t="shared" si="53"/>
        <v>0</v>
      </c>
      <c r="AR286" s="140" t="s">
        <v>193</v>
      </c>
      <c r="AT286" s="140" t="s">
        <v>132</v>
      </c>
      <c r="AU286" s="140" t="s">
        <v>84</v>
      </c>
      <c r="AY286" s="13" t="s">
        <v>129</v>
      </c>
      <c r="BE286" s="141">
        <f t="shared" si="54"/>
        <v>0</v>
      </c>
      <c r="BF286" s="141">
        <f t="shared" si="55"/>
        <v>0</v>
      </c>
      <c r="BG286" s="141">
        <f t="shared" si="56"/>
        <v>0</v>
      </c>
      <c r="BH286" s="141">
        <f t="shared" si="57"/>
        <v>0</v>
      </c>
      <c r="BI286" s="141">
        <f t="shared" si="58"/>
        <v>0</v>
      </c>
      <c r="BJ286" s="13" t="s">
        <v>82</v>
      </c>
      <c r="BK286" s="141">
        <f t="shared" si="59"/>
        <v>0</v>
      </c>
      <c r="BL286" s="13" t="s">
        <v>193</v>
      </c>
      <c r="BM286" s="140" t="s">
        <v>774</v>
      </c>
    </row>
    <row r="287" spans="2:65" s="1" customFormat="1" ht="16.5" customHeight="1">
      <c r="B287" s="128"/>
      <c r="C287" s="129" t="s">
        <v>775</v>
      </c>
      <c r="D287" s="129" t="s">
        <v>132</v>
      </c>
      <c r="E287" s="130" t="s">
        <v>776</v>
      </c>
      <c r="F287" s="131" t="s">
        <v>1127</v>
      </c>
      <c r="G287" s="132" t="s">
        <v>191</v>
      </c>
      <c r="H287" s="133">
        <v>20</v>
      </c>
      <c r="I287" s="134"/>
      <c r="J287" s="135">
        <f t="shared" si="50"/>
        <v>0</v>
      </c>
      <c r="K287" s="131" t="s">
        <v>1</v>
      </c>
      <c r="L287" s="28"/>
      <c r="M287" s="136" t="s">
        <v>1</v>
      </c>
      <c r="N287" s="137" t="s">
        <v>39</v>
      </c>
      <c r="P287" s="138">
        <f t="shared" si="51"/>
        <v>0</v>
      </c>
      <c r="Q287" s="138">
        <v>0</v>
      </c>
      <c r="R287" s="138">
        <f t="shared" si="52"/>
        <v>0</v>
      </c>
      <c r="S287" s="138">
        <v>0</v>
      </c>
      <c r="T287" s="139">
        <f t="shared" si="53"/>
        <v>0</v>
      </c>
      <c r="AR287" s="140" t="s">
        <v>193</v>
      </c>
      <c r="AT287" s="140" t="s">
        <v>132</v>
      </c>
      <c r="AU287" s="140" t="s">
        <v>84</v>
      </c>
      <c r="AY287" s="13" t="s">
        <v>129</v>
      </c>
      <c r="BE287" s="141">
        <f t="shared" si="54"/>
        <v>0</v>
      </c>
      <c r="BF287" s="141">
        <f t="shared" si="55"/>
        <v>0</v>
      </c>
      <c r="BG287" s="141">
        <f t="shared" si="56"/>
        <v>0</v>
      </c>
      <c r="BH287" s="141">
        <f t="shared" si="57"/>
        <v>0</v>
      </c>
      <c r="BI287" s="141">
        <f t="shared" si="58"/>
        <v>0</v>
      </c>
      <c r="BJ287" s="13" t="s">
        <v>82</v>
      </c>
      <c r="BK287" s="141">
        <f t="shared" si="59"/>
        <v>0</v>
      </c>
      <c r="BL287" s="13" t="s">
        <v>193</v>
      </c>
      <c r="BM287" s="140" t="s">
        <v>777</v>
      </c>
    </row>
    <row r="288" spans="2:65" s="1" customFormat="1" ht="16.5" customHeight="1">
      <c r="B288" s="128"/>
      <c r="C288" s="129" t="s">
        <v>778</v>
      </c>
      <c r="D288" s="129" t="s">
        <v>132</v>
      </c>
      <c r="E288" s="130" t="s">
        <v>779</v>
      </c>
      <c r="F288" s="131" t="s">
        <v>780</v>
      </c>
      <c r="G288" s="132" t="s">
        <v>246</v>
      </c>
      <c r="H288" s="133">
        <v>1</v>
      </c>
      <c r="I288" s="134"/>
      <c r="J288" s="135">
        <f t="shared" si="50"/>
        <v>0</v>
      </c>
      <c r="K288" s="131" t="s">
        <v>1</v>
      </c>
      <c r="L288" s="28"/>
      <c r="M288" s="136" t="s">
        <v>1</v>
      </c>
      <c r="N288" s="137" t="s">
        <v>39</v>
      </c>
      <c r="P288" s="138">
        <f t="shared" si="51"/>
        <v>0</v>
      </c>
      <c r="Q288" s="138">
        <v>0</v>
      </c>
      <c r="R288" s="138">
        <f t="shared" si="52"/>
        <v>0</v>
      </c>
      <c r="S288" s="138">
        <v>0</v>
      </c>
      <c r="T288" s="139">
        <f t="shared" si="53"/>
        <v>0</v>
      </c>
      <c r="AR288" s="140" t="s">
        <v>193</v>
      </c>
      <c r="AT288" s="140" t="s">
        <v>132</v>
      </c>
      <c r="AU288" s="140" t="s">
        <v>84</v>
      </c>
      <c r="AY288" s="13" t="s">
        <v>129</v>
      </c>
      <c r="BE288" s="141">
        <f t="shared" si="54"/>
        <v>0</v>
      </c>
      <c r="BF288" s="141">
        <f t="shared" si="55"/>
        <v>0</v>
      </c>
      <c r="BG288" s="141">
        <f t="shared" si="56"/>
        <v>0</v>
      </c>
      <c r="BH288" s="141">
        <f t="shared" si="57"/>
        <v>0</v>
      </c>
      <c r="BI288" s="141">
        <f t="shared" si="58"/>
        <v>0</v>
      </c>
      <c r="BJ288" s="13" t="s">
        <v>82</v>
      </c>
      <c r="BK288" s="141">
        <f t="shared" si="59"/>
        <v>0</v>
      </c>
      <c r="BL288" s="13" t="s">
        <v>193</v>
      </c>
      <c r="BM288" s="140" t="s">
        <v>781</v>
      </c>
    </row>
    <row r="289" spans="2:65" s="1" customFormat="1" ht="24">
      <c r="B289" s="128"/>
      <c r="C289" s="129" t="s">
        <v>782</v>
      </c>
      <c r="D289" s="129" t="s">
        <v>132</v>
      </c>
      <c r="E289" s="130" t="s">
        <v>783</v>
      </c>
      <c r="F289" s="131" t="s">
        <v>784</v>
      </c>
      <c r="G289" s="132" t="s">
        <v>769</v>
      </c>
      <c r="H289" s="133">
        <v>4</v>
      </c>
      <c r="I289" s="134"/>
      <c r="J289" s="135">
        <f t="shared" si="50"/>
        <v>0</v>
      </c>
      <c r="K289" s="131" t="s">
        <v>1</v>
      </c>
      <c r="L289" s="28"/>
      <c r="M289" s="136" t="s">
        <v>1</v>
      </c>
      <c r="N289" s="137" t="s">
        <v>39</v>
      </c>
      <c r="P289" s="138">
        <f t="shared" si="51"/>
        <v>0</v>
      </c>
      <c r="Q289" s="138">
        <v>0</v>
      </c>
      <c r="R289" s="138">
        <f t="shared" si="52"/>
        <v>0</v>
      </c>
      <c r="S289" s="138">
        <v>0</v>
      </c>
      <c r="T289" s="139">
        <f t="shared" si="53"/>
        <v>0</v>
      </c>
      <c r="AR289" s="140" t="s">
        <v>193</v>
      </c>
      <c r="AT289" s="140" t="s">
        <v>132</v>
      </c>
      <c r="AU289" s="140" t="s">
        <v>84</v>
      </c>
      <c r="AY289" s="13" t="s">
        <v>129</v>
      </c>
      <c r="BE289" s="141">
        <f t="shared" si="54"/>
        <v>0</v>
      </c>
      <c r="BF289" s="141">
        <f t="shared" si="55"/>
        <v>0</v>
      </c>
      <c r="BG289" s="141">
        <f t="shared" si="56"/>
        <v>0</v>
      </c>
      <c r="BH289" s="141">
        <f t="shared" si="57"/>
        <v>0</v>
      </c>
      <c r="BI289" s="141">
        <f t="shared" si="58"/>
        <v>0</v>
      </c>
      <c r="BJ289" s="13" t="s">
        <v>82</v>
      </c>
      <c r="BK289" s="141">
        <f t="shared" si="59"/>
        <v>0</v>
      </c>
      <c r="BL289" s="13" t="s">
        <v>193</v>
      </c>
      <c r="BM289" s="140" t="s">
        <v>785</v>
      </c>
    </row>
    <row r="290" spans="2:65" s="1" customFormat="1" ht="12">
      <c r="B290" s="128"/>
      <c r="C290" s="129" t="s">
        <v>786</v>
      </c>
      <c r="D290" s="129" t="s">
        <v>132</v>
      </c>
      <c r="E290" s="130" t="s">
        <v>787</v>
      </c>
      <c r="F290" s="131" t="s">
        <v>1127</v>
      </c>
      <c r="G290" s="132" t="s">
        <v>769</v>
      </c>
      <c r="H290" s="133">
        <v>12</v>
      </c>
      <c r="I290" s="134"/>
      <c r="J290" s="135">
        <f t="shared" si="50"/>
        <v>0</v>
      </c>
      <c r="K290" s="131" t="s">
        <v>1</v>
      </c>
      <c r="L290" s="28"/>
      <c r="M290" s="136" t="s">
        <v>1</v>
      </c>
      <c r="N290" s="137" t="s">
        <v>39</v>
      </c>
      <c r="P290" s="138">
        <f t="shared" si="51"/>
        <v>0</v>
      </c>
      <c r="Q290" s="138">
        <v>0</v>
      </c>
      <c r="R290" s="138">
        <f t="shared" si="52"/>
        <v>0</v>
      </c>
      <c r="S290" s="138">
        <v>0</v>
      </c>
      <c r="T290" s="139">
        <f t="shared" si="53"/>
        <v>0</v>
      </c>
      <c r="AR290" s="140" t="s">
        <v>193</v>
      </c>
      <c r="AT290" s="140" t="s">
        <v>132</v>
      </c>
      <c r="AU290" s="140" t="s">
        <v>84</v>
      </c>
      <c r="AY290" s="13" t="s">
        <v>129</v>
      </c>
      <c r="BE290" s="141">
        <f t="shared" si="54"/>
        <v>0</v>
      </c>
      <c r="BF290" s="141">
        <f t="shared" si="55"/>
        <v>0</v>
      </c>
      <c r="BG290" s="141">
        <f t="shared" si="56"/>
        <v>0</v>
      </c>
      <c r="BH290" s="141">
        <f t="shared" si="57"/>
        <v>0</v>
      </c>
      <c r="BI290" s="141">
        <f t="shared" si="58"/>
        <v>0</v>
      </c>
      <c r="BJ290" s="13" t="s">
        <v>82</v>
      </c>
      <c r="BK290" s="141">
        <f t="shared" si="59"/>
        <v>0</v>
      </c>
      <c r="BL290" s="13" t="s">
        <v>193</v>
      </c>
      <c r="BM290" s="140" t="s">
        <v>789</v>
      </c>
    </row>
    <row r="291" spans="2:65" s="1" customFormat="1" ht="33" customHeight="1">
      <c r="B291" s="128"/>
      <c r="C291" s="129" t="s">
        <v>790</v>
      </c>
      <c r="D291" s="129" t="s">
        <v>132</v>
      </c>
      <c r="E291" s="130" t="s">
        <v>791</v>
      </c>
      <c r="F291" s="131" t="s">
        <v>792</v>
      </c>
      <c r="G291" s="132" t="s">
        <v>191</v>
      </c>
      <c r="H291" s="133">
        <v>25</v>
      </c>
      <c r="I291" s="134"/>
      <c r="J291" s="135">
        <f t="shared" si="50"/>
        <v>0</v>
      </c>
      <c r="K291" s="131" t="s">
        <v>1</v>
      </c>
      <c r="L291" s="28"/>
      <c r="M291" s="136" t="s">
        <v>1</v>
      </c>
      <c r="N291" s="137" t="s">
        <v>39</v>
      </c>
      <c r="P291" s="138">
        <f t="shared" si="51"/>
        <v>0</v>
      </c>
      <c r="Q291" s="138">
        <v>0</v>
      </c>
      <c r="R291" s="138">
        <f t="shared" si="52"/>
        <v>0</v>
      </c>
      <c r="S291" s="138">
        <v>0</v>
      </c>
      <c r="T291" s="139">
        <f t="shared" si="53"/>
        <v>0</v>
      </c>
      <c r="AR291" s="140" t="s">
        <v>193</v>
      </c>
      <c r="AT291" s="140" t="s">
        <v>132</v>
      </c>
      <c r="AU291" s="140" t="s">
        <v>84</v>
      </c>
      <c r="AY291" s="13" t="s">
        <v>129</v>
      </c>
      <c r="BE291" s="141">
        <f t="shared" si="54"/>
        <v>0</v>
      </c>
      <c r="BF291" s="141">
        <f t="shared" si="55"/>
        <v>0</v>
      </c>
      <c r="BG291" s="141">
        <f t="shared" si="56"/>
        <v>0</v>
      </c>
      <c r="BH291" s="141">
        <f t="shared" si="57"/>
        <v>0</v>
      </c>
      <c r="BI291" s="141">
        <f t="shared" si="58"/>
        <v>0</v>
      </c>
      <c r="BJ291" s="13" t="s">
        <v>82</v>
      </c>
      <c r="BK291" s="141">
        <f t="shared" si="59"/>
        <v>0</v>
      </c>
      <c r="BL291" s="13" t="s">
        <v>193</v>
      </c>
      <c r="BM291" s="140" t="s">
        <v>793</v>
      </c>
    </row>
    <row r="292" spans="2:65" s="1" customFormat="1" ht="16.5" customHeight="1">
      <c r="B292" s="128"/>
      <c r="C292" s="129" t="s">
        <v>794</v>
      </c>
      <c r="D292" s="129" t="s">
        <v>132</v>
      </c>
      <c r="E292" s="130" t="s">
        <v>795</v>
      </c>
      <c r="F292" s="131" t="s">
        <v>796</v>
      </c>
      <c r="G292" s="132" t="s">
        <v>246</v>
      </c>
      <c r="H292" s="133">
        <v>1</v>
      </c>
      <c r="I292" s="134"/>
      <c r="J292" s="135">
        <f t="shared" si="50"/>
        <v>0</v>
      </c>
      <c r="K292" s="131" t="s">
        <v>1</v>
      </c>
      <c r="L292" s="28"/>
      <c r="M292" s="136" t="s">
        <v>1</v>
      </c>
      <c r="N292" s="137" t="s">
        <v>39</v>
      </c>
      <c r="P292" s="138">
        <f t="shared" si="51"/>
        <v>0</v>
      </c>
      <c r="Q292" s="138">
        <v>0</v>
      </c>
      <c r="R292" s="138">
        <f t="shared" si="52"/>
        <v>0</v>
      </c>
      <c r="S292" s="138">
        <v>0</v>
      </c>
      <c r="T292" s="139">
        <f t="shared" si="53"/>
        <v>0</v>
      </c>
      <c r="AR292" s="140" t="s">
        <v>193</v>
      </c>
      <c r="AT292" s="140" t="s">
        <v>132</v>
      </c>
      <c r="AU292" s="140" t="s">
        <v>84</v>
      </c>
      <c r="AY292" s="13" t="s">
        <v>129</v>
      </c>
      <c r="BE292" s="141">
        <f t="shared" si="54"/>
        <v>0</v>
      </c>
      <c r="BF292" s="141">
        <f t="shared" si="55"/>
        <v>0</v>
      </c>
      <c r="BG292" s="141">
        <f t="shared" si="56"/>
        <v>0</v>
      </c>
      <c r="BH292" s="141">
        <f t="shared" si="57"/>
        <v>0</v>
      </c>
      <c r="BI292" s="141">
        <f t="shared" si="58"/>
        <v>0</v>
      </c>
      <c r="BJ292" s="13" t="s">
        <v>82</v>
      </c>
      <c r="BK292" s="141">
        <f t="shared" si="59"/>
        <v>0</v>
      </c>
      <c r="BL292" s="13" t="s">
        <v>193</v>
      </c>
      <c r="BM292" s="140" t="s">
        <v>797</v>
      </c>
    </row>
    <row r="293" spans="2:65" s="1" customFormat="1" ht="16.5" customHeight="1">
      <c r="B293" s="128"/>
      <c r="C293" s="129" t="s">
        <v>798</v>
      </c>
      <c r="D293" s="129" t="s">
        <v>132</v>
      </c>
      <c r="E293" s="130" t="s">
        <v>799</v>
      </c>
      <c r="F293" s="131" t="s">
        <v>800</v>
      </c>
      <c r="G293" s="132" t="s">
        <v>769</v>
      </c>
      <c r="H293" s="133">
        <v>14</v>
      </c>
      <c r="I293" s="134"/>
      <c r="J293" s="135">
        <f t="shared" si="50"/>
        <v>0</v>
      </c>
      <c r="K293" s="131" t="s">
        <v>1</v>
      </c>
      <c r="L293" s="28"/>
      <c r="M293" s="136" t="s">
        <v>1</v>
      </c>
      <c r="N293" s="137" t="s">
        <v>39</v>
      </c>
      <c r="P293" s="138">
        <f t="shared" si="51"/>
        <v>0</v>
      </c>
      <c r="Q293" s="138">
        <v>0</v>
      </c>
      <c r="R293" s="138">
        <f t="shared" si="52"/>
        <v>0</v>
      </c>
      <c r="S293" s="138">
        <v>0</v>
      </c>
      <c r="T293" s="139">
        <f t="shared" si="53"/>
        <v>0</v>
      </c>
      <c r="AR293" s="140" t="s">
        <v>193</v>
      </c>
      <c r="AT293" s="140" t="s">
        <v>132</v>
      </c>
      <c r="AU293" s="140" t="s">
        <v>84</v>
      </c>
      <c r="AY293" s="13" t="s">
        <v>129</v>
      </c>
      <c r="BE293" s="141">
        <f t="shared" si="54"/>
        <v>0</v>
      </c>
      <c r="BF293" s="141">
        <f t="shared" si="55"/>
        <v>0</v>
      </c>
      <c r="BG293" s="141">
        <f t="shared" si="56"/>
        <v>0</v>
      </c>
      <c r="BH293" s="141">
        <f t="shared" si="57"/>
        <v>0</v>
      </c>
      <c r="BI293" s="141">
        <f t="shared" si="58"/>
        <v>0</v>
      </c>
      <c r="BJ293" s="13" t="s">
        <v>82</v>
      </c>
      <c r="BK293" s="141">
        <f t="shared" si="59"/>
        <v>0</v>
      </c>
      <c r="BL293" s="13" t="s">
        <v>193</v>
      </c>
      <c r="BM293" s="140" t="s">
        <v>801</v>
      </c>
    </row>
    <row r="294" spans="2:65" s="11" customFormat="1" ht="25.9" customHeight="1">
      <c r="B294" s="116"/>
      <c r="D294" s="117" t="s">
        <v>73</v>
      </c>
      <c r="E294" s="118" t="s">
        <v>802</v>
      </c>
      <c r="F294" s="118" t="s">
        <v>803</v>
      </c>
      <c r="I294" s="119"/>
      <c r="J294" s="120">
        <f>BK294</f>
        <v>0</v>
      </c>
      <c r="L294" s="116"/>
      <c r="M294" s="121"/>
      <c r="P294" s="122">
        <f>P295</f>
        <v>0</v>
      </c>
      <c r="R294" s="122">
        <f>R295</f>
        <v>0</v>
      </c>
      <c r="T294" s="123">
        <f>T295</f>
        <v>0</v>
      </c>
      <c r="AR294" s="117" t="s">
        <v>136</v>
      </c>
      <c r="AT294" s="124" t="s">
        <v>73</v>
      </c>
      <c r="AU294" s="124" t="s">
        <v>74</v>
      </c>
      <c r="AY294" s="117" t="s">
        <v>129</v>
      </c>
      <c r="BK294" s="125">
        <f>BK295</f>
        <v>0</v>
      </c>
    </row>
    <row r="295" spans="2:65" s="1" customFormat="1" ht="36">
      <c r="B295" s="128"/>
      <c r="C295" s="129" t="s">
        <v>804</v>
      </c>
      <c r="D295" s="129" t="s">
        <v>132</v>
      </c>
      <c r="E295" s="130" t="s">
        <v>805</v>
      </c>
      <c r="F295" s="131" t="s">
        <v>806</v>
      </c>
      <c r="G295" s="132" t="s">
        <v>769</v>
      </c>
      <c r="H295" s="133">
        <v>60</v>
      </c>
      <c r="I295" s="134"/>
      <c r="J295" s="135">
        <f>ROUND(I295*H295,2)</f>
        <v>0</v>
      </c>
      <c r="K295" s="131" t="s">
        <v>192</v>
      </c>
      <c r="L295" s="28"/>
      <c r="M295" s="136" t="s">
        <v>1</v>
      </c>
      <c r="N295" s="137" t="s">
        <v>39</v>
      </c>
      <c r="P295" s="138">
        <f>O295*H295</f>
        <v>0</v>
      </c>
      <c r="Q295" s="138">
        <v>0</v>
      </c>
      <c r="R295" s="138">
        <f>Q295*H295</f>
        <v>0</v>
      </c>
      <c r="S295" s="138">
        <v>0</v>
      </c>
      <c r="T295" s="139">
        <f>S295*H295</f>
        <v>0</v>
      </c>
      <c r="AR295" s="140" t="s">
        <v>807</v>
      </c>
      <c r="AT295" s="140" t="s">
        <v>132</v>
      </c>
      <c r="AU295" s="140" t="s">
        <v>82</v>
      </c>
      <c r="AY295" s="13" t="s">
        <v>129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3" t="s">
        <v>82</v>
      </c>
      <c r="BK295" s="141">
        <f>ROUND(I295*H295,2)</f>
        <v>0</v>
      </c>
      <c r="BL295" s="13" t="s">
        <v>807</v>
      </c>
      <c r="BM295" s="140" t="s">
        <v>808</v>
      </c>
    </row>
    <row r="296" spans="2:65" s="11" customFormat="1" ht="25.9" customHeight="1">
      <c r="B296" s="116"/>
      <c r="D296" s="117" t="s">
        <v>73</v>
      </c>
      <c r="E296" s="118" t="s">
        <v>126</v>
      </c>
      <c r="F296" s="118" t="s">
        <v>127</v>
      </c>
      <c r="I296" s="119"/>
      <c r="J296" s="120">
        <f>BK296</f>
        <v>0</v>
      </c>
      <c r="L296" s="116"/>
      <c r="M296" s="121"/>
      <c r="P296" s="122">
        <f>P297+P300+P303+P305+P308+P310</f>
        <v>0</v>
      </c>
      <c r="R296" s="122">
        <f>R297+R300+R303+R305+R308+R310</f>
        <v>0</v>
      </c>
      <c r="T296" s="123">
        <f>T297+T300+T303+T305+T308+T310</f>
        <v>0</v>
      </c>
      <c r="AR296" s="117" t="s">
        <v>128</v>
      </c>
      <c r="AT296" s="124" t="s">
        <v>73</v>
      </c>
      <c r="AU296" s="124" t="s">
        <v>74</v>
      </c>
      <c r="AY296" s="117" t="s">
        <v>129</v>
      </c>
      <c r="BK296" s="125">
        <f>BK297+BK300+BK303+BK305+BK308+BK310</f>
        <v>0</v>
      </c>
    </row>
    <row r="297" spans="2:65" s="11" customFormat="1" ht="22.9" customHeight="1">
      <c r="B297" s="116"/>
      <c r="D297" s="117" t="s">
        <v>73</v>
      </c>
      <c r="E297" s="126" t="s">
        <v>809</v>
      </c>
      <c r="F297" s="126" t="s">
        <v>810</v>
      </c>
      <c r="I297" s="119"/>
      <c r="J297" s="127">
        <f>BK297</f>
        <v>0</v>
      </c>
      <c r="L297" s="116"/>
      <c r="M297" s="121"/>
      <c r="P297" s="122">
        <f>SUM(P298:P299)</f>
        <v>0</v>
      </c>
      <c r="R297" s="122">
        <f>SUM(R298:R299)</f>
        <v>0</v>
      </c>
      <c r="T297" s="123">
        <f>SUM(T298:T299)</f>
        <v>0</v>
      </c>
      <c r="AR297" s="117" t="s">
        <v>128</v>
      </c>
      <c r="AT297" s="124" t="s">
        <v>73</v>
      </c>
      <c r="AU297" s="124" t="s">
        <v>82</v>
      </c>
      <c r="AY297" s="117" t="s">
        <v>129</v>
      </c>
      <c r="BK297" s="125">
        <f>SUM(BK298:BK299)</f>
        <v>0</v>
      </c>
    </row>
    <row r="298" spans="2:65" s="1" customFormat="1" ht="16.5" customHeight="1">
      <c r="B298" s="128"/>
      <c r="C298" s="129" t="s">
        <v>811</v>
      </c>
      <c r="D298" s="129" t="s">
        <v>132</v>
      </c>
      <c r="E298" s="130" t="s">
        <v>812</v>
      </c>
      <c r="F298" s="131" t="s">
        <v>813</v>
      </c>
      <c r="G298" s="132" t="s">
        <v>246</v>
      </c>
      <c r="H298" s="133">
        <v>1</v>
      </c>
      <c r="I298" s="134"/>
      <c r="J298" s="135">
        <f>ROUND(I298*H298,2)</f>
        <v>0</v>
      </c>
      <c r="K298" s="131" t="s">
        <v>192</v>
      </c>
      <c r="L298" s="28"/>
      <c r="M298" s="136" t="s">
        <v>1</v>
      </c>
      <c r="N298" s="137" t="s">
        <v>39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814</v>
      </c>
      <c r="AT298" s="140" t="s">
        <v>132</v>
      </c>
      <c r="AU298" s="140" t="s">
        <v>84</v>
      </c>
      <c r="AY298" s="13" t="s">
        <v>129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3" t="s">
        <v>82</v>
      </c>
      <c r="BK298" s="141">
        <f>ROUND(I298*H298,2)</f>
        <v>0</v>
      </c>
      <c r="BL298" s="13" t="s">
        <v>814</v>
      </c>
      <c r="BM298" s="140" t="s">
        <v>815</v>
      </c>
    </row>
    <row r="299" spans="2:65" s="1" customFormat="1" ht="48">
      <c r="B299" s="128"/>
      <c r="C299" s="129" t="s">
        <v>816</v>
      </c>
      <c r="D299" s="129" t="s">
        <v>132</v>
      </c>
      <c r="E299" s="130" t="s">
        <v>817</v>
      </c>
      <c r="F299" s="131" t="s">
        <v>818</v>
      </c>
      <c r="G299" s="132" t="s">
        <v>246</v>
      </c>
      <c r="H299" s="133">
        <v>1</v>
      </c>
      <c r="I299" s="134"/>
      <c r="J299" s="135">
        <f>ROUND(I299*H299,2)</f>
        <v>0</v>
      </c>
      <c r="K299" s="131" t="s">
        <v>192</v>
      </c>
      <c r="L299" s="28"/>
      <c r="M299" s="136" t="s">
        <v>1</v>
      </c>
      <c r="N299" s="137" t="s">
        <v>39</v>
      </c>
      <c r="P299" s="138">
        <f>O299*H299</f>
        <v>0</v>
      </c>
      <c r="Q299" s="138">
        <v>0</v>
      </c>
      <c r="R299" s="138">
        <f>Q299*H299</f>
        <v>0</v>
      </c>
      <c r="S299" s="138">
        <v>0</v>
      </c>
      <c r="T299" s="139">
        <f>S299*H299</f>
        <v>0</v>
      </c>
      <c r="AR299" s="140" t="s">
        <v>814</v>
      </c>
      <c r="AT299" s="140" t="s">
        <v>132</v>
      </c>
      <c r="AU299" s="140" t="s">
        <v>84</v>
      </c>
      <c r="AY299" s="13" t="s">
        <v>129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3" t="s">
        <v>82</v>
      </c>
      <c r="BK299" s="141">
        <f>ROUND(I299*H299,2)</f>
        <v>0</v>
      </c>
      <c r="BL299" s="13" t="s">
        <v>814</v>
      </c>
      <c r="BM299" s="140" t="s">
        <v>819</v>
      </c>
    </row>
    <row r="300" spans="2:65" s="11" customFormat="1" ht="22.9" customHeight="1">
      <c r="B300" s="116"/>
      <c r="D300" s="117" t="s">
        <v>73</v>
      </c>
      <c r="E300" s="126" t="s">
        <v>820</v>
      </c>
      <c r="F300" s="126" t="s">
        <v>821</v>
      </c>
      <c r="I300" s="119"/>
      <c r="J300" s="127">
        <f>BK300</f>
        <v>0</v>
      </c>
      <c r="L300" s="116"/>
      <c r="M300" s="121"/>
      <c r="P300" s="122">
        <f>SUM(P301:P302)</f>
        <v>0</v>
      </c>
      <c r="R300" s="122">
        <f>SUM(R301:R302)</f>
        <v>0</v>
      </c>
      <c r="T300" s="123">
        <f>SUM(T301:T302)</f>
        <v>0</v>
      </c>
      <c r="AR300" s="117" t="s">
        <v>128</v>
      </c>
      <c r="AT300" s="124" t="s">
        <v>73</v>
      </c>
      <c r="AU300" s="124" t="s">
        <v>82</v>
      </c>
      <c r="AY300" s="117" t="s">
        <v>129</v>
      </c>
      <c r="BK300" s="125">
        <f>SUM(BK301:BK302)</f>
        <v>0</v>
      </c>
    </row>
    <row r="301" spans="2:65" s="1" customFormat="1" ht="16.5" customHeight="1">
      <c r="B301" s="128"/>
      <c r="C301" s="129" t="s">
        <v>822</v>
      </c>
      <c r="D301" s="129" t="s">
        <v>132</v>
      </c>
      <c r="E301" s="130" t="s">
        <v>823</v>
      </c>
      <c r="F301" s="131" t="s">
        <v>824</v>
      </c>
      <c r="G301" s="132" t="s">
        <v>246</v>
      </c>
      <c r="H301" s="133">
        <v>1</v>
      </c>
      <c r="I301" s="134"/>
      <c r="J301" s="135">
        <f>ROUND(I301*H301,2)</f>
        <v>0</v>
      </c>
      <c r="K301" s="131" t="s">
        <v>1</v>
      </c>
      <c r="L301" s="28"/>
      <c r="M301" s="136" t="s">
        <v>1</v>
      </c>
      <c r="N301" s="137" t="s">
        <v>39</v>
      </c>
      <c r="P301" s="138">
        <f>O301*H301</f>
        <v>0</v>
      </c>
      <c r="Q301" s="138">
        <v>0</v>
      </c>
      <c r="R301" s="138">
        <f>Q301*H301</f>
        <v>0</v>
      </c>
      <c r="S301" s="138">
        <v>0</v>
      </c>
      <c r="T301" s="139">
        <f>S301*H301</f>
        <v>0</v>
      </c>
      <c r="AR301" s="140" t="s">
        <v>193</v>
      </c>
      <c r="AT301" s="140" t="s">
        <v>132</v>
      </c>
      <c r="AU301" s="140" t="s">
        <v>84</v>
      </c>
      <c r="AY301" s="13" t="s">
        <v>129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3" t="s">
        <v>82</v>
      </c>
      <c r="BK301" s="141">
        <f>ROUND(I301*H301,2)</f>
        <v>0</v>
      </c>
      <c r="BL301" s="13" t="s">
        <v>193</v>
      </c>
      <c r="BM301" s="140" t="s">
        <v>825</v>
      </c>
    </row>
    <row r="302" spans="2:65" s="1" customFormat="1" ht="16.5" customHeight="1">
      <c r="B302" s="128"/>
      <c r="C302" s="129" t="s">
        <v>826</v>
      </c>
      <c r="D302" s="129" t="s">
        <v>132</v>
      </c>
      <c r="E302" s="130" t="s">
        <v>827</v>
      </c>
      <c r="F302" s="131" t="s">
        <v>828</v>
      </c>
      <c r="G302" s="132" t="s">
        <v>246</v>
      </c>
      <c r="H302" s="133">
        <v>1</v>
      </c>
      <c r="I302" s="134"/>
      <c r="J302" s="135">
        <f>ROUND(I302*H302,2)</f>
        <v>0</v>
      </c>
      <c r="K302" s="131" t="s">
        <v>1</v>
      </c>
      <c r="L302" s="28"/>
      <c r="M302" s="136" t="s">
        <v>1</v>
      </c>
      <c r="N302" s="137" t="s">
        <v>39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193</v>
      </c>
      <c r="AT302" s="140" t="s">
        <v>132</v>
      </c>
      <c r="AU302" s="140" t="s">
        <v>84</v>
      </c>
      <c r="AY302" s="13" t="s">
        <v>129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3" t="s">
        <v>82</v>
      </c>
      <c r="BK302" s="141">
        <f>ROUND(I302*H302,2)</f>
        <v>0</v>
      </c>
      <c r="BL302" s="13" t="s">
        <v>193</v>
      </c>
      <c r="BM302" s="140" t="s">
        <v>829</v>
      </c>
    </row>
    <row r="303" spans="2:65" s="11" customFormat="1" ht="22.9" customHeight="1">
      <c r="B303" s="116"/>
      <c r="D303" s="117" t="s">
        <v>73</v>
      </c>
      <c r="E303" s="126" t="s">
        <v>148</v>
      </c>
      <c r="F303" s="126" t="s">
        <v>149</v>
      </c>
      <c r="I303" s="119"/>
      <c r="J303" s="127">
        <f>BK303</f>
        <v>0</v>
      </c>
      <c r="L303" s="116"/>
      <c r="M303" s="121"/>
      <c r="P303" s="122">
        <f>P304</f>
        <v>0</v>
      </c>
      <c r="R303" s="122">
        <f>R304</f>
        <v>0</v>
      </c>
      <c r="T303" s="123">
        <f>T304</f>
        <v>0</v>
      </c>
      <c r="AR303" s="117" t="s">
        <v>128</v>
      </c>
      <c r="AT303" s="124" t="s">
        <v>73</v>
      </c>
      <c r="AU303" s="124" t="s">
        <v>82</v>
      </c>
      <c r="AY303" s="117" t="s">
        <v>129</v>
      </c>
      <c r="BK303" s="125">
        <f>BK304</f>
        <v>0</v>
      </c>
    </row>
    <row r="304" spans="2:65" s="1" customFormat="1" ht="48">
      <c r="B304" s="128"/>
      <c r="C304" s="129" t="s">
        <v>830</v>
      </c>
      <c r="D304" s="129" t="s">
        <v>132</v>
      </c>
      <c r="E304" s="130" t="s">
        <v>831</v>
      </c>
      <c r="F304" s="131" t="s">
        <v>832</v>
      </c>
      <c r="G304" s="132" t="s">
        <v>246</v>
      </c>
      <c r="H304" s="133">
        <v>1</v>
      </c>
      <c r="I304" s="134"/>
      <c r="J304" s="135">
        <f>ROUND(I304*H304,2)</f>
        <v>0</v>
      </c>
      <c r="K304" s="131" t="s">
        <v>192</v>
      </c>
      <c r="L304" s="28"/>
      <c r="M304" s="136" t="s">
        <v>1</v>
      </c>
      <c r="N304" s="137" t="s">
        <v>39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814</v>
      </c>
      <c r="AT304" s="140" t="s">
        <v>132</v>
      </c>
      <c r="AU304" s="140" t="s">
        <v>84</v>
      </c>
      <c r="AY304" s="13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3" t="s">
        <v>82</v>
      </c>
      <c r="BK304" s="141">
        <f>ROUND(I304*H304,2)</f>
        <v>0</v>
      </c>
      <c r="BL304" s="13" t="s">
        <v>814</v>
      </c>
      <c r="BM304" s="140" t="s">
        <v>833</v>
      </c>
    </row>
    <row r="305" spans="2:65" s="11" customFormat="1" ht="22.9" customHeight="1">
      <c r="B305" s="116"/>
      <c r="D305" s="117" t="s">
        <v>73</v>
      </c>
      <c r="E305" s="126" t="s">
        <v>834</v>
      </c>
      <c r="F305" s="126" t="s">
        <v>835</v>
      </c>
      <c r="I305" s="119"/>
      <c r="J305" s="127">
        <f>BK305</f>
        <v>0</v>
      </c>
      <c r="L305" s="116"/>
      <c r="M305" s="121"/>
      <c r="P305" s="122">
        <f>SUM(P306:P307)</f>
        <v>0</v>
      </c>
      <c r="R305" s="122">
        <f>SUM(R306:R307)</f>
        <v>0</v>
      </c>
      <c r="T305" s="123">
        <f>SUM(T306:T307)</f>
        <v>0</v>
      </c>
      <c r="AR305" s="117" t="s">
        <v>128</v>
      </c>
      <c r="AT305" s="124" t="s">
        <v>73</v>
      </c>
      <c r="AU305" s="124" t="s">
        <v>82</v>
      </c>
      <c r="AY305" s="117" t="s">
        <v>129</v>
      </c>
      <c r="BK305" s="125">
        <f>SUM(BK306:BK307)</f>
        <v>0</v>
      </c>
    </row>
    <row r="306" spans="2:65" s="1" customFormat="1" ht="33" customHeight="1">
      <c r="B306" s="128"/>
      <c r="C306" s="129" t="s">
        <v>836</v>
      </c>
      <c r="D306" s="129" t="s">
        <v>132</v>
      </c>
      <c r="E306" s="130" t="s">
        <v>837</v>
      </c>
      <c r="F306" s="131" t="s">
        <v>838</v>
      </c>
      <c r="G306" s="132" t="s">
        <v>246</v>
      </c>
      <c r="H306" s="133">
        <v>1</v>
      </c>
      <c r="I306" s="134"/>
      <c r="J306" s="135">
        <f>ROUND(I306*H306,2)</f>
        <v>0</v>
      </c>
      <c r="K306" s="131" t="s">
        <v>1</v>
      </c>
      <c r="L306" s="28"/>
      <c r="M306" s="136" t="s">
        <v>1</v>
      </c>
      <c r="N306" s="137" t="s">
        <v>39</v>
      </c>
      <c r="P306" s="138">
        <f>O306*H306</f>
        <v>0</v>
      </c>
      <c r="Q306" s="138">
        <v>0</v>
      </c>
      <c r="R306" s="138">
        <f>Q306*H306</f>
        <v>0</v>
      </c>
      <c r="S306" s="138">
        <v>0</v>
      </c>
      <c r="T306" s="139">
        <f>S306*H306</f>
        <v>0</v>
      </c>
      <c r="AR306" s="140" t="s">
        <v>193</v>
      </c>
      <c r="AT306" s="140" t="s">
        <v>132</v>
      </c>
      <c r="AU306" s="140" t="s">
        <v>84</v>
      </c>
      <c r="AY306" s="13" t="s">
        <v>129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3" t="s">
        <v>82</v>
      </c>
      <c r="BK306" s="141">
        <f>ROUND(I306*H306,2)</f>
        <v>0</v>
      </c>
      <c r="BL306" s="13" t="s">
        <v>193</v>
      </c>
      <c r="BM306" s="140" t="s">
        <v>839</v>
      </c>
    </row>
    <row r="307" spans="2:65" s="1" customFormat="1" ht="16.5" customHeight="1">
      <c r="B307" s="128"/>
      <c r="C307" s="129" t="s">
        <v>840</v>
      </c>
      <c r="D307" s="129" t="s">
        <v>132</v>
      </c>
      <c r="E307" s="130" t="s">
        <v>841</v>
      </c>
      <c r="F307" s="131" t="s">
        <v>842</v>
      </c>
      <c r="G307" s="132" t="s">
        <v>246</v>
      </c>
      <c r="H307" s="133">
        <v>1</v>
      </c>
      <c r="I307" s="134"/>
      <c r="J307" s="135">
        <f>ROUND(I307*H307,2)</f>
        <v>0</v>
      </c>
      <c r="K307" s="131" t="s">
        <v>1</v>
      </c>
      <c r="L307" s="28"/>
      <c r="M307" s="136" t="s">
        <v>1</v>
      </c>
      <c r="N307" s="137" t="s">
        <v>39</v>
      </c>
      <c r="P307" s="138">
        <f>O307*H307</f>
        <v>0</v>
      </c>
      <c r="Q307" s="138">
        <v>0</v>
      </c>
      <c r="R307" s="138">
        <f>Q307*H307</f>
        <v>0</v>
      </c>
      <c r="S307" s="138">
        <v>0</v>
      </c>
      <c r="T307" s="139">
        <f>S307*H307</f>
        <v>0</v>
      </c>
      <c r="AR307" s="140" t="s">
        <v>193</v>
      </c>
      <c r="AT307" s="140" t="s">
        <v>132</v>
      </c>
      <c r="AU307" s="140" t="s">
        <v>84</v>
      </c>
      <c r="AY307" s="13" t="s">
        <v>129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3" t="s">
        <v>82</v>
      </c>
      <c r="BK307" s="141">
        <f>ROUND(I307*H307,2)</f>
        <v>0</v>
      </c>
      <c r="BL307" s="13" t="s">
        <v>193</v>
      </c>
      <c r="BM307" s="140" t="s">
        <v>843</v>
      </c>
    </row>
    <row r="308" spans="2:65" s="11" customFormat="1" ht="22.9" customHeight="1">
      <c r="B308" s="116"/>
      <c r="D308" s="117" t="s">
        <v>73</v>
      </c>
      <c r="E308" s="126" t="s">
        <v>844</v>
      </c>
      <c r="F308" s="126" t="s">
        <v>845</v>
      </c>
      <c r="I308" s="119"/>
      <c r="J308" s="127">
        <f>BK308</f>
        <v>0</v>
      </c>
      <c r="L308" s="116"/>
      <c r="M308" s="121"/>
      <c r="P308" s="122">
        <f>P309</f>
        <v>0</v>
      </c>
      <c r="R308" s="122">
        <f>R309</f>
        <v>0</v>
      </c>
      <c r="T308" s="123">
        <f>T309</f>
        <v>0</v>
      </c>
      <c r="AR308" s="117" t="s">
        <v>128</v>
      </c>
      <c r="AT308" s="124" t="s">
        <v>73</v>
      </c>
      <c r="AU308" s="124" t="s">
        <v>82</v>
      </c>
      <c r="AY308" s="117" t="s">
        <v>129</v>
      </c>
      <c r="BK308" s="125">
        <f>BK309</f>
        <v>0</v>
      </c>
    </row>
    <row r="309" spans="2:65" s="1" customFormat="1" ht="16.5" customHeight="1">
      <c r="B309" s="128"/>
      <c r="C309" s="129" t="s">
        <v>846</v>
      </c>
      <c r="D309" s="129" t="s">
        <v>132</v>
      </c>
      <c r="E309" s="130" t="s">
        <v>847</v>
      </c>
      <c r="F309" s="131" t="s">
        <v>848</v>
      </c>
      <c r="G309" s="132" t="s">
        <v>246</v>
      </c>
      <c r="H309" s="133">
        <v>1</v>
      </c>
      <c r="I309" s="134"/>
      <c r="J309" s="135">
        <f>ROUND(I309*H309,2)</f>
        <v>0</v>
      </c>
      <c r="K309" s="131" t="s">
        <v>1</v>
      </c>
      <c r="L309" s="28"/>
      <c r="M309" s="136" t="s">
        <v>1</v>
      </c>
      <c r="N309" s="137" t="s">
        <v>39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193</v>
      </c>
      <c r="AT309" s="140" t="s">
        <v>132</v>
      </c>
      <c r="AU309" s="140" t="s">
        <v>84</v>
      </c>
      <c r="AY309" s="13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3" t="s">
        <v>82</v>
      </c>
      <c r="BK309" s="141">
        <f>ROUND(I309*H309,2)</f>
        <v>0</v>
      </c>
      <c r="BL309" s="13" t="s">
        <v>193</v>
      </c>
      <c r="BM309" s="140" t="s">
        <v>849</v>
      </c>
    </row>
    <row r="310" spans="2:65" s="11" customFormat="1" ht="22.9" customHeight="1">
      <c r="B310" s="116"/>
      <c r="D310" s="117" t="s">
        <v>73</v>
      </c>
      <c r="E310" s="126" t="s">
        <v>161</v>
      </c>
      <c r="F310" s="126" t="s">
        <v>162</v>
      </c>
      <c r="I310" s="119"/>
      <c r="J310" s="127">
        <f>BK310</f>
        <v>0</v>
      </c>
      <c r="L310" s="116"/>
      <c r="M310" s="121"/>
      <c r="P310" s="122">
        <f>SUM(P311:P345)</f>
        <v>0</v>
      </c>
      <c r="R310" s="122">
        <f>SUM(R311:R345)</f>
        <v>0</v>
      </c>
      <c r="T310" s="123">
        <f>SUM(T311:T345)</f>
        <v>0</v>
      </c>
      <c r="AR310" s="117" t="s">
        <v>128</v>
      </c>
      <c r="AT310" s="124" t="s">
        <v>73</v>
      </c>
      <c r="AU310" s="124" t="s">
        <v>82</v>
      </c>
      <c r="AY310" s="117" t="s">
        <v>129</v>
      </c>
      <c r="BK310" s="125">
        <f>SUM(BK311:BK345)</f>
        <v>0</v>
      </c>
    </row>
    <row r="311" spans="2:65" s="1" customFormat="1" ht="16.5" customHeight="1">
      <c r="B311" s="128"/>
      <c r="C311" s="129" t="s">
        <v>850</v>
      </c>
      <c r="D311" s="129" t="s">
        <v>132</v>
      </c>
      <c r="E311" s="130" t="s">
        <v>164</v>
      </c>
      <c r="F311" s="131" t="s">
        <v>851</v>
      </c>
      <c r="G311" s="132" t="s">
        <v>246</v>
      </c>
      <c r="H311" s="133">
        <v>1</v>
      </c>
      <c r="I311" s="134"/>
      <c r="J311" s="135">
        <f>ROUND(I311*H311,2)</f>
        <v>0</v>
      </c>
      <c r="K311" s="131" t="s">
        <v>1</v>
      </c>
      <c r="L311" s="28"/>
      <c r="M311" s="136" t="s">
        <v>1</v>
      </c>
      <c r="N311" s="137" t="s">
        <v>39</v>
      </c>
      <c r="P311" s="138">
        <f>O311*H311</f>
        <v>0</v>
      </c>
      <c r="Q311" s="138">
        <v>0</v>
      </c>
      <c r="R311" s="138">
        <f>Q311*H311</f>
        <v>0</v>
      </c>
      <c r="S311" s="138">
        <v>0</v>
      </c>
      <c r="T311" s="139">
        <f>S311*H311</f>
        <v>0</v>
      </c>
      <c r="AR311" s="140" t="s">
        <v>193</v>
      </c>
      <c r="AT311" s="140" t="s">
        <v>132</v>
      </c>
      <c r="AU311" s="140" t="s">
        <v>84</v>
      </c>
      <c r="AY311" s="13" t="s">
        <v>129</v>
      </c>
      <c r="BE311" s="141">
        <f>IF(N311="základní",J311,0)</f>
        <v>0</v>
      </c>
      <c r="BF311" s="141">
        <f>IF(N311="snížená",J311,0)</f>
        <v>0</v>
      </c>
      <c r="BG311" s="141">
        <f>IF(N311="zákl. přenesená",J311,0)</f>
        <v>0</v>
      </c>
      <c r="BH311" s="141">
        <f>IF(N311="sníž. přenesená",J311,0)</f>
        <v>0</v>
      </c>
      <c r="BI311" s="141">
        <f>IF(N311="nulová",J311,0)</f>
        <v>0</v>
      </c>
      <c r="BJ311" s="13" t="s">
        <v>82</v>
      </c>
      <c r="BK311" s="141">
        <f>ROUND(I311*H311,2)</f>
        <v>0</v>
      </c>
      <c r="BL311" s="13" t="s">
        <v>193</v>
      </c>
      <c r="BM311" s="140" t="s">
        <v>852</v>
      </c>
    </row>
    <row r="312" spans="2:65" s="1" customFormat="1" ht="16.5" customHeight="1">
      <c r="B312" s="128"/>
      <c r="C312" s="129" t="s">
        <v>853</v>
      </c>
      <c r="D312" s="129" t="s">
        <v>132</v>
      </c>
      <c r="E312" s="130" t="s">
        <v>168</v>
      </c>
      <c r="F312" s="131" t="s">
        <v>854</v>
      </c>
      <c r="G312" s="132" t="s">
        <v>246</v>
      </c>
      <c r="H312" s="133">
        <v>1</v>
      </c>
      <c r="I312" s="134"/>
      <c r="J312" s="135">
        <f>ROUND(I312*H312,2)</f>
        <v>0</v>
      </c>
      <c r="K312" s="131" t="s">
        <v>1</v>
      </c>
      <c r="L312" s="28"/>
      <c r="M312" s="136" t="s">
        <v>1</v>
      </c>
      <c r="N312" s="137" t="s">
        <v>39</v>
      </c>
      <c r="P312" s="138">
        <f>O312*H312</f>
        <v>0</v>
      </c>
      <c r="Q312" s="138">
        <v>0</v>
      </c>
      <c r="R312" s="138">
        <f>Q312*H312</f>
        <v>0</v>
      </c>
      <c r="S312" s="138">
        <v>0</v>
      </c>
      <c r="T312" s="139">
        <f>S312*H312</f>
        <v>0</v>
      </c>
      <c r="AR312" s="140" t="s">
        <v>193</v>
      </c>
      <c r="AT312" s="140" t="s">
        <v>132</v>
      </c>
      <c r="AU312" s="140" t="s">
        <v>84</v>
      </c>
      <c r="AY312" s="13" t="s">
        <v>129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3" t="s">
        <v>82</v>
      </c>
      <c r="BK312" s="141">
        <f>ROUND(I312*H312,2)</f>
        <v>0</v>
      </c>
      <c r="BL312" s="13" t="s">
        <v>193</v>
      </c>
      <c r="BM312" s="140" t="s">
        <v>855</v>
      </c>
    </row>
    <row r="313" spans="2:65" s="1" customFormat="1" ht="24">
      <c r="B313" s="128"/>
      <c r="C313" s="129" t="s">
        <v>856</v>
      </c>
      <c r="D313" s="129" t="s">
        <v>132</v>
      </c>
      <c r="E313" s="130" t="s">
        <v>857</v>
      </c>
      <c r="F313" s="131" t="s">
        <v>858</v>
      </c>
      <c r="G313" s="132" t="s">
        <v>246</v>
      </c>
      <c r="H313" s="133">
        <v>1</v>
      </c>
      <c r="I313" s="134"/>
      <c r="J313" s="135">
        <f>ROUND(I313*H313,2)</f>
        <v>0</v>
      </c>
      <c r="K313" s="131" t="s">
        <v>1</v>
      </c>
      <c r="L313" s="28"/>
      <c r="M313" s="136" t="s">
        <v>1</v>
      </c>
      <c r="N313" s="137" t="s">
        <v>39</v>
      </c>
      <c r="P313" s="138">
        <f>O313*H313</f>
        <v>0</v>
      </c>
      <c r="Q313" s="138">
        <v>0</v>
      </c>
      <c r="R313" s="138">
        <f>Q313*H313</f>
        <v>0</v>
      </c>
      <c r="S313" s="138">
        <v>0</v>
      </c>
      <c r="T313" s="139">
        <f>S313*H313</f>
        <v>0</v>
      </c>
      <c r="AR313" s="140" t="s">
        <v>193</v>
      </c>
      <c r="AT313" s="140" t="s">
        <v>132</v>
      </c>
      <c r="AU313" s="140" t="s">
        <v>84</v>
      </c>
      <c r="AY313" s="13" t="s">
        <v>129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3" t="s">
        <v>82</v>
      </c>
      <c r="BK313" s="141">
        <f>ROUND(I313*H313,2)</f>
        <v>0</v>
      </c>
      <c r="BL313" s="13" t="s">
        <v>193</v>
      </c>
      <c r="BM313" s="140" t="s">
        <v>859</v>
      </c>
    </row>
    <row r="314" spans="2:65" s="1" customFormat="1" ht="24">
      <c r="B314" s="128"/>
      <c r="C314" s="129" t="s">
        <v>860</v>
      </c>
      <c r="D314" s="129" t="s">
        <v>132</v>
      </c>
      <c r="E314" s="130" t="s">
        <v>861</v>
      </c>
      <c r="F314" s="131" t="s">
        <v>862</v>
      </c>
      <c r="G314" s="132" t="s">
        <v>246</v>
      </c>
      <c r="H314" s="133">
        <v>1</v>
      </c>
      <c r="I314" s="134"/>
      <c r="J314" s="135">
        <f>ROUND(I314*H314,2)</f>
        <v>0</v>
      </c>
      <c r="K314" s="131" t="s">
        <v>1</v>
      </c>
      <c r="L314" s="28"/>
      <c r="M314" s="136" t="s">
        <v>1</v>
      </c>
      <c r="N314" s="137" t="s">
        <v>39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193</v>
      </c>
      <c r="AT314" s="140" t="s">
        <v>132</v>
      </c>
      <c r="AU314" s="140" t="s">
        <v>84</v>
      </c>
      <c r="AY314" s="13" t="s">
        <v>129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3" t="s">
        <v>82</v>
      </c>
      <c r="BK314" s="141">
        <f>ROUND(I314*H314,2)</f>
        <v>0</v>
      </c>
      <c r="BL314" s="13" t="s">
        <v>193</v>
      </c>
      <c r="BM314" s="140" t="s">
        <v>863</v>
      </c>
    </row>
    <row r="315" spans="2:65" s="1" customFormat="1" ht="16.5" customHeight="1">
      <c r="B315" s="128"/>
      <c r="C315" s="129" t="s">
        <v>864</v>
      </c>
      <c r="D315" s="129" t="s">
        <v>132</v>
      </c>
      <c r="E315" s="130" t="s">
        <v>865</v>
      </c>
      <c r="F315" s="131" t="s">
        <v>866</v>
      </c>
      <c r="G315" s="132" t="s">
        <v>769</v>
      </c>
      <c r="H315" s="133">
        <v>88</v>
      </c>
      <c r="I315" s="134"/>
      <c r="J315" s="135">
        <f>ROUND(I315*H315,2)</f>
        <v>0</v>
      </c>
      <c r="K315" s="131" t="s">
        <v>1</v>
      </c>
      <c r="L315" s="28"/>
      <c r="M315" s="136" t="s">
        <v>1</v>
      </c>
      <c r="N315" s="137" t="s">
        <v>39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193</v>
      </c>
      <c r="AT315" s="140" t="s">
        <v>132</v>
      </c>
      <c r="AU315" s="140" t="s">
        <v>84</v>
      </c>
      <c r="AY315" s="13" t="s">
        <v>129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3" t="s">
        <v>82</v>
      </c>
      <c r="BK315" s="141">
        <f>ROUND(I315*H315,2)</f>
        <v>0</v>
      </c>
      <c r="BL315" s="13" t="s">
        <v>193</v>
      </c>
      <c r="BM315" s="140" t="s">
        <v>867</v>
      </c>
    </row>
    <row r="316" spans="2:65" s="1" customFormat="1" ht="29.25">
      <c r="B316" s="28"/>
      <c r="D316" s="158" t="s">
        <v>582</v>
      </c>
      <c r="F316" s="159" t="s">
        <v>868</v>
      </c>
      <c r="I316" s="160"/>
      <c r="L316" s="28"/>
      <c r="M316" s="161"/>
      <c r="T316" s="51"/>
      <c r="AT316" s="13" t="s">
        <v>582</v>
      </c>
      <c r="AU316" s="13" t="s">
        <v>84</v>
      </c>
    </row>
    <row r="317" spans="2:65" s="1" customFormat="1" ht="16.5" customHeight="1">
      <c r="B317" s="128"/>
      <c r="C317" s="129" t="s">
        <v>869</v>
      </c>
      <c r="D317" s="129" t="s">
        <v>132</v>
      </c>
      <c r="E317" s="130" t="s">
        <v>870</v>
      </c>
      <c r="F317" s="131" t="s">
        <v>871</v>
      </c>
      <c r="G317" s="132" t="s">
        <v>769</v>
      </c>
      <c r="H317" s="133">
        <v>28</v>
      </c>
      <c r="I317" s="134"/>
      <c r="J317" s="135">
        <f>ROUND(I317*H317,2)</f>
        <v>0</v>
      </c>
      <c r="K317" s="131" t="s">
        <v>1</v>
      </c>
      <c r="L317" s="28"/>
      <c r="M317" s="136" t="s">
        <v>1</v>
      </c>
      <c r="N317" s="137" t="s">
        <v>39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193</v>
      </c>
      <c r="AT317" s="140" t="s">
        <v>132</v>
      </c>
      <c r="AU317" s="140" t="s">
        <v>84</v>
      </c>
      <c r="AY317" s="13" t="s">
        <v>129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3" t="s">
        <v>82</v>
      </c>
      <c r="BK317" s="141">
        <f>ROUND(I317*H317,2)</f>
        <v>0</v>
      </c>
      <c r="BL317" s="13" t="s">
        <v>193</v>
      </c>
      <c r="BM317" s="140" t="s">
        <v>872</v>
      </c>
    </row>
    <row r="318" spans="2:65" s="1" customFormat="1" ht="29.25">
      <c r="B318" s="28"/>
      <c r="D318" s="158" t="s">
        <v>582</v>
      </c>
      <c r="F318" s="159" t="s">
        <v>868</v>
      </c>
      <c r="I318" s="160"/>
      <c r="L318" s="28"/>
      <c r="M318" s="161"/>
      <c r="T318" s="51"/>
      <c r="AT318" s="13" t="s">
        <v>582</v>
      </c>
      <c r="AU318" s="13" t="s">
        <v>84</v>
      </c>
    </row>
    <row r="319" spans="2:65" s="1" customFormat="1" ht="24">
      <c r="B319" s="128"/>
      <c r="C319" s="129" t="s">
        <v>873</v>
      </c>
      <c r="D319" s="129" t="s">
        <v>132</v>
      </c>
      <c r="E319" s="130" t="s">
        <v>874</v>
      </c>
      <c r="F319" s="131" t="s">
        <v>875</v>
      </c>
      <c r="G319" s="132" t="s">
        <v>246</v>
      </c>
      <c r="H319" s="133">
        <v>1</v>
      </c>
      <c r="I319" s="134"/>
      <c r="J319" s="135">
        <f>ROUND(I319*H319,2)</f>
        <v>0</v>
      </c>
      <c r="K319" s="131" t="s">
        <v>1</v>
      </c>
      <c r="L319" s="28"/>
      <c r="M319" s="136" t="s">
        <v>1</v>
      </c>
      <c r="N319" s="137" t="s">
        <v>39</v>
      </c>
      <c r="P319" s="138">
        <f>O319*H319</f>
        <v>0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193</v>
      </c>
      <c r="AT319" s="140" t="s">
        <v>132</v>
      </c>
      <c r="AU319" s="140" t="s">
        <v>84</v>
      </c>
      <c r="AY319" s="13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3" t="s">
        <v>82</v>
      </c>
      <c r="BK319" s="141">
        <f>ROUND(I319*H319,2)</f>
        <v>0</v>
      </c>
      <c r="BL319" s="13" t="s">
        <v>193</v>
      </c>
      <c r="BM319" s="140" t="s">
        <v>876</v>
      </c>
    </row>
    <row r="320" spans="2:65" s="1" customFormat="1" ht="16.5" customHeight="1">
      <c r="B320" s="128"/>
      <c r="C320" s="129" t="s">
        <v>877</v>
      </c>
      <c r="D320" s="129" t="s">
        <v>132</v>
      </c>
      <c r="E320" s="130" t="s">
        <v>878</v>
      </c>
      <c r="F320" s="131" t="s">
        <v>879</v>
      </c>
      <c r="G320" s="132" t="s">
        <v>769</v>
      </c>
      <c r="H320" s="133">
        <v>12</v>
      </c>
      <c r="I320" s="134"/>
      <c r="J320" s="135">
        <f>ROUND(I320*H320,2)</f>
        <v>0</v>
      </c>
      <c r="K320" s="131" t="s">
        <v>1</v>
      </c>
      <c r="L320" s="28"/>
      <c r="M320" s="136" t="s">
        <v>1</v>
      </c>
      <c r="N320" s="137" t="s">
        <v>39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193</v>
      </c>
      <c r="AT320" s="140" t="s">
        <v>132</v>
      </c>
      <c r="AU320" s="140" t="s">
        <v>84</v>
      </c>
      <c r="AY320" s="13" t="s">
        <v>129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3" t="s">
        <v>82</v>
      </c>
      <c r="BK320" s="141">
        <f>ROUND(I320*H320,2)</f>
        <v>0</v>
      </c>
      <c r="BL320" s="13" t="s">
        <v>193</v>
      </c>
      <c r="BM320" s="140" t="s">
        <v>880</v>
      </c>
    </row>
    <row r="321" spans="2:65" s="1" customFormat="1" ht="29.25">
      <c r="B321" s="28"/>
      <c r="D321" s="158" t="s">
        <v>582</v>
      </c>
      <c r="F321" s="159" t="s">
        <v>868</v>
      </c>
      <c r="I321" s="160"/>
      <c r="L321" s="28"/>
      <c r="M321" s="161"/>
      <c r="T321" s="51"/>
      <c r="AT321" s="13" t="s">
        <v>582</v>
      </c>
      <c r="AU321" s="13" t="s">
        <v>84</v>
      </c>
    </row>
    <row r="322" spans="2:65" s="1" customFormat="1" ht="16.5" customHeight="1">
      <c r="B322" s="128"/>
      <c r="C322" s="129" t="s">
        <v>881</v>
      </c>
      <c r="D322" s="129" t="s">
        <v>132</v>
      </c>
      <c r="E322" s="130" t="s">
        <v>882</v>
      </c>
      <c r="F322" s="131" t="s">
        <v>883</v>
      </c>
      <c r="G322" s="132" t="s">
        <v>769</v>
      </c>
      <c r="H322" s="133">
        <v>28</v>
      </c>
      <c r="I322" s="134"/>
      <c r="J322" s="135">
        <f>ROUND(I322*H322,2)</f>
        <v>0</v>
      </c>
      <c r="K322" s="131" t="s">
        <v>1</v>
      </c>
      <c r="L322" s="28"/>
      <c r="M322" s="136" t="s">
        <v>1</v>
      </c>
      <c r="N322" s="137" t="s">
        <v>39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193</v>
      </c>
      <c r="AT322" s="140" t="s">
        <v>132</v>
      </c>
      <c r="AU322" s="140" t="s">
        <v>84</v>
      </c>
      <c r="AY322" s="13" t="s">
        <v>129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3" t="s">
        <v>82</v>
      </c>
      <c r="BK322" s="141">
        <f>ROUND(I322*H322,2)</f>
        <v>0</v>
      </c>
      <c r="BL322" s="13" t="s">
        <v>193</v>
      </c>
      <c r="BM322" s="140" t="s">
        <v>884</v>
      </c>
    </row>
    <row r="323" spans="2:65" s="1" customFormat="1" ht="29.25">
      <c r="B323" s="28"/>
      <c r="D323" s="158" t="s">
        <v>582</v>
      </c>
      <c r="F323" s="159" t="s">
        <v>868</v>
      </c>
      <c r="I323" s="160"/>
      <c r="L323" s="28"/>
      <c r="M323" s="161"/>
      <c r="T323" s="51"/>
      <c r="AT323" s="13" t="s">
        <v>582</v>
      </c>
      <c r="AU323" s="13" t="s">
        <v>84</v>
      </c>
    </row>
    <row r="324" spans="2:65" s="1" customFormat="1" ht="16.5" customHeight="1">
      <c r="B324" s="128"/>
      <c r="C324" s="129" t="s">
        <v>885</v>
      </c>
      <c r="D324" s="129" t="s">
        <v>132</v>
      </c>
      <c r="E324" s="130" t="s">
        <v>886</v>
      </c>
      <c r="F324" s="131" t="s">
        <v>887</v>
      </c>
      <c r="G324" s="132" t="s">
        <v>769</v>
      </c>
      <c r="H324" s="133">
        <v>12</v>
      </c>
      <c r="I324" s="134"/>
      <c r="J324" s="135">
        <f>ROUND(I324*H324,2)</f>
        <v>0</v>
      </c>
      <c r="K324" s="131" t="s">
        <v>1</v>
      </c>
      <c r="L324" s="28"/>
      <c r="M324" s="136" t="s">
        <v>1</v>
      </c>
      <c r="N324" s="137" t="s">
        <v>39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193</v>
      </c>
      <c r="AT324" s="140" t="s">
        <v>132</v>
      </c>
      <c r="AU324" s="140" t="s">
        <v>84</v>
      </c>
      <c r="AY324" s="13" t="s">
        <v>129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3" t="s">
        <v>82</v>
      </c>
      <c r="BK324" s="141">
        <f>ROUND(I324*H324,2)</f>
        <v>0</v>
      </c>
      <c r="BL324" s="13" t="s">
        <v>193</v>
      </c>
      <c r="BM324" s="140" t="s">
        <v>888</v>
      </c>
    </row>
    <row r="325" spans="2:65" s="1" customFormat="1" ht="29.25">
      <c r="B325" s="28"/>
      <c r="D325" s="158" t="s">
        <v>582</v>
      </c>
      <c r="F325" s="159" t="s">
        <v>868</v>
      </c>
      <c r="I325" s="160"/>
      <c r="L325" s="28"/>
      <c r="M325" s="161"/>
      <c r="T325" s="51"/>
      <c r="AT325" s="13" t="s">
        <v>582</v>
      </c>
      <c r="AU325" s="13" t="s">
        <v>84</v>
      </c>
    </row>
    <row r="326" spans="2:65" s="1" customFormat="1" ht="24">
      <c r="B326" s="128"/>
      <c r="C326" s="129" t="s">
        <v>889</v>
      </c>
      <c r="D326" s="129" t="s">
        <v>132</v>
      </c>
      <c r="E326" s="130" t="s">
        <v>890</v>
      </c>
      <c r="F326" s="131" t="s">
        <v>891</v>
      </c>
      <c r="G326" s="132" t="s">
        <v>263</v>
      </c>
      <c r="H326" s="133">
        <v>25</v>
      </c>
      <c r="I326" s="134"/>
      <c r="J326" s="135">
        <f>ROUND(I326*H326,2)</f>
        <v>0</v>
      </c>
      <c r="K326" s="131" t="s">
        <v>1</v>
      </c>
      <c r="L326" s="28"/>
      <c r="M326" s="136" t="s">
        <v>1</v>
      </c>
      <c r="N326" s="137" t="s">
        <v>39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193</v>
      </c>
      <c r="AT326" s="140" t="s">
        <v>132</v>
      </c>
      <c r="AU326" s="140" t="s">
        <v>84</v>
      </c>
      <c r="AY326" s="13" t="s">
        <v>129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3" t="s">
        <v>82</v>
      </c>
      <c r="BK326" s="141">
        <f>ROUND(I326*H326,2)</f>
        <v>0</v>
      </c>
      <c r="BL326" s="13" t="s">
        <v>193</v>
      </c>
      <c r="BM326" s="140" t="s">
        <v>892</v>
      </c>
    </row>
    <row r="327" spans="2:65" s="1" customFormat="1" ht="16.5" customHeight="1">
      <c r="B327" s="128"/>
      <c r="C327" s="129" t="s">
        <v>893</v>
      </c>
      <c r="D327" s="129" t="s">
        <v>132</v>
      </c>
      <c r="E327" s="130" t="s">
        <v>894</v>
      </c>
      <c r="F327" s="131" t="s">
        <v>895</v>
      </c>
      <c r="G327" s="132" t="s">
        <v>263</v>
      </c>
      <c r="H327" s="133">
        <v>180</v>
      </c>
      <c r="I327" s="134"/>
      <c r="J327" s="135">
        <f>ROUND(I327*H327,2)</f>
        <v>0</v>
      </c>
      <c r="K327" s="131" t="s">
        <v>1</v>
      </c>
      <c r="L327" s="28"/>
      <c r="M327" s="136" t="s">
        <v>1</v>
      </c>
      <c r="N327" s="137" t="s">
        <v>39</v>
      </c>
      <c r="P327" s="138">
        <f>O327*H327</f>
        <v>0</v>
      </c>
      <c r="Q327" s="138">
        <v>0</v>
      </c>
      <c r="R327" s="138">
        <f>Q327*H327</f>
        <v>0</v>
      </c>
      <c r="S327" s="138">
        <v>0</v>
      </c>
      <c r="T327" s="139">
        <f>S327*H327</f>
        <v>0</v>
      </c>
      <c r="AR327" s="140" t="s">
        <v>193</v>
      </c>
      <c r="AT327" s="140" t="s">
        <v>132</v>
      </c>
      <c r="AU327" s="140" t="s">
        <v>84</v>
      </c>
      <c r="AY327" s="13" t="s">
        <v>129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3" t="s">
        <v>82</v>
      </c>
      <c r="BK327" s="141">
        <f>ROUND(I327*H327,2)</f>
        <v>0</v>
      </c>
      <c r="BL327" s="13" t="s">
        <v>193</v>
      </c>
      <c r="BM327" s="140" t="s">
        <v>896</v>
      </c>
    </row>
    <row r="328" spans="2:65" s="1" customFormat="1" ht="16.5" customHeight="1">
      <c r="B328" s="128"/>
      <c r="C328" s="129" t="s">
        <v>897</v>
      </c>
      <c r="D328" s="129" t="s">
        <v>132</v>
      </c>
      <c r="E328" s="130" t="s">
        <v>898</v>
      </c>
      <c r="F328" s="131" t="s">
        <v>899</v>
      </c>
      <c r="G328" s="132" t="s">
        <v>769</v>
      </c>
      <c r="H328" s="133">
        <v>12</v>
      </c>
      <c r="I328" s="134"/>
      <c r="J328" s="135">
        <f>ROUND(I328*H328,2)</f>
        <v>0</v>
      </c>
      <c r="K328" s="131" t="s">
        <v>1</v>
      </c>
      <c r="L328" s="28"/>
      <c r="M328" s="136" t="s">
        <v>1</v>
      </c>
      <c r="N328" s="137" t="s">
        <v>39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193</v>
      </c>
      <c r="AT328" s="140" t="s">
        <v>132</v>
      </c>
      <c r="AU328" s="140" t="s">
        <v>84</v>
      </c>
      <c r="AY328" s="13" t="s">
        <v>129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3" t="s">
        <v>82</v>
      </c>
      <c r="BK328" s="141">
        <f>ROUND(I328*H328,2)</f>
        <v>0</v>
      </c>
      <c r="BL328" s="13" t="s">
        <v>193</v>
      </c>
      <c r="BM328" s="140" t="s">
        <v>900</v>
      </c>
    </row>
    <row r="329" spans="2:65" s="1" customFormat="1" ht="29.25">
      <c r="B329" s="28"/>
      <c r="D329" s="158" t="s">
        <v>582</v>
      </c>
      <c r="F329" s="159" t="s">
        <v>868</v>
      </c>
      <c r="I329" s="160"/>
      <c r="L329" s="28"/>
      <c r="M329" s="161"/>
      <c r="T329" s="51"/>
      <c r="AT329" s="13" t="s">
        <v>582</v>
      </c>
      <c r="AU329" s="13" t="s">
        <v>84</v>
      </c>
    </row>
    <row r="330" spans="2:65" s="1" customFormat="1" ht="24">
      <c r="B330" s="128"/>
      <c r="C330" s="129" t="s">
        <v>901</v>
      </c>
      <c r="D330" s="129" t="s">
        <v>132</v>
      </c>
      <c r="E330" s="130" t="s">
        <v>902</v>
      </c>
      <c r="F330" s="131" t="s">
        <v>903</v>
      </c>
      <c r="G330" s="132" t="s">
        <v>769</v>
      </c>
      <c r="H330" s="133">
        <v>15</v>
      </c>
      <c r="I330" s="134"/>
      <c r="J330" s="135">
        <f>ROUND(I330*H330,2)</f>
        <v>0</v>
      </c>
      <c r="K330" s="131" t="s">
        <v>1</v>
      </c>
      <c r="L330" s="28"/>
      <c r="M330" s="136" t="s">
        <v>1</v>
      </c>
      <c r="N330" s="137" t="s">
        <v>39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193</v>
      </c>
      <c r="AT330" s="140" t="s">
        <v>132</v>
      </c>
      <c r="AU330" s="140" t="s">
        <v>84</v>
      </c>
      <c r="AY330" s="13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3" t="s">
        <v>82</v>
      </c>
      <c r="BK330" s="141">
        <f>ROUND(I330*H330,2)</f>
        <v>0</v>
      </c>
      <c r="BL330" s="13" t="s">
        <v>193</v>
      </c>
      <c r="BM330" s="140" t="s">
        <v>904</v>
      </c>
    </row>
    <row r="331" spans="2:65" s="1" customFormat="1" ht="29.25">
      <c r="B331" s="28"/>
      <c r="D331" s="158" t="s">
        <v>582</v>
      </c>
      <c r="F331" s="159" t="s">
        <v>868</v>
      </c>
      <c r="I331" s="160"/>
      <c r="L331" s="28"/>
      <c r="M331" s="161"/>
      <c r="T331" s="51"/>
      <c r="AT331" s="13" t="s">
        <v>582</v>
      </c>
      <c r="AU331" s="13" t="s">
        <v>84</v>
      </c>
    </row>
    <row r="332" spans="2:65" s="1" customFormat="1" ht="24">
      <c r="B332" s="128"/>
      <c r="C332" s="129" t="s">
        <v>905</v>
      </c>
      <c r="D332" s="129" t="s">
        <v>132</v>
      </c>
      <c r="E332" s="130" t="s">
        <v>906</v>
      </c>
      <c r="F332" s="131" t="s">
        <v>907</v>
      </c>
      <c r="G332" s="132" t="s">
        <v>246</v>
      </c>
      <c r="H332" s="133">
        <v>1</v>
      </c>
      <c r="I332" s="134"/>
      <c r="J332" s="135">
        <f>ROUND(I332*H332,2)</f>
        <v>0</v>
      </c>
      <c r="K332" s="131" t="s">
        <v>1</v>
      </c>
      <c r="L332" s="28"/>
      <c r="M332" s="136" t="s">
        <v>1</v>
      </c>
      <c r="N332" s="137" t="s">
        <v>39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193</v>
      </c>
      <c r="AT332" s="140" t="s">
        <v>132</v>
      </c>
      <c r="AU332" s="140" t="s">
        <v>84</v>
      </c>
      <c r="AY332" s="13" t="s">
        <v>129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3" t="s">
        <v>82</v>
      </c>
      <c r="BK332" s="141">
        <f>ROUND(I332*H332,2)</f>
        <v>0</v>
      </c>
      <c r="BL332" s="13" t="s">
        <v>193</v>
      </c>
      <c r="BM332" s="140" t="s">
        <v>908</v>
      </c>
    </row>
    <row r="333" spans="2:65" s="1" customFormat="1" ht="24">
      <c r="B333" s="128"/>
      <c r="C333" s="129" t="s">
        <v>909</v>
      </c>
      <c r="D333" s="129" t="s">
        <v>132</v>
      </c>
      <c r="E333" s="130" t="s">
        <v>910</v>
      </c>
      <c r="F333" s="131" t="s">
        <v>911</v>
      </c>
      <c r="G333" s="132" t="s">
        <v>246</v>
      </c>
      <c r="H333" s="133">
        <v>1</v>
      </c>
      <c r="I333" s="134"/>
      <c r="J333" s="135">
        <f>ROUND(I333*H333,2)</f>
        <v>0</v>
      </c>
      <c r="K333" s="131" t="s">
        <v>1</v>
      </c>
      <c r="L333" s="28"/>
      <c r="M333" s="136" t="s">
        <v>1</v>
      </c>
      <c r="N333" s="137" t="s">
        <v>39</v>
      </c>
      <c r="P333" s="138">
        <f>O333*H333</f>
        <v>0</v>
      </c>
      <c r="Q333" s="138">
        <v>0</v>
      </c>
      <c r="R333" s="138">
        <f>Q333*H333</f>
        <v>0</v>
      </c>
      <c r="S333" s="138">
        <v>0</v>
      </c>
      <c r="T333" s="139">
        <f>S333*H333</f>
        <v>0</v>
      </c>
      <c r="AR333" s="140" t="s">
        <v>193</v>
      </c>
      <c r="AT333" s="140" t="s">
        <v>132</v>
      </c>
      <c r="AU333" s="140" t="s">
        <v>84</v>
      </c>
      <c r="AY333" s="13" t="s">
        <v>129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3" t="s">
        <v>82</v>
      </c>
      <c r="BK333" s="141">
        <f>ROUND(I333*H333,2)</f>
        <v>0</v>
      </c>
      <c r="BL333" s="13" t="s">
        <v>193</v>
      </c>
      <c r="BM333" s="140" t="s">
        <v>912</v>
      </c>
    </row>
    <row r="334" spans="2:65" s="1" customFormat="1" ht="16.5" customHeight="1">
      <c r="B334" s="128"/>
      <c r="C334" s="129" t="s">
        <v>913</v>
      </c>
      <c r="D334" s="129" t="s">
        <v>132</v>
      </c>
      <c r="E334" s="130" t="s">
        <v>914</v>
      </c>
      <c r="F334" s="131" t="s">
        <v>915</v>
      </c>
      <c r="G334" s="132" t="s">
        <v>418</v>
      </c>
      <c r="H334" s="133">
        <v>1200</v>
      </c>
      <c r="I334" s="134"/>
      <c r="J334" s="135">
        <f>ROUND(I334*H334,2)</f>
        <v>0</v>
      </c>
      <c r="K334" s="131" t="s">
        <v>1</v>
      </c>
      <c r="L334" s="28"/>
      <c r="M334" s="136" t="s">
        <v>1</v>
      </c>
      <c r="N334" s="137" t="s">
        <v>39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193</v>
      </c>
      <c r="AT334" s="140" t="s">
        <v>132</v>
      </c>
      <c r="AU334" s="140" t="s">
        <v>84</v>
      </c>
      <c r="AY334" s="13" t="s">
        <v>129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3" t="s">
        <v>82</v>
      </c>
      <c r="BK334" s="141">
        <f>ROUND(I334*H334,2)</f>
        <v>0</v>
      </c>
      <c r="BL334" s="13" t="s">
        <v>193</v>
      </c>
      <c r="BM334" s="140" t="s">
        <v>916</v>
      </c>
    </row>
    <row r="335" spans="2:65" s="1" customFormat="1" ht="24">
      <c r="B335" s="128"/>
      <c r="C335" s="129" t="s">
        <v>917</v>
      </c>
      <c r="D335" s="129" t="s">
        <v>132</v>
      </c>
      <c r="E335" s="130" t="s">
        <v>918</v>
      </c>
      <c r="F335" s="131" t="s">
        <v>919</v>
      </c>
      <c r="G335" s="132" t="s">
        <v>769</v>
      </c>
      <c r="H335" s="133">
        <v>36</v>
      </c>
      <c r="I335" s="134"/>
      <c r="J335" s="135">
        <f>ROUND(I335*H335,2)</f>
        <v>0</v>
      </c>
      <c r="K335" s="131" t="s">
        <v>1</v>
      </c>
      <c r="L335" s="28"/>
      <c r="M335" s="136" t="s">
        <v>1</v>
      </c>
      <c r="N335" s="137" t="s">
        <v>39</v>
      </c>
      <c r="P335" s="138">
        <f>O335*H335</f>
        <v>0</v>
      </c>
      <c r="Q335" s="138">
        <v>0</v>
      </c>
      <c r="R335" s="138">
        <f>Q335*H335</f>
        <v>0</v>
      </c>
      <c r="S335" s="138">
        <v>0</v>
      </c>
      <c r="T335" s="139">
        <f>S335*H335</f>
        <v>0</v>
      </c>
      <c r="AR335" s="140" t="s">
        <v>193</v>
      </c>
      <c r="AT335" s="140" t="s">
        <v>132</v>
      </c>
      <c r="AU335" s="140" t="s">
        <v>84</v>
      </c>
      <c r="AY335" s="13" t="s">
        <v>129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3" t="s">
        <v>82</v>
      </c>
      <c r="BK335" s="141">
        <f>ROUND(I335*H335,2)</f>
        <v>0</v>
      </c>
      <c r="BL335" s="13" t="s">
        <v>193</v>
      </c>
      <c r="BM335" s="140" t="s">
        <v>920</v>
      </c>
    </row>
    <row r="336" spans="2:65" s="1" customFormat="1" ht="29.25">
      <c r="B336" s="28"/>
      <c r="D336" s="158" t="s">
        <v>582</v>
      </c>
      <c r="F336" s="159" t="s">
        <v>868</v>
      </c>
      <c r="I336" s="160"/>
      <c r="L336" s="28"/>
      <c r="M336" s="161"/>
      <c r="T336" s="51"/>
      <c r="AT336" s="13" t="s">
        <v>582</v>
      </c>
      <c r="AU336" s="13" t="s">
        <v>84</v>
      </c>
    </row>
    <row r="337" spans="2:65" s="1" customFormat="1" ht="24">
      <c r="B337" s="128"/>
      <c r="C337" s="129" t="s">
        <v>921</v>
      </c>
      <c r="D337" s="129" t="s">
        <v>132</v>
      </c>
      <c r="E337" s="130" t="s">
        <v>922</v>
      </c>
      <c r="F337" s="131" t="s">
        <v>923</v>
      </c>
      <c r="G337" s="132" t="s">
        <v>242</v>
      </c>
      <c r="H337" s="133">
        <v>250</v>
      </c>
      <c r="I337" s="134"/>
      <c r="J337" s="135">
        <f>ROUND(I337*H337,2)</f>
        <v>0</v>
      </c>
      <c r="K337" s="131" t="s">
        <v>1</v>
      </c>
      <c r="L337" s="28"/>
      <c r="M337" s="136" t="s">
        <v>1</v>
      </c>
      <c r="N337" s="137" t="s">
        <v>39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193</v>
      </c>
      <c r="AT337" s="140" t="s">
        <v>132</v>
      </c>
      <c r="AU337" s="140" t="s">
        <v>84</v>
      </c>
      <c r="AY337" s="13" t="s">
        <v>129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3" t="s">
        <v>82</v>
      </c>
      <c r="BK337" s="141">
        <f>ROUND(I337*H337,2)</f>
        <v>0</v>
      </c>
      <c r="BL337" s="13" t="s">
        <v>193</v>
      </c>
      <c r="BM337" s="140" t="s">
        <v>924</v>
      </c>
    </row>
    <row r="338" spans="2:65" s="1" customFormat="1" ht="16.5" customHeight="1">
      <c r="B338" s="128"/>
      <c r="C338" s="129" t="s">
        <v>925</v>
      </c>
      <c r="D338" s="129" t="s">
        <v>132</v>
      </c>
      <c r="E338" s="130" t="s">
        <v>926</v>
      </c>
      <c r="F338" s="131" t="s">
        <v>927</v>
      </c>
      <c r="G338" s="132" t="s">
        <v>769</v>
      </c>
      <c r="H338" s="133">
        <v>72</v>
      </c>
      <c r="I338" s="134"/>
      <c r="J338" s="135">
        <f>ROUND(I338*H338,2)</f>
        <v>0</v>
      </c>
      <c r="K338" s="131" t="s">
        <v>1</v>
      </c>
      <c r="L338" s="28"/>
      <c r="M338" s="136" t="s">
        <v>1</v>
      </c>
      <c r="N338" s="137" t="s">
        <v>39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193</v>
      </c>
      <c r="AT338" s="140" t="s">
        <v>132</v>
      </c>
      <c r="AU338" s="140" t="s">
        <v>84</v>
      </c>
      <c r="AY338" s="13" t="s">
        <v>129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3" t="s">
        <v>82</v>
      </c>
      <c r="BK338" s="141">
        <f>ROUND(I338*H338,2)</f>
        <v>0</v>
      </c>
      <c r="BL338" s="13" t="s">
        <v>193</v>
      </c>
      <c r="BM338" s="140" t="s">
        <v>928</v>
      </c>
    </row>
    <row r="339" spans="2:65" s="1" customFormat="1" ht="29.25">
      <c r="B339" s="28"/>
      <c r="D339" s="158" t="s">
        <v>582</v>
      </c>
      <c r="F339" s="159" t="s">
        <v>868</v>
      </c>
      <c r="I339" s="160"/>
      <c r="L339" s="28"/>
      <c r="M339" s="161"/>
      <c r="T339" s="51"/>
      <c r="AT339" s="13" t="s">
        <v>582</v>
      </c>
      <c r="AU339" s="13" t="s">
        <v>84</v>
      </c>
    </row>
    <row r="340" spans="2:65" s="1" customFormat="1" ht="16.5" customHeight="1">
      <c r="B340" s="128"/>
      <c r="C340" s="129" t="s">
        <v>929</v>
      </c>
      <c r="D340" s="129" t="s">
        <v>132</v>
      </c>
      <c r="E340" s="130" t="s">
        <v>930</v>
      </c>
      <c r="F340" s="131" t="s">
        <v>931</v>
      </c>
      <c r="G340" s="132" t="s">
        <v>246</v>
      </c>
      <c r="H340" s="133">
        <v>1</v>
      </c>
      <c r="I340" s="134"/>
      <c r="J340" s="135">
        <f t="shared" ref="J340:J345" si="60">ROUND(I340*H340,2)</f>
        <v>0</v>
      </c>
      <c r="K340" s="131" t="s">
        <v>1</v>
      </c>
      <c r="L340" s="28"/>
      <c r="M340" s="136" t="s">
        <v>1</v>
      </c>
      <c r="N340" s="137" t="s">
        <v>39</v>
      </c>
      <c r="P340" s="138">
        <f t="shared" ref="P340:P345" si="61">O340*H340</f>
        <v>0</v>
      </c>
      <c r="Q340" s="138">
        <v>0</v>
      </c>
      <c r="R340" s="138">
        <f t="shared" ref="R340:R345" si="62">Q340*H340</f>
        <v>0</v>
      </c>
      <c r="S340" s="138">
        <v>0</v>
      </c>
      <c r="T340" s="139">
        <f t="shared" ref="T340:T345" si="63">S340*H340</f>
        <v>0</v>
      </c>
      <c r="AR340" s="140" t="s">
        <v>193</v>
      </c>
      <c r="AT340" s="140" t="s">
        <v>132</v>
      </c>
      <c r="AU340" s="140" t="s">
        <v>84</v>
      </c>
      <c r="AY340" s="13" t="s">
        <v>129</v>
      </c>
      <c r="BE340" s="141">
        <f t="shared" ref="BE340:BE345" si="64">IF(N340="základní",J340,0)</f>
        <v>0</v>
      </c>
      <c r="BF340" s="141">
        <f t="shared" ref="BF340:BF345" si="65">IF(N340="snížená",J340,0)</f>
        <v>0</v>
      </c>
      <c r="BG340" s="141">
        <f t="shared" ref="BG340:BG345" si="66">IF(N340="zákl. přenesená",J340,0)</f>
        <v>0</v>
      </c>
      <c r="BH340" s="141">
        <f t="shared" ref="BH340:BH345" si="67">IF(N340="sníž. přenesená",J340,0)</f>
        <v>0</v>
      </c>
      <c r="BI340" s="141">
        <f t="shared" ref="BI340:BI345" si="68">IF(N340="nulová",J340,0)</f>
        <v>0</v>
      </c>
      <c r="BJ340" s="13" t="s">
        <v>82</v>
      </c>
      <c r="BK340" s="141">
        <f t="shared" ref="BK340:BK345" si="69">ROUND(I340*H340,2)</f>
        <v>0</v>
      </c>
      <c r="BL340" s="13" t="s">
        <v>193</v>
      </c>
      <c r="BM340" s="140" t="s">
        <v>932</v>
      </c>
    </row>
    <row r="341" spans="2:65" s="1" customFormat="1" ht="24">
      <c r="B341" s="128"/>
      <c r="C341" s="129" t="s">
        <v>933</v>
      </c>
      <c r="D341" s="129" t="s">
        <v>132</v>
      </c>
      <c r="E341" s="130" t="s">
        <v>934</v>
      </c>
      <c r="F341" s="131" t="s">
        <v>935</v>
      </c>
      <c r="G341" s="132" t="s">
        <v>246</v>
      </c>
      <c r="H341" s="133">
        <v>1</v>
      </c>
      <c r="I341" s="134"/>
      <c r="J341" s="135">
        <f t="shared" si="60"/>
        <v>0</v>
      </c>
      <c r="K341" s="131" t="s">
        <v>1</v>
      </c>
      <c r="L341" s="28"/>
      <c r="M341" s="136" t="s">
        <v>1</v>
      </c>
      <c r="N341" s="137" t="s">
        <v>39</v>
      </c>
      <c r="P341" s="138">
        <f t="shared" si="61"/>
        <v>0</v>
      </c>
      <c r="Q341" s="138">
        <v>0</v>
      </c>
      <c r="R341" s="138">
        <f t="shared" si="62"/>
        <v>0</v>
      </c>
      <c r="S341" s="138">
        <v>0</v>
      </c>
      <c r="T341" s="139">
        <f t="shared" si="63"/>
        <v>0</v>
      </c>
      <c r="AR341" s="140" t="s">
        <v>193</v>
      </c>
      <c r="AT341" s="140" t="s">
        <v>132</v>
      </c>
      <c r="AU341" s="140" t="s">
        <v>84</v>
      </c>
      <c r="AY341" s="13" t="s">
        <v>129</v>
      </c>
      <c r="BE341" s="141">
        <f t="shared" si="64"/>
        <v>0</v>
      </c>
      <c r="BF341" s="141">
        <f t="shared" si="65"/>
        <v>0</v>
      </c>
      <c r="BG341" s="141">
        <f t="shared" si="66"/>
        <v>0</v>
      </c>
      <c r="BH341" s="141">
        <f t="shared" si="67"/>
        <v>0</v>
      </c>
      <c r="BI341" s="141">
        <f t="shared" si="68"/>
        <v>0</v>
      </c>
      <c r="BJ341" s="13" t="s">
        <v>82</v>
      </c>
      <c r="BK341" s="141">
        <f t="shared" si="69"/>
        <v>0</v>
      </c>
      <c r="BL341" s="13" t="s">
        <v>193</v>
      </c>
      <c r="BM341" s="140" t="s">
        <v>936</v>
      </c>
    </row>
    <row r="342" spans="2:65" s="1" customFormat="1" ht="48">
      <c r="B342" s="128"/>
      <c r="C342" s="129" t="s">
        <v>937</v>
      </c>
      <c r="D342" s="129" t="s">
        <v>132</v>
      </c>
      <c r="E342" s="130" t="s">
        <v>938</v>
      </c>
      <c r="F342" s="131" t="s">
        <v>939</v>
      </c>
      <c r="G342" s="132" t="s">
        <v>246</v>
      </c>
      <c r="H342" s="133">
        <v>1</v>
      </c>
      <c r="I342" s="134"/>
      <c r="J342" s="135">
        <f t="shared" si="60"/>
        <v>0</v>
      </c>
      <c r="K342" s="131" t="s">
        <v>1</v>
      </c>
      <c r="L342" s="28"/>
      <c r="M342" s="136" t="s">
        <v>1</v>
      </c>
      <c r="N342" s="137" t="s">
        <v>39</v>
      </c>
      <c r="P342" s="138">
        <f t="shared" si="61"/>
        <v>0</v>
      </c>
      <c r="Q342" s="138">
        <v>0</v>
      </c>
      <c r="R342" s="138">
        <f t="shared" si="62"/>
        <v>0</v>
      </c>
      <c r="S342" s="138">
        <v>0</v>
      </c>
      <c r="T342" s="139">
        <f t="shared" si="63"/>
        <v>0</v>
      </c>
      <c r="AR342" s="140" t="s">
        <v>193</v>
      </c>
      <c r="AT342" s="140" t="s">
        <v>132</v>
      </c>
      <c r="AU342" s="140" t="s">
        <v>84</v>
      </c>
      <c r="AY342" s="13" t="s">
        <v>129</v>
      </c>
      <c r="BE342" s="141">
        <f t="shared" si="64"/>
        <v>0</v>
      </c>
      <c r="BF342" s="141">
        <f t="shared" si="65"/>
        <v>0</v>
      </c>
      <c r="BG342" s="141">
        <f t="shared" si="66"/>
        <v>0</v>
      </c>
      <c r="BH342" s="141">
        <f t="shared" si="67"/>
        <v>0</v>
      </c>
      <c r="BI342" s="141">
        <f t="shared" si="68"/>
        <v>0</v>
      </c>
      <c r="BJ342" s="13" t="s">
        <v>82</v>
      </c>
      <c r="BK342" s="141">
        <f t="shared" si="69"/>
        <v>0</v>
      </c>
      <c r="BL342" s="13" t="s">
        <v>193</v>
      </c>
      <c r="BM342" s="140" t="s">
        <v>940</v>
      </c>
    </row>
    <row r="343" spans="2:65" s="1" customFormat="1" ht="24">
      <c r="B343" s="128"/>
      <c r="C343" s="129" t="s">
        <v>941</v>
      </c>
      <c r="D343" s="129" t="s">
        <v>132</v>
      </c>
      <c r="E343" s="130" t="s">
        <v>942</v>
      </c>
      <c r="F343" s="131" t="s">
        <v>943</v>
      </c>
      <c r="G343" s="132" t="s">
        <v>246</v>
      </c>
      <c r="H343" s="133">
        <v>1</v>
      </c>
      <c r="I343" s="134"/>
      <c r="J343" s="135">
        <f t="shared" si="60"/>
        <v>0</v>
      </c>
      <c r="K343" s="131" t="s">
        <v>1</v>
      </c>
      <c r="L343" s="28"/>
      <c r="M343" s="136" t="s">
        <v>1</v>
      </c>
      <c r="N343" s="137" t="s">
        <v>39</v>
      </c>
      <c r="P343" s="138">
        <f t="shared" si="61"/>
        <v>0</v>
      </c>
      <c r="Q343" s="138">
        <v>0</v>
      </c>
      <c r="R343" s="138">
        <f t="shared" si="62"/>
        <v>0</v>
      </c>
      <c r="S343" s="138">
        <v>0</v>
      </c>
      <c r="T343" s="139">
        <f t="shared" si="63"/>
        <v>0</v>
      </c>
      <c r="AR343" s="140" t="s">
        <v>193</v>
      </c>
      <c r="AT343" s="140" t="s">
        <v>132</v>
      </c>
      <c r="AU343" s="140" t="s">
        <v>84</v>
      </c>
      <c r="AY343" s="13" t="s">
        <v>129</v>
      </c>
      <c r="BE343" s="141">
        <f t="shared" si="64"/>
        <v>0</v>
      </c>
      <c r="BF343" s="141">
        <f t="shared" si="65"/>
        <v>0</v>
      </c>
      <c r="BG343" s="141">
        <f t="shared" si="66"/>
        <v>0</v>
      </c>
      <c r="BH343" s="141">
        <f t="shared" si="67"/>
        <v>0</v>
      </c>
      <c r="BI343" s="141">
        <f t="shared" si="68"/>
        <v>0</v>
      </c>
      <c r="BJ343" s="13" t="s">
        <v>82</v>
      </c>
      <c r="BK343" s="141">
        <f t="shared" si="69"/>
        <v>0</v>
      </c>
      <c r="BL343" s="13" t="s">
        <v>193</v>
      </c>
      <c r="BM343" s="140" t="s">
        <v>944</v>
      </c>
    </row>
    <row r="344" spans="2:65" s="1" customFormat="1" ht="36">
      <c r="B344" s="128"/>
      <c r="C344" s="129" t="s">
        <v>945</v>
      </c>
      <c r="D344" s="129" t="s">
        <v>132</v>
      </c>
      <c r="E344" s="130" t="s">
        <v>946</v>
      </c>
      <c r="F344" s="131" t="s">
        <v>947</v>
      </c>
      <c r="G344" s="132" t="s">
        <v>246</v>
      </c>
      <c r="H344" s="133">
        <v>1</v>
      </c>
      <c r="I344" s="134"/>
      <c r="J344" s="135">
        <f t="shared" si="60"/>
        <v>0</v>
      </c>
      <c r="K344" s="131" t="s">
        <v>1</v>
      </c>
      <c r="L344" s="28"/>
      <c r="M344" s="136" t="s">
        <v>1</v>
      </c>
      <c r="N344" s="137" t="s">
        <v>39</v>
      </c>
      <c r="P344" s="138">
        <f t="shared" si="61"/>
        <v>0</v>
      </c>
      <c r="Q344" s="138">
        <v>0</v>
      </c>
      <c r="R344" s="138">
        <f t="shared" si="62"/>
        <v>0</v>
      </c>
      <c r="S344" s="138">
        <v>0</v>
      </c>
      <c r="T344" s="139">
        <f t="shared" si="63"/>
        <v>0</v>
      </c>
      <c r="AR344" s="140" t="s">
        <v>193</v>
      </c>
      <c r="AT344" s="140" t="s">
        <v>132</v>
      </c>
      <c r="AU344" s="140" t="s">
        <v>84</v>
      </c>
      <c r="AY344" s="13" t="s">
        <v>129</v>
      </c>
      <c r="BE344" s="141">
        <f t="shared" si="64"/>
        <v>0</v>
      </c>
      <c r="BF344" s="141">
        <f t="shared" si="65"/>
        <v>0</v>
      </c>
      <c r="BG344" s="141">
        <f t="shared" si="66"/>
        <v>0</v>
      </c>
      <c r="BH344" s="141">
        <f t="shared" si="67"/>
        <v>0</v>
      </c>
      <c r="BI344" s="141">
        <f t="shared" si="68"/>
        <v>0</v>
      </c>
      <c r="BJ344" s="13" t="s">
        <v>82</v>
      </c>
      <c r="BK344" s="141">
        <f t="shared" si="69"/>
        <v>0</v>
      </c>
      <c r="BL344" s="13" t="s">
        <v>193</v>
      </c>
      <c r="BM344" s="140" t="s">
        <v>948</v>
      </c>
    </row>
    <row r="345" spans="2:65" s="1" customFormat="1" ht="24">
      <c r="B345" s="128"/>
      <c r="C345" s="129" t="s">
        <v>949</v>
      </c>
      <c r="D345" s="129" t="s">
        <v>132</v>
      </c>
      <c r="E345" s="130" t="s">
        <v>950</v>
      </c>
      <c r="F345" s="131" t="s">
        <v>951</v>
      </c>
      <c r="G345" s="132" t="s">
        <v>246</v>
      </c>
      <c r="H345" s="133">
        <v>1</v>
      </c>
      <c r="I345" s="134"/>
      <c r="J345" s="135">
        <f t="shared" si="60"/>
        <v>0</v>
      </c>
      <c r="K345" s="131" t="s">
        <v>1</v>
      </c>
      <c r="L345" s="28"/>
      <c r="M345" s="142" t="s">
        <v>1</v>
      </c>
      <c r="N345" s="143" t="s">
        <v>39</v>
      </c>
      <c r="O345" s="144"/>
      <c r="P345" s="145">
        <f t="shared" si="61"/>
        <v>0</v>
      </c>
      <c r="Q345" s="145">
        <v>0</v>
      </c>
      <c r="R345" s="145">
        <f t="shared" si="62"/>
        <v>0</v>
      </c>
      <c r="S345" s="145">
        <v>0</v>
      </c>
      <c r="T345" s="146">
        <f t="shared" si="63"/>
        <v>0</v>
      </c>
      <c r="AR345" s="140" t="s">
        <v>193</v>
      </c>
      <c r="AT345" s="140" t="s">
        <v>132</v>
      </c>
      <c r="AU345" s="140" t="s">
        <v>84</v>
      </c>
      <c r="AY345" s="13" t="s">
        <v>129</v>
      </c>
      <c r="BE345" s="141">
        <f t="shared" si="64"/>
        <v>0</v>
      </c>
      <c r="BF345" s="141">
        <f t="shared" si="65"/>
        <v>0</v>
      </c>
      <c r="BG345" s="141">
        <f t="shared" si="66"/>
        <v>0</v>
      </c>
      <c r="BH345" s="141">
        <f t="shared" si="67"/>
        <v>0</v>
      </c>
      <c r="BI345" s="141">
        <f t="shared" si="68"/>
        <v>0</v>
      </c>
      <c r="BJ345" s="13" t="s">
        <v>82</v>
      </c>
      <c r="BK345" s="141">
        <f t="shared" si="69"/>
        <v>0</v>
      </c>
      <c r="BL345" s="13" t="s">
        <v>193</v>
      </c>
      <c r="BM345" s="140" t="s">
        <v>952</v>
      </c>
    </row>
    <row r="346" spans="2:65" s="1" customFormat="1" ht="6.95" customHeight="1">
      <c r="B346" s="40"/>
      <c r="C346" s="41"/>
      <c r="D346" s="41"/>
      <c r="E346" s="41"/>
      <c r="F346" s="41"/>
      <c r="G346" s="41"/>
      <c r="H346" s="41"/>
      <c r="I346" s="41"/>
      <c r="J346" s="41"/>
      <c r="K346" s="41"/>
      <c r="L346" s="28"/>
    </row>
  </sheetData>
  <autoFilter ref="C131:K345" xr:uid="{00000000-0009-0000-0000-000002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8"/>
  <sheetViews>
    <sheetView showGridLines="0" topLeftCell="C339" workbookViewId="0">
      <selection activeCell="I139" sqref="I1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953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ROUND(J132,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ROUND((SUM(BE132:BE347)),  2)</f>
        <v>0</v>
      </c>
      <c r="I33" s="88">
        <v>0.21</v>
      </c>
      <c r="J33" s="87">
        <f>ROUND(((SUM(BE132:BE347))*I33),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ROUND((SUM(BF132:BF347)),  2)</f>
        <v>0</v>
      </c>
      <c r="I34" s="88">
        <v>0.15</v>
      </c>
      <c r="J34" s="87">
        <f>ROUND(((SUM(BF132:BF347))*I34),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ROUND((SUM(BG132:BG347)),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ROUND((SUM(BH132:BH347)),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ROUND((SUM(BI132:BI347)),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01_D - Chlazení - objekt D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J132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172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899999999999999" customHeight="1">
      <c r="B98" s="104"/>
      <c r="D98" s="105" t="s">
        <v>173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899999999999999" customHeight="1">
      <c r="B99" s="104"/>
      <c r="D99" s="105" t="s">
        <v>174</v>
      </c>
      <c r="E99" s="106"/>
      <c r="F99" s="106"/>
      <c r="G99" s="106"/>
      <c r="H99" s="106"/>
      <c r="I99" s="106"/>
      <c r="J99" s="107">
        <f>J156</f>
        <v>0</v>
      </c>
      <c r="L99" s="104"/>
    </row>
    <row r="100" spans="2:12" s="9" customFormat="1" ht="19.899999999999999" customHeight="1">
      <c r="B100" s="104"/>
      <c r="D100" s="105" t="s">
        <v>175</v>
      </c>
      <c r="E100" s="106"/>
      <c r="F100" s="106"/>
      <c r="G100" s="106"/>
      <c r="H100" s="106"/>
      <c r="I100" s="106"/>
      <c r="J100" s="107">
        <f>J160</f>
        <v>0</v>
      </c>
      <c r="L100" s="104"/>
    </row>
    <row r="101" spans="2:12" s="9" customFormat="1" ht="19.899999999999999" customHeight="1">
      <c r="B101" s="104"/>
      <c r="D101" s="105" t="s">
        <v>176</v>
      </c>
      <c r="E101" s="106"/>
      <c r="F101" s="106"/>
      <c r="G101" s="106"/>
      <c r="H101" s="106"/>
      <c r="I101" s="106"/>
      <c r="J101" s="107">
        <f>J165</f>
        <v>0</v>
      </c>
      <c r="L101" s="104"/>
    </row>
    <row r="102" spans="2:12" s="9" customFormat="1" ht="19.899999999999999" customHeight="1">
      <c r="B102" s="104"/>
      <c r="D102" s="105" t="s">
        <v>177</v>
      </c>
      <c r="E102" s="106"/>
      <c r="F102" s="106"/>
      <c r="G102" s="106"/>
      <c r="H102" s="106"/>
      <c r="I102" s="106"/>
      <c r="J102" s="107">
        <f>J210</f>
        <v>0</v>
      </c>
      <c r="L102" s="104"/>
    </row>
    <row r="103" spans="2:12" s="9" customFormat="1" ht="19.899999999999999" customHeight="1">
      <c r="B103" s="104"/>
      <c r="D103" s="105" t="s">
        <v>178</v>
      </c>
      <c r="E103" s="106"/>
      <c r="F103" s="106"/>
      <c r="G103" s="106"/>
      <c r="H103" s="106"/>
      <c r="I103" s="106"/>
      <c r="J103" s="107">
        <f>J235</f>
        <v>0</v>
      </c>
      <c r="L103" s="104"/>
    </row>
    <row r="104" spans="2:12" s="9" customFormat="1" ht="19.899999999999999" customHeight="1">
      <c r="B104" s="104"/>
      <c r="D104" s="105" t="s">
        <v>179</v>
      </c>
      <c r="E104" s="106"/>
      <c r="F104" s="106"/>
      <c r="G104" s="106"/>
      <c r="H104" s="106"/>
      <c r="I104" s="106"/>
      <c r="J104" s="107">
        <f>J270</f>
        <v>0</v>
      </c>
      <c r="L104" s="104"/>
    </row>
    <row r="105" spans="2:12" s="8" customFormat="1" ht="24.95" customHeight="1">
      <c r="B105" s="100"/>
      <c r="D105" s="101" t="s">
        <v>180</v>
      </c>
      <c r="E105" s="102"/>
      <c r="F105" s="102"/>
      <c r="G105" s="102"/>
      <c r="H105" s="102"/>
      <c r="I105" s="102"/>
      <c r="J105" s="103">
        <f>J296</f>
        <v>0</v>
      </c>
      <c r="L105" s="100"/>
    </row>
    <row r="106" spans="2:12" s="8" customFormat="1" ht="24.95" customHeight="1">
      <c r="B106" s="100"/>
      <c r="D106" s="101" t="s">
        <v>109</v>
      </c>
      <c r="E106" s="102"/>
      <c r="F106" s="102"/>
      <c r="G106" s="102"/>
      <c r="H106" s="102"/>
      <c r="I106" s="102"/>
      <c r="J106" s="103">
        <f>J298</f>
        <v>0</v>
      </c>
      <c r="L106" s="100"/>
    </row>
    <row r="107" spans="2:12" s="9" customFormat="1" ht="19.899999999999999" customHeight="1">
      <c r="B107" s="104"/>
      <c r="D107" s="105" t="s">
        <v>181</v>
      </c>
      <c r="E107" s="106"/>
      <c r="F107" s="106"/>
      <c r="G107" s="106"/>
      <c r="H107" s="106"/>
      <c r="I107" s="106"/>
      <c r="J107" s="107">
        <f>J299</f>
        <v>0</v>
      </c>
      <c r="L107" s="104"/>
    </row>
    <row r="108" spans="2:12" s="9" customFormat="1" ht="19.899999999999999" customHeight="1">
      <c r="B108" s="104"/>
      <c r="D108" s="105" t="s">
        <v>182</v>
      </c>
      <c r="E108" s="106"/>
      <c r="F108" s="106"/>
      <c r="G108" s="106"/>
      <c r="H108" s="106"/>
      <c r="I108" s="106"/>
      <c r="J108" s="107">
        <f>J302</f>
        <v>0</v>
      </c>
      <c r="L108" s="104"/>
    </row>
    <row r="109" spans="2:12" s="9" customFormat="1" ht="19.899999999999999" customHeight="1">
      <c r="B109" s="104"/>
      <c r="D109" s="105" t="s">
        <v>111</v>
      </c>
      <c r="E109" s="106"/>
      <c r="F109" s="106"/>
      <c r="G109" s="106"/>
      <c r="H109" s="106"/>
      <c r="I109" s="106"/>
      <c r="J109" s="107">
        <f>J305</f>
        <v>0</v>
      </c>
      <c r="L109" s="104"/>
    </row>
    <row r="110" spans="2:12" s="9" customFormat="1" ht="19.899999999999999" customHeight="1">
      <c r="B110" s="104"/>
      <c r="D110" s="105" t="s">
        <v>183</v>
      </c>
      <c r="E110" s="106"/>
      <c r="F110" s="106"/>
      <c r="G110" s="106"/>
      <c r="H110" s="106"/>
      <c r="I110" s="106"/>
      <c r="J110" s="107">
        <f>J307</f>
        <v>0</v>
      </c>
      <c r="L110" s="104"/>
    </row>
    <row r="111" spans="2:12" s="9" customFormat="1" ht="19.899999999999999" customHeight="1">
      <c r="B111" s="104"/>
      <c r="D111" s="105" t="s">
        <v>184</v>
      </c>
      <c r="E111" s="106"/>
      <c r="F111" s="106"/>
      <c r="G111" s="106"/>
      <c r="H111" s="106"/>
      <c r="I111" s="106"/>
      <c r="J111" s="107">
        <f>J310</f>
        <v>0</v>
      </c>
      <c r="L111" s="104"/>
    </row>
    <row r="112" spans="2:12" s="9" customFormat="1" ht="19.899999999999999" customHeight="1">
      <c r="B112" s="104"/>
      <c r="D112" s="105" t="s">
        <v>112</v>
      </c>
      <c r="E112" s="106"/>
      <c r="F112" s="106"/>
      <c r="G112" s="106"/>
      <c r="H112" s="106"/>
      <c r="I112" s="106"/>
      <c r="J112" s="107">
        <f>J312</f>
        <v>0</v>
      </c>
      <c r="L112" s="104"/>
    </row>
    <row r="113" spans="2:12" s="1" customFormat="1" ht="21.75" customHeight="1">
      <c r="B113" s="28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113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02" t="str">
        <f>E7</f>
        <v>SPIELBERK OFFICE CENTRE - VÝMĚNA ZDROJE CHLADU</v>
      </c>
      <c r="F122" s="203"/>
      <c r="G122" s="203"/>
      <c r="H122" s="203"/>
      <c r="L122" s="28"/>
    </row>
    <row r="123" spans="2:12" s="1" customFormat="1" ht="12" customHeight="1">
      <c r="B123" s="28"/>
      <c r="C123" s="23" t="s">
        <v>101</v>
      </c>
      <c r="L123" s="28"/>
    </row>
    <row r="124" spans="2:12" s="1" customFormat="1" ht="16.5" customHeight="1">
      <c r="B124" s="28"/>
      <c r="E124" s="181" t="str">
        <f>E9</f>
        <v>01_D - Chlazení - objekt D</v>
      </c>
      <c r="F124" s="201"/>
      <c r="G124" s="201"/>
      <c r="H124" s="201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 xml:space="preserve"> </v>
      </c>
      <c r="I126" s="23" t="s">
        <v>22</v>
      </c>
      <c r="J126" s="48" t="str">
        <f>IF(J12="","",J12)</f>
        <v>28. 1. 2021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24</v>
      </c>
      <c r="F128" s="21" t="str">
        <f>E15</f>
        <v xml:space="preserve"> 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>
      <c r="B129" s="28"/>
      <c r="C129" s="23" t="s">
        <v>27</v>
      </c>
      <c r="F129" s="21" t="str">
        <f>IF(E18="","",E18)</f>
        <v>Vyplň údaj</v>
      </c>
      <c r="I129" s="23" t="s">
        <v>31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08"/>
      <c r="C131" s="109" t="s">
        <v>114</v>
      </c>
      <c r="D131" s="110" t="s">
        <v>59</v>
      </c>
      <c r="E131" s="110" t="s">
        <v>55</v>
      </c>
      <c r="F131" s="110" t="s">
        <v>56</v>
      </c>
      <c r="G131" s="110" t="s">
        <v>115</v>
      </c>
      <c r="H131" s="110" t="s">
        <v>116</v>
      </c>
      <c r="I131" s="110" t="s">
        <v>117</v>
      </c>
      <c r="J131" s="110" t="s">
        <v>106</v>
      </c>
      <c r="K131" s="111" t="s">
        <v>118</v>
      </c>
      <c r="L131" s="108"/>
      <c r="M131" s="54" t="s">
        <v>1</v>
      </c>
      <c r="N131" s="55" t="s">
        <v>38</v>
      </c>
      <c r="O131" s="55" t="s">
        <v>119</v>
      </c>
      <c r="P131" s="55" t="s">
        <v>120</v>
      </c>
      <c r="Q131" s="55" t="s">
        <v>121</v>
      </c>
      <c r="R131" s="55" t="s">
        <v>122</v>
      </c>
      <c r="S131" s="55" t="s">
        <v>123</v>
      </c>
      <c r="T131" s="56" t="s">
        <v>124</v>
      </c>
    </row>
    <row r="132" spans="2:65" s="1" customFormat="1" ht="22.9" customHeight="1">
      <c r="B132" s="28"/>
      <c r="C132" s="59" t="s">
        <v>125</v>
      </c>
      <c r="J132" s="112">
        <f>BK132</f>
        <v>0</v>
      </c>
      <c r="L132" s="28"/>
      <c r="M132" s="57"/>
      <c r="N132" s="49"/>
      <c r="O132" s="49"/>
      <c r="P132" s="113">
        <f>P133+P296+P298</f>
        <v>0</v>
      </c>
      <c r="Q132" s="49"/>
      <c r="R132" s="113">
        <f>R133+R296+R298</f>
        <v>4.6896399999999998</v>
      </c>
      <c r="S132" s="49"/>
      <c r="T132" s="114">
        <f>T133+T296+T298</f>
        <v>0</v>
      </c>
      <c r="AT132" s="13" t="s">
        <v>73</v>
      </c>
      <c r="AU132" s="13" t="s">
        <v>108</v>
      </c>
      <c r="BK132" s="115">
        <f>BK133+BK296+BK298</f>
        <v>0</v>
      </c>
    </row>
    <row r="133" spans="2:65" s="11" customFormat="1" ht="25.9" customHeight="1">
      <c r="B133" s="116"/>
      <c r="D133" s="117" t="s">
        <v>73</v>
      </c>
      <c r="E133" s="118" t="s">
        <v>185</v>
      </c>
      <c r="F133" s="118" t="s">
        <v>186</v>
      </c>
      <c r="I133" s="119"/>
      <c r="J133" s="120">
        <f>BK133</f>
        <v>0</v>
      </c>
      <c r="L133" s="116"/>
      <c r="M133" s="121"/>
      <c r="P133" s="122">
        <f>P134+P156+P160+P165+P210+P235+P270</f>
        <v>0</v>
      </c>
      <c r="R133" s="122">
        <f>R134+R156+R160+R165+R210+R235+R270</f>
        <v>4.6896399999999998</v>
      </c>
      <c r="T133" s="123">
        <f>T134+T156+T160+T165+T210+T235+T270</f>
        <v>0</v>
      </c>
      <c r="AR133" s="117" t="s">
        <v>84</v>
      </c>
      <c r="AT133" s="124" t="s">
        <v>73</v>
      </c>
      <c r="AU133" s="124" t="s">
        <v>74</v>
      </c>
      <c r="AY133" s="117" t="s">
        <v>129</v>
      </c>
      <c r="BK133" s="125">
        <f>BK134+BK156+BK160+BK165+BK210+BK235+BK270</f>
        <v>0</v>
      </c>
    </row>
    <row r="134" spans="2:65" s="11" customFormat="1" ht="22.9" customHeight="1">
      <c r="B134" s="116"/>
      <c r="D134" s="117" t="s">
        <v>73</v>
      </c>
      <c r="E134" s="126" t="s">
        <v>187</v>
      </c>
      <c r="F134" s="126" t="s">
        <v>188</v>
      </c>
      <c r="I134" s="119"/>
      <c r="J134" s="127">
        <f>BK134</f>
        <v>0</v>
      </c>
      <c r="L134" s="116"/>
      <c r="M134" s="121"/>
      <c r="P134" s="122">
        <f>SUM(P135:P155)</f>
        <v>0</v>
      </c>
      <c r="R134" s="122">
        <f>SUM(R135:R155)</f>
        <v>2.392E-2</v>
      </c>
      <c r="T134" s="123">
        <f>SUM(T135:T155)</f>
        <v>0</v>
      </c>
      <c r="AR134" s="117" t="s">
        <v>84</v>
      </c>
      <c r="AT134" s="124" t="s">
        <v>73</v>
      </c>
      <c r="AU134" s="124" t="s">
        <v>82</v>
      </c>
      <c r="AY134" s="117" t="s">
        <v>129</v>
      </c>
      <c r="BK134" s="125">
        <f>SUM(BK135:BK155)</f>
        <v>0</v>
      </c>
    </row>
    <row r="135" spans="2:65" s="1" customFormat="1" ht="66.75" customHeight="1">
      <c r="B135" s="128"/>
      <c r="C135" s="129" t="s">
        <v>82</v>
      </c>
      <c r="D135" s="129" t="s">
        <v>132</v>
      </c>
      <c r="E135" s="130" t="s">
        <v>189</v>
      </c>
      <c r="F135" s="131" t="s">
        <v>190</v>
      </c>
      <c r="G135" s="132" t="s">
        <v>191</v>
      </c>
      <c r="H135" s="133">
        <v>55</v>
      </c>
      <c r="I135" s="134"/>
      <c r="J135" s="135">
        <f t="shared" ref="J135:J155" si="0">ROUND(I135*H135,2)</f>
        <v>0</v>
      </c>
      <c r="K135" s="131" t="s">
        <v>192</v>
      </c>
      <c r="L135" s="28"/>
      <c r="M135" s="136" t="s">
        <v>1</v>
      </c>
      <c r="N135" s="137" t="s">
        <v>39</v>
      </c>
      <c r="P135" s="138">
        <f t="shared" ref="P135:P155" si="1">O135*H135</f>
        <v>0</v>
      </c>
      <c r="Q135" s="138">
        <v>6.0000000000000002E-5</v>
      </c>
      <c r="R135" s="138">
        <f t="shared" ref="R135:R155" si="2">Q135*H135</f>
        <v>3.3E-3</v>
      </c>
      <c r="S135" s="138">
        <v>0</v>
      </c>
      <c r="T135" s="139">
        <f t="shared" ref="T135:T155" si="3">S135*H135</f>
        <v>0</v>
      </c>
      <c r="AR135" s="140" t="s">
        <v>193</v>
      </c>
      <c r="AT135" s="140" t="s">
        <v>132</v>
      </c>
      <c r="AU135" s="140" t="s">
        <v>84</v>
      </c>
      <c r="AY135" s="13" t="s">
        <v>129</v>
      </c>
      <c r="BE135" s="141">
        <f t="shared" ref="BE135:BE155" si="4">IF(N135="základní",J135,0)</f>
        <v>0</v>
      </c>
      <c r="BF135" s="141">
        <f t="shared" ref="BF135:BF155" si="5">IF(N135="snížená",J135,0)</f>
        <v>0</v>
      </c>
      <c r="BG135" s="141">
        <f t="shared" ref="BG135:BG155" si="6">IF(N135="zákl. přenesená",J135,0)</f>
        <v>0</v>
      </c>
      <c r="BH135" s="141">
        <f t="shared" ref="BH135:BH155" si="7">IF(N135="sníž. přenesená",J135,0)</f>
        <v>0</v>
      </c>
      <c r="BI135" s="141">
        <f t="shared" ref="BI135:BI155" si="8">IF(N135="nulová",J135,0)</f>
        <v>0</v>
      </c>
      <c r="BJ135" s="13" t="s">
        <v>82</v>
      </c>
      <c r="BK135" s="141">
        <f t="shared" ref="BK135:BK155" si="9">ROUND(I135*H135,2)</f>
        <v>0</v>
      </c>
      <c r="BL135" s="13" t="s">
        <v>193</v>
      </c>
      <c r="BM135" s="140" t="s">
        <v>194</v>
      </c>
    </row>
    <row r="136" spans="2:65" s="1" customFormat="1" ht="24">
      <c r="B136" s="128"/>
      <c r="C136" s="147" t="s">
        <v>84</v>
      </c>
      <c r="D136" s="147" t="s">
        <v>195</v>
      </c>
      <c r="E136" s="148" t="s">
        <v>196</v>
      </c>
      <c r="F136" s="149" t="s">
        <v>197</v>
      </c>
      <c r="G136" s="150" t="s">
        <v>191</v>
      </c>
      <c r="H136" s="151">
        <v>1</v>
      </c>
      <c r="I136" s="152"/>
      <c r="J136" s="153">
        <f t="shared" si="0"/>
        <v>0</v>
      </c>
      <c r="K136" s="149" t="s">
        <v>1</v>
      </c>
      <c r="L136" s="154"/>
      <c r="M136" s="155" t="s">
        <v>1</v>
      </c>
      <c r="N136" s="156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198</v>
      </c>
      <c r="AT136" s="140" t="s">
        <v>195</v>
      </c>
      <c r="AU136" s="140" t="s">
        <v>84</v>
      </c>
      <c r="AY136" s="13" t="s">
        <v>129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193</v>
      </c>
      <c r="BM136" s="140" t="s">
        <v>199</v>
      </c>
    </row>
    <row r="137" spans="2:65" s="1" customFormat="1" ht="24">
      <c r="B137" s="128"/>
      <c r="C137" s="147" t="s">
        <v>141</v>
      </c>
      <c r="D137" s="147" t="s">
        <v>195</v>
      </c>
      <c r="E137" s="148" t="s">
        <v>200</v>
      </c>
      <c r="F137" s="149" t="s">
        <v>201</v>
      </c>
      <c r="G137" s="150" t="s">
        <v>191</v>
      </c>
      <c r="H137" s="151">
        <v>7</v>
      </c>
      <c r="I137" s="152"/>
      <c r="J137" s="153">
        <f t="shared" si="0"/>
        <v>0</v>
      </c>
      <c r="K137" s="149" t="s">
        <v>1</v>
      </c>
      <c r="L137" s="154"/>
      <c r="M137" s="155" t="s">
        <v>1</v>
      </c>
      <c r="N137" s="156" t="s">
        <v>39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198</v>
      </c>
      <c r="AT137" s="140" t="s">
        <v>195</v>
      </c>
      <c r="AU137" s="140" t="s">
        <v>84</v>
      </c>
      <c r="AY137" s="13" t="s">
        <v>129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3" t="s">
        <v>82</v>
      </c>
      <c r="BK137" s="141">
        <f t="shared" si="9"/>
        <v>0</v>
      </c>
      <c r="BL137" s="13" t="s">
        <v>193</v>
      </c>
      <c r="BM137" s="140" t="s">
        <v>202</v>
      </c>
    </row>
    <row r="138" spans="2:65" s="1" customFormat="1" ht="24">
      <c r="B138" s="128"/>
      <c r="C138" s="147" t="s">
        <v>136</v>
      </c>
      <c r="D138" s="147" t="s">
        <v>195</v>
      </c>
      <c r="E138" s="148" t="s">
        <v>203</v>
      </c>
      <c r="F138" s="149" t="s">
        <v>204</v>
      </c>
      <c r="G138" s="150" t="s">
        <v>191</v>
      </c>
      <c r="H138" s="151">
        <v>11</v>
      </c>
      <c r="I138" s="152"/>
      <c r="J138" s="153">
        <f t="shared" si="0"/>
        <v>0</v>
      </c>
      <c r="K138" s="149" t="s">
        <v>1</v>
      </c>
      <c r="L138" s="154"/>
      <c r="M138" s="155" t="s">
        <v>1</v>
      </c>
      <c r="N138" s="156" t="s">
        <v>39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198</v>
      </c>
      <c r="AT138" s="140" t="s">
        <v>195</v>
      </c>
      <c r="AU138" s="140" t="s">
        <v>84</v>
      </c>
      <c r="AY138" s="13" t="s">
        <v>129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3" t="s">
        <v>82</v>
      </c>
      <c r="BK138" s="141">
        <f t="shared" si="9"/>
        <v>0</v>
      </c>
      <c r="BL138" s="13" t="s">
        <v>193</v>
      </c>
      <c r="BM138" s="140" t="s">
        <v>205</v>
      </c>
    </row>
    <row r="139" spans="2:65" s="1" customFormat="1" ht="12">
      <c r="B139" s="128"/>
      <c r="C139" s="147" t="s">
        <v>128</v>
      </c>
      <c r="D139" s="147"/>
      <c r="E139" s="148"/>
      <c r="F139" s="149" t="s">
        <v>1128</v>
      </c>
      <c r="G139" s="150"/>
      <c r="H139" s="151"/>
      <c r="I139" s="152"/>
      <c r="J139" s="153">
        <f t="shared" si="0"/>
        <v>0</v>
      </c>
      <c r="K139" s="149" t="s">
        <v>1</v>
      </c>
      <c r="L139" s="154"/>
      <c r="M139" s="155" t="s">
        <v>1</v>
      </c>
      <c r="N139" s="156" t="s">
        <v>39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198</v>
      </c>
      <c r="AT139" s="140" t="s">
        <v>195</v>
      </c>
      <c r="AU139" s="140" t="s">
        <v>84</v>
      </c>
      <c r="AY139" s="13" t="s">
        <v>129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3" t="s">
        <v>82</v>
      </c>
      <c r="BK139" s="141">
        <f t="shared" si="9"/>
        <v>0</v>
      </c>
      <c r="BL139" s="13" t="s">
        <v>193</v>
      </c>
      <c r="BM139" s="140" t="s">
        <v>207</v>
      </c>
    </row>
    <row r="140" spans="2:65" s="1" customFormat="1" ht="66.75" customHeight="1">
      <c r="B140" s="128"/>
      <c r="C140" s="129" t="s">
        <v>153</v>
      </c>
      <c r="D140" s="129" t="s">
        <v>132</v>
      </c>
      <c r="E140" s="130" t="s">
        <v>208</v>
      </c>
      <c r="F140" s="131" t="s">
        <v>209</v>
      </c>
      <c r="G140" s="132" t="s">
        <v>191</v>
      </c>
      <c r="H140" s="133">
        <v>90</v>
      </c>
      <c r="I140" s="134"/>
      <c r="J140" s="135">
        <f t="shared" si="0"/>
        <v>0</v>
      </c>
      <c r="K140" s="131" t="s">
        <v>192</v>
      </c>
      <c r="L140" s="28"/>
      <c r="M140" s="136" t="s">
        <v>1</v>
      </c>
      <c r="N140" s="137" t="s">
        <v>39</v>
      </c>
      <c r="P140" s="138">
        <f t="shared" si="1"/>
        <v>0</v>
      </c>
      <c r="Q140" s="138">
        <v>1.1E-4</v>
      </c>
      <c r="R140" s="138">
        <f t="shared" si="2"/>
        <v>9.9000000000000008E-3</v>
      </c>
      <c r="S140" s="138">
        <v>0</v>
      </c>
      <c r="T140" s="139">
        <f t="shared" si="3"/>
        <v>0</v>
      </c>
      <c r="AR140" s="140" t="s">
        <v>193</v>
      </c>
      <c r="AT140" s="140" t="s">
        <v>132</v>
      </c>
      <c r="AU140" s="140" t="s">
        <v>84</v>
      </c>
      <c r="AY140" s="13" t="s">
        <v>129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3" t="s">
        <v>82</v>
      </c>
      <c r="BK140" s="141">
        <f t="shared" si="9"/>
        <v>0</v>
      </c>
      <c r="BL140" s="13" t="s">
        <v>193</v>
      </c>
      <c r="BM140" s="140" t="s">
        <v>210</v>
      </c>
    </row>
    <row r="141" spans="2:65" s="1" customFormat="1" ht="24">
      <c r="B141" s="128"/>
      <c r="C141" s="147" t="s">
        <v>157</v>
      </c>
      <c r="D141" s="147" t="s">
        <v>195</v>
      </c>
      <c r="E141" s="148" t="s">
        <v>211</v>
      </c>
      <c r="F141" s="149" t="s">
        <v>954</v>
      </c>
      <c r="G141" s="150" t="s">
        <v>191</v>
      </c>
      <c r="H141" s="151">
        <v>32</v>
      </c>
      <c r="I141" s="152"/>
      <c r="J141" s="153">
        <f t="shared" si="0"/>
        <v>0</v>
      </c>
      <c r="K141" s="149" t="s">
        <v>1</v>
      </c>
      <c r="L141" s="154"/>
      <c r="M141" s="155" t="s">
        <v>1</v>
      </c>
      <c r="N141" s="156" t="s">
        <v>39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198</v>
      </c>
      <c r="AT141" s="140" t="s">
        <v>195</v>
      </c>
      <c r="AU141" s="140" t="s">
        <v>84</v>
      </c>
      <c r="AY141" s="13" t="s">
        <v>129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3" t="s">
        <v>82</v>
      </c>
      <c r="BK141" s="141">
        <f t="shared" si="9"/>
        <v>0</v>
      </c>
      <c r="BL141" s="13" t="s">
        <v>193</v>
      </c>
      <c r="BM141" s="140" t="s">
        <v>212</v>
      </c>
    </row>
    <row r="142" spans="2:65" s="1" customFormat="1" ht="24">
      <c r="B142" s="128"/>
      <c r="C142" s="147" t="s">
        <v>163</v>
      </c>
      <c r="D142" s="147" t="s">
        <v>195</v>
      </c>
      <c r="E142" s="148" t="s">
        <v>213</v>
      </c>
      <c r="F142" s="149" t="s">
        <v>214</v>
      </c>
      <c r="G142" s="150" t="s">
        <v>191</v>
      </c>
      <c r="H142" s="151">
        <v>24</v>
      </c>
      <c r="I142" s="152"/>
      <c r="J142" s="153">
        <f t="shared" si="0"/>
        <v>0</v>
      </c>
      <c r="K142" s="149" t="s">
        <v>1</v>
      </c>
      <c r="L142" s="154"/>
      <c r="M142" s="155" t="s">
        <v>1</v>
      </c>
      <c r="N142" s="156" t="s">
        <v>39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198</v>
      </c>
      <c r="AT142" s="140" t="s">
        <v>195</v>
      </c>
      <c r="AU142" s="140" t="s">
        <v>84</v>
      </c>
      <c r="AY142" s="13" t="s">
        <v>129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3" t="s">
        <v>82</v>
      </c>
      <c r="BK142" s="141">
        <f t="shared" si="9"/>
        <v>0</v>
      </c>
      <c r="BL142" s="13" t="s">
        <v>193</v>
      </c>
      <c r="BM142" s="140" t="s">
        <v>215</v>
      </c>
    </row>
    <row r="143" spans="2:65" s="1" customFormat="1" ht="24">
      <c r="B143" s="128"/>
      <c r="C143" s="147" t="s">
        <v>167</v>
      </c>
      <c r="D143" s="147" t="s">
        <v>195</v>
      </c>
      <c r="E143" s="148" t="s">
        <v>216</v>
      </c>
      <c r="F143" s="149" t="s">
        <v>217</v>
      </c>
      <c r="G143" s="150" t="s">
        <v>191</v>
      </c>
      <c r="H143" s="151">
        <v>34</v>
      </c>
      <c r="I143" s="152"/>
      <c r="J143" s="153">
        <f t="shared" si="0"/>
        <v>0</v>
      </c>
      <c r="K143" s="149" t="s">
        <v>1</v>
      </c>
      <c r="L143" s="154"/>
      <c r="M143" s="155" t="s">
        <v>1</v>
      </c>
      <c r="N143" s="156" t="s">
        <v>39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198</v>
      </c>
      <c r="AT143" s="140" t="s">
        <v>195</v>
      </c>
      <c r="AU143" s="140" t="s">
        <v>84</v>
      </c>
      <c r="AY143" s="13" t="s">
        <v>129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3" t="s">
        <v>82</v>
      </c>
      <c r="BK143" s="141">
        <f t="shared" si="9"/>
        <v>0</v>
      </c>
      <c r="BL143" s="13" t="s">
        <v>193</v>
      </c>
      <c r="BM143" s="140" t="s">
        <v>218</v>
      </c>
    </row>
    <row r="144" spans="2:65" s="1" customFormat="1" ht="44.25" customHeight="1">
      <c r="B144" s="128"/>
      <c r="C144" s="147" t="s">
        <v>219</v>
      </c>
      <c r="D144" s="147" t="s">
        <v>195</v>
      </c>
      <c r="E144" s="148" t="s">
        <v>220</v>
      </c>
      <c r="F144" s="149" t="s">
        <v>221</v>
      </c>
      <c r="G144" s="150" t="s">
        <v>222</v>
      </c>
      <c r="H144" s="151">
        <v>1</v>
      </c>
      <c r="I144" s="152"/>
      <c r="J144" s="153">
        <f t="shared" si="0"/>
        <v>0</v>
      </c>
      <c r="K144" s="149" t="s">
        <v>1</v>
      </c>
      <c r="L144" s="154"/>
      <c r="M144" s="155" t="s">
        <v>1</v>
      </c>
      <c r="N144" s="156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198</v>
      </c>
      <c r="AT144" s="140" t="s">
        <v>195</v>
      </c>
      <c r="AU144" s="140" t="s">
        <v>84</v>
      </c>
      <c r="AY144" s="13" t="s">
        <v>129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193</v>
      </c>
      <c r="BM144" s="140" t="s">
        <v>223</v>
      </c>
    </row>
    <row r="145" spans="2:65" s="1" customFormat="1" ht="44.25" customHeight="1">
      <c r="B145" s="128"/>
      <c r="C145" s="147" t="s">
        <v>224</v>
      </c>
      <c r="D145" s="147" t="s">
        <v>195</v>
      </c>
      <c r="E145" s="148" t="s">
        <v>225</v>
      </c>
      <c r="F145" s="149" t="s">
        <v>226</v>
      </c>
      <c r="G145" s="150" t="s">
        <v>222</v>
      </c>
      <c r="H145" s="151">
        <v>2</v>
      </c>
      <c r="I145" s="152"/>
      <c r="J145" s="153">
        <f t="shared" si="0"/>
        <v>0</v>
      </c>
      <c r="K145" s="149" t="s">
        <v>1</v>
      </c>
      <c r="L145" s="154"/>
      <c r="M145" s="155" t="s">
        <v>1</v>
      </c>
      <c r="N145" s="156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198</v>
      </c>
      <c r="AT145" s="140" t="s">
        <v>195</v>
      </c>
      <c r="AU145" s="140" t="s">
        <v>84</v>
      </c>
      <c r="AY145" s="13" t="s">
        <v>129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193</v>
      </c>
      <c r="BM145" s="140" t="s">
        <v>227</v>
      </c>
    </row>
    <row r="146" spans="2:65" s="1" customFormat="1" ht="44.25" customHeight="1">
      <c r="B146" s="128"/>
      <c r="C146" s="147" t="s">
        <v>228</v>
      </c>
      <c r="D146" s="147" t="s">
        <v>195</v>
      </c>
      <c r="E146" s="148" t="s">
        <v>229</v>
      </c>
      <c r="F146" s="149" t="s">
        <v>955</v>
      </c>
      <c r="G146" s="150" t="s">
        <v>222</v>
      </c>
      <c r="H146" s="151">
        <v>18</v>
      </c>
      <c r="I146" s="152"/>
      <c r="J146" s="153">
        <f t="shared" si="0"/>
        <v>0</v>
      </c>
      <c r="K146" s="149" t="s">
        <v>1</v>
      </c>
      <c r="L146" s="154"/>
      <c r="M146" s="155" t="s">
        <v>1</v>
      </c>
      <c r="N146" s="156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198</v>
      </c>
      <c r="AT146" s="140" t="s">
        <v>195</v>
      </c>
      <c r="AU146" s="140" t="s">
        <v>84</v>
      </c>
      <c r="AY146" s="13" t="s">
        <v>129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193</v>
      </c>
      <c r="BM146" s="140" t="s">
        <v>231</v>
      </c>
    </row>
    <row r="147" spans="2:65" s="1" customFormat="1" ht="44.25" customHeight="1">
      <c r="B147" s="128"/>
      <c r="C147" s="147" t="s">
        <v>232</v>
      </c>
      <c r="D147" s="147" t="s">
        <v>195</v>
      </c>
      <c r="E147" s="148" t="s">
        <v>233</v>
      </c>
      <c r="F147" s="149" t="s">
        <v>234</v>
      </c>
      <c r="G147" s="150" t="s">
        <v>222</v>
      </c>
      <c r="H147" s="151">
        <v>10</v>
      </c>
      <c r="I147" s="152"/>
      <c r="J147" s="153">
        <f t="shared" si="0"/>
        <v>0</v>
      </c>
      <c r="K147" s="149" t="s">
        <v>1</v>
      </c>
      <c r="L147" s="154"/>
      <c r="M147" s="155" t="s">
        <v>1</v>
      </c>
      <c r="N147" s="156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198</v>
      </c>
      <c r="AT147" s="140" t="s">
        <v>195</v>
      </c>
      <c r="AU147" s="140" t="s">
        <v>84</v>
      </c>
      <c r="AY147" s="13" t="s">
        <v>129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193</v>
      </c>
      <c r="BM147" s="140" t="s">
        <v>235</v>
      </c>
    </row>
    <row r="148" spans="2:65" s="1" customFormat="1" ht="44.25" customHeight="1">
      <c r="B148" s="128"/>
      <c r="C148" s="147" t="s">
        <v>236</v>
      </c>
      <c r="D148" s="147" t="s">
        <v>195</v>
      </c>
      <c r="E148" s="148" t="s">
        <v>237</v>
      </c>
      <c r="F148" s="149" t="s">
        <v>238</v>
      </c>
      <c r="G148" s="150" t="s">
        <v>222</v>
      </c>
      <c r="H148" s="151">
        <v>12</v>
      </c>
      <c r="I148" s="152"/>
      <c r="J148" s="153">
        <f t="shared" si="0"/>
        <v>0</v>
      </c>
      <c r="K148" s="149" t="s">
        <v>1</v>
      </c>
      <c r="L148" s="154"/>
      <c r="M148" s="155" t="s">
        <v>1</v>
      </c>
      <c r="N148" s="156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198</v>
      </c>
      <c r="AT148" s="140" t="s">
        <v>195</v>
      </c>
      <c r="AU148" s="140" t="s">
        <v>84</v>
      </c>
      <c r="AY148" s="13" t="s">
        <v>129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193</v>
      </c>
      <c r="BM148" s="140" t="s">
        <v>239</v>
      </c>
    </row>
    <row r="149" spans="2:65" s="1" customFormat="1" ht="21.75" customHeight="1">
      <c r="B149" s="128"/>
      <c r="C149" s="147" t="s">
        <v>8</v>
      </c>
      <c r="D149" s="147" t="s">
        <v>195</v>
      </c>
      <c r="E149" s="148" t="s">
        <v>240</v>
      </c>
      <c r="F149" s="149" t="s">
        <v>241</v>
      </c>
      <c r="G149" s="150" t="s">
        <v>242</v>
      </c>
      <c r="H149" s="151">
        <v>18</v>
      </c>
      <c r="I149" s="152"/>
      <c r="J149" s="153">
        <f t="shared" si="0"/>
        <v>0</v>
      </c>
      <c r="K149" s="149" t="s">
        <v>1</v>
      </c>
      <c r="L149" s="154"/>
      <c r="M149" s="155" t="s">
        <v>1</v>
      </c>
      <c r="N149" s="156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198</v>
      </c>
      <c r="AT149" s="140" t="s">
        <v>195</v>
      </c>
      <c r="AU149" s="140" t="s">
        <v>84</v>
      </c>
      <c r="AY149" s="13" t="s">
        <v>129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193</v>
      </c>
      <c r="BM149" s="140" t="s">
        <v>243</v>
      </c>
    </row>
    <row r="150" spans="2:65" s="1" customFormat="1" ht="24">
      <c r="B150" s="128"/>
      <c r="C150" s="129" t="s">
        <v>193</v>
      </c>
      <c r="D150" s="129" t="s">
        <v>132</v>
      </c>
      <c r="E150" s="130" t="s">
        <v>244</v>
      </c>
      <c r="F150" s="131" t="s">
        <v>245</v>
      </c>
      <c r="G150" s="132" t="s">
        <v>246</v>
      </c>
      <c r="H150" s="133">
        <v>1</v>
      </c>
      <c r="I150" s="134"/>
      <c r="J150" s="135">
        <f t="shared" si="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193</v>
      </c>
      <c r="AT150" s="140" t="s">
        <v>132</v>
      </c>
      <c r="AU150" s="140" t="s">
        <v>84</v>
      </c>
      <c r="AY150" s="13" t="s">
        <v>129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193</v>
      </c>
      <c r="BM150" s="140" t="s">
        <v>247</v>
      </c>
    </row>
    <row r="151" spans="2:65" s="1" customFormat="1" ht="21.75" customHeight="1">
      <c r="B151" s="128"/>
      <c r="C151" s="129" t="s">
        <v>248</v>
      </c>
      <c r="D151" s="129" t="s">
        <v>132</v>
      </c>
      <c r="E151" s="130" t="s">
        <v>249</v>
      </c>
      <c r="F151" s="131" t="s">
        <v>250</v>
      </c>
      <c r="G151" s="132" t="s">
        <v>222</v>
      </c>
      <c r="H151" s="133">
        <v>4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9.0000000000000006E-5</v>
      </c>
      <c r="R151" s="138">
        <f t="shared" si="2"/>
        <v>3.6000000000000002E-4</v>
      </c>
      <c r="S151" s="138">
        <v>0</v>
      </c>
      <c r="T151" s="139">
        <f t="shared" si="3"/>
        <v>0</v>
      </c>
      <c r="AR151" s="140" t="s">
        <v>193</v>
      </c>
      <c r="AT151" s="140" t="s">
        <v>132</v>
      </c>
      <c r="AU151" s="140" t="s">
        <v>84</v>
      </c>
      <c r="AY151" s="13" t="s">
        <v>129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193</v>
      </c>
      <c r="BM151" s="140" t="s">
        <v>251</v>
      </c>
    </row>
    <row r="152" spans="2:65" s="1" customFormat="1" ht="24">
      <c r="B152" s="128"/>
      <c r="C152" s="147" t="s">
        <v>252</v>
      </c>
      <c r="D152" s="147" t="s">
        <v>195</v>
      </c>
      <c r="E152" s="148" t="s">
        <v>253</v>
      </c>
      <c r="F152" s="149" t="s">
        <v>254</v>
      </c>
      <c r="G152" s="150" t="s">
        <v>222</v>
      </c>
      <c r="H152" s="151">
        <v>2</v>
      </c>
      <c r="I152" s="152"/>
      <c r="J152" s="153">
        <f t="shared" si="0"/>
        <v>0</v>
      </c>
      <c r="K152" s="149" t="s">
        <v>192</v>
      </c>
      <c r="L152" s="154"/>
      <c r="M152" s="155" t="s">
        <v>1</v>
      </c>
      <c r="N152" s="156" t="s">
        <v>39</v>
      </c>
      <c r="P152" s="138">
        <f t="shared" si="1"/>
        <v>0</v>
      </c>
      <c r="Q152" s="138">
        <v>1.2999999999999999E-3</v>
      </c>
      <c r="R152" s="138">
        <f t="shared" si="2"/>
        <v>2.5999999999999999E-3</v>
      </c>
      <c r="S152" s="138">
        <v>0</v>
      </c>
      <c r="T152" s="139">
        <f t="shared" si="3"/>
        <v>0</v>
      </c>
      <c r="AR152" s="140" t="s">
        <v>198</v>
      </c>
      <c r="AT152" s="140" t="s">
        <v>195</v>
      </c>
      <c r="AU152" s="140" t="s">
        <v>84</v>
      </c>
      <c r="AY152" s="13" t="s">
        <v>129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193</v>
      </c>
      <c r="BM152" s="140" t="s">
        <v>255</v>
      </c>
    </row>
    <row r="153" spans="2:65" s="1" customFormat="1" ht="24">
      <c r="B153" s="128"/>
      <c r="C153" s="147" t="s">
        <v>256</v>
      </c>
      <c r="D153" s="147" t="s">
        <v>195</v>
      </c>
      <c r="E153" s="148" t="s">
        <v>257</v>
      </c>
      <c r="F153" s="149" t="s">
        <v>258</v>
      </c>
      <c r="G153" s="150" t="s">
        <v>222</v>
      </c>
      <c r="H153" s="151">
        <v>2</v>
      </c>
      <c r="I153" s="152"/>
      <c r="J153" s="153">
        <f t="shared" si="0"/>
        <v>0</v>
      </c>
      <c r="K153" s="149" t="s">
        <v>192</v>
      </c>
      <c r="L153" s="154"/>
      <c r="M153" s="155" t="s">
        <v>1</v>
      </c>
      <c r="N153" s="156" t="s">
        <v>39</v>
      </c>
      <c r="P153" s="138">
        <f t="shared" si="1"/>
        <v>0</v>
      </c>
      <c r="Q153" s="138">
        <v>2.2000000000000001E-3</v>
      </c>
      <c r="R153" s="138">
        <f t="shared" si="2"/>
        <v>4.4000000000000003E-3</v>
      </c>
      <c r="S153" s="138">
        <v>0</v>
      </c>
      <c r="T153" s="139">
        <f t="shared" si="3"/>
        <v>0</v>
      </c>
      <c r="AR153" s="140" t="s">
        <v>198</v>
      </c>
      <c r="AT153" s="140" t="s">
        <v>195</v>
      </c>
      <c r="AU153" s="140" t="s">
        <v>84</v>
      </c>
      <c r="AY153" s="13" t="s">
        <v>129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193</v>
      </c>
      <c r="BM153" s="140" t="s">
        <v>259</v>
      </c>
    </row>
    <row r="154" spans="2:65" s="1" customFormat="1" ht="36">
      <c r="B154" s="128"/>
      <c r="C154" s="129" t="s">
        <v>260</v>
      </c>
      <c r="D154" s="129" t="s">
        <v>132</v>
      </c>
      <c r="E154" s="130" t="s">
        <v>261</v>
      </c>
      <c r="F154" s="131" t="s">
        <v>262</v>
      </c>
      <c r="G154" s="132" t="s">
        <v>263</v>
      </c>
      <c r="H154" s="133">
        <v>48</v>
      </c>
      <c r="I154" s="134"/>
      <c r="J154" s="135">
        <f t="shared" si="0"/>
        <v>0</v>
      </c>
      <c r="K154" s="131" t="s">
        <v>192</v>
      </c>
      <c r="L154" s="28"/>
      <c r="M154" s="136" t="s">
        <v>1</v>
      </c>
      <c r="N154" s="137" t="s">
        <v>39</v>
      </c>
      <c r="P154" s="138">
        <f t="shared" si="1"/>
        <v>0</v>
      </c>
      <c r="Q154" s="138">
        <v>6.9999999999999994E-5</v>
      </c>
      <c r="R154" s="138">
        <f t="shared" si="2"/>
        <v>3.3599999999999997E-3</v>
      </c>
      <c r="S154" s="138">
        <v>0</v>
      </c>
      <c r="T154" s="139">
        <f t="shared" si="3"/>
        <v>0</v>
      </c>
      <c r="AR154" s="140" t="s">
        <v>193</v>
      </c>
      <c r="AT154" s="140" t="s">
        <v>132</v>
      </c>
      <c r="AU154" s="140" t="s">
        <v>84</v>
      </c>
      <c r="AY154" s="13" t="s">
        <v>129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193</v>
      </c>
      <c r="BM154" s="140" t="s">
        <v>264</v>
      </c>
    </row>
    <row r="155" spans="2:65" s="1" customFormat="1" ht="16.5" customHeight="1">
      <c r="B155" s="128"/>
      <c r="C155" s="147" t="s">
        <v>7</v>
      </c>
      <c r="D155" s="147" t="s">
        <v>195</v>
      </c>
      <c r="E155" s="148" t="s">
        <v>265</v>
      </c>
      <c r="F155" s="149" t="s">
        <v>266</v>
      </c>
      <c r="G155" s="150" t="s">
        <v>263</v>
      </c>
      <c r="H155" s="151">
        <v>48</v>
      </c>
      <c r="I155" s="152"/>
      <c r="J155" s="153">
        <f t="shared" si="0"/>
        <v>0</v>
      </c>
      <c r="K155" s="149" t="s">
        <v>1</v>
      </c>
      <c r="L155" s="154"/>
      <c r="M155" s="155" t="s">
        <v>1</v>
      </c>
      <c r="N155" s="156" t="s">
        <v>39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198</v>
      </c>
      <c r="AT155" s="140" t="s">
        <v>195</v>
      </c>
      <c r="AU155" s="140" t="s">
        <v>84</v>
      </c>
      <c r="AY155" s="13" t="s">
        <v>129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3" t="s">
        <v>82</v>
      </c>
      <c r="BK155" s="141">
        <f t="shared" si="9"/>
        <v>0</v>
      </c>
      <c r="BL155" s="13" t="s">
        <v>193</v>
      </c>
      <c r="BM155" s="140" t="s">
        <v>267</v>
      </c>
    </row>
    <row r="156" spans="2:65" s="11" customFormat="1" ht="22.9" customHeight="1">
      <c r="B156" s="116"/>
      <c r="D156" s="117" t="s">
        <v>73</v>
      </c>
      <c r="E156" s="126" t="s">
        <v>268</v>
      </c>
      <c r="F156" s="126" t="s">
        <v>269</v>
      </c>
      <c r="I156" s="119"/>
      <c r="J156" s="127">
        <f>BK156</f>
        <v>0</v>
      </c>
      <c r="L156" s="116"/>
      <c r="M156" s="121"/>
      <c r="P156" s="122">
        <f>SUM(P157:P159)</f>
        <v>0</v>
      </c>
      <c r="R156" s="122">
        <f>SUM(R157:R159)</f>
        <v>4.4399999999999995E-3</v>
      </c>
      <c r="T156" s="123">
        <f>SUM(T157:T159)</f>
        <v>0</v>
      </c>
      <c r="AR156" s="117" t="s">
        <v>84</v>
      </c>
      <c r="AT156" s="124" t="s">
        <v>73</v>
      </c>
      <c r="AU156" s="124" t="s">
        <v>82</v>
      </c>
      <c r="AY156" s="117" t="s">
        <v>129</v>
      </c>
      <c r="BK156" s="125">
        <f>SUM(BK157:BK159)</f>
        <v>0</v>
      </c>
    </row>
    <row r="157" spans="2:65" s="1" customFormat="1" ht="21.75" customHeight="1">
      <c r="B157" s="128"/>
      <c r="C157" s="129" t="s">
        <v>270</v>
      </c>
      <c r="D157" s="129" t="s">
        <v>132</v>
      </c>
      <c r="E157" s="130" t="s">
        <v>271</v>
      </c>
      <c r="F157" s="131" t="s">
        <v>272</v>
      </c>
      <c r="G157" s="132" t="s">
        <v>191</v>
      </c>
      <c r="H157" s="133">
        <v>10</v>
      </c>
      <c r="I157" s="134"/>
      <c r="J157" s="135">
        <f>ROUND(I157*H157,2)</f>
        <v>0</v>
      </c>
      <c r="K157" s="131" t="s">
        <v>192</v>
      </c>
      <c r="L157" s="28"/>
      <c r="M157" s="136" t="s">
        <v>1</v>
      </c>
      <c r="N157" s="137" t="s">
        <v>39</v>
      </c>
      <c r="P157" s="138">
        <f>O157*H157</f>
        <v>0</v>
      </c>
      <c r="Q157" s="138">
        <v>4.0999999999999999E-4</v>
      </c>
      <c r="R157" s="138">
        <f>Q157*H157</f>
        <v>4.0999999999999995E-3</v>
      </c>
      <c r="S157" s="138">
        <v>0</v>
      </c>
      <c r="T157" s="139">
        <f>S157*H157</f>
        <v>0</v>
      </c>
      <c r="AR157" s="140" t="s">
        <v>193</v>
      </c>
      <c r="AT157" s="140" t="s">
        <v>132</v>
      </c>
      <c r="AU157" s="140" t="s">
        <v>84</v>
      </c>
      <c r="AY157" s="13" t="s">
        <v>129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82</v>
      </c>
      <c r="BK157" s="141">
        <f>ROUND(I157*H157,2)</f>
        <v>0</v>
      </c>
      <c r="BL157" s="13" t="s">
        <v>193</v>
      </c>
      <c r="BM157" s="140" t="s">
        <v>273</v>
      </c>
    </row>
    <row r="158" spans="2:65" s="1" customFormat="1" ht="24">
      <c r="B158" s="128"/>
      <c r="C158" s="129" t="s">
        <v>274</v>
      </c>
      <c r="D158" s="129" t="s">
        <v>132</v>
      </c>
      <c r="E158" s="130" t="s">
        <v>275</v>
      </c>
      <c r="F158" s="131" t="s">
        <v>276</v>
      </c>
      <c r="G158" s="132" t="s">
        <v>222</v>
      </c>
      <c r="H158" s="133">
        <v>1</v>
      </c>
      <c r="I158" s="134"/>
      <c r="J158" s="135">
        <f>ROUND(I158*H158,2)</f>
        <v>0</v>
      </c>
      <c r="K158" s="131" t="s">
        <v>1</v>
      </c>
      <c r="L158" s="28"/>
      <c r="M158" s="136" t="s">
        <v>1</v>
      </c>
      <c r="N158" s="137" t="s">
        <v>39</v>
      </c>
      <c r="P158" s="138">
        <f>O158*H158</f>
        <v>0</v>
      </c>
      <c r="Q158" s="138">
        <v>3.4000000000000002E-4</v>
      </c>
      <c r="R158" s="138">
        <f>Q158*H158</f>
        <v>3.4000000000000002E-4</v>
      </c>
      <c r="S158" s="138">
        <v>0</v>
      </c>
      <c r="T158" s="139">
        <f>S158*H158</f>
        <v>0</v>
      </c>
      <c r="AR158" s="140" t="s">
        <v>193</v>
      </c>
      <c r="AT158" s="140" t="s">
        <v>132</v>
      </c>
      <c r="AU158" s="140" t="s">
        <v>84</v>
      </c>
      <c r="AY158" s="13" t="s">
        <v>129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82</v>
      </c>
      <c r="BK158" s="141">
        <f>ROUND(I158*H158,2)</f>
        <v>0</v>
      </c>
      <c r="BL158" s="13" t="s">
        <v>193</v>
      </c>
      <c r="BM158" s="140" t="s">
        <v>277</v>
      </c>
    </row>
    <row r="159" spans="2:65" s="1" customFormat="1" ht="24">
      <c r="B159" s="128"/>
      <c r="C159" s="129" t="s">
        <v>278</v>
      </c>
      <c r="D159" s="129" t="s">
        <v>132</v>
      </c>
      <c r="E159" s="130" t="s">
        <v>279</v>
      </c>
      <c r="F159" s="131" t="s">
        <v>280</v>
      </c>
      <c r="G159" s="132" t="s">
        <v>191</v>
      </c>
      <c r="H159" s="133">
        <v>10</v>
      </c>
      <c r="I159" s="134"/>
      <c r="J159" s="135">
        <f>ROUND(I159*H159,2)</f>
        <v>0</v>
      </c>
      <c r="K159" s="131" t="s">
        <v>192</v>
      </c>
      <c r="L159" s="28"/>
      <c r="M159" s="136" t="s">
        <v>1</v>
      </c>
      <c r="N159" s="137" t="s">
        <v>39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193</v>
      </c>
      <c r="AT159" s="140" t="s">
        <v>132</v>
      </c>
      <c r="AU159" s="140" t="s">
        <v>84</v>
      </c>
      <c r="AY159" s="13" t="s">
        <v>129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82</v>
      </c>
      <c r="BK159" s="141">
        <f>ROUND(I159*H159,2)</f>
        <v>0</v>
      </c>
      <c r="BL159" s="13" t="s">
        <v>193</v>
      </c>
      <c r="BM159" s="140" t="s">
        <v>281</v>
      </c>
    </row>
    <row r="160" spans="2:65" s="11" customFormat="1" ht="22.9" customHeight="1">
      <c r="B160" s="116"/>
      <c r="D160" s="117" t="s">
        <v>73</v>
      </c>
      <c r="E160" s="126" t="s">
        <v>282</v>
      </c>
      <c r="F160" s="126" t="s">
        <v>283</v>
      </c>
      <c r="I160" s="119"/>
      <c r="J160" s="127">
        <f>BK160</f>
        <v>0</v>
      </c>
      <c r="L160" s="116"/>
      <c r="M160" s="121"/>
      <c r="P160" s="122">
        <f>SUM(P161:P164)</f>
        <v>0</v>
      </c>
      <c r="R160" s="122">
        <f>SUM(R161:R164)</f>
        <v>2.3479999999999997E-2</v>
      </c>
      <c r="T160" s="123">
        <f>SUM(T161:T164)</f>
        <v>0</v>
      </c>
      <c r="AR160" s="117" t="s">
        <v>84</v>
      </c>
      <c r="AT160" s="124" t="s">
        <v>73</v>
      </c>
      <c r="AU160" s="124" t="s">
        <v>82</v>
      </c>
      <c r="AY160" s="117" t="s">
        <v>129</v>
      </c>
      <c r="BK160" s="125">
        <f>SUM(BK161:BK164)</f>
        <v>0</v>
      </c>
    </row>
    <row r="161" spans="2:65" s="1" customFormat="1" ht="33" customHeight="1">
      <c r="B161" s="128"/>
      <c r="C161" s="129" t="s">
        <v>284</v>
      </c>
      <c r="D161" s="129" t="s">
        <v>132</v>
      </c>
      <c r="E161" s="130" t="s">
        <v>285</v>
      </c>
      <c r="F161" s="131" t="s">
        <v>286</v>
      </c>
      <c r="G161" s="132" t="s">
        <v>191</v>
      </c>
      <c r="H161" s="133">
        <v>4</v>
      </c>
      <c r="I161" s="134"/>
      <c r="J161" s="135">
        <f>ROUND(I161*H161,2)</f>
        <v>0</v>
      </c>
      <c r="K161" s="131" t="s">
        <v>192</v>
      </c>
      <c r="L161" s="28"/>
      <c r="M161" s="136" t="s">
        <v>1</v>
      </c>
      <c r="N161" s="137" t="s">
        <v>39</v>
      </c>
      <c r="P161" s="138">
        <f>O161*H161</f>
        <v>0</v>
      </c>
      <c r="Q161" s="138">
        <v>1.16E-3</v>
      </c>
      <c r="R161" s="138">
        <f>Q161*H161</f>
        <v>4.64E-3</v>
      </c>
      <c r="S161" s="138">
        <v>0</v>
      </c>
      <c r="T161" s="139">
        <f>S161*H161</f>
        <v>0</v>
      </c>
      <c r="AR161" s="140" t="s">
        <v>193</v>
      </c>
      <c r="AT161" s="140" t="s">
        <v>132</v>
      </c>
      <c r="AU161" s="140" t="s">
        <v>84</v>
      </c>
      <c r="AY161" s="13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82</v>
      </c>
      <c r="BK161" s="141">
        <f>ROUND(I161*H161,2)</f>
        <v>0</v>
      </c>
      <c r="BL161" s="13" t="s">
        <v>193</v>
      </c>
      <c r="BM161" s="140" t="s">
        <v>287</v>
      </c>
    </row>
    <row r="162" spans="2:65" s="1" customFormat="1" ht="33" customHeight="1">
      <c r="B162" s="128"/>
      <c r="C162" s="129" t="s">
        <v>288</v>
      </c>
      <c r="D162" s="129" t="s">
        <v>132</v>
      </c>
      <c r="E162" s="130" t="s">
        <v>289</v>
      </c>
      <c r="F162" s="131" t="s">
        <v>290</v>
      </c>
      <c r="G162" s="132" t="s">
        <v>191</v>
      </c>
      <c r="H162" s="133">
        <v>11</v>
      </c>
      <c r="I162" s="134"/>
      <c r="J162" s="135">
        <f>ROUND(I162*H162,2)</f>
        <v>0</v>
      </c>
      <c r="K162" s="131" t="s">
        <v>192</v>
      </c>
      <c r="L162" s="28"/>
      <c r="M162" s="136" t="s">
        <v>1</v>
      </c>
      <c r="N162" s="137" t="s">
        <v>39</v>
      </c>
      <c r="P162" s="138">
        <f>O162*H162</f>
        <v>0</v>
      </c>
      <c r="Q162" s="138">
        <v>1.4400000000000001E-3</v>
      </c>
      <c r="R162" s="138">
        <f>Q162*H162</f>
        <v>1.584E-2</v>
      </c>
      <c r="S162" s="138">
        <v>0</v>
      </c>
      <c r="T162" s="139">
        <f>S162*H162</f>
        <v>0</v>
      </c>
      <c r="AR162" s="140" t="s">
        <v>193</v>
      </c>
      <c r="AT162" s="140" t="s">
        <v>132</v>
      </c>
      <c r="AU162" s="140" t="s">
        <v>84</v>
      </c>
      <c r="AY162" s="13" t="s">
        <v>129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82</v>
      </c>
      <c r="BK162" s="141">
        <f>ROUND(I162*H162,2)</f>
        <v>0</v>
      </c>
      <c r="BL162" s="13" t="s">
        <v>193</v>
      </c>
      <c r="BM162" s="140" t="s">
        <v>291</v>
      </c>
    </row>
    <row r="163" spans="2:65" s="1" customFormat="1" ht="36">
      <c r="B163" s="128"/>
      <c r="C163" s="129" t="s">
        <v>292</v>
      </c>
      <c r="D163" s="129" t="s">
        <v>132</v>
      </c>
      <c r="E163" s="130" t="s">
        <v>293</v>
      </c>
      <c r="F163" s="131" t="s">
        <v>294</v>
      </c>
      <c r="G163" s="132" t="s">
        <v>191</v>
      </c>
      <c r="H163" s="133">
        <v>15</v>
      </c>
      <c r="I163" s="134"/>
      <c r="J163" s="135">
        <f>ROUND(I163*H163,2)</f>
        <v>0</v>
      </c>
      <c r="K163" s="131" t="s">
        <v>192</v>
      </c>
      <c r="L163" s="28"/>
      <c r="M163" s="136" t="s">
        <v>1</v>
      </c>
      <c r="N163" s="137" t="s">
        <v>39</v>
      </c>
      <c r="P163" s="138">
        <f>O163*H163</f>
        <v>0</v>
      </c>
      <c r="Q163" s="138">
        <v>1.9000000000000001E-4</v>
      </c>
      <c r="R163" s="138">
        <f>Q163*H163</f>
        <v>2.8500000000000001E-3</v>
      </c>
      <c r="S163" s="138">
        <v>0</v>
      </c>
      <c r="T163" s="139">
        <f>S163*H163</f>
        <v>0</v>
      </c>
      <c r="AR163" s="140" t="s">
        <v>193</v>
      </c>
      <c r="AT163" s="140" t="s">
        <v>132</v>
      </c>
      <c r="AU163" s="140" t="s">
        <v>84</v>
      </c>
      <c r="AY163" s="13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82</v>
      </c>
      <c r="BK163" s="141">
        <f>ROUND(I163*H163,2)</f>
        <v>0</v>
      </c>
      <c r="BL163" s="13" t="s">
        <v>193</v>
      </c>
      <c r="BM163" s="140" t="s">
        <v>295</v>
      </c>
    </row>
    <row r="164" spans="2:65" s="1" customFormat="1" ht="33" customHeight="1">
      <c r="B164" s="128"/>
      <c r="C164" s="129" t="s">
        <v>296</v>
      </c>
      <c r="D164" s="129" t="s">
        <v>132</v>
      </c>
      <c r="E164" s="130" t="s">
        <v>297</v>
      </c>
      <c r="F164" s="131" t="s">
        <v>298</v>
      </c>
      <c r="G164" s="132" t="s">
        <v>191</v>
      </c>
      <c r="H164" s="133">
        <v>15</v>
      </c>
      <c r="I164" s="134"/>
      <c r="J164" s="135">
        <f>ROUND(I164*H164,2)</f>
        <v>0</v>
      </c>
      <c r="K164" s="131" t="s">
        <v>192</v>
      </c>
      <c r="L164" s="28"/>
      <c r="M164" s="136" t="s">
        <v>1</v>
      </c>
      <c r="N164" s="137" t="s">
        <v>39</v>
      </c>
      <c r="P164" s="138">
        <f>O164*H164</f>
        <v>0</v>
      </c>
      <c r="Q164" s="138">
        <v>1.0000000000000001E-5</v>
      </c>
      <c r="R164" s="138">
        <f>Q164*H164</f>
        <v>1.5000000000000001E-4</v>
      </c>
      <c r="S164" s="138">
        <v>0</v>
      </c>
      <c r="T164" s="139">
        <f>S164*H164</f>
        <v>0</v>
      </c>
      <c r="AR164" s="140" t="s">
        <v>193</v>
      </c>
      <c r="AT164" s="140" t="s">
        <v>132</v>
      </c>
      <c r="AU164" s="140" t="s">
        <v>84</v>
      </c>
      <c r="AY164" s="13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82</v>
      </c>
      <c r="BK164" s="141">
        <f>ROUND(I164*H164,2)</f>
        <v>0</v>
      </c>
      <c r="BL164" s="13" t="s">
        <v>193</v>
      </c>
      <c r="BM164" s="140" t="s">
        <v>299</v>
      </c>
    </row>
    <row r="165" spans="2:65" s="11" customFormat="1" ht="22.9" customHeight="1">
      <c r="B165" s="116"/>
      <c r="D165" s="117" t="s">
        <v>73</v>
      </c>
      <c r="E165" s="126" t="s">
        <v>300</v>
      </c>
      <c r="F165" s="126" t="s">
        <v>301</v>
      </c>
      <c r="I165" s="119"/>
      <c r="J165" s="127">
        <f>BK165</f>
        <v>0</v>
      </c>
      <c r="L165" s="116"/>
      <c r="M165" s="121"/>
      <c r="P165" s="122">
        <f>SUM(P166:P209)</f>
        <v>0</v>
      </c>
      <c r="R165" s="122">
        <f>SUM(R166:R209)</f>
        <v>0.21481999999999998</v>
      </c>
      <c r="T165" s="123">
        <f>SUM(T166:T209)</f>
        <v>0</v>
      </c>
      <c r="AR165" s="117" t="s">
        <v>84</v>
      </c>
      <c r="AT165" s="124" t="s">
        <v>73</v>
      </c>
      <c r="AU165" s="124" t="s">
        <v>82</v>
      </c>
      <c r="AY165" s="117" t="s">
        <v>129</v>
      </c>
      <c r="BK165" s="125">
        <f>SUM(BK166:BK209)</f>
        <v>0</v>
      </c>
    </row>
    <row r="166" spans="2:65" s="1" customFormat="1" ht="168" customHeight="1">
      <c r="B166" s="128"/>
      <c r="C166" s="129" t="s">
        <v>302</v>
      </c>
      <c r="D166" s="129" t="s">
        <v>132</v>
      </c>
      <c r="E166" s="130" t="s">
        <v>303</v>
      </c>
      <c r="F166" s="131" t="s">
        <v>956</v>
      </c>
      <c r="G166" s="132" t="s">
        <v>222</v>
      </c>
      <c r="H166" s="133">
        <v>1</v>
      </c>
      <c r="I166" s="134"/>
      <c r="J166" s="135">
        <f t="shared" ref="J166:J209" si="10">ROUND(I166*H166,2)</f>
        <v>0</v>
      </c>
      <c r="K166" s="131" t="s">
        <v>1</v>
      </c>
      <c r="L166" s="28"/>
      <c r="M166" s="136" t="s">
        <v>1</v>
      </c>
      <c r="N166" s="137" t="s">
        <v>39</v>
      </c>
      <c r="P166" s="138">
        <f t="shared" ref="P166:P209" si="11">O166*H166</f>
        <v>0</v>
      </c>
      <c r="Q166" s="138">
        <v>0</v>
      </c>
      <c r="R166" s="138">
        <f t="shared" ref="R166:R209" si="12">Q166*H166</f>
        <v>0</v>
      </c>
      <c r="S166" s="138">
        <v>0</v>
      </c>
      <c r="T166" s="139">
        <f t="shared" ref="T166:T209" si="13">S166*H166</f>
        <v>0</v>
      </c>
      <c r="AR166" s="140" t="s">
        <v>193</v>
      </c>
      <c r="AT166" s="140" t="s">
        <v>132</v>
      </c>
      <c r="AU166" s="140" t="s">
        <v>84</v>
      </c>
      <c r="AY166" s="13" t="s">
        <v>129</v>
      </c>
      <c r="BE166" s="141">
        <f t="shared" ref="BE166:BE209" si="14">IF(N166="základní",J166,0)</f>
        <v>0</v>
      </c>
      <c r="BF166" s="141">
        <f t="shared" ref="BF166:BF209" si="15">IF(N166="snížená",J166,0)</f>
        <v>0</v>
      </c>
      <c r="BG166" s="141">
        <f t="shared" ref="BG166:BG209" si="16">IF(N166="zákl. přenesená",J166,0)</f>
        <v>0</v>
      </c>
      <c r="BH166" s="141">
        <f t="shared" ref="BH166:BH209" si="17">IF(N166="sníž. přenesená",J166,0)</f>
        <v>0</v>
      </c>
      <c r="BI166" s="141">
        <f t="shared" ref="BI166:BI209" si="18">IF(N166="nulová",J166,0)</f>
        <v>0</v>
      </c>
      <c r="BJ166" s="13" t="s">
        <v>82</v>
      </c>
      <c r="BK166" s="141">
        <f t="shared" ref="BK166:BK209" si="19">ROUND(I166*H166,2)</f>
        <v>0</v>
      </c>
      <c r="BL166" s="13" t="s">
        <v>193</v>
      </c>
      <c r="BM166" s="140" t="s">
        <v>305</v>
      </c>
    </row>
    <row r="167" spans="2:65" s="1" customFormat="1" ht="24">
      <c r="B167" s="128"/>
      <c r="C167" s="129" t="s">
        <v>306</v>
      </c>
      <c r="D167" s="129" t="s">
        <v>132</v>
      </c>
      <c r="E167" s="130" t="s">
        <v>307</v>
      </c>
      <c r="F167" s="131" t="s">
        <v>308</v>
      </c>
      <c r="G167" s="132" t="s">
        <v>246</v>
      </c>
      <c r="H167" s="133">
        <v>1</v>
      </c>
      <c r="I167" s="134"/>
      <c r="J167" s="135">
        <f t="shared" si="10"/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193</v>
      </c>
      <c r="AT167" s="140" t="s">
        <v>132</v>
      </c>
      <c r="AU167" s="140" t="s">
        <v>84</v>
      </c>
      <c r="AY167" s="13" t="s">
        <v>129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3" t="s">
        <v>82</v>
      </c>
      <c r="BK167" s="141">
        <f t="shared" si="19"/>
        <v>0</v>
      </c>
      <c r="BL167" s="13" t="s">
        <v>193</v>
      </c>
      <c r="BM167" s="140" t="s">
        <v>309</v>
      </c>
    </row>
    <row r="168" spans="2:65" s="1" customFormat="1" ht="24">
      <c r="B168" s="128"/>
      <c r="C168" s="129" t="s">
        <v>310</v>
      </c>
      <c r="D168" s="129" t="s">
        <v>132</v>
      </c>
      <c r="E168" s="130" t="s">
        <v>311</v>
      </c>
      <c r="F168" s="131" t="s">
        <v>312</v>
      </c>
      <c r="G168" s="132" t="s">
        <v>246</v>
      </c>
      <c r="H168" s="133">
        <v>1</v>
      </c>
      <c r="I168" s="134"/>
      <c r="J168" s="135">
        <f t="shared" si="10"/>
        <v>0</v>
      </c>
      <c r="K168" s="131" t="s">
        <v>1</v>
      </c>
      <c r="L168" s="28"/>
      <c r="M168" s="136" t="s">
        <v>1</v>
      </c>
      <c r="N168" s="137" t="s">
        <v>39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193</v>
      </c>
      <c r="AT168" s="140" t="s">
        <v>132</v>
      </c>
      <c r="AU168" s="140" t="s">
        <v>84</v>
      </c>
      <c r="AY168" s="13" t="s">
        <v>129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3" t="s">
        <v>82</v>
      </c>
      <c r="BK168" s="141">
        <f t="shared" si="19"/>
        <v>0</v>
      </c>
      <c r="BL168" s="13" t="s">
        <v>193</v>
      </c>
      <c r="BM168" s="140" t="s">
        <v>313</v>
      </c>
    </row>
    <row r="169" spans="2:65" s="1" customFormat="1" ht="16.5" customHeight="1">
      <c r="B169" s="128"/>
      <c r="C169" s="129" t="s">
        <v>198</v>
      </c>
      <c r="D169" s="129" t="s">
        <v>132</v>
      </c>
      <c r="E169" s="130" t="s">
        <v>314</v>
      </c>
      <c r="F169" s="131" t="s">
        <v>315</v>
      </c>
      <c r="G169" s="132" t="s">
        <v>246</v>
      </c>
      <c r="H169" s="133">
        <v>1</v>
      </c>
      <c r="I169" s="134"/>
      <c r="J169" s="135">
        <f t="shared" si="1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193</v>
      </c>
      <c r="AT169" s="140" t="s">
        <v>132</v>
      </c>
      <c r="AU169" s="140" t="s">
        <v>84</v>
      </c>
      <c r="AY169" s="13" t="s">
        <v>129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3" t="s">
        <v>82</v>
      </c>
      <c r="BK169" s="141">
        <f t="shared" si="19"/>
        <v>0</v>
      </c>
      <c r="BL169" s="13" t="s">
        <v>193</v>
      </c>
      <c r="BM169" s="140" t="s">
        <v>316</v>
      </c>
    </row>
    <row r="170" spans="2:65" s="1" customFormat="1" ht="16.5" customHeight="1">
      <c r="B170" s="128"/>
      <c r="C170" s="129" t="s">
        <v>317</v>
      </c>
      <c r="D170" s="129" t="s">
        <v>132</v>
      </c>
      <c r="E170" s="130" t="s">
        <v>318</v>
      </c>
      <c r="F170" s="131" t="s">
        <v>319</v>
      </c>
      <c r="G170" s="132" t="s">
        <v>246</v>
      </c>
      <c r="H170" s="133">
        <v>1</v>
      </c>
      <c r="I170" s="134"/>
      <c r="J170" s="135">
        <f t="shared" si="1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193</v>
      </c>
      <c r="AT170" s="140" t="s">
        <v>132</v>
      </c>
      <c r="AU170" s="140" t="s">
        <v>84</v>
      </c>
      <c r="AY170" s="13" t="s">
        <v>129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3" t="s">
        <v>82</v>
      </c>
      <c r="BK170" s="141">
        <f t="shared" si="19"/>
        <v>0</v>
      </c>
      <c r="BL170" s="13" t="s">
        <v>193</v>
      </c>
      <c r="BM170" s="140" t="s">
        <v>320</v>
      </c>
    </row>
    <row r="171" spans="2:65" s="1" customFormat="1" ht="16.5" customHeight="1">
      <c r="B171" s="128"/>
      <c r="C171" s="129" t="s">
        <v>321</v>
      </c>
      <c r="D171" s="129" t="s">
        <v>132</v>
      </c>
      <c r="E171" s="130" t="s">
        <v>322</v>
      </c>
      <c r="F171" s="131" t="s">
        <v>323</v>
      </c>
      <c r="G171" s="132" t="s">
        <v>246</v>
      </c>
      <c r="H171" s="133">
        <v>1</v>
      </c>
      <c r="I171" s="134"/>
      <c r="J171" s="135">
        <f t="shared" si="1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193</v>
      </c>
      <c r="AT171" s="140" t="s">
        <v>132</v>
      </c>
      <c r="AU171" s="140" t="s">
        <v>84</v>
      </c>
      <c r="AY171" s="13" t="s">
        <v>129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3" t="s">
        <v>82</v>
      </c>
      <c r="BK171" s="141">
        <f t="shared" si="19"/>
        <v>0</v>
      </c>
      <c r="BL171" s="13" t="s">
        <v>193</v>
      </c>
      <c r="BM171" s="140" t="s">
        <v>324</v>
      </c>
    </row>
    <row r="172" spans="2:65" s="1" customFormat="1" ht="16.5" customHeight="1">
      <c r="B172" s="128"/>
      <c r="C172" s="129" t="s">
        <v>325</v>
      </c>
      <c r="D172" s="129" t="s">
        <v>132</v>
      </c>
      <c r="E172" s="130" t="s">
        <v>326</v>
      </c>
      <c r="F172" s="131" t="s">
        <v>327</v>
      </c>
      <c r="G172" s="132" t="s">
        <v>246</v>
      </c>
      <c r="H172" s="133">
        <v>1</v>
      </c>
      <c r="I172" s="134"/>
      <c r="J172" s="135">
        <f t="shared" si="10"/>
        <v>0</v>
      </c>
      <c r="K172" s="131" t="s">
        <v>1</v>
      </c>
      <c r="L172" s="28"/>
      <c r="M172" s="136" t="s">
        <v>1</v>
      </c>
      <c r="N172" s="137" t="s">
        <v>39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193</v>
      </c>
      <c r="AT172" s="140" t="s">
        <v>132</v>
      </c>
      <c r="AU172" s="140" t="s">
        <v>84</v>
      </c>
      <c r="AY172" s="13" t="s">
        <v>129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3" t="s">
        <v>82</v>
      </c>
      <c r="BK172" s="141">
        <f t="shared" si="19"/>
        <v>0</v>
      </c>
      <c r="BL172" s="13" t="s">
        <v>193</v>
      </c>
      <c r="BM172" s="140" t="s">
        <v>328</v>
      </c>
    </row>
    <row r="173" spans="2:65" s="1" customFormat="1" ht="24">
      <c r="B173" s="128"/>
      <c r="C173" s="129" t="s">
        <v>329</v>
      </c>
      <c r="D173" s="129" t="s">
        <v>132</v>
      </c>
      <c r="E173" s="130" t="s">
        <v>330</v>
      </c>
      <c r="F173" s="131" t="s">
        <v>331</v>
      </c>
      <c r="G173" s="132" t="s">
        <v>246</v>
      </c>
      <c r="H173" s="133">
        <v>1</v>
      </c>
      <c r="I173" s="134"/>
      <c r="J173" s="135">
        <f t="shared" si="10"/>
        <v>0</v>
      </c>
      <c r="K173" s="131" t="s">
        <v>1</v>
      </c>
      <c r="L173" s="28"/>
      <c r="M173" s="136" t="s">
        <v>1</v>
      </c>
      <c r="N173" s="137" t="s">
        <v>39</v>
      </c>
      <c r="P173" s="138">
        <f t="shared" si="11"/>
        <v>0</v>
      </c>
      <c r="Q173" s="138">
        <v>0</v>
      </c>
      <c r="R173" s="138">
        <f t="shared" si="12"/>
        <v>0</v>
      </c>
      <c r="S173" s="138">
        <v>0</v>
      </c>
      <c r="T173" s="139">
        <f t="shared" si="13"/>
        <v>0</v>
      </c>
      <c r="AR173" s="140" t="s">
        <v>193</v>
      </c>
      <c r="AT173" s="140" t="s">
        <v>132</v>
      </c>
      <c r="AU173" s="140" t="s">
        <v>84</v>
      </c>
      <c r="AY173" s="13" t="s">
        <v>129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3" t="s">
        <v>82</v>
      </c>
      <c r="BK173" s="141">
        <f t="shared" si="19"/>
        <v>0</v>
      </c>
      <c r="BL173" s="13" t="s">
        <v>193</v>
      </c>
      <c r="BM173" s="140" t="s">
        <v>332</v>
      </c>
    </row>
    <row r="174" spans="2:65" s="1" customFormat="1" ht="16.5" customHeight="1">
      <c r="B174" s="128"/>
      <c r="C174" s="129" t="s">
        <v>333</v>
      </c>
      <c r="D174" s="129" t="s">
        <v>132</v>
      </c>
      <c r="E174" s="130" t="s">
        <v>334</v>
      </c>
      <c r="F174" s="131" t="s">
        <v>335</v>
      </c>
      <c r="G174" s="132" t="s">
        <v>246</v>
      </c>
      <c r="H174" s="133">
        <v>1</v>
      </c>
      <c r="I174" s="134"/>
      <c r="J174" s="135">
        <f t="shared" si="10"/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si="11"/>
        <v>0</v>
      </c>
      <c r="Q174" s="138">
        <v>0</v>
      </c>
      <c r="R174" s="138">
        <f t="shared" si="12"/>
        <v>0</v>
      </c>
      <c r="S174" s="138">
        <v>0</v>
      </c>
      <c r="T174" s="139">
        <f t="shared" si="13"/>
        <v>0</v>
      </c>
      <c r="AR174" s="140" t="s">
        <v>193</v>
      </c>
      <c r="AT174" s="140" t="s">
        <v>132</v>
      </c>
      <c r="AU174" s="140" t="s">
        <v>84</v>
      </c>
      <c r="AY174" s="13" t="s">
        <v>129</v>
      </c>
      <c r="BE174" s="141">
        <f t="shared" si="14"/>
        <v>0</v>
      </c>
      <c r="BF174" s="141">
        <f t="shared" si="15"/>
        <v>0</v>
      </c>
      <c r="BG174" s="141">
        <f t="shared" si="16"/>
        <v>0</v>
      </c>
      <c r="BH174" s="141">
        <f t="shared" si="17"/>
        <v>0</v>
      </c>
      <c r="BI174" s="141">
        <f t="shared" si="18"/>
        <v>0</v>
      </c>
      <c r="BJ174" s="13" t="s">
        <v>82</v>
      </c>
      <c r="BK174" s="141">
        <f t="shared" si="19"/>
        <v>0</v>
      </c>
      <c r="BL174" s="13" t="s">
        <v>193</v>
      </c>
      <c r="BM174" s="140" t="s">
        <v>336</v>
      </c>
    </row>
    <row r="175" spans="2:65" s="1" customFormat="1" ht="16.5" customHeight="1">
      <c r="B175" s="128"/>
      <c r="C175" s="129" t="s">
        <v>337</v>
      </c>
      <c r="D175" s="129" t="s">
        <v>132</v>
      </c>
      <c r="E175" s="130" t="s">
        <v>338</v>
      </c>
      <c r="F175" s="131" t="s">
        <v>339</v>
      </c>
      <c r="G175" s="132" t="s">
        <v>246</v>
      </c>
      <c r="H175" s="133">
        <v>1</v>
      </c>
      <c r="I175" s="134"/>
      <c r="J175" s="135">
        <f t="shared" si="1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11"/>
        <v>0</v>
      </c>
      <c r="Q175" s="138">
        <v>0</v>
      </c>
      <c r="R175" s="138">
        <f t="shared" si="12"/>
        <v>0</v>
      </c>
      <c r="S175" s="138">
        <v>0</v>
      </c>
      <c r="T175" s="139">
        <f t="shared" si="13"/>
        <v>0</v>
      </c>
      <c r="AR175" s="140" t="s">
        <v>193</v>
      </c>
      <c r="AT175" s="140" t="s">
        <v>132</v>
      </c>
      <c r="AU175" s="140" t="s">
        <v>84</v>
      </c>
      <c r="AY175" s="13" t="s">
        <v>129</v>
      </c>
      <c r="BE175" s="141">
        <f t="shared" si="14"/>
        <v>0</v>
      </c>
      <c r="BF175" s="141">
        <f t="shared" si="15"/>
        <v>0</v>
      </c>
      <c r="BG175" s="141">
        <f t="shared" si="16"/>
        <v>0</v>
      </c>
      <c r="BH175" s="141">
        <f t="shared" si="17"/>
        <v>0</v>
      </c>
      <c r="BI175" s="141">
        <f t="shared" si="18"/>
        <v>0</v>
      </c>
      <c r="BJ175" s="13" t="s">
        <v>82</v>
      </c>
      <c r="BK175" s="141">
        <f t="shared" si="19"/>
        <v>0</v>
      </c>
      <c r="BL175" s="13" t="s">
        <v>193</v>
      </c>
      <c r="BM175" s="140" t="s">
        <v>340</v>
      </c>
    </row>
    <row r="176" spans="2:65" s="1" customFormat="1" ht="24">
      <c r="B176" s="128"/>
      <c r="C176" s="129" t="s">
        <v>341</v>
      </c>
      <c r="D176" s="129" t="s">
        <v>132</v>
      </c>
      <c r="E176" s="130" t="s">
        <v>342</v>
      </c>
      <c r="F176" s="131" t="s">
        <v>343</v>
      </c>
      <c r="G176" s="132" t="s">
        <v>246</v>
      </c>
      <c r="H176" s="133">
        <v>1</v>
      </c>
      <c r="I176" s="134"/>
      <c r="J176" s="135">
        <f t="shared" si="1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11"/>
        <v>0</v>
      </c>
      <c r="Q176" s="138">
        <v>0</v>
      </c>
      <c r="R176" s="138">
        <f t="shared" si="12"/>
        <v>0</v>
      </c>
      <c r="S176" s="138">
        <v>0</v>
      </c>
      <c r="T176" s="139">
        <f t="shared" si="13"/>
        <v>0</v>
      </c>
      <c r="AR176" s="140" t="s">
        <v>193</v>
      </c>
      <c r="AT176" s="140" t="s">
        <v>132</v>
      </c>
      <c r="AU176" s="140" t="s">
        <v>84</v>
      </c>
      <c r="AY176" s="13" t="s">
        <v>129</v>
      </c>
      <c r="BE176" s="141">
        <f t="shared" si="14"/>
        <v>0</v>
      </c>
      <c r="BF176" s="141">
        <f t="shared" si="15"/>
        <v>0</v>
      </c>
      <c r="BG176" s="141">
        <f t="shared" si="16"/>
        <v>0</v>
      </c>
      <c r="BH176" s="141">
        <f t="shared" si="17"/>
        <v>0</v>
      </c>
      <c r="BI176" s="141">
        <f t="shared" si="18"/>
        <v>0</v>
      </c>
      <c r="BJ176" s="13" t="s">
        <v>82</v>
      </c>
      <c r="BK176" s="141">
        <f t="shared" si="19"/>
        <v>0</v>
      </c>
      <c r="BL176" s="13" t="s">
        <v>193</v>
      </c>
      <c r="BM176" s="140" t="s">
        <v>344</v>
      </c>
    </row>
    <row r="177" spans="2:65" s="1" customFormat="1" ht="16.5" customHeight="1">
      <c r="B177" s="128"/>
      <c r="C177" s="129" t="s">
        <v>345</v>
      </c>
      <c r="D177" s="129" t="s">
        <v>132</v>
      </c>
      <c r="E177" s="130" t="s">
        <v>346</v>
      </c>
      <c r="F177" s="131" t="s">
        <v>347</v>
      </c>
      <c r="G177" s="132" t="s">
        <v>246</v>
      </c>
      <c r="H177" s="133">
        <v>1</v>
      </c>
      <c r="I177" s="134"/>
      <c r="J177" s="135">
        <f t="shared" si="1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11"/>
        <v>0</v>
      </c>
      <c r="Q177" s="138">
        <v>0</v>
      </c>
      <c r="R177" s="138">
        <f t="shared" si="12"/>
        <v>0</v>
      </c>
      <c r="S177" s="138">
        <v>0</v>
      </c>
      <c r="T177" s="139">
        <f t="shared" si="13"/>
        <v>0</v>
      </c>
      <c r="AR177" s="140" t="s">
        <v>193</v>
      </c>
      <c r="AT177" s="140" t="s">
        <v>132</v>
      </c>
      <c r="AU177" s="140" t="s">
        <v>84</v>
      </c>
      <c r="AY177" s="13" t="s">
        <v>129</v>
      </c>
      <c r="BE177" s="141">
        <f t="shared" si="14"/>
        <v>0</v>
      </c>
      <c r="BF177" s="141">
        <f t="shared" si="15"/>
        <v>0</v>
      </c>
      <c r="BG177" s="141">
        <f t="shared" si="16"/>
        <v>0</v>
      </c>
      <c r="BH177" s="141">
        <f t="shared" si="17"/>
        <v>0</v>
      </c>
      <c r="BI177" s="141">
        <f t="shared" si="18"/>
        <v>0</v>
      </c>
      <c r="BJ177" s="13" t="s">
        <v>82</v>
      </c>
      <c r="BK177" s="141">
        <f t="shared" si="19"/>
        <v>0</v>
      </c>
      <c r="BL177" s="13" t="s">
        <v>193</v>
      </c>
      <c r="BM177" s="140" t="s">
        <v>348</v>
      </c>
    </row>
    <row r="178" spans="2:65" s="1" customFormat="1" ht="24">
      <c r="B178" s="128"/>
      <c r="C178" s="129" t="s">
        <v>349</v>
      </c>
      <c r="D178" s="129" t="s">
        <v>132</v>
      </c>
      <c r="E178" s="130" t="s">
        <v>350</v>
      </c>
      <c r="F178" s="131" t="s">
        <v>351</v>
      </c>
      <c r="G178" s="132" t="s">
        <v>242</v>
      </c>
      <c r="H178" s="133">
        <v>580</v>
      </c>
      <c r="I178" s="134"/>
      <c r="J178" s="135">
        <f t="shared" si="10"/>
        <v>0</v>
      </c>
      <c r="K178" s="131" t="s">
        <v>1</v>
      </c>
      <c r="L178" s="28"/>
      <c r="M178" s="136" t="s">
        <v>1</v>
      </c>
      <c r="N178" s="137" t="s">
        <v>39</v>
      </c>
      <c r="P178" s="138">
        <f t="shared" si="11"/>
        <v>0</v>
      </c>
      <c r="Q178" s="138">
        <v>0</v>
      </c>
      <c r="R178" s="138">
        <f t="shared" si="12"/>
        <v>0</v>
      </c>
      <c r="S178" s="138">
        <v>0</v>
      </c>
      <c r="T178" s="139">
        <f t="shared" si="13"/>
        <v>0</v>
      </c>
      <c r="AR178" s="140" t="s">
        <v>352</v>
      </c>
      <c r="AT178" s="140" t="s">
        <v>132</v>
      </c>
      <c r="AU178" s="140" t="s">
        <v>84</v>
      </c>
      <c r="AY178" s="13" t="s">
        <v>129</v>
      </c>
      <c r="BE178" s="141">
        <f t="shared" si="14"/>
        <v>0</v>
      </c>
      <c r="BF178" s="141">
        <f t="shared" si="15"/>
        <v>0</v>
      </c>
      <c r="BG178" s="141">
        <f t="shared" si="16"/>
        <v>0</v>
      </c>
      <c r="BH178" s="141">
        <f t="shared" si="17"/>
        <v>0</v>
      </c>
      <c r="BI178" s="141">
        <f t="shared" si="18"/>
        <v>0</v>
      </c>
      <c r="BJ178" s="13" t="s">
        <v>82</v>
      </c>
      <c r="BK178" s="141">
        <f t="shared" si="19"/>
        <v>0</v>
      </c>
      <c r="BL178" s="13" t="s">
        <v>352</v>
      </c>
      <c r="BM178" s="140" t="s">
        <v>353</v>
      </c>
    </row>
    <row r="179" spans="2:65" s="1" customFormat="1" ht="16.5" customHeight="1">
      <c r="B179" s="128"/>
      <c r="C179" s="129" t="s">
        <v>354</v>
      </c>
      <c r="D179" s="129" t="s">
        <v>132</v>
      </c>
      <c r="E179" s="130" t="s">
        <v>355</v>
      </c>
      <c r="F179" s="131" t="s">
        <v>356</v>
      </c>
      <c r="G179" s="132" t="s">
        <v>246</v>
      </c>
      <c r="H179" s="133">
        <v>1</v>
      </c>
      <c r="I179" s="134"/>
      <c r="J179" s="135">
        <f t="shared" si="10"/>
        <v>0</v>
      </c>
      <c r="K179" s="131" t="s">
        <v>1</v>
      </c>
      <c r="L179" s="28"/>
      <c r="M179" s="136" t="s">
        <v>1</v>
      </c>
      <c r="N179" s="137" t="s">
        <v>39</v>
      </c>
      <c r="P179" s="138">
        <f t="shared" si="11"/>
        <v>0</v>
      </c>
      <c r="Q179" s="138">
        <v>0</v>
      </c>
      <c r="R179" s="138">
        <f t="shared" si="12"/>
        <v>0</v>
      </c>
      <c r="S179" s="138">
        <v>0</v>
      </c>
      <c r="T179" s="139">
        <f t="shared" si="13"/>
        <v>0</v>
      </c>
      <c r="AR179" s="140" t="s">
        <v>352</v>
      </c>
      <c r="AT179" s="140" t="s">
        <v>132</v>
      </c>
      <c r="AU179" s="140" t="s">
        <v>84</v>
      </c>
      <c r="AY179" s="13" t="s">
        <v>129</v>
      </c>
      <c r="BE179" s="141">
        <f t="shared" si="14"/>
        <v>0</v>
      </c>
      <c r="BF179" s="141">
        <f t="shared" si="15"/>
        <v>0</v>
      </c>
      <c r="BG179" s="141">
        <f t="shared" si="16"/>
        <v>0</v>
      </c>
      <c r="BH179" s="141">
        <f t="shared" si="17"/>
        <v>0</v>
      </c>
      <c r="BI179" s="141">
        <f t="shared" si="18"/>
        <v>0</v>
      </c>
      <c r="BJ179" s="13" t="s">
        <v>82</v>
      </c>
      <c r="BK179" s="141">
        <f t="shared" si="19"/>
        <v>0</v>
      </c>
      <c r="BL179" s="13" t="s">
        <v>352</v>
      </c>
      <c r="BM179" s="140" t="s">
        <v>357</v>
      </c>
    </row>
    <row r="180" spans="2:65" s="1" customFormat="1" ht="21.75" customHeight="1">
      <c r="B180" s="128"/>
      <c r="C180" s="129" t="s">
        <v>358</v>
      </c>
      <c r="D180" s="129" t="s">
        <v>132</v>
      </c>
      <c r="E180" s="130" t="s">
        <v>359</v>
      </c>
      <c r="F180" s="131" t="s">
        <v>360</v>
      </c>
      <c r="G180" s="132" t="s">
        <v>361</v>
      </c>
      <c r="H180" s="157"/>
      <c r="I180" s="134"/>
      <c r="J180" s="135">
        <f t="shared" si="10"/>
        <v>0</v>
      </c>
      <c r="K180" s="131" t="s">
        <v>1</v>
      </c>
      <c r="L180" s="28"/>
      <c r="M180" s="136" t="s">
        <v>1</v>
      </c>
      <c r="N180" s="137" t="s">
        <v>39</v>
      </c>
      <c r="P180" s="138">
        <f t="shared" si="11"/>
        <v>0</v>
      </c>
      <c r="Q180" s="138">
        <v>0</v>
      </c>
      <c r="R180" s="138">
        <f t="shared" si="12"/>
        <v>0</v>
      </c>
      <c r="S180" s="138">
        <v>0</v>
      </c>
      <c r="T180" s="139">
        <f t="shared" si="13"/>
        <v>0</v>
      </c>
      <c r="AR180" s="140" t="s">
        <v>193</v>
      </c>
      <c r="AT180" s="140" t="s">
        <v>132</v>
      </c>
      <c r="AU180" s="140" t="s">
        <v>84</v>
      </c>
      <c r="AY180" s="13" t="s">
        <v>129</v>
      </c>
      <c r="BE180" s="141">
        <f t="shared" si="14"/>
        <v>0</v>
      </c>
      <c r="BF180" s="141">
        <f t="shared" si="15"/>
        <v>0</v>
      </c>
      <c r="BG180" s="141">
        <f t="shared" si="16"/>
        <v>0</v>
      </c>
      <c r="BH180" s="141">
        <f t="shared" si="17"/>
        <v>0</v>
      </c>
      <c r="BI180" s="141">
        <f t="shared" si="18"/>
        <v>0</v>
      </c>
      <c r="BJ180" s="13" t="s">
        <v>82</v>
      </c>
      <c r="BK180" s="141">
        <f t="shared" si="19"/>
        <v>0</v>
      </c>
      <c r="BL180" s="13" t="s">
        <v>193</v>
      </c>
      <c r="BM180" s="140" t="s">
        <v>362</v>
      </c>
    </row>
    <row r="181" spans="2:65" s="1" customFormat="1" ht="16.5" customHeight="1">
      <c r="B181" s="128"/>
      <c r="C181" s="129" t="s">
        <v>363</v>
      </c>
      <c r="D181" s="129" t="s">
        <v>132</v>
      </c>
      <c r="E181" s="130" t="s">
        <v>364</v>
      </c>
      <c r="F181" s="131" t="s">
        <v>365</v>
      </c>
      <c r="G181" s="132" t="s">
        <v>246</v>
      </c>
      <c r="H181" s="133">
        <v>2</v>
      </c>
      <c r="I181" s="134"/>
      <c r="J181" s="135">
        <f t="shared" si="10"/>
        <v>0</v>
      </c>
      <c r="K181" s="131" t="s">
        <v>1</v>
      </c>
      <c r="L181" s="28"/>
      <c r="M181" s="136" t="s">
        <v>1</v>
      </c>
      <c r="N181" s="137" t="s">
        <v>39</v>
      </c>
      <c r="P181" s="138">
        <f t="shared" si="11"/>
        <v>0</v>
      </c>
      <c r="Q181" s="138">
        <v>0</v>
      </c>
      <c r="R181" s="138">
        <f t="shared" si="12"/>
        <v>0</v>
      </c>
      <c r="S181" s="138">
        <v>0</v>
      </c>
      <c r="T181" s="139">
        <f t="shared" si="13"/>
        <v>0</v>
      </c>
      <c r="AR181" s="140" t="s">
        <v>193</v>
      </c>
      <c r="AT181" s="140" t="s">
        <v>132</v>
      </c>
      <c r="AU181" s="140" t="s">
        <v>84</v>
      </c>
      <c r="AY181" s="13" t="s">
        <v>129</v>
      </c>
      <c r="BE181" s="141">
        <f t="shared" si="14"/>
        <v>0</v>
      </c>
      <c r="BF181" s="141">
        <f t="shared" si="15"/>
        <v>0</v>
      </c>
      <c r="BG181" s="141">
        <f t="shared" si="16"/>
        <v>0</v>
      </c>
      <c r="BH181" s="141">
        <f t="shared" si="17"/>
        <v>0</v>
      </c>
      <c r="BI181" s="141">
        <f t="shared" si="18"/>
        <v>0</v>
      </c>
      <c r="BJ181" s="13" t="s">
        <v>82</v>
      </c>
      <c r="BK181" s="141">
        <f t="shared" si="19"/>
        <v>0</v>
      </c>
      <c r="BL181" s="13" t="s">
        <v>193</v>
      </c>
      <c r="BM181" s="140" t="s">
        <v>366</v>
      </c>
    </row>
    <row r="182" spans="2:65" s="1" customFormat="1" ht="16.5" customHeight="1">
      <c r="B182" s="128"/>
      <c r="C182" s="129" t="s">
        <v>367</v>
      </c>
      <c r="D182" s="129" t="s">
        <v>132</v>
      </c>
      <c r="E182" s="130" t="s">
        <v>368</v>
      </c>
      <c r="F182" s="131" t="s">
        <v>369</v>
      </c>
      <c r="G182" s="132" t="s">
        <v>246</v>
      </c>
      <c r="H182" s="133">
        <v>1</v>
      </c>
      <c r="I182" s="134"/>
      <c r="J182" s="135">
        <f t="shared" si="10"/>
        <v>0</v>
      </c>
      <c r="K182" s="131" t="s">
        <v>1</v>
      </c>
      <c r="L182" s="28"/>
      <c r="M182" s="136" t="s">
        <v>1</v>
      </c>
      <c r="N182" s="137" t="s">
        <v>39</v>
      </c>
      <c r="P182" s="138">
        <f t="shared" si="11"/>
        <v>0</v>
      </c>
      <c r="Q182" s="138">
        <v>0</v>
      </c>
      <c r="R182" s="138">
        <f t="shared" si="12"/>
        <v>0</v>
      </c>
      <c r="S182" s="138">
        <v>0</v>
      </c>
      <c r="T182" s="139">
        <f t="shared" si="13"/>
        <v>0</v>
      </c>
      <c r="AR182" s="140" t="s">
        <v>193</v>
      </c>
      <c r="AT182" s="140" t="s">
        <v>132</v>
      </c>
      <c r="AU182" s="140" t="s">
        <v>84</v>
      </c>
      <c r="AY182" s="13" t="s">
        <v>129</v>
      </c>
      <c r="BE182" s="141">
        <f t="shared" si="14"/>
        <v>0</v>
      </c>
      <c r="BF182" s="141">
        <f t="shared" si="15"/>
        <v>0</v>
      </c>
      <c r="BG182" s="141">
        <f t="shared" si="16"/>
        <v>0</v>
      </c>
      <c r="BH182" s="141">
        <f t="shared" si="17"/>
        <v>0</v>
      </c>
      <c r="BI182" s="141">
        <f t="shared" si="18"/>
        <v>0</v>
      </c>
      <c r="BJ182" s="13" t="s">
        <v>82</v>
      </c>
      <c r="BK182" s="141">
        <f t="shared" si="19"/>
        <v>0</v>
      </c>
      <c r="BL182" s="13" t="s">
        <v>193</v>
      </c>
      <c r="BM182" s="140" t="s">
        <v>370</v>
      </c>
    </row>
    <row r="183" spans="2:65" s="1" customFormat="1" ht="21.75" customHeight="1">
      <c r="B183" s="128"/>
      <c r="C183" s="129" t="s">
        <v>371</v>
      </c>
      <c r="D183" s="129" t="s">
        <v>132</v>
      </c>
      <c r="E183" s="130" t="s">
        <v>372</v>
      </c>
      <c r="F183" s="131" t="s">
        <v>373</v>
      </c>
      <c r="G183" s="132" t="s">
        <v>246</v>
      </c>
      <c r="H183" s="133">
        <v>1</v>
      </c>
      <c r="I183" s="134"/>
      <c r="J183" s="135">
        <f t="shared" si="10"/>
        <v>0</v>
      </c>
      <c r="K183" s="131" t="s">
        <v>1</v>
      </c>
      <c r="L183" s="28"/>
      <c r="M183" s="136" t="s">
        <v>1</v>
      </c>
      <c r="N183" s="137" t="s">
        <v>39</v>
      </c>
      <c r="P183" s="138">
        <f t="shared" si="11"/>
        <v>0</v>
      </c>
      <c r="Q183" s="138">
        <v>0</v>
      </c>
      <c r="R183" s="138">
        <f t="shared" si="12"/>
        <v>0</v>
      </c>
      <c r="S183" s="138">
        <v>0</v>
      </c>
      <c r="T183" s="139">
        <f t="shared" si="13"/>
        <v>0</v>
      </c>
      <c r="AR183" s="140" t="s">
        <v>193</v>
      </c>
      <c r="AT183" s="140" t="s">
        <v>132</v>
      </c>
      <c r="AU183" s="140" t="s">
        <v>84</v>
      </c>
      <c r="AY183" s="13" t="s">
        <v>129</v>
      </c>
      <c r="BE183" s="141">
        <f t="shared" si="14"/>
        <v>0</v>
      </c>
      <c r="BF183" s="141">
        <f t="shared" si="15"/>
        <v>0</v>
      </c>
      <c r="BG183" s="141">
        <f t="shared" si="16"/>
        <v>0</v>
      </c>
      <c r="BH183" s="141">
        <f t="shared" si="17"/>
        <v>0</v>
      </c>
      <c r="BI183" s="141">
        <f t="shared" si="18"/>
        <v>0</v>
      </c>
      <c r="BJ183" s="13" t="s">
        <v>82</v>
      </c>
      <c r="BK183" s="141">
        <f t="shared" si="19"/>
        <v>0</v>
      </c>
      <c r="BL183" s="13" t="s">
        <v>193</v>
      </c>
      <c r="BM183" s="140" t="s">
        <v>374</v>
      </c>
    </row>
    <row r="184" spans="2:65" s="1" customFormat="1" ht="78" customHeight="1">
      <c r="B184" s="128"/>
      <c r="C184" s="129" t="s">
        <v>375</v>
      </c>
      <c r="D184" s="129" t="s">
        <v>132</v>
      </c>
      <c r="E184" s="130" t="s">
        <v>957</v>
      </c>
      <c r="F184" s="131" t="s">
        <v>958</v>
      </c>
      <c r="G184" s="132" t="s">
        <v>222</v>
      </c>
      <c r="H184" s="133">
        <v>1</v>
      </c>
      <c r="I184" s="134"/>
      <c r="J184" s="135">
        <f t="shared" si="10"/>
        <v>0</v>
      </c>
      <c r="K184" s="131" t="s">
        <v>1</v>
      </c>
      <c r="L184" s="28"/>
      <c r="M184" s="136" t="s">
        <v>1</v>
      </c>
      <c r="N184" s="137" t="s">
        <v>39</v>
      </c>
      <c r="P184" s="138">
        <f t="shared" si="11"/>
        <v>0</v>
      </c>
      <c r="Q184" s="138">
        <v>0</v>
      </c>
      <c r="R184" s="138">
        <f t="shared" si="12"/>
        <v>0</v>
      </c>
      <c r="S184" s="138">
        <v>0</v>
      </c>
      <c r="T184" s="139">
        <f t="shared" si="13"/>
        <v>0</v>
      </c>
      <c r="AR184" s="140" t="s">
        <v>193</v>
      </c>
      <c r="AT184" s="140" t="s">
        <v>132</v>
      </c>
      <c r="AU184" s="140" t="s">
        <v>84</v>
      </c>
      <c r="AY184" s="13" t="s">
        <v>129</v>
      </c>
      <c r="BE184" s="141">
        <f t="shared" si="14"/>
        <v>0</v>
      </c>
      <c r="BF184" s="141">
        <f t="shared" si="15"/>
        <v>0</v>
      </c>
      <c r="BG184" s="141">
        <f t="shared" si="16"/>
        <v>0</v>
      </c>
      <c r="BH184" s="141">
        <f t="shared" si="17"/>
        <v>0</v>
      </c>
      <c r="BI184" s="141">
        <f t="shared" si="18"/>
        <v>0</v>
      </c>
      <c r="BJ184" s="13" t="s">
        <v>82</v>
      </c>
      <c r="BK184" s="141">
        <f t="shared" si="19"/>
        <v>0</v>
      </c>
      <c r="BL184" s="13" t="s">
        <v>193</v>
      </c>
      <c r="BM184" s="140" t="s">
        <v>378</v>
      </c>
    </row>
    <row r="185" spans="2:65" s="1" customFormat="1" ht="16.5" customHeight="1">
      <c r="B185" s="128"/>
      <c r="C185" s="129" t="s">
        <v>379</v>
      </c>
      <c r="D185" s="129" t="s">
        <v>132</v>
      </c>
      <c r="E185" s="130" t="s">
        <v>959</v>
      </c>
      <c r="F185" s="131" t="s">
        <v>381</v>
      </c>
      <c r="G185" s="132" t="s">
        <v>222</v>
      </c>
      <c r="H185" s="133">
        <v>1</v>
      </c>
      <c r="I185" s="134"/>
      <c r="J185" s="135">
        <f t="shared" si="10"/>
        <v>0</v>
      </c>
      <c r="K185" s="131" t="s">
        <v>1</v>
      </c>
      <c r="L185" s="28"/>
      <c r="M185" s="136" t="s">
        <v>1</v>
      </c>
      <c r="N185" s="137" t="s">
        <v>39</v>
      </c>
      <c r="P185" s="138">
        <f t="shared" si="11"/>
        <v>0</v>
      </c>
      <c r="Q185" s="138">
        <v>0</v>
      </c>
      <c r="R185" s="138">
        <f t="shared" si="12"/>
        <v>0</v>
      </c>
      <c r="S185" s="138">
        <v>0</v>
      </c>
      <c r="T185" s="139">
        <f t="shared" si="13"/>
        <v>0</v>
      </c>
      <c r="AR185" s="140" t="s">
        <v>193</v>
      </c>
      <c r="AT185" s="140" t="s">
        <v>132</v>
      </c>
      <c r="AU185" s="140" t="s">
        <v>84</v>
      </c>
      <c r="AY185" s="13" t="s">
        <v>129</v>
      </c>
      <c r="BE185" s="141">
        <f t="shared" si="14"/>
        <v>0</v>
      </c>
      <c r="BF185" s="141">
        <f t="shared" si="15"/>
        <v>0</v>
      </c>
      <c r="BG185" s="141">
        <f t="shared" si="16"/>
        <v>0</v>
      </c>
      <c r="BH185" s="141">
        <f t="shared" si="17"/>
        <v>0</v>
      </c>
      <c r="BI185" s="141">
        <f t="shared" si="18"/>
        <v>0</v>
      </c>
      <c r="BJ185" s="13" t="s">
        <v>82</v>
      </c>
      <c r="BK185" s="141">
        <f t="shared" si="19"/>
        <v>0</v>
      </c>
      <c r="BL185" s="13" t="s">
        <v>193</v>
      </c>
      <c r="BM185" s="140" t="s">
        <v>382</v>
      </c>
    </row>
    <row r="186" spans="2:65" s="1" customFormat="1" ht="16.5" customHeight="1">
      <c r="B186" s="128"/>
      <c r="C186" s="129" t="s">
        <v>383</v>
      </c>
      <c r="D186" s="129" t="s">
        <v>132</v>
      </c>
      <c r="E186" s="130" t="s">
        <v>960</v>
      </c>
      <c r="F186" s="131" t="s">
        <v>385</v>
      </c>
      <c r="G186" s="132" t="s">
        <v>222</v>
      </c>
      <c r="H186" s="133">
        <v>1</v>
      </c>
      <c r="I186" s="134"/>
      <c r="J186" s="135">
        <f t="shared" si="10"/>
        <v>0</v>
      </c>
      <c r="K186" s="131" t="s">
        <v>1</v>
      </c>
      <c r="L186" s="28"/>
      <c r="M186" s="136" t="s">
        <v>1</v>
      </c>
      <c r="N186" s="137" t="s">
        <v>39</v>
      </c>
      <c r="P186" s="138">
        <f t="shared" si="11"/>
        <v>0</v>
      </c>
      <c r="Q186" s="138">
        <v>0</v>
      </c>
      <c r="R186" s="138">
        <f t="shared" si="12"/>
        <v>0</v>
      </c>
      <c r="S186" s="138">
        <v>0</v>
      </c>
      <c r="T186" s="139">
        <f t="shared" si="13"/>
        <v>0</v>
      </c>
      <c r="AR186" s="140" t="s">
        <v>193</v>
      </c>
      <c r="AT186" s="140" t="s">
        <v>132</v>
      </c>
      <c r="AU186" s="140" t="s">
        <v>84</v>
      </c>
      <c r="AY186" s="13" t="s">
        <v>129</v>
      </c>
      <c r="BE186" s="141">
        <f t="shared" si="14"/>
        <v>0</v>
      </c>
      <c r="BF186" s="141">
        <f t="shared" si="15"/>
        <v>0</v>
      </c>
      <c r="BG186" s="141">
        <f t="shared" si="16"/>
        <v>0</v>
      </c>
      <c r="BH186" s="141">
        <f t="shared" si="17"/>
        <v>0</v>
      </c>
      <c r="BI186" s="141">
        <f t="shared" si="18"/>
        <v>0</v>
      </c>
      <c r="BJ186" s="13" t="s">
        <v>82</v>
      </c>
      <c r="BK186" s="141">
        <f t="shared" si="19"/>
        <v>0</v>
      </c>
      <c r="BL186" s="13" t="s">
        <v>193</v>
      </c>
      <c r="BM186" s="140" t="s">
        <v>386</v>
      </c>
    </row>
    <row r="187" spans="2:65" s="1" customFormat="1" ht="48">
      <c r="B187" s="128"/>
      <c r="C187" s="129" t="s">
        <v>387</v>
      </c>
      <c r="D187" s="129" t="s">
        <v>132</v>
      </c>
      <c r="E187" s="130" t="s">
        <v>388</v>
      </c>
      <c r="F187" s="131" t="s">
        <v>389</v>
      </c>
      <c r="G187" s="132" t="s">
        <v>222</v>
      </c>
      <c r="H187" s="133">
        <v>1</v>
      </c>
      <c r="I187" s="134"/>
      <c r="J187" s="135">
        <f t="shared" si="10"/>
        <v>0</v>
      </c>
      <c r="K187" s="131" t="s">
        <v>1</v>
      </c>
      <c r="L187" s="28"/>
      <c r="M187" s="136" t="s">
        <v>1</v>
      </c>
      <c r="N187" s="137" t="s">
        <v>39</v>
      </c>
      <c r="P187" s="138">
        <f t="shared" si="11"/>
        <v>0</v>
      </c>
      <c r="Q187" s="138">
        <v>0</v>
      </c>
      <c r="R187" s="138">
        <f t="shared" si="12"/>
        <v>0</v>
      </c>
      <c r="S187" s="138">
        <v>0</v>
      </c>
      <c r="T187" s="139">
        <f t="shared" si="13"/>
        <v>0</v>
      </c>
      <c r="AR187" s="140" t="s">
        <v>193</v>
      </c>
      <c r="AT187" s="140" t="s">
        <v>132</v>
      </c>
      <c r="AU187" s="140" t="s">
        <v>84</v>
      </c>
      <c r="AY187" s="13" t="s">
        <v>129</v>
      </c>
      <c r="BE187" s="141">
        <f t="shared" si="14"/>
        <v>0</v>
      </c>
      <c r="BF187" s="141">
        <f t="shared" si="15"/>
        <v>0</v>
      </c>
      <c r="BG187" s="141">
        <f t="shared" si="16"/>
        <v>0</v>
      </c>
      <c r="BH187" s="141">
        <f t="shared" si="17"/>
        <v>0</v>
      </c>
      <c r="BI187" s="141">
        <f t="shared" si="18"/>
        <v>0</v>
      </c>
      <c r="BJ187" s="13" t="s">
        <v>82</v>
      </c>
      <c r="BK187" s="141">
        <f t="shared" si="19"/>
        <v>0</v>
      </c>
      <c r="BL187" s="13" t="s">
        <v>193</v>
      </c>
      <c r="BM187" s="140" t="s">
        <v>390</v>
      </c>
    </row>
    <row r="188" spans="2:65" s="1" customFormat="1" ht="78" customHeight="1">
      <c r="B188" s="128"/>
      <c r="C188" s="129" t="s">
        <v>391</v>
      </c>
      <c r="D188" s="129" t="s">
        <v>132</v>
      </c>
      <c r="E188" s="130" t="s">
        <v>392</v>
      </c>
      <c r="F188" s="131" t="s">
        <v>393</v>
      </c>
      <c r="G188" s="132" t="s">
        <v>222</v>
      </c>
      <c r="H188" s="133">
        <v>1</v>
      </c>
      <c r="I188" s="134"/>
      <c r="J188" s="135">
        <f t="shared" si="10"/>
        <v>0</v>
      </c>
      <c r="K188" s="131" t="s">
        <v>1</v>
      </c>
      <c r="L188" s="28"/>
      <c r="M188" s="136" t="s">
        <v>1</v>
      </c>
      <c r="N188" s="137" t="s">
        <v>39</v>
      </c>
      <c r="P188" s="138">
        <f t="shared" si="11"/>
        <v>0</v>
      </c>
      <c r="Q188" s="138">
        <v>0</v>
      </c>
      <c r="R188" s="138">
        <f t="shared" si="12"/>
        <v>0</v>
      </c>
      <c r="S188" s="138">
        <v>0</v>
      </c>
      <c r="T188" s="139">
        <f t="shared" si="13"/>
        <v>0</v>
      </c>
      <c r="AR188" s="140" t="s">
        <v>193</v>
      </c>
      <c r="AT188" s="140" t="s">
        <v>132</v>
      </c>
      <c r="AU188" s="140" t="s">
        <v>84</v>
      </c>
      <c r="AY188" s="13" t="s">
        <v>129</v>
      </c>
      <c r="BE188" s="141">
        <f t="shared" si="14"/>
        <v>0</v>
      </c>
      <c r="BF188" s="141">
        <f t="shared" si="15"/>
        <v>0</v>
      </c>
      <c r="BG188" s="141">
        <f t="shared" si="16"/>
        <v>0</v>
      </c>
      <c r="BH188" s="141">
        <f t="shared" si="17"/>
        <v>0</v>
      </c>
      <c r="BI188" s="141">
        <f t="shared" si="18"/>
        <v>0</v>
      </c>
      <c r="BJ188" s="13" t="s">
        <v>82</v>
      </c>
      <c r="BK188" s="141">
        <f t="shared" si="19"/>
        <v>0</v>
      </c>
      <c r="BL188" s="13" t="s">
        <v>193</v>
      </c>
      <c r="BM188" s="140" t="s">
        <v>394</v>
      </c>
    </row>
    <row r="189" spans="2:65" s="1" customFormat="1" ht="24">
      <c r="B189" s="128"/>
      <c r="C189" s="129" t="s">
        <v>395</v>
      </c>
      <c r="D189" s="129" t="s">
        <v>132</v>
      </c>
      <c r="E189" s="130" t="s">
        <v>396</v>
      </c>
      <c r="F189" s="131" t="s">
        <v>397</v>
      </c>
      <c r="G189" s="132" t="s">
        <v>222</v>
      </c>
      <c r="H189" s="133">
        <v>1</v>
      </c>
      <c r="I189" s="134"/>
      <c r="J189" s="135">
        <f t="shared" si="10"/>
        <v>0</v>
      </c>
      <c r="K189" s="131" t="s">
        <v>1</v>
      </c>
      <c r="L189" s="28"/>
      <c r="M189" s="136" t="s">
        <v>1</v>
      </c>
      <c r="N189" s="137" t="s">
        <v>39</v>
      </c>
      <c r="P189" s="138">
        <f t="shared" si="11"/>
        <v>0</v>
      </c>
      <c r="Q189" s="138">
        <v>0</v>
      </c>
      <c r="R189" s="138">
        <f t="shared" si="12"/>
        <v>0</v>
      </c>
      <c r="S189" s="138">
        <v>0</v>
      </c>
      <c r="T189" s="139">
        <f t="shared" si="13"/>
        <v>0</v>
      </c>
      <c r="AR189" s="140" t="s">
        <v>193</v>
      </c>
      <c r="AT189" s="140" t="s">
        <v>132</v>
      </c>
      <c r="AU189" s="140" t="s">
        <v>84</v>
      </c>
      <c r="AY189" s="13" t="s">
        <v>129</v>
      </c>
      <c r="BE189" s="141">
        <f t="shared" si="14"/>
        <v>0</v>
      </c>
      <c r="BF189" s="141">
        <f t="shared" si="15"/>
        <v>0</v>
      </c>
      <c r="BG189" s="141">
        <f t="shared" si="16"/>
        <v>0</v>
      </c>
      <c r="BH189" s="141">
        <f t="shared" si="17"/>
        <v>0</v>
      </c>
      <c r="BI189" s="141">
        <f t="shared" si="18"/>
        <v>0</v>
      </c>
      <c r="BJ189" s="13" t="s">
        <v>82</v>
      </c>
      <c r="BK189" s="141">
        <f t="shared" si="19"/>
        <v>0</v>
      </c>
      <c r="BL189" s="13" t="s">
        <v>193</v>
      </c>
      <c r="BM189" s="140" t="s">
        <v>398</v>
      </c>
    </row>
    <row r="190" spans="2:65" s="1" customFormat="1" ht="21.75" customHeight="1">
      <c r="B190" s="128"/>
      <c r="C190" s="129" t="s">
        <v>399</v>
      </c>
      <c r="D190" s="129" t="s">
        <v>132</v>
      </c>
      <c r="E190" s="130" t="s">
        <v>400</v>
      </c>
      <c r="F190" s="131" t="s">
        <v>401</v>
      </c>
      <c r="G190" s="132" t="s">
        <v>242</v>
      </c>
      <c r="H190" s="133">
        <v>40</v>
      </c>
      <c r="I190" s="134"/>
      <c r="J190" s="135">
        <f t="shared" si="10"/>
        <v>0</v>
      </c>
      <c r="K190" s="131" t="s">
        <v>1</v>
      </c>
      <c r="L190" s="28"/>
      <c r="M190" s="136" t="s">
        <v>1</v>
      </c>
      <c r="N190" s="137" t="s">
        <v>39</v>
      </c>
      <c r="P190" s="138">
        <f t="shared" si="11"/>
        <v>0</v>
      </c>
      <c r="Q190" s="138">
        <v>0</v>
      </c>
      <c r="R190" s="138">
        <f t="shared" si="12"/>
        <v>0</v>
      </c>
      <c r="S190" s="138">
        <v>0</v>
      </c>
      <c r="T190" s="139">
        <f t="shared" si="13"/>
        <v>0</v>
      </c>
      <c r="AR190" s="140" t="s">
        <v>193</v>
      </c>
      <c r="AT190" s="140" t="s">
        <v>132</v>
      </c>
      <c r="AU190" s="140" t="s">
        <v>84</v>
      </c>
      <c r="AY190" s="13" t="s">
        <v>129</v>
      </c>
      <c r="BE190" s="141">
        <f t="shared" si="14"/>
        <v>0</v>
      </c>
      <c r="BF190" s="141">
        <f t="shared" si="15"/>
        <v>0</v>
      </c>
      <c r="BG190" s="141">
        <f t="shared" si="16"/>
        <v>0</v>
      </c>
      <c r="BH190" s="141">
        <f t="shared" si="17"/>
        <v>0</v>
      </c>
      <c r="BI190" s="141">
        <f t="shared" si="18"/>
        <v>0</v>
      </c>
      <c r="BJ190" s="13" t="s">
        <v>82</v>
      </c>
      <c r="BK190" s="141">
        <f t="shared" si="19"/>
        <v>0</v>
      </c>
      <c r="BL190" s="13" t="s">
        <v>193</v>
      </c>
      <c r="BM190" s="140" t="s">
        <v>402</v>
      </c>
    </row>
    <row r="191" spans="2:65" s="1" customFormat="1" ht="16.5" customHeight="1">
      <c r="B191" s="128"/>
      <c r="C191" s="129" t="s">
        <v>403</v>
      </c>
      <c r="D191" s="129" t="s">
        <v>132</v>
      </c>
      <c r="E191" s="130" t="s">
        <v>404</v>
      </c>
      <c r="F191" s="131" t="s">
        <v>405</v>
      </c>
      <c r="G191" s="132" t="s">
        <v>246</v>
      </c>
      <c r="H191" s="133">
        <v>1</v>
      </c>
      <c r="I191" s="134"/>
      <c r="J191" s="135">
        <f t="shared" si="10"/>
        <v>0</v>
      </c>
      <c r="K191" s="131" t="s">
        <v>1</v>
      </c>
      <c r="L191" s="28"/>
      <c r="M191" s="136" t="s">
        <v>1</v>
      </c>
      <c r="N191" s="137" t="s">
        <v>39</v>
      </c>
      <c r="P191" s="138">
        <f t="shared" si="11"/>
        <v>0</v>
      </c>
      <c r="Q191" s="138">
        <v>0</v>
      </c>
      <c r="R191" s="138">
        <f t="shared" si="12"/>
        <v>0</v>
      </c>
      <c r="S191" s="138">
        <v>0</v>
      </c>
      <c r="T191" s="139">
        <f t="shared" si="13"/>
        <v>0</v>
      </c>
      <c r="AR191" s="140" t="s">
        <v>193</v>
      </c>
      <c r="AT191" s="140" t="s">
        <v>132</v>
      </c>
      <c r="AU191" s="140" t="s">
        <v>84</v>
      </c>
      <c r="AY191" s="13" t="s">
        <v>129</v>
      </c>
      <c r="BE191" s="141">
        <f t="shared" si="14"/>
        <v>0</v>
      </c>
      <c r="BF191" s="141">
        <f t="shared" si="15"/>
        <v>0</v>
      </c>
      <c r="BG191" s="141">
        <f t="shared" si="16"/>
        <v>0</v>
      </c>
      <c r="BH191" s="141">
        <f t="shared" si="17"/>
        <v>0</v>
      </c>
      <c r="BI191" s="141">
        <f t="shared" si="18"/>
        <v>0</v>
      </c>
      <c r="BJ191" s="13" t="s">
        <v>82</v>
      </c>
      <c r="BK191" s="141">
        <f t="shared" si="19"/>
        <v>0</v>
      </c>
      <c r="BL191" s="13" t="s">
        <v>193</v>
      </c>
      <c r="BM191" s="140" t="s">
        <v>406</v>
      </c>
    </row>
    <row r="192" spans="2:65" s="1" customFormat="1" ht="33" customHeight="1">
      <c r="B192" s="128"/>
      <c r="C192" s="129" t="s">
        <v>407</v>
      </c>
      <c r="D192" s="129" t="s">
        <v>132</v>
      </c>
      <c r="E192" s="130" t="s">
        <v>408</v>
      </c>
      <c r="F192" s="131" t="s">
        <v>409</v>
      </c>
      <c r="G192" s="132" t="s">
        <v>246</v>
      </c>
      <c r="H192" s="133">
        <v>1</v>
      </c>
      <c r="I192" s="134"/>
      <c r="J192" s="135">
        <f t="shared" si="10"/>
        <v>0</v>
      </c>
      <c r="K192" s="131" t="s">
        <v>1</v>
      </c>
      <c r="L192" s="28"/>
      <c r="M192" s="136" t="s">
        <v>1</v>
      </c>
      <c r="N192" s="137" t="s">
        <v>39</v>
      </c>
      <c r="P192" s="138">
        <f t="shared" si="11"/>
        <v>0</v>
      </c>
      <c r="Q192" s="138">
        <v>0</v>
      </c>
      <c r="R192" s="138">
        <f t="shared" si="12"/>
        <v>0</v>
      </c>
      <c r="S192" s="138">
        <v>0</v>
      </c>
      <c r="T192" s="139">
        <f t="shared" si="13"/>
        <v>0</v>
      </c>
      <c r="AR192" s="140" t="s">
        <v>193</v>
      </c>
      <c r="AT192" s="140" t="s">
        <v>132</v>
      </c>
      <c r="AU192" s="140" t="s">
        <v>84</v>
      </c>
      <c r="AY192" s="13" t="s">
        <v>129</v>
      </c>
      <c r="BE192" s="141">
        <f t="shared" si="14"/>
        <v>0</v>
      </c>
      <c r="BF192" s="141">
        <f t="shared" si="15"/>
        <v>0</v>
      </c>
      <c r="BG192" s="141">
        <f t="shared" si="16"/>
        <v>0</v>
      </c>
      <c r="BH192" s="141">
        <f t="shared" si="17"/>
        <v>0</v>
      </c>
      <c r="BI192" s="141">
        <f t="shared" si="18"/>
        <v>0</v>
      </c>
      <c r="BJ192" s="13" t="s">
        <v>82</v>
      </c>
      <c r="BK192" s="141">
        <f t="shared" si="19"/>
        <v>0</v>
      </c>
      <c r="BL192" s="13" t="s">
        <v>193</v>
      </c>
      <c r="BM192" s="140" t="s">
        <v>410</v>
      </c>
    </row>
    <row r="193" spans="2:65" s="1" customFormat="1" ht="36">
      <c r="B193" s="128"/>
      <c r="C193" s="129" t="s">
        <v>411</v>
      </c>
      <c r="D193" s="129" t="s">
        <v>132</v>
      </c>
      <c r="E193" s="130" t="s">
        <v>412</v>
      </c>
      <c r="F193" s="131" t="s">
        <v>413</v>
      </c>
      <c r="G193" s="132" t="s">
        <v>246</v>
      </c>
      <c r="H193" s="133">
        <v>1</v>
      </c>
      <c r="I193" s="134"/>
      <c r="J193" s="135">
        <f t="shared" si="10"/>
        <v>0</v>
      </c>
      <c r="K193" s="131" t="s">
        <v>1</v>
      </c>
      <c r="L193" s="28"/>
      <c r="M193" s="136" t="s">
        <v>1</v>
      </c>
      <c r="N193" s="137" t="s">
        <v>39</v>
      </c>
      <c r="P193" s="138">
        <f t="shared" si="11"/>
        <v>0</v>
      </c>
      <c r="Q193" s="138">
        <v>0</v>
      </c>
      <c r="R193" s="138">
        <f t="shared" si="12"/>
        <v>0</v>
      </c>
      <c r="S193" s="138">
        <v>0</v>
      </c>
      <c r="T193" s="139">
        <f t="shared" si="13"/>
        <v>0</v>
      </c>
      <c r="AR193" s="140" t="s">
        <v>193</v>
      </c>
      <c r="AT193" s="140" t="s">
        <v>132</v>
      </c>
      <c r="AU193" s="140" t="s">
        <v>84</v>
      </c>
      <c r="AY193" s="13" t="s">
        <v>129</v>
      </c>
      <c r="BE193" s="141">
        <f t="shared" si="14"/>
        <v>0</v>
      </c>
      <c r="BF193" s="141">
        <f t="shared" si="15"/>
        <v>0</v>
      </c>
      <c r="BG193" s="141">
        <f t="shared" si="16"/>
        <v>0</v>
      </c>
      <c r="BH193" s="141">
        <f t="shared" si="17"/>
        <v>0</v>
      </c>
      <c r="BI193" s="141">
        <f t="shared" si="18"/>
        <v>0</v>
      </c>
      <c r="BJ193" s="13" t="s">
        <v>82</v>
      </c>
      <c r="BK193" s="141">
        <f t="shared" si="19"/>
        <v>0</v>
      </c>
      <c r="BL193" s="13" t="s">
        <v>193</v>
      </c>
      <c r="BM193" s="140" t="s">
        <v>414</v>
      </c>
    </row>
    <row r="194" spans="2:65" s="1" customFormat="1" ht="16.5" customHeight="1">
      <c r="B194" s="128"/>
      <c r="C194" s="129" t="s">
        <v>415</v>
      </c>
      <c r="D194" s="129" t="s">
        <v>132</v>
      </c>
      <c r="E194" s="130" t="s">
        <v>416</v>
      </c>
      <c r="F194" s="131" t="s">
        <v>417</v>
      </c>
      <c r="G194" s="132" t="s">
        <v>418</v>
      </c>
      <c r="H194" s="133">
        <v>50</v>
      </c>
      <c r="I194" s="134"/>
      <c r="J194" s="135">
        <f t="shared" si="10"/>
        <v>0</v>
      </c>
      <c r="K194" s="131" t="s">
        <v>1</v>
      </c>
      <c r="L194" s="28"/>
      <c r="M194" s="136" t="s">
        <v>1</v>
      </c>
      <c r="N194" s="137" t="s">
        <v>39</v>
      </c>
      <c r="P194" s="138">
        <f t="shared" si="11"/>
        <v>0</v>
      </c>
      <c r="Q194" s="138">
        <v>0</v>
      </c>
      <c r="R194" s="138">
        <f t="shared" si="12"/>
        <v>0</v>
      </c>
      <c r="S194" s="138">
        <v>0</v>
      </c>
      <c r="T194" s="139">
        <f t="shared" si="13"/>
        <v>0</v>
      </c>
      <c r="AR194" s="140" t="s">
        <v>193</v>
      </c>
      <c r="AT194" s="140" t="s">
        <v>132</v>
      </c>
      <c r="AU194" s="140" t="s">
        <v>84</v>
      </c>
      <c r="AY194" s="13" t="s">
        <v>129</v>
      </c>
      <c r="BE194" s="141">
        <f t="shared" si="14"/>
        <v>0</v>
      </c>
      <c r="BF194" s="141">
        <f t="shared" si="15"/>
        <v>0</v>
      </c>
      <c r="BG194" s="141">
        <f t="shared" si="16"/>
        <v>0</v>
      </c>
      <c r="BH194" s="141">
        <f t="shared" si="17"/>
        <v>0</v>
      </c>
      <c r="BI194" s="141">
        <f t="shared" si="18"/>
        <v>0</v>
      </c>
      <c r="BJ194" s="13" t="s">
        <v>82</v>
      </c>
      <c r="BK194" s="141">
        <f t="shared" si="19"/>
        <v>0</v>
      </c>
      <c r="BL194" s="13" t="s">
        <v>193</v>
      </c>
      <c r="BM194" s="140" t="s">
        <v>419</v>
      </c>
    </row>
    <row r="195" spans="2:65" s="1" customFormat="1" ht="24">
      <c r="B195" s="128"/>
      <c r="C195" s="129" t="s">
        <v>420</v>
      </c>
      <c r="D195" s="129" t="s">
        <v>132</v>
      </c>
      <c r="E195" s="130" t="s">
        <v>421</v>
      </c>
      <c r="F195" s="131" t="s">
        <v>422</v>
      </c>
      <c r="G195" s="132" t="s">
        <v>222</v>
      </c>
      <c r="H195" s="133">
        <v>1</v>
      </c>
      <c r="I195" s="134"/>
      <c r="J195" s="135">
        <f t="shared" si="10"/>
        <v>0</v>
      </c>
      <c r="K195" s="131" t="s">
        <v>1</v>
      </c>
      <c r="L195" s="28"/>
      <c r="M195" s="136" t="s">
        <v>1</v>
      </c>
      <c r="N195" s="137" t="s">
        <v>39</v>
      </c>
      <c r="P195" s="138">
        <f t="shared" si="11"/>
        <v>0</v>
      </c>
      <c r="Q195" s="138">
        <v>0</v>
      </c>
      <c r="R195" s="138">
        <f t="shared" si="12"/>
        <v>0</v>
      </c>
      <c r="S195" s="138">
        <v>0</v>
      </c>
      <c r="T195" s="139">
        <f t="shared" si="13"/>
        <v>0</v>
      </c>
      <c r="AR195" s="140" t="s">
        <v>193</v>
      </c>
      <c r="AT195" s="140" t="s">
        <v>132</v>
      </c>
      <c r="AU195" s="140" t="s">
        <v>84</v>
      </c>
      <c r="AY195" s="13" t="s">
        <v>129</v>
      </c>
      <c r="BE195" s="141">
        <f t="shared" si="14"/>
        <v>0</v>
      </c>
      <c r="BF195" s="141">
        <f t="shared" si="15"/>
        <v>0</v>
      </c>
      <c r="BG195" s="141">
        <f t="shared" si="16"/>
        <v>0</v>
      </c>
      <c r="BH195" s="141">
        <f t="shared" si="17"/>
        <v>0</v>
      </c>
      <c r="BI195" s="141">
        <f t="shared" si="18"/>
        <v>0</v>
      </c>
      <c r="BJ195" s="13" t="s">
        <v>82</v>
      </c>
      <c r="BK195" s="141">
        <f t="shared" si="19"/>
        <v>0</v>
      </c>
      <c r="BL195" s="13" t="s">
        <v>193</v>
      </c>
      <c r="BM195" s="140" t="s">
        <v>423</v>
      </c>
    </row>
    <row r="196" spans="2:65" s="1" customFormat="1" ht="24">
      <c r="B196" s="128"/>
      <c r="C196" s="129" t="s">
        <v>424</v>
      </c>
      <c r="D196" s="129" t="s">
        <v>132</v>
      </c>
      <c r="E196" s="130" t="s">
        <v>425</v>
      </c>
      <c r="F196" s="131" t="s">
        <v>426</v>
      </c>
      <c r="G196" s="132" t="s">
        <v>246</v>
      </c>
      <c r="H196" s="133">
        <v>1</v>
      </c>
      <c r="I196" s="134"/>
      <c r="J196" s="135">
        <f t="shared" si="10"/>
        <v>0</v>
      </c>
      <c r="K196" s="131" t="s">
        <v>1</v>
      </c>
      <c r="L196" s="28"/>
      <c r="M196" s="136" t="s">
        <v>1</v>
      </c>
      <c r="N196" s="137" t="s">
        <v>39</v>
      </c>
      <c r="P196" s="138">
        <f t="shared" si="11"/>
        <v>0</v>
      </c>
      <c r="Q196" s="138">
        <v>0</v>
      </c>
      <c r="R196" s="138">
        <f t="shared" si="12"/>
        <v>0</v>
      </c>
      <c r="S196" s="138">
        <v>0</v>
      </c>
      <c r="T196" s="139">
        <f t="shared" si="13"/>
        <v>0</v>
      </c>
      <c r="AR196" s="140" t="s">
        <v>193</v>
      </c>
      <c r="AT196" s="140" t="s">
        <v>132</v>
      </c>
      <c r="AU196" s="140" t="s">
        <v>84</v>
      </c>
      <c r="AY196" s="13" t="s">
        <v>129</v>
      </c>
      <c r="BE196" s="141">
        <f t="shared" si="14"/>
        <v>0</v>
      </c>
      <c r="BF196" s="141">
        <f t="shared" si="15"/>
        <v>0</v>
      </c>
      <c r="BG196" s="141">
        <f t="shared" si="16"/>
        <v>0</v>
      </c>
      <c r="BH196" s="141">
        <f t="shared" si="17"/>
        <v>0</v>
      </c>
      <c r="BI196" s="141">
        <f t="shared" si="18"/>
        <v>0</v>
      </c>
      <c r="BJ196" s="13" t="s">
        <v>82</v>
      </c>
      <c r="BK196" s="141">
        <f t="shared" si="19"/>
        <v>0</v>
      </c>
      <c r="BL196" s="13" t="s">
        <v>193</v>
      </c>
      <c r="BM196" s="140" t="s">
        <v>427</v>
      </c>
    </row>
    <row r="197" spans="2:65" s="1" customFormat="1" ht="21.75" customHeight="1">
      <c r="B197" s="128"/>
      <c r="C197" s="129" t="s">
        <v>428</v>
      </c>
      <c r="D197" s="129" t="s">
        <v>132</v>
      </c>
      <c r="E197" s="130" t="s">
        <v>429</v>
      </c>
      <c r="F197" s="131" t="s">
        <v>373</v>
      </c>
      <c r="G197" s="132" t="s">
        <v>246</v>
      </c>
      <c r="H197" s="133">
        <v>1</v>
      </c>
      <c r="I197" s="134"/>
      <c r="J197" s="135">
        <f t="shared" si="10"/>
        <v>0</v>
      </c>
      <c r="K197" s="131" t="s">
        <v>1</v>
      </c>
      <c r="L197" s="28"/>
      <c r="M197" s="136" t="s">
        <v>1</v>
      </c>
      <c r="N197" s="137" t="s">
        <v>39</v>
      </c>
      <c r="P197" s="138">
        <f t="shared" si="11"/>
        <v>0</v>
      </c>
      <c r="Q197" s="138">
        <v>0</v>
      </c>
      <c r="R197" s="138">
        <f t="shared" si="12"/>
        <v>0</v>
      </c>
      <c r="S197" s="138">
        <v>0</v>
      </c>
      <c r="T197" s="139">
        <f t="shared" si="13"/>
        <v>0</v>
      </c>
      <c r="AR197" s="140" t="s">
        <v>193</v>
      </c>
      <c r="AT197" s="140" t="s">
        <v>132</v>
      </c>
      <c r="AU197" s="140" t="s">
        <v>84</v>
      </c>
      <c r="AY197" s="13" t="s">
        <v>129</v>
      </c>
      <c r="BE197" s="141">
        <f t="shared" si="14"/>
        <v>0</v>
      </c>
      <c r="BF197" s="141">
        <f t="shared" si="15"/>
        <v>0</v>
      </c>
      <c r="BG197" s="141">
        <f t="shared" si="16"/>
        <v>0</v>
      </c>
      <c r="BH197" s="141">
        <f t="shared" si="17"/>
        <v>0</v>
      </c>
      <c r="BI197" s="141">
        <f t="shared" si="18"/>
        <v>0</v>
      </c>
      <c r="BJ197" s="13" t="s">
        <v>82</v>
      </c>
      <c r="BK197" s="141">
        <f t="shared" si="19"/>
        <v>0</v>
      </c>
      <c r="BL197" s="13" t="s">
        <v>193</v>
      </c>
      <c r="BM197" s="140" t="s">
        <v>430</v>
      </c>
    </row>
    <row r="198" spans="2:65" s="1" customFormat="1" ht="24">
      <c r="B198" s="128"/>
      <c r="C198" s="129" t="s">
        <v>431</v>
      </c>
      <c r="D198" s="129" t="s">
        <v>132</v>
      </c>
      <c r="E198" s="130" t="s">
        <v>432</v>
      </c>
      <c r="F198" s="131" t="s">
        <v>433</v>
      </c>
      <c r="G198" s="132" t="s">
        <v>222</v>
      </c>
      <c r="H198" s="133">
        <v>1</v>
      </c>
      <c r="I198" s="134"/>
      <c r="J198" s="135">
        <f t="shared" si="10"/>
        <v>0</v>
      </c>
      <c r="K198" s="131" t="s">
        <v>1</v>
      </c>
      <c r="L198" s="28"/>
      <c r="M198" s="136" t="s">
        <v>1</v>
      </c>
      <c r="N198" s="137" t="s">
        <v>39</v>
      </c>
      <c r="P198" s="138">
        <f t="shared" si="11"/>
        <v>0</v>
      </c>
      <c r="Q198" s="138">
        <v>0</v>
      </c>
      <c r="R198" s="138">
        <f t="shared" si="12"/>
        <v>0</v>
      </c>
      <c r="S198" s="138">
        <v>0</v>
      </c>
      <c r="T198" s="139">
        <f t="shared" si="13"/>
        <v>0</v>
      </c>
      <c r="AR198" s="140" t="s">
        <v>193</v>
      </c>
      <c r="AT198" s="140" t="s">
        <v>132</v>
      </c>
      <c r="AU198" s="140" t="s">
        <v>84</v>
      </c>
      <c r="AY198" s="13" t="s">
        <v>129</v>
      </c>
      <c r="BE198" s="141">
        <f t="shared" si="14"/>
        <v>0</v>
      </c>
      <c r="BF198" s="141">
        <f t="shared" si="15"/>
        <v>0</v>
      </c>
      <c r="BG198" s="141">
        <f t="shared" si="16"/>
        <v>0</v>
      </c>
      <c r="BH198" s="141">
        <f t="shared" si="17"/>
        <v>0</v>
      </c>
      <c r="BI198" s="141">
        <f t="shared" si="18"/>
        <v>0</v>
      </c>
      <c r="BJ198" s="13" t="s">
        <v>82</v>
      </c>
      <c r="BK198" s="141">
        <f t="shared" si="19"/>
        <v>0</v>
      </c>
      <c r="BL198" s="13" t="s">
        <v>193</v>
      </c>
      <c r="BM198" s="140" t="s">
        <v>434</v>
      </c>
    </row>
    <row r="199" spans="2:65" s="1" customFormat="1" ht="24">
      <c r="B199" s="128"/>
      <c r="C199" s="129" t="s">
        <v>435</v>
      </c>
      <c r="D199" s="129" t="s">
        <v>132</v>
      </c>
      <c r="E199" s="130" t="s">
        <v>436</v>
      </c>
      <c r="F199" s="131" t="s">
        <v>437</v>
      </c>
      <c r="G199" s="132" t="s">
        <v>222</v>
      </c>
      <c r="H199" s="133">
        <v>1</v>
      </c>
      <c r="I199" s="134"/>
      <c r="J199" s="135">
        <f t="shared" si="10"/>
        <v>0</v>
      </c>
      <c r="K199" s="131" t="s">
        <v>1</v>
      </c>
      <c r="L199" s="28"/>
      <c r="M199" s="136" t="s">
        <v>1</v>
      </c>
      <c r="N199" s="137" t="s">
        <v>39</v>
      </c>
      <c r="P199" s="138">
        <f t="shared" si="11"/>
        <v>0</v>
      </c>
      <c r="Q199" s="138">
        <v>0</v>
      </c>
      <c r="R199" s="138">
        <f t="shared" si="12"/>
        <v>0</v>
      </c>
      <c r="S199" s="138">
        <v>0</v>
      </c>
      <c r="T199" s="139">
        <f t="shared" si="13"/>
        <v>0</v>
      </c>
      <c r="AR199" s="140" t="s">
        <v>193</v>
      </c>
      <c r="AT199" s="140" t="s">
        <v>132</v>
      </c>
      <c r="AU199" s="140" t="s">
        <v>84</v>
      </c>
      <c r="AY199" s="13" t="s">
        <v>129</v>
      </c>
      <c r="BE199" s="141">
        <f t="shared" si="14"/>
        <v>0</v>
      </c>
      <c r="BF199" s="141">
        <f t="shared" si="15"/>
        <v>0</v>
      </c>
      <c r="BG199" s="141">
        <f t="shared" si="16"/>
        <v>0</v>
      </c>
      <c r="BH199" s="141">
        <f t="shared" si="17"/>
        <v>0</v>
      </c>
      <c r="BI199" s="141">
        <f t="shared" si="18"/>
        <v>0</v>
      </c>
      <c r="BJ199" s="13" t="s">
        <v>82</v>
      </c>
      <c r="BK199" s="141">
        <f t="shared" si="19"/>
        <v>0</v>
      </c>
      <c r="BL199" s="13" t="s">
        <v>193</v>
      </c>
      <c r="BM199" s="140" t="s">
        <v>438</v>
      </c>
    </row>
    <row r="200" spans="2:65" s="1" customFormat="1" ht="33" customHeight="1">
      <c r="B200" s="128"/>
      <c r="C200" s="129" t="s">
        <v>439</v>
      </c>
      <c r="D200" s="129" t="s">
        <v>132</v>
      </c>
      <c r="E200" s="130" t="s">
        <v>961</v>
      </c>
      <c r="F200" s="131" t="s">
        <v>962</v>
      </c>
      <c r="G200" s="132" t="s">
        <v>222</v>
      </c>
      <c r="H200" s="133">
        <v>1</v>
      </c>
      <c r="I200" s="134"/>
      <c r="J200" s="135">
        <f t="shared" si="10"/>
        <v>0</v>
      </c>
      <c r="K200" s="131" t="s">
        <v>1</v>
      </c>
      <c r="L200" s="28"/>
      <c r="M200" s="136" t="s">
        <v>1</v>
      </c>
      <c r="N200" s="137" t="s">
        <v>39</v>
      </c>
      <c r="P200" s="138">
        <f t="shared" si="11"/>
        <v>0</v>
      </c>
      <c r="Q200" s="138">
        <v>0</v>
      </c>
      <c r="R200" s="138">
        <f t="shared" si="12"/>
        <v>0</v>
      </c>
      <c r="S200" s="138">
        <v>0</v>
      </c>
      <c r="T200" s="139">
        <f t="shared" si="13"/>
        <v>0</v>
      </c>
      <c r="AR200" s="140" t="s">
        <v>193</v>
      </c>
      <c r="AT200" s="140" t="s">
        <v>132</v>
      </c>
      <c r="AU200" s="140" t="s">
        <v>84</v>
      </c>
      <c r="AY200" s="13" t="s">
        <v>129</v>
      </c>
      <c r="BE200" s="141">
        <f t="shared" si="14"/>
        <v>0</v>
      </c>
      <c r="BF200" s="141">
        <f t="shared" si="15"/>
        <v>0</v>
      </c>
      <c r="BG200" s="141">
        <f t="shared" si="16"/>
        <v>0</v>
      </c>
      <c r="BH200" s="141">
        <f t="shared" si="17"/>
        <v>0</v>
      </c>
      <c r="BI200" s="141">
        <f t="shared" si="18"/>
        <v>0</v>
      </c>
      <c r="BJ200" s="13" t="s">
        <v>82</v>
      </c>
      <c r="BK200" s="141">
        <f t="shared" si="19"/>
        <v>0</v>
      </c>
      <c r="BL200" s="13" t="s">
        <v>193</v>
      </c>
      <c r="BM200" s="140" t="s">
        <v>442</v>
      </c>
    </row>
    <row r="201" spans="2:65" s="1" customFormat="1" ht="24">
      <c r="B201" s="128"/>
      <c r="C201" s="129" t="s">
        <v>352</v>
      </c>
      <c r="D201" s="129" t="s">
        <v>132</v>
      </c>
      <c r="E201" s="130" t="s">
        <v>963</v>
      </c>
      <c r="F201" s="131" t="s">
        <v>964</v>
      </c>
      <c r="G201" s="132" t="s">
        <v>222</v>
      </c>
      <c r="H201" s="133">
        <v>1</v>
      </c>
      <c r="I201" s="134"/>
      <c r="J201" s="135">
        <f t="shared" si="10"/>
        <v>0</v>
      </c>
      <c r="K201" s="131" t="s">
        <v>1</v>
      </c>
      <c r="L201" s="28"/>
      <c r="M201" s="136" t="s">
        <v>1</v>
      </c>
      <c r="N201" s="137" t="s">
        <v>39</v>
      </c>
      <c r="P201" s="138">
        <f t="shared" si="11"/>
        <v>0</v>
      </c>
      <c r="Q201" s="138">
        <v>0</v>
      </c>
      <c r="R201" s="138">
        <f t="shared" si="12"/>
        <v>0</v>
      </c>
      <c r="S201" s="138">
        <v>0</v>
      </c>
      <c r="T201" s="139">
        <f t="shared" si="13"/>
        <v>0</v>
      </c>
      <c r="AR201" s="140" t="s">
        <v>193</v>
      </c>
      <c r="AT201" s="140" t="s">
        <v>132</v>
      </c>
      <c r="AU201" s="140" t="s">
        <v>84</v>
      </c>
      <c r="AY201" s="13" t="s">
        <v>129</v>
      </c>
      <c r="BE201" s="141">
        <f t="shared" si="14"/>
        <v>0</v>
      </c>
      <c r="BF201" s="141">
        <f t="shared" si="15"/>
        <v>0</v>
      </c>
      <c r="BG201" s="141">
        <f t="shared" si="16"/>
        <v>0</v>
      </c>
      <c r="BH201" s="141">
        <f t="shared" si="17"/>
        <v>0</v>
      </c>
      <c r="BI201" s="141">
        <f t="shared" si="18"/>
        <v>0</v>
      </c>
      <c r="BJ201" s="13" t="s">
        <v>82</v>
      </c>
      <c r="BK201" s="141">
        <f t="shared" si="19"/>
        <v>0</v>
      </c>
      <c r="BL201" s="13" t="s">
        <v>193</v>
      </c>
      <c r="BM201" s="140" t="s">
        <v>445</v>
      </c>
    </row>
    <row r="202" spans="2:65" s="1" customFormat="1" ht="24">
      <c r="B202" s="128"/>
      <c r="C202" s="129" t="s">
        <v>446</v>
      </c>
      <c r="D202" s="129" t="s">
        <v>132</v>
      </c>
      <c r="E202" s="130" t="s">
        <v>965</v>
      </c>
      <c r="F202" s="131" t="s">
        <v>966</v>
      </c>
      <c r="G202" s="132" t="s">
        <v>222</v>
      </c>
      <c r="H202" s="133">
        <v>1</v>
      </c>
      <c r="I202" s="134"/>
      <c r="J202" s="135">
        <f t="shared" si="10"/>
        <v>0</v>
      </c>
      <c r="K202" s="131" t="s">
        <v>1</v>
      </c>
      <c r="L202" s="28"/>
      <c r="M202" s="136" t="s">
        <v>1</v>
      </c>
      <c r="N202" s="137" t="s">
        <v>39</v>
      </c>
      <c r="P202" s="138">
        <f t="shared" si="11"/>
        <v>0</v>
      </c>
      <c r="Q202" s="138">
        <v>0</v>
      </c>
      <c r="R202" s="138">
        <f t="shared" si="12"/>
        <v>0</v>
      </c>
      <c r="S202" s="138">
        <v>0</v>
      </c>
      <c r="T202" s="139">
        <f t="shared" si="13"/>
        <v>0</v>
      </c>
      <c r="AR202" s="140" t="s">
        <v>193</v>
      </c>
      <c r="AT202" s="140" t="s">
        <v>132</v>
      </c>
      <c r="AU202" s="140" t="s">
        <v>84</v>
      </c>
      <c r="AY202" s="13" t="s">
        <v>129</v>
      </c>
      <c r="BE202" s="141">
        <f t="shared" si="14"/>
        <v>0</v>
      </c>
      <c r="BF202" s="141">
        <f t="shared" si="15"/>
        <v>0</v>
      </c>
      <c r="BG202" s="141">
        <f t="shared" si="16"/>
        <v>0</v>
      </c>
      <c r="BH202" s="141">
        <f t="shared" si="17"/>
        <v>0</v>
      </c>
      <c r="BI202" s="141">
        <f t="shared" si="18"/>
        <v>0</v>
      </c>
      <c r="BJ202" s="13" t="s">
        <v>82</v>
      </c>
      <c r="BK202" s="141">
        <f t="shared" si="19"/>
        <v>0</v>
      </c>
      <c r="BL202" s="13" t="s">
        <v>193</v>
      </c>
      <c r="BM202" s="140" t="s">
        <v>449</v>
      </c>
    </row>
    <row r="203" spans="2:65" s="1" customFormat="1" ht="24">
      <c r="B203" s="128"/>
      <c r="C203" s="129" t="s">
        <v>450</v>
      </c>
      <c r="D203" s="129" t="s">
        <v>132</v>
      </c>
      <c r="E203" s="130" t="s">
        <v>967</v>
      </c>
      <c r="F203" s="131" t="s">
        <v>968</v>
      </c>
      <c r="G203" s="132" t="s">
        <v>222</v>
      </c>
      <c r="H203" s="133">
        <v>1</v>
      </c>
      <c r="I203" s="134"/>
      <c r="J203" s="135">
        <f t="shared" si="10"/>
        <v>0</v>
      </c>
      <c r="K203" s="131" t="s">
        <v>1</v>
      </c>
      <c r="L203" s="28"/>
      <c r="M203" s="136" t="s">
        <v>1</v>
      </c>
      <c r="N203" s="137" t="s">
        <v>39</v>
      </c>
      <c r="P203" s="138">
        <f t="shared" si="11"/>
        <v>0</v>
      </c>
      <c r="Q203" s="138">
        <v>0</v>
      </c>
      <c r="R203" s="138">
        <f t="shared" si="12"/>
        <v>0</v>
      </c>
      <c r="S203" s="138">
        <v>0</v>
      </c>
      <c r="T203" s="139">
        <f t="shared" si="13"/>
        <v>0</v>
      </c>
      <c r="AR203" s="140" t="s">
        <v>193</v>
      </c>
      <c r="AT203" s="140" t="s">
        <v>132</v>
      </c>
      <c r="AU203" s="140" t="s">
        <v>84</v>
      </c>
      <c r="AY203" s="13" t="s">
        <v>129</v>
      </c>
      <c r="BE203" s="141">
        <f t="shared" si="14"/>
        <v>0</v>
      </c>
      <c r="BF203" s="141">
        <f t="shared" si="15"/>
        <v>0</v>
      </c>
      <c r="BG203" s="141">
        <f t="shared" si="16"/>
        <v>0</v>
      </c>
      <c r="BH203" s="141">
        <f t="shared" si="17"/>
        <v>0</v>
      </c>
      <c r="BI203" s="141">
        <f t="shared" si="18"/>
        <v>0</v>
      </c>
      <c r="BJ203" s="13" t="s">
        <v>82</v>
      </c>
      <c r="BK203" s="141">
        <f t="shared" si="19"/>
        <v>0</v>
      </c>
      <c r="BL203" s="13" t="s">
        <v>193</v>
      </c>
      <c r="BM203" s="140" t="s">
        <v>453</v>
      </c>
    </row>
    <row r="204" spans="2:65" s="1" customFormat="1" ht="16.5" customHeight="1">
      <c r="B204" s="128"/>
      <c r="C204" s="129" t="s">
        <v>454</v>
      </c>
      <c r="D204" s="129" t="s">
        <v>132</v>
      </c>
      <c r="E204" s="130" t="s">
        <v>455</v>
      </c>
      <c r="F204" s="131" t="s">
        <v>456</v>
      </c>
      <c r="G204" s="132" t="s">
        <v>246</v>
      </c>
      <c r="H204" s="133">
        <v>40</v>
      </c>
      <c r="I204" s="134"/>
      <c r="J204" s="135">
        <f t="shared" si="10"/>
        <v>0</v>
      </c>
      <c r="K204" s="131" t="s">
        <v>192</v>
      </c>
      <c r="L204" s="28"/>
      <c r="M204" s="136" t="s">
        <v>1</v>
      </c>
      <c r="N204" s="137" t="s">
        <v>39</v>
      </c>
      <c r="P204" s="138">
        <f t="shared" si="11"/>
        <v>0</v>
      </c>
      <c r="Q204" s="138">
        <v>1.1199999999999999E-3</v>
      </c>
      <c r="R204" s="138">
        <f t="shared" si="12"/>
        <v>4.4799999999999993E-2</v>
      </c>
      <c r="S204" s="138">
        <v>0</v>
      </c>
      <c r="T204" s="139">
        <f t="shared" si="13"/>
        <v>0</v>
      </c>
      <c r="AR204" s="140" t="s">
        <v>193</v>
      </c>
      <c r="AT204" s="140" t="s">
        <v>132</v>
      </c>
      <c r="AU204" s="140" t="s">
        <v>84</v>
      </c>
      <c r="AY204" s="13" t="s">
        <v>129</v>
      </c>
      <c r="BE204" s="141">
        <f t="shared" si="14"/>
        <v>0</v>
      </c>
      <c r="BF204" s="141">
        <f t="shared" si="15"/>
        <v>0</v>
      </c>
      <c r="BG204" s="141">
        <f t="shared" si="16"/>
        <v>0</v>
      </c>
      <c r="BH204" s="141">
        <f t="shared" si="17"/>
        <v>0</v>
      </c>
      <c r="BI204" s="141">
        <f t="shared" si="18"/>
        <v>0</v>
      </c>
      <c r="BJ204" s="13" t="s">
        <v>82</v>
      </c>
      <c r="BK204" s="141">
        <f t="shared" si="19"/>
        <v>0</v>
      </c>
      <c r="BL204" s="13" t="s">
        <v>193</v>
      </c>
      <c r="BM204" s="140" t="s">
        <v>457</v>
      </c>
    </row>
    <row r="205" spans="2:65" s="1" customFormat="1" ht="36">
      <c r="B205" s="128"/>
      <c r="C205" s="147" t="s">
        <v>458</v>
      </c>
      <c r="D205" s="147" t="s">
        <v>195</v>
      </c>
      <c r="E205" s="148" t="s">
        <v>459</v>
      </c>
      <c r="F205" s="149" t="s">
        <v>460</v>
      </c>
      <c r="G205" s="150" t="s">
        <v>222</v>
      </c>
      <c r="H205" s="151">
        <v>20</v>
      </c>
      <c r="I205" s="152"/>
      <c r="J205" s="153">
        <f t="shared" si="10"/>
        <v>0</v>
      </c>
      <c r="K205" s="149" t="s">
        <v>1</v>
      </c>
      <c r="L205" s="154"/>
      <c r="M205" s="155" t="s">
        <v>1</v>
      </c>
      <c r="N205" s="156" t="s">
        <v>39</v>
      </c>
      <c r="P205" s="138">
        <f t="shared" si="11"/>
        <v>0</v>
      </c>
      <c r="Q205" s="138">
        <v>2.2000000000000001E-3</v>
      </c>
      <c r="R205" s="138">
        <f t="shared" si="12"/>
        <v>4.4000000000000004E-2</v>
      </c>
      <c r="S205" s="138">
        <v>0</v>
      </c>
      <c r="T205" s="139">
        <f t="shared" si="13"/>
        <v>0</v>
      </c>
      <c r="AR205" s="140" t="s">
        <v>198</v>
      </c>
      <c r="AT205" s="140" t="s">
        <v>195</v>
      </c>
      <c r="AU205" s="140" t="s">
        <v>84</v>
      </c>
      <c r="AY205" s="13" t="s">
        <v>129</v>
      </c>
      <c r="BE205" s="141">
        <f t="shared" si="14"/>
        <v>0</v>
      </c>
      <c r="BF205" s="141">
        <f t="shared" si="15"/>
        <v>0</v>
      </c>
      <c r="BG205" s="141">
        <f t="shared" si="16"/>
        <v>0</v>
      </c>
      <c r="BH205" s="141">
        <f t="shared" si="17"/>
        <v>0</v>
      </c>
      <c r="BI205" s="141">
        <f t="shared" si="18"/>
        <v>0</v>
      </c>
      <c r="BJ205" s="13" t="s">
        <v>82</v>
      </c>
      <c r="BK205" s="141">
        <f t="shared" si="19"/>
        <v>0</v>
      </c>
      <c r="BL205" s="13" t="s">
        <v>193</v>
      </c>
      <c r="BM205" s="140" t="s">
        <v>461</v>
      </c>
    </row>
    <row r="206" spans="2:65" s="1" customFormat="1" ht="24">
      <c r="B206" s="128"/>
      <c r="C206" s="147" t="s">
        <v>462</v>
      </c>
      <c r="D206" s="147" t="s">
        <v>195</v>
      </c>
      <c r="E206" s="148" t="s">
        <v>463</v>
      </c>
      <c r="F206" s="149" t="s">
        <v>464</v>
      </c>
      <c r="G206" s="150" t="s">
        <v>222</v>
      </c>
      <c r="H206" s="151">
        <v>20</v>
      </c>
      <c r="I206" s="152"/>
      <c r="J206" s="153">
        <f t="shared" si="10"/>
        <v>0</v>
      </c>
      <c r="K206" s="149" t="s">
        <v>1</v>
      </c>
      <c r="L206" s="154"/>
      <c r="M206" s="155" t="s">
        <v>1</v>
      </c>
      <c r="N206" s="156" t="s">
        <v>39</v>
      </c>
      <c r="P206" s="138">
        <f t="shared" si="11"/>
        <v>0</v>
      </c>
      <c r="Q206" s="138">
        <v>2.2000000000000001E-3</v>
      </c>
      <c r="R206" s="138">
        <f t="shared" si="12"/>
        <v>4.4000000000000004E-2</v>
      </c>
      <c r="S206" s="138">
        <v>0</v>
      </c>
      <c r="T206" s="139">
        <f t="shared" si="13"/>
        <v>0</v>
      </c>
      <c r="AR206" s="140" t="s">
        <v>198</v>
      </c>
      <c r="AT206" s="140" t="s">
        <v>195</v>
      </c>
      <c r="AU206" s="140" t="s">
        <v>84</v>
      </c>
      <c r="AY206" s="13" t="s">
        <v>129</v>
      </c>
      <c r="BE206" s="141">
        <f t="shared" si="14"/>
        <v>0</v>
      </c>
      <c r="BF206" s="141">
        <f t="shared" si="15"/>
        <v>0</v>
      </c>
      <c r="BG206" s="141">
        <f t="shared" si="16"/>
        <v>0</v>
      </c>
      <c r="BH206" s="141">
        <f t="shared" si="17"/>
        <v>0</v>
      </c>
      <c r="BI206" s="141">
        <f t="shared" si="18"/>
        <v>0</v>
      </c>
      <c r="BJ206" s="13" t="s">
        <v>82</v>
      </c>
      <c r="BK206" s="141">
        <f t="shared" si="19"/>
        <v>0</v>
      </c>
      <c r="BL206" s="13" t="s">
        <v>193</v>
      </c>
      <c r="BM206" s="140" t="s">
        <v>465</v>
      </c>
    </row>
    <row r="207" spans="2:65" s="1" customFormat="1" ht="44.25" customHeight="1">
      <c r="B207" s="128"/>
      <c r="C207" s="129" t="s">
        <v>466</v>
      </c>
      <c r="D207" s="129" t="s">
        <v>132</v>
      </c>
      <c r="E207" s="130" t="s">
        <v>467</v>
      </c>
      <c r="F207" s="131" t="s">
        <v>468</v>
      </c>
      <c r="G207" s="132" t="s">
        <v>246</v>
      </c>
      <c r="H207" s="133">
        <v>1</v>
      </c>
      <c r="I207" s="134"/>
      <c r="J207" s="135">
        <f t="shared" si="10"/>
        <v>0</v>
      </c>
      <c r="K207" s="131" t="s">
        <v>192</v>
      </c>
      <c r="L207" s="28"/>
      <c r="M207" s="136" t="s">
        <v>1</v>
      </c>
      <c r="N207" s="137" t="s">
        <v>39</v>
      </c>
      <c r="P207" s="138">
        <f t="shared" si="11"/>
        <v>0</v>
      </c>
      <c r="Q207" s="138">
        <v>9.6299999999999997E-3</v>
      </c>
      <c r="R207" s="138">
        <f t="shared" si="12"/>
        <v>9.6299999999999997E-3</v>
      </c>
      <c r="S207" s="138">
        <v>0</v>
      </c>
      <c r="T207" s="139">
        <f t="shared" si="13"/>
        <v>0</v>
      </c>
      <c r="AR207" s="140" t="s">
        <v>193</v>
      </c>
      <c r="AT207" s="140" t="s">
        <v>132</v>
      </c>
      <c r="AU207" s="140" t="s">
        <v>84</v>
      </c>
      <c r="AY207" s="13" t="s">
        <v>129</v>
      </c>
      <c r="BE207" s="141">
        <f t="shared" si="14"/>
        <v>0</v>
      </c>
      <c r="BF207" s="141">
        <f t="shared" si="15"/>
        <v>0</v>
      </c>
      <c r="BG207" s="141">
        <f t="shared" si="16"/>
        <v>0</v>
      </c>
      <c r="BH207" s="141">
        <f t="shared" si="17"/>
        <v>0</v>
      </c>
      <c r="BI207" s="141">
        <f t="shared" si="18"/>
        <v>0</v>
      </c>
      <c r="BJ207" s="13" t="s">
        <v>82</v>
      </c>
      <c r="BK207" s="141">
        <f t="shared" si="19"/>
        <v>0</v>
      </c>
      <c r="BL207" s="13" t="s">
        <v>193</v>
      </c>
      <c r="BM207" s="140" t="s">
        <v>469</v>
      </c>
    </row>
    <row r="208" spans="2:65" s="1" customFormat="1" ht="44.25" customHeight="1">
      <c r="B208" s="128"/>
      <c r="C208" s="129" t="s">
        <v>470</v>
      </c>
      <c r="D208" s="129" t="s">
        <v>132</v>
      </c>
      <c r="E208" s="130" t="s">
        <v>471</v>
      </c>
      <c r="F208" s="131" t="s">
        <v>472</v>
      </c>
      <c r="G208" s="132" t="s">
        <v>246</v>
      </c>
      <c r="H208" s="133">
        <v>1</v>
      </c>
      <c r="I208" s="134"/>
      <c r="J208" s="135">
        <f t="shared" si="10"/>
        <v>0</v>
      </c>
      <c r="K208" s="131" t="s">
        <v>192</v>
      </c>
      <c r="L208" s="28"/>
      <c r="M208" s="136" t="s">
        <v>1</v>
      </c>
      <c r="N208" s="137" t="s">
        <v>39</v>
      </c>
      <c r="P208" s="138">
        <f t="shared" si="11"/>
        <v>0</v>
      </c>
      <c r="Q208" s="138">
        <v>7.0870000000000002E-2</v>
      </c>
      <c r="R208" s="138">
        <f t="shared" si="12"/>
        <v>7.0870000000000002E-2</v>
      </c>
      <c r="S208" s="138">
        <v>0</v>
      </c>
      <c r="T208" s="139">
        <f t="shared" si="13"/>
        <v>0</v>
      </c>
      <c r="AR208" s="140" t="s">
        <v>193</v>
      </c>
      <c r="AT208" s="140" t="s">
        <v>132</v>
      </c>
      <c r="AU208" s="140" t="s">
        <v>84</v>
      </c>
      <c r="AY208" s="13" t="s">
        <v>129</v>
      </c>
      <c r="BE208" s="141">
        <f t="shared" si="14"/>
        <v>0</v>
      </c>
      <c r="BF208" s="141">
        <f t="shared" si="15"/>
        <v>0</v>
      </c>
      <c r="BG208" s="141">
        <f t="shared" si="16"/>
        <v>0</v>
      </c>
      <c r="BH208" s="141">
        <f t="shared" si="17"/>
        <v>0</v>
      </c>
      <c r="BI208" s="141">
        <f t="shared" si="18"/>
        <v>0</v>
      </c>
      <c r="BJ208" s="13" t="s">
        <v>82</v>
      </c>
      <c r="BK208" s="141">
        <f t="shared" si="19"/>
        <v>0</v>
      </c>
      <c r="BL208" s="13" t="s">
        <v>193</v>
      </c>
      <c r="BM208" s="140" t="s">
        <v>473</v>
      </c>
    </row>
    <row r="209" spans="2:65" s="1" customFormat="1" ht="33" customHeight="1">
      <c r="B209" s="128"/>
      <c r="C209" s="129" t="s">
        <v>474</v>
      </c>
      <c r="D209" s="129" t="s">
        <v>132</v>
      </c>
      <c r="E209" s="130" t="s">
        <v>475</v>
      </c>
      <c r="F209" s="131" t="s">
        <v>476</v>
      </c>
      <c r="G209" s="132" t="s">
        <v>222</v>
      </c>
      <c r="H209" s="133">
        <v>2</v>
      </c>
      <c r="I209" s="134"/>
      <c r="J209" s="135">
        <f t="shared" si="10"/>
        <v>0</v>
      </c>
      <c r="K209" s="131" t="s">
        <v>192</v>
      </c>
      <c r="L209" s="28"/>
      <c r="M209" s="136" t="s">
        <v>1</v>
      </c>
      <c r="N209" s="137" t="s">
        <v>39</v>
      </c>
      <c r="P209" s="138">
        <f t="shared" si="11"/>
        <v>0</v>
      </c>
      <c r="Q209" s="138">
        <v>7.6000000000000004E-4</v>
      </c>
      <c r="R209" s="138">
        <f t="shared" si="12"/>
        <v>1.5200000000000001E-3</v>
      </c>
      <c r="S209" s="138">
        <v>0</v>
      </c>
      <c r="T209" s="139">
        <f t="shared" si="13"/>
        <v>0</v>
      </c>
      <c r="AR209" s="140" t="s">
        <v>193</v>
      </c>
      <c r="AT209" s="140" t="s">
        <v>132</v>
      </c>
      <c r="AU209" s="140" t="s">
        <v>84</v>
      </c>
      <c r="AY209" s="13" t="s">
        <v>129</v>
      </c>
      <c r="BE209" s="141">
        <f t="shared" si="14"/>
        <v>0</v>
      </c>
      <c r="BF209" s="141">
        <f t="shared" si="15"/>
        <v>0</v>
      </c>
      <c r="BG209" s="141">
        <f t="shared" si="16"/>
        <v>0</v>
      </c>
      <c r="BH209" s="141">
        <f t="shared" si="17"/>
        <v>0</v>
      </c>
      <c r="BI209" s="141">
        <f t="shared" si="18"/>
        <v>0</v>
      </c>
      <c r="BJ209" s="13" t="s">
        <v>82</v>
      </c>
      <c r="BK209" s="141">
        <f t="shared" si="19"/>
        <v>0</v>
      </c>
      <c r="BL209" s="13" t="s">
        <v>193</v>
      </c>
      <c r="BM209" s="140" t="s">
        <v>477</v>
      </c>
    </row>
    <row r="210" spans="2:65" s="11" customFormat="1" ht="22.9" customHeight="1">
      <c r="B210" s="116"/>
      <c r="D210" s="117" t="s">
        <v>73</v>
      </c>
      <c r="E210" s="126" t="s">
        <v>478</v>
      </c>
      <c r="F210" s="126" t="s">
        <v>479</v>
      </c>
      <c r="I210" s="119"/>
      <c r="J210" s="127">
        <f>BK210</f>
        <v>0</v>
      </c>
      <c r="L210" s="116"/>
      <c r="M210" s="121"/>
      <c r="P210" s="122">
        <f>SUM(P211:P234)</f>
        <v>0</v>
      </c>
      <c r="R210" s="122">
        <f>SUM(R211:R234)</f>
        <v>2.9472400000000003</v>
      </c>
      <c r="T210" s="123">
        <f>SUM(T211:T234)</f>
        <v>0</v>
      </c>
      <c r="AR210" s="117" t="s">
        <v>84</v>
      </c>
      <c r="AT210" s="124" t="s">
        <v>73</v>
      </c>
      <c r="AU210" s="124" t="s">
        <v>82</v>
      </c>
      <c r="AY210" s="117" t="s">
        <v>129</v>
      </c>
      <c r="BK210" s="125">
        <f>SUM(BK211:BK234)</f>
        <v>0</v>
      </c>
    </row>
    <row r="211" spans="2:65" s="1" customFormat="1" ht="48">
      <c r="B211" s="128"/>
      <c r="C211" s="129" t="s">
        <v>480</v>
      </c>
      <c r="D211" s="129" t="s">
        <v>132</v>
      </c>
      <c r="E211" s="130" t="s">
        <v>481</v>
      </c>
      <c r="F211" s="131" t="s">
        <v>482</v>
      </c>
      <c r="G211" s="132" t="s">
        <v>191</v>
      </c>
      <c r="H211" s="133">
        <v>6</v>
      </c>
      <c r="I211" s="134"/>
      <c r="J211" s="135">
        <f t="shared" ref="J211:J234" si="20">ROUND(I211*H211,2)</f>
        <v>0</v>
      </c>
      <c r="K211" s="131" t="s">
        <v>192</v>
      </c>
      <c r="L211" s="28"/>
      <c r="M211" s="136" t="s">
        <v>1</v>
      </c>
      <c r="N211" s="137" t="s">
        <v>39</v>
      </c>
      <c r="P211" s="138">
        <f t="shared" ref="P211:P234" si="21">O211*H211</f>
        <v>0</v>
      </c>
      <c r="Q211" s="138">
        <v>1.58E-3</v>
      </c>
      <c r="R211" s="138">
        <f t="shared" ref="R211:R234" si="22">Q211*H211</f>
        <v>9.4800000000000006E-3</v>
      </c>
      <c r="S211" s="138">
        <v>0</v>
      </c>
      <c r="T211" s="139">
        <f t="shared" ref="T211:T234" si="23">S211*H211</f>
        <v>0</v>
      </c>
      <c r="AR211" s="140" t="s">
        <v>193</v>
      </c>
      <c r="AT211" s="140" t="s">
        <v>132</v>
      </c>
      <c r="AU211" s="140" t="s">
        <v>84</v>
      </c>
      <c r="AY211" s="13" t="s">
        <v>129</v>
      </c>
      <c r="BE211" s="141">
        <f t="shared" ref="BE211:BE234" si="24">IF(N211="základní",J211,0)</f>
        <v>0</v>
      </c>
      <c r="BF211" s="141">
        <f t="shared" ref="BF211:BF234" si="25">IF(N211="snížená",J211,0)</f>
        <v>0</v>
      </c>
      <c r="BG211" s="141">
        <f t="shared" ref="BG211:BG234" si="26">IF(N211="zákl. přenesená",J211,0)</f>
        <v>0</v>
      </c>
      <c r="BH211" s="141">
        <f t="shared" ref="BH211:BH234" si="27">IF(N211="sníž. přenesená",J211,0)</f>
        <v>0</v>
      </c>
      <c r="BI211" s="141">
        <f t="shared" ref="BI211:BI234" si="28">IF(N211="nulová",J211,0)</f>
        <v>0</v>
      </c>
      <c r="BJ211" s="13" t="s">
        <v>82</v>
      </c>
      <c r="BK211" s="141">
        <f t="shared" ref="BK211:BK234" si="29">ROUND(I211*H211,2)</f>
        <v>0</v>
      </c>
      <c r="BL211" s="13" t="s">
        <v>193</v>
      </c>
      <c r="BM211" s="140" t="s">
        <v>483</v>
      </c>
    </row>
    <row r="212" spans="2:65" s="1" customFormat="1" ht="48">
      <c r="B212" s="128"/>
      <c r="C212" s="129" t="s">
        <v>484</v>
      </c>
      <c r="D212" s="129" t="s">
        <v>132</v>
      </c>
      <c r="E212" s="130" t="s">
        <v>485</v>
      </c>
      <c r="F212" s="131" t="s">
        <v>486</v>
      </c>
      <c r="G212" s="132" t="s">
        <v>191</v>
      </c>
      <c r="H212" s="133">
        <v>3</v>
      </c>
      <c r="I212" s="134"/>
      <c r="J212" s="135">
        <f t="shared" si="20"/>
        <v>0</v>
      </c>
      <c r="K212" s="131" t="s">
        <v>192</v>
      </c>
      <c r="L212" s="28"/>
      <c r="M212" s="136" t="s">
        <v>1</v>
      </c>
      <c r="N212" s="137" t="s">
        <v>39</v>
      </c>
      <c r="P212" s="138">
        <f t="shared" si="21"/>
        <v>0</v>
      </c>
      <c r="Q212" s="138">
        <v>2.96E-3</v>
      </c>
      <c r="R212" s="138">
        <f t="shared" si="22"/>
        <v>8.879999999999999E-3</v>
      </c>
      <c r="S212" s="138">
        <v>0</v>
      </c>
      <c r="T212" s="139">
        <f t="shared" si="23"/>
        <v>0</v>
      </c>
      <c r="AR212" s="140" t="s">
        <v>193</v>
      </c>
      <c r="AT212" s="140" t="s">
        <v>132</v>
      </c>
      <c r="AU212" s="140" t="s">
        <v>84</v>
      </c>
      <c r="AY212" s="13" t="s">
        <v>129</v>
      </c>
      <c r="BE212" s="141">
        <f t="shared" si="24"/>
        <v>0</v>
      </c>
      <c r="BF212" s="141">
        <f t="shared" si="25"/>
        <v>0</v>
      </c>
      <c r="BG212" s="141">
        <f t="shared" si="26"/>
        <v>0</v>
      </c>
      <c r="BH212" s="141">
        <f t="shared" si="27"/>
        <v>0</v>
      </c>
      <c r="BI212" s="141">
        <f t="shared" si="28"/>
        <v>0</v>
      </c>
      <c r="BJ212" s="13" t="s">
        <v>82</v>
      </c>
      <c r="BK212" s="141">
        <f t="shared" si="29"/>
        <v>0</v>
      </c>
      <c r="BL212" s="13" t="s">
        <v>193</v>
      </c>
      <c r="BM212" s="140" t="s">
        <v>487</v>
      </c>
    </row>
    <row r="213" spans="2:65" s="1" customFormat="1" ht="36">
      <c r="B213" s="128"/>
      <c r="C213" s="129" t="s">
        <v>488</v>
      </c>
      <c r="D213" s="129" t="s">
        <v>132</v>
      </c>
      <c r="E213" s="130" t="s">
        <v>969</v>
      </c>
      <c r="F213" s="131" t="s">
        <v>970</v>
      </c>
      <c r="G213" s="132" t="s">
        <v>191</v>
      </c>
      <c r="H213" s="133">
        <v>66</v>
      </c>
      <c r="I213" s="134"/>
      <c r="J213" s="135">
        <f t="shared" si="20"/>
        <v>0</v>
      </c>
      <c r="K213" s="131" t="s">
        <v>192</v>
      </c>
      <c r="L213" s="28"/>
      <c r="M213" s="136" t="s">
        <v>1</v>
      </c>
      <c r="N213" s="137" t="s">
        <v>39</v>
      </c>
      <c r="P213" s="138">
        <f t="shared" si="21"/>
        <v>0</v>
      </c>
      <c r="Q213" s="138">
        <v>1.251E-2</v>
      </c>
      <c r="R213" s="138">
        <f t="shared" si="22"/>
        <v>0.82566000000000006</v>
      </c>
      <c r="S213" s="138">
        <v>0</v>
      </c>
      <c r="T213" s="139">
        <f t="shared" si="23"/>
        <v>0</v>
      </c>
      <c r="AR213" s="140" t="s">
        <v>193</v>
      </c>
      <c r="AT213" s="140" t="s">
        <v>132</v>
      </c>
      <c r="AU213" s="140" t="s">
        <v>84</v>
      </c>
      <c r="AY213" s="13" t="s">
        <v>129</v>
      </c>
      <c r="BE213" s="141">
        <f t="shared" si="24"/>
        <v>0</v>
      </c>
      <c r="BF213" s="141">
        <f t="shared" si="25"/>
        <v>0</v>
      </c>
      <c r="BG213" s="141">
        <f t="shared" si="26"/>
        <v>0</v>
      </c>
      <c r="BH213" s="141">
        <f t="shared" si="27"/>
        <v>0</v>
      </c>
      <c r="BI213" s="141">
        <f t="shared" si="28"/>
        <v>0</v>
      </c>
      <c r="BJ213" s="13" t="s">
        <v>82</v>
      </c>
      <c r="BK213" s="141">
        <f t="shared" si="29"/>
        <v>0</v>
      </c>
      <c r="BL213" s="13" t="s">
        <v>193</v>
      </c>
      <c r="BM213" s="140" t="s">
        <v>971</v>
      </c>
    </row>
    <row r="214" spans="2:65" s="1" customFormat="1" ht="36">
      <c r="B214" s="128"/>
      <c r="C214" s="129" t="s">
        <v>492</v>
      </c>
      <c r="D214" s="129" t="s">
        <v>132</v>
      </c>
      <c r="E214" s="130" t="s">
        <v>493</v>
      </c>
      <c r="F214" s="131" t="s">
        <v>494</v>
      </c>
      <c r="G214" s="132" t="s">
        <v>191</v>
      </c>
      <c r="H214" s="133">
        <v>24</v>
      </c>
      <c r="I214" s="134"/>
      <c r="J214" s="135">
        <f t="shared" si="20"/>
        <v>0</v>
      </c>
      <c r="K214" s="131" t="s">
        <v>192</v>
      </c>
      <c r="L214" s="28"/>
      <c r="M214" s="136" t="s">
        <v>1</v>
      </c>
      <c r="N214" s="137" t="s">
        <v>39</v>
      </c>
      <c r="P214" s="138">
        <f t="shared" si="21"/>
        <v>0</v>
      </c>
      <c r="Q214" s="138">
        <v>1.15E-2</v>
      </c>
      <c r="R214" s="138">
        <f t="shared" si="22"/>
        <v>0.27600000000000002</v>
      </c>
      <c r="S214" s="138">
        <v>0</v>
      </c>
      <c r="T214" s="139">
        <f t="shared" si="23"/>
        <v>0</v>
      </c>
      <c r="AR214" s="140" t="s">
        <v>193</v>
      </c>
      <c r="AT214" s="140" t="s">
        <v>132</v>
      </c>
      <c r="AU214" s="140" t="s">
        <v>84</v>
      </c>
      <c r="AY214" s="13" t="s">
        <v>129</v>
      </c>
      <c r="BE214" s="141">
        <f t="shared" si="24"/>
        <v>0</v>
      </c>
      <c r="BF214" s="141">
        <f t="shared" si="25"/>
        <v>0</v>
      </c>
      <c r="BG214" s="141">
        <f t="shared" si="26"/>
        <v>0</v>
      </c>
      <c r="BH214" s="141">
        <f t="shared" si="27"/>
        <v>0</v>
      </c>
      <c r="BI214" s="141">
        <f t="shared" si="28"/>
        <v>0</v>
      </c>
      <c r="BJ214" s="13" t="s">
        <v>82</v>
      </c>
      <c r="BK214" s="141">
        <f t="shared" si="29"/>
        <v>0</v>
      </c>
      <c r="BL214" s="13" t="s">
        <v>193</v>
      </c>
      <c r="BM214" s="140" t="s">
        <v>495</v>
      </c>
    </row>
    <row r="215" spans="2:65" s="1" customFormat="1" ht="36">
      <c r="B215" s="128"/>
      <c r="C215" s="129" t="s">
        <v>496</v>
      </c>
      <c r="D215" s="129" t="s">
        <v>132</v>
      </c>
      <c r="E215" s="130" t="s">
        <v>497</v>
      </c>
      <c r="F215" s="131" t="s">
        <v>498</v>
      </c>
      <c r="G215" s="132" t="s">
        <v>191</v>
      </c>
      <c r="H215" s="133">
        <v>59</v>
      </c>
      <c r="I215" s="134"/>
      <c r="J215" s="135">
        <f t="shared" si="20"/>
        <v>0</v>
      </c>
      <c r="K215" s="131" t="s">
        <v>192</v>
      </c>
      <c r="L215" s="28"/>
      <c r="M215" s="136" t="s">
        <v>1</v>
      </c>
      <c r="N215" s="137" t="s">
        <v>39</v>
      </c>
      <c r="P215" s="138">
        <f t="shared" si="21"/>
        <v>0</v>
      </c>
      <c r="Q215" s="138">
        <v>2.8400000000000002E-2</v>
      </c>
      <c r="R215" s="138">
        <f t="shared" si="22"/>
        <v>1.6756000000000002</v>
      </c>
      <c r="S215" s="138">
        <v>0</v>
      </c>
      <c r="T215" s="139">
        <f t="shared" si="23"/>
        <v>0</v>
      </c>
      <c r="AR215" s="140" t="s">
        <v>193</v>
      </c>
      <c r="AT215" s="140" t="s">
        <v>132</v>
      </c>
      <c r="AU215" s="140" t="s">
        <v>84</v>
      </c>
      <c r="AY215" s="13" t="s">
        <v>129</v>
      </c>
      <c r="BE215" s="141">
        <f t="shared" si="24"/>
        <v>0</v>
      </c>
      <c r="BF215" s="141">
        <f t="shared" si="25"/>
        <v>0</v>
      </c>
      <c r="BG215" s="141">
        <f t="shared" si="26"/>
        <v>0</v>
      </c>
      <c r="BH215" s="141">
        <f t="shared" si="27"/>
        <v>0</v>
      </c>
      <c r="BI215" s="141">
        <f t="shared" si="28"/>
        <v>0</v>
      </c>
      <c r="BJ215" s="13" t="s">
        <v>82</v>
      </c>
      <c r="BK215" s="141">
        <f t="shared" si="29"/>
        <v>0</v>
      </c>
      <c r="BL215" s="13" t="s">
        <v>193</v>
      </c>
      <c r="BM215" s="140" t="s">
        <v>499</v>
      </c>
    </row>
    <row r="216" spans="2:65" s="1" customFormat="1" ht="16.5" customHeight="1">
      <c r="B216" s="128"/>
      <c r="C216" s="129" t="s">
        <v>500</v>
      </c>
      <c r="D216" s="129" t="s">
        <v>132</v>
      </c>
      <c r="E216" s="130" t="s">
        <v>501</v>
      </c>
      <c r="F216" s="131" t="s">
        <v>502</v>
      </c>
      <c r="G216" s="132" t="s">
        <v>246</v>
      </c>
      <c r="H216" s="133">
        <v>1</v>
      </c>
      <c r="I216" s="134"/>
      <c r="J216" s="135">
        <f t="shared" si="20"/>
        <v>0</v>
      </c>
      <c r="K216" s="131" t="s">
        <v>1</v>
      </c>
      <c r="L216" s="28"/>
      <c r="M216" s="136" t="s">
        <v>1</v>
      </c>
      <c r="N216" s="137" t="s">
        <v>39</v>
      </c>
      <c r="P216" s="138">
        <f t="shared" si="21"/>
        <v>0</v>
      </c>
      <c r="Q216" s="138">
        <v>0</v>
      </c>
      <c r="R216" s="138">
        <f t="shared" si="22"/>
        <v>0</v>
      </c>
      <c r="S216" s="138">
        <v>0</v>
      </c>
      <c r="T216" s="139">
        <f t="shared" si="23"/>
        <v>0</v>
      </c>
      <c r="AR216" s="140" t="s">
        <v>193</v>
      </c>
      <c r="AT216" s="140" t="s">
        <v>132</v>
      </c>
      <c r="AU216" s="140" t="s">
        <v>84</v>
      </c>
      <c r="AY216" s="13" t="s">
        <v>129</v>
      </c>
      <c r="BE216" s="141">
        <f t="shared" si="24"/>
        <v>0</v>
      </c>
      <c r="BF216" s="141">
        <f t="shared" si="25"/>
        <v>0</v>
      </c>
      <c r="BG216" s="141">
        <f t="shared" si="26"/>
        <v>0</v>
      </c>
      <c r="BH216" s="141">
        <f t="shared" si="27"/>
        <v>0</v>
      </c>
      <c r="BI216" s="141">
        <f t="shared" si="28"/>
        <v>0</v>
      </c>
      <c r="BJ216" s="13" t="s">
        <v>82</v>
      </c>
      <c r="BK216" s="141">
        <f t="shared" si="29"/>
        <v>0</v>
      </c>
      <c r="BL216" s="13" t="s">
        <v>193</v>
      </c>
      <c r="BM216" s="140" t="s">
        <v>503</v>
      </c>
    </row>
    <row r="217" spans="2:65" s="1" customFormat="1" ht="24">
      <c r="B217" s="128"/>
      <c r="C217" s="129" t="s">
        <v>504</v>
      </c>
      <c r="D217" s="129" t="s">
        <v>132</v>
      </c>
      <c r="E217" s="130" t="s">
        <v>505</v>
      </c>
      <c r="F217" s="131" t="s">
        <v>972</v>
      </c>
      <c r="G217" s="132" t="s">
        <v>246</v>
      </c>
      <c r="H217" s="133">
        <v>1</v>
      </c>
      <c r="I217" s="134"/>
      <c r="J217" s="135">
        <f t="shared" si="20"/>
        <v>0</v>
      </c>
      <c r="K217" s="131" t="s">
        <v>1</v>
      </c>
      <c r="L217" s="28"/>
      <c r="M217" s="136" t="s">
        <v>1</v>
      </c>
      <c r="N217" s="137" t="s">
        <v>39</v>
      </c>
      <c r="P217" s="138">
        <f t="shared" si="21"/>
        <v>0</v>
      </c>
      <c r="Q217" s="138">
        <v>0</v>
      </c>
      <c r="R217" s="138">
        <f t="shared" si="22"/>
        <v>0</v>
      </c>
      <c r="S217" s="138">
        <v>0</v>
      </c>
      <c r="T217" s="139">
        <f t="shared" si="23"/>
        <v>0</v>
      </c>
      <c r="AR217" s="140" t="s">
        <v>193</v>
      </c>
      <c r="AT217" s="140" t="s">
        <v>132</v>
      </c>
      <c r="AU217" s="140" t="s">
        <v>84</v>
      </c>
      <c r="AY217" s="13" t="s">
        <v>129</v>
      </c>
      <c r="BE217" s="141">
        <f t="shared" si="24"/>
        <v>0</v>
      </c>
      <c r="BF217" s="141">
        <f t="shared" si="25"/>
        <v>0</v>
      </c>
      <c r="BG217" s="141">
        <f t="shared" si="26"/>
        <v>0</v>
      </c>
      <c r="BH217" s="141">
        <f t="shared" si="27"/>
        <v>0</v>
      </c>
      <c r="BI217" s="141">
        <f t="shared" si="28"/>
        <v>0</v>
      </c>
      <c r="BJ217" s="13" t="s">
        <v>82</v>
      </c>
      <c r="BK217" s="141">
        <f t="shared" si="29"/>
        <v>0</v>
      </c>
      <c r="BL217" s="13" t="s">
        <v>193</v>
      </c>
      <c r="BM217" s="140" t="s">
        <v>507</v>
      </c>
    </row>
    <row r="218" spans="2:65" s="1" customFormat="1" ht="24">
      <c r="B218" s="128"/>
      <c r="C218" s="129" t="s">
        <v>508</v>
      </c>
      <c r="D218" s="129" t="s">
        <v>132</v>
      </c>
      <c r="E218" s="130" t="s">
        <v>509</v>
      </c>
      <c r="F218" s="131" t="s">
        <v>510</v>
      </c>
      <c r="G218" s="132" t="s">
        <v>246</v>
      </c>
      <c r="H218" s="133">
        <v>1</v>
      </c>
      <c r="I218" s="134"/>
      <c r="J218" s="135">
        <f t="shared" si="20"/>
        <v>0</v>
      </c>
      <c r="K218" s="131" t="s">
        <v>1</v>
      </c>
      <c r="L218" s="28"/>
      <c r="M218" s="136" t="s">
        <v>1</v>
      </c>
      <c r="N218" s="137" t="s">
        <v>39</v>
      </c>
      <c r="P218" s="138">
        <f t="shared" si="21"/>
        <v>0</v>
      </c>
      <c r="Q218" s="138">
        <v>0</v>
      </c>
      <c r="R218" s="138">
        <f t="shared" si="22"/>
        <v>0</v>
      </c>
      <c r="S218" s="138">
        <v>0</v>
      </c>
      <c r="T218" s="139">
        <f t="shared" si="23"/>
        <v>0</v>
      </c>
      <c r="AR218" s="140" t="s">
        <v>193</v>
      </c>
      <c r="AT218" s="140" t="s">
        <v>132</v>
      </c>
      <c r="AU218" s="140" t="s">
        <v>84</v>
      </c>
      <c r="AY218" s="13" t="s">
        <v>129</v>
      </c>
      <c r="BE218" s="141">
        <f t="shared" si="24"/>
        <v>0</v>
      </c>
      <c r="BF218" s="141">
        <f t="shared" si="25"/>
        <v>0</v>
      </c>
      <c r="BG218" s="141">
        <f t="shared" si="26"/>
        <v>0</v>
      </c>
      <c r="BH218" s="141">
        <f t="shared" si="27"/>
        <v>0</v>
      </c>
      <c r="BI218" s="141">
        <f t="shared" si="28"/>
        <v>0</v>
      </c>
      <c r="BJ218" s="13" t="s">
        <v>82</v>
      </c>
      <c r="BK218" s="141">
        <f t="shared" si="29"/>
        <v>0</v>
      </c>
      <c r="BL218" s="13" t="s">
        <v>193</v>
      </c>
      <c r="BM218" s="140" t="s">
        <v>511</v>
      </c>
    </row>
    <row r="219" spans="2:65" s="1" customFormat="1" ht="24">
      <c r="B219" s="128"/>
      <c r="C219" s="129" t="s">
        <v>512</v>
      </c>
      <c r="D219" s="129" t="s">
        <v>132</v>
      </c>
      <c r="E219" s="130" t="s">
        <v>513</v>
      </c>
      <c r="F219" s="131" t="s">
        <v>514</v>
      </c>
      <c r="G219" s="132" t="s">
        <v>246</v>
      </c>
      <c r="H219" s="133">
        <v>1</v>
      </c>
      <c r="I219" s="134"/>
      <c r="J219" s="135">
        <f t="shared" si="20"/>
        <v>0</v>
      </c>
      <c r="K219" s="131" t="s">
        <v>1</v>
      </c>
      <c r="L219" s="28"/>
      <c r="M219" s="136" t="s">
        <v>1</v>
      </c>
      <c r="N219" s="137" t="s">
        <v>39</v>
      </c>
      <c r="P219" s="138">
        <f t="shared" si="21"/>
        <v>0</v>
      </c>
      <c r="Q219" s="138">
        <v>0</v>
      </c>
      <c r="R219" s="138">
        <f t="shared" si="22"/>
        <v>0</v>
      </c>
      <c r="S219" s="138">
        <v>0</v>
      </c>
      <c r="T219" s="139">
        <f t="shared" si="23"/>
        <v>0</v>
      </c>
      <c r="AR219" s="140" t="s">
        <v>193</v>
      </c>
      <c r="AT219" s="140" t="s">
        <v>132</v>
      </c>
      <c r="AU219" s="140" t="s">
        <v>84</v>
      </c>
      <c r="AY219" s="13" t="s">
        <v>129</v>
      </c>
      <c r="BE219" s="141">
        <f t="shared" si="24"/>
        <v>0</v>
      </c>
      <c r="BF219" s="141">
        <f t="shared" si="25"/>
        <v>0</v>
      </c>
      <c r="BG219" s="141">
        <f t="shared" si="26"/>
        <v>0</v>
      </c>
      <c r="BH219" s="141">
        <f t="shared" si="27"/>
        <v>0</v>
      </c>
      <c r="BI219" s="141">
        <f t="shared" si="28"/>
        <v>0</v>
      </c>
      <c r="BJ219" s="13" t="s">
        <v>82</v>
      </c>
      <c r="BK219" s="141">
        <f t="shared" si="29"/>
        <v>0</v>
      </c>
      <c r="BL219" s="13" t="s">
        <v>193</v>
      </c>
      <c r="BM219" s="140" t="s">
        <v>515</v>
      </c>
    </row>
    <row r="220" spans="2:65" s="1" customFormat="1" ht="16.5" customHeight="1">
      <c r="B220" s="128"/>
      <c r="C220" s="129" t="s">
        <v>516</v>
      </c>
      <c r="D220" s="129" t="s">
        <v>132</v>
      </c>
      <c r="E220" s="130" t="s">
        <v>517</v>
      </c>
      <c r="F220" s="131" t="s">
        <v>518</v>
      </c>
      <c r="G220" s="132" t="s">
        <v>246</v>
      </c>
      <c r="H220" s="133">
        <v>1</v>
      </c>
      <c r="I220" s="134"/>
      <c r="J220" s="135">
        <f t="shared" si="20"/>
        <v>0</v>
      </c>
      <c r="K220" s="131" t="s">
        <v>1</v>
      </c>
      <c r="L220" s="28"/>
      <c r="M220" s="136" t="s">
        <v>1</v>
      </c>
      <c r="N220" s="137" t="s">
        <v>39</v>
      </c>
      <c r="P220" s="138">
        <f t="shared" si="21"/>
        <v>0</v>
      </c>
      <c r="Q220" s="138">
        <v>0</v>
      </c>
      <c r="R220" s="138">
        <f t="shared" si="22"/>
        <v>0</v>
      </c>
      <c r="S220" s="138">
        <v>0</v>
      </c>
      <c r="T220" s="139">
        <f t="shared" si="23"/>
        <v>0</v>
      </c>
      <c r="AR220" s="140" t="s">
        <v>193</v>
      </c>
      <c r="AT220" s="140" t="s">
        <v>132</v>
      </c>
      <c r="AU220" s="140" t="s">
        <v>84</v>
      </c>
      <c r="AY220" s="13" t="s">
        <v>129</v>
      </c>
      <c r="BE220" s="141">
        <f t="shared" si="24"/>
        <v>0</v>
      </c>
      <c r="BF220" s="141">
        <f t="shared" si="25"/>
        <v>0</v>
      </c>
      <c r="BG220" s="141">
        <f t="shared" si="26"/>
        <v>0</v>
      </c>
      <c r="BH220" s="141">
        <f t="shared" si="27"/>
        <v>0</v>
      </c>
      <c r="BI220" s="141">
        <f t="shared" si="28"/>
        <v>0</v>
      </c>
      <c r="BJ220" s="13" t="s">
        <v>82</v>
      </c>
      <c r="BK220" s="141">
        <f t="shared" si="29"/>
        <v>0</v>
      </c>
      <c r="BL220" s="13" t="s">
        <v>193</v>
      </c>
      <c r="BM220" s="140" t="s">
        <v>519</v>
      </c>
    </row>
    <row r="221" spans="2:65" s="1" customFormat="1" ht="21.75" customHeight="1">
      <c r="B221" s="128"/>
      <c r="C221" s="129" t="s">
        <v>520</v>
      </c>
      <c r="D221" s="129" t="s">
        <v>132</v>
      </c>
      <c r="E221" s="130" t="s">
        <v>521</v>
      </c>
      <c r="F221" s="131" t="s">
        <v>522</v>
      </c>
      <c r="G221" s="132" t="s">
        <v>246</v>
      </c>
      <c r="H221" s="133">
        <v>6</v>
      </c>
      <c r="I221" s="134"/>
      <c r="J221" s="135">
        <f t="shared" si="20"/>
        <v>0</v>
      </c>
      <c r="K221" s="131" t="s">
        <v>1</v>
      </c>
      <c r="L221" s="28"/>
      <c r="M221" s="136" t="s">
        <v>1</v>
      </c>
      <c r="N221" s="137" t="s">
        <v>39</v>
      </c>
      <c r="P221" s="138">
        <f t="shared" si="21"/>
        <v>0</v>
      </c>
      <c r="Q221" s="138">
        <v>0</v>
      </c>
      <c r="R221" s="138">
        <f t="shared" si="22"/>
        <v>0</v>
      </c>
      <c r="S221" s="138">
        <v>0</v>
      </c>
      <c r="T221" s="139">
        <f t="shared" si="23"/>
        <v>0</v>
      </c>
      <c r="AR221" s="140" t="s">
        <v>193</v>
      </c>
      <c r="AT221" s="140" t="s">
        <v>132</v>
      </c>
      <c r="AU221" s="140" t="s">
        <v>84</v>
      </c>
      <c r="AY221" s="13" t="s">
        <v>129</v>
      </c>
      <c r="BE221" s="141">
        <f t="shared" si="24"/>
        <v>0</v>
      </c>
      <c r="BF221" s="141">
        <f t="shared" si="25"/>
        <v>0</v>
      </c>
      <c r="BG221" s="141">
        <f t="shared" si="26"/>
        <v>0</v>
      </c>
      <c r="BH221" s="141">
        <f t="shared" si="27"/>
        <v>0</v>
      </c>
      <c r="BI221" s="141">
        <f t="shared" si="28"/>
        <v>0</v>
      </c>
      <c r="BJ221" s="13" t="s">
        <v>82</v>
      </c>
      <c r="BK221" s="141">
        <f t="shared" si="29"/>
        <v>0</v>
      </c>
      <c r="BL221" s="13" t="s">
        <v>193</v>
      </c>
      <c r="BM221" s="140" t="s">
        <v>523</v>
      </c>
    </row>
    <row r="222" spans="2:65" s="1" customFormat="1" ht="21.75" customHeight="1">
      <c r="B222" s="128"/>
      <c r="C222" s="129" t="s">
        <v>524</v>
      </c>
      <c r="D222" s="129" t="s">
        <v>132</v>
      </c>
      <c r="E222" s="130" t="s">
        <v>525</v>
      </c>
      <c r="F222" s="131" t="s">
        <v>526</v>
      </c>
      <c r="G222" s="132" t="s">
        <v>191</v>
      </c>
      <c r="H222" s="133">
        <v>30</v>
      </c>
      <c r="I222" s="134"/>
      <c r="J222" s="135">
        <f t="shared" si="20"/>
        <v>0</v>
      </c>
      <c r="K222" s="131" t="s">
        <v>1</v>
      </c>
      <c r="L222" s="28"/>
      <c r="M222" s="136" t="s">
        <v>1</v>
      </c>
      <c r="N222" s="137" t="s">
        <v>39</v>
      </c>
      <c r="P222" s="138">
        <f t="shared" si="21"/>
        <v>0</v>
      </c>
      <c r="Q222" s="138">
        <v>0</v>
      </c>
      <c r="R222" s="138">
        <f t="shared" si="22"/>
        <v>0</v>
      </c>
      <c r="S222" s="138">
        <v>0</v>
      </c>
      <c r="T222" s="139">
        <f t="shared" si="23"/>
        <v>0</v>
      </c>
      <c r="AR222" s="140" t="s">
        <v>193</v>
      </c>
      <c r="AT222" s="140" t="s">
        <v>132</v>
      </c>
      <c r="AU222" s="140" t="s">
        <v>84</v>
      </c>
      <c r="AY222" s="13" t="s">
        <v>129</v>
      </c>
      <c r="BE222" s="141">
        <f t="shared" si="24"/>
        <v>0</v>
      </c>
      <c r="BF222" s="141">
        <f t="shared" si="25"/>
        <v>0</v>
      </c>
      <c r="BG222" s="141">
        <f t="shared" si="26"/>
        <v>0</v>
      </c>
      <c r="BH222" s="141">
        <f t="shared" si="27"/>
        <v>0</v>
      </c>
      <c r="BI222" s="141">
        <f t="shared" si="28"/>
        <v>0</v>
      </c>
      <c r="BJ222" s="13" t="s">
        <v>82</v>
      </c>
      <c r="BK222" s="141">
        <f t="shared" si="29"/>
        <v>0</v>
      </c>
      <c r="BL222" s="13" t="s">
        <v>193</v>
      </c>
      <c r="BM222" s="140" t="s">
        <v>527</v>
      </c>
    </row>
    <row r="223" spans="2:65" s="1" customFormat="1" ht="24">
      <c r="B223" s="128"/>
      <c r="C223" s="129" t="s">
        <v>528</v>
      </c>
      <c r="D223" s="129" t="s">
        <v>132</v>
      </c>
      <c r="E223" s="130" t="s">
        <v>529</v>
      </c>
      <c r="F223" s="131" t="s">
        <v>530</v>
      </c>
      <c r="G223" s="132" t="s">
        <v>191</v>
      </c>
      <c r="H223" s="133">
        <v>36</v>
      </c>
      <c r="I223" s="134"/>
      <c r="J223" s="135">
        <f t="shared" si="20"/>
        <v>0</v>
      </c>
      <c r="K223" s="131" t="s">
        <v>1</v>
      </c>
      <c r="L223" s="28"/>
      <c r="M223" s="136" t="s">
        <v>1</v>
      </c>
      <c r="N223" s="137" t="s">
        <v>39</v>
      </c>
      <c r="P223" s="138">
        <f t="shared" si="21"/>
        <v>0</v>
      </c>
      <c r="Q223" s="138">
        <v>0</v>
      </c>
      <c r="R223" s="138">
        <f t="shared" si="22"/>
        <v>0</v>
      </c>
      <c r="S223" s="138">
        <v>0</v>
      </c>
      <c r="T223" s="139">
        <f t="shared" si="23"/>
        <v>0</v>
      </c>
      <c r="AR223" s="140" t="s">
        <v>193</v>
      </c>
      <c r="AT223" s="140" t="s">
        <v>132</v>
      </c>
      <c r="AU223" s="140" t="s">
        <v>84</v>
      </c>
      <c r="AY223" s="13" t="s">
        <v>129</v>
      </c>
      <c r="BE223" s="141">
        <f t="shared" si="24"/>
        <v>0</v>
      </c>
      <c r="BF223" s="141">
        <f t="shared" si="25"/>
        <v>0</v>
      </c>
      <c r="BG223" s="141">
        <f t="shared" si="26"/>
        <v>0</v>
      </c>
      <c r="BH223" s="141">
        <f t="shared" si="27"/>
        <v>0</v>
      </c>
      <c r="BI223" s="141">
        <f t="shared" si="28"/>
        <v>0</v>
      </c>
      <c r="BJ223" s="13" t="s">
        <v>82</v>
      </c>
      <c r="BK223" s="141">
        <f t="shared" si="29"/>
        <v>0</v>
      </c>
      <c r="BL223" s="13" t="s">
        <v>193</v>
      </c>
      <c r="BM223" s="140" t="s">
        <v>531</v>
      </c>
    </row>
    <row r="224" spans="2:65" s="1" customFormat="1" ht="24">
      <c r="B224" s="128"/>
      <c r="C224" s="129" t="s">
        <v>532</v>
      </c>
      <c r="D224" s="129" t="s">
        <v>132</v>
      </c>
      <c r="E224" s="130" t="s">
        <v>533</v>
      </c>
      <c r="F224" s="131" t="s">
        <v>534</v>
      </c>
      <c r="G224" s="132" t="s">
        <v>246</v>
      </c>
      <c r="H224" s="133">
        <v>1</v>
      </c>
      <c r="I224" s="134"/>
      <c r="J224" s="135">
        <f t="shared" si="20"/>
        <v>0</v>
      </c>
      <c r="K224" s="131" t="s">
        <v>1</v>
      </c>
      <c r="L224" s="28"/>
      <c r="M224" s="136" t="s">
        <v>1</v>
      </c>
      <c r="N224" s="137" t="s">
        <v>39</v>
      </c>
      <c r="P224" s="138">
        <f t="shared" si="21"/>
        <v>0</v>
      </c>
      <c r="Q224" s="138">
        <v>0</v>
      </c>
      <c r="R224" s="138">
        <f t="shared" si="22"/>
        <v>0</v>
      </c>
      <c r="S224" s="138">
        <v>0</v>
      </c>
      <c r="T224" s="139">
        <f t="shared" si="23"/>
        <v>0</v>
      </c>
      <c r="AR224" s="140" t="s">
        <v>193</v>
      </c>
      <c r="AT224" s="140" t="s">
        <v>132</v>
      </c>
      <c r="AU224" s="140" t="s">
        <v>84</v>
      </c>
      <c r="AY224" s="13" t="s">
        <v>129</v>
      </c>
      <c r="BE224" s="141">
        <f t="shared" si="24"/>
        <v>0</v>
      </c>
      <c r="BF224" s="141">
        <f t="shared" si="25"/>
        <v>0</v>
      </c>
      <c r="BG224" s="141">
        <f t="shared" si="26"/>
        <v>0</v>
      </c>
      <c r="BH224" s="141">
        <f t="shared" si="27"/>
        <v>0</v>
      </c>
      <c r="BI224" s="141">
        <f t="shared" si="28"/>
        <v>0</v>
      </c>
      <c r="BJ224" s="13" t="s">
        <v>82</v>
      </c>
      <c r="BK224" s="141">
        <f t="shared" si="29"/>
        <v>0</v>
      </c>
      <c r="BL224" s="13" t="s">
        <v>193</v>
      </c>
      <c r="BM224" s="140" t="s">
        <v>535</v>
      </c>
    </row>
    <row r="225" spans="2:65" s="1" customFormat="1" ht="24">
      <c r="B225" s="128"/>
      <c r="C225" s="129" t="s">
        <v>536</v>
      </c>
      <c r="D225" s="129" t="s">
        <v>132</v>
      </c>
      <c r="E225" s="130" t="s">
        <v>537</v>
      </c>
      <c r="F225" s="131" t="s">
        <v>538</v>
      </c>
      <c r="G225" s="132" t="s">
        <v>191</v>
      </c>
      <c r="H225" s="133">
        <v>36</v>
      </c>
      <c r="I225" s="134"/>
      <c r="J225" s="135">
        <f t="shared" si="20"/>
        <v>0</v>
      </c>
      <c r="K225" s="131" t="s">
        <v>1</v>
      </c>
      <c r="L225" s="28"/>
      <c r="M225" s="136" t="s">
        <v>1</v>
      </c>
      <c r="N225" s="137" t="s">
        <v>39</v>
      </c>
      <c r="P225" s="138">
        <f t="shared" si="21"/>
        <v>0</v>
      </c>
      <c r="Q225" s="138">
        <v>0</v>
      </c>
      <c r="R225" s="138">
        <f t="shared" si="22"/>
        <v>0</v>
      </c>
      <c r="S225" s="138">
        <v>0</v>
      </c>
      <c r="T225" s="139">
        <f t="shared" si="23"/>
        <v>0</v>
      </c>
      <c r="AR225" s="140" t="s">
        <v>193</v>
      </c>
      <c r="AT225" s="140" t="s">
        <v>132</v>
      </c>
      <c r="AU225" s="140" t="s">
        <v>84</v>
      </c>
      <c r="AY225" s="13" t="s">
        <v>129</v>
      </c>
      <c r="BE225" s="141">
        <f t="shared" si="24"/>
        <v>0</v>
      </c>
      <c r="BF225" s="141">
        <f t="shared" si="25"/>
        <v>0</v>
      </c>
      <c r="BG225" s="141">
        <f t="shared" si="26"/>
        <v>0</v>
      </c>
      <c r="BH225" s="141">
        <f t="shared" si="27"/>
        <v>0</v>
      </c>
      <c r="BI225" s="141">
        <f t="shared" si="28"/>
        <v>0</v>
      </c>
      <c r="BJ225" s="13" t="s">
        <v>82</v>
      </c>
      <c r="BK225" s="141">
        <f t="shared" si="29"/>
        <v>0</v>
      </c>
      <c r="BL225" s="13" t="s">
        <v>193</v>
      </c>
      <c r="BM225" s="140" t="s">
        <v>539</v>
      </c>
    </row>
    <row r="226" spans="2:65" s="1" customFormat="1" ht="24">
      <c r="B226" s="128"/>
      <c r="C226" s="129" t="s">
        <v>540</v>
      </c>
      <c r="D226" s="129" t="s">
        <v>132</v>
      </c>
      <c r="E226" s="130" t="s">
        <v>541</v>
      </c>
      <c r="F226" s="131" t="s">
        <v>542</v>
      </c>
      <c r="G226" s="132" t="s">
        <v>191</v>
      </c>
      <c r="H226" s="133">
        <v>66</v>
      </c>
      <c r="I226" s="134"/>
      <c r="J226" s="135">
        <f t="shared" si="20"/>
        <v>0</v>
      </c>
      <c r="K226" s="131" t="s">
        <v>1</v>
      </c>
      <c r="L226" s="28"/>
      <c r="M226" s="136" t="s">
        <v>1</v>
      </c>
      <c r="N226" s="137" t="s">
        <v>39</v>
      </c>
      <c r="P226" s="138">
        <f t="shared" si="21"/>
        <v>0</v>
      </c>
      <c r="Q226" s="138">
        <v>0</v>
      </c>
      <c r="R226" s="138">
        <f t="shared" si="22"/>
        <v>0</v>
      </c>
      <c r="S226" s="138">
        <v>0</v>
      </c>
      <c r="T226" s="139">
        <f t="shared" si="23"/>
        <v>0</v>
      </c>
      <c r="AR226" s="140" t="s">
        <v>193</v>
      </c>
      <c r="AT226" s="140" t="s">
        <v>132</v>
      </c>
      <c r="AU226" s="140" t="s">
        <v>84</v>
      </c>
      <c r="AY226" s="13" t="s">
        <v>129</v>
      </c>
      <c r="BE226" s="141">
        <f t="shared" si="24"/>
        <v>0</v>
      </c>
      <c r="BF226" s="141">
        <f t="shared" si="25"/>
        <v>0</v>
      </c>
      <c r="BG226" s="141">
        <f t="shared" si="26"/>
        <v>0</v>
      </c>
      <c r="BH226" s="141">
        <f t="shared" si="27"/>
        <v>0</v>
      </c>
      <c r="BI226" s="141">
        <f t="shared" si="28"/>
        <v>0</v>
      </c>
      <c r="BJ226" s="13" t="s">
        <v>82</v>
      </c>
      <c r="BK226" s="141">
        <f t="shared" si="29"/>
        <v>0</v>
      </c>
      <c r="BL226" s="13" t="s">
        <v>193</v>
      </c>
      <c r="BM226" s="140" t="s">
        <v>543</v>
      </c>
    </row>
    <row r="227" spans="2:65" s="1" customFormat="1" ht="24">
      <c r="B227" s="128"/>
      <c r="C227" s="129" t="s">
        <v>544</v>
      </c>
      <c r="D227" s="129" t="s">
        <v>132</v>
      </c>
      <c r="E227" s="130" t="s">
        <v>545</v>
      </c>
      <c r="F227" s="131" t="s">
        <v>546</v>
      </c>
      <c r="G227" s="132" t="s">
        <v>222</v>
      </c>
      <c r="H227" s="133">
        <v>3</v>
      </c>
      <c r="I227" s="134"/>
      <c r="J227" s="135">
        <f t="shared" si="20"/>
        <v>0</v>
      </c>
      <c r="K227" s="131" t="s">
        <v>1</v>
      </c>
      <c r="L227" s="28"/>
      <c r="M227" s="136" t="s">
        <v>1</v>
      </c>
      <c r="N227" s="137" t="s">
        <v>39</v>
      </c>
      <c r="P227" s="138">
        <f t="shared" si="21"/>
        <v>0</v>
      </c>
      <c r="Q227" s="138">
        <v>0</v>
      </c>
      <c r="R227" s="138">
        <f t="shared" si="22"/>
        <v>0</v>
      </c>
      <c r="S227" s="138">
        <v>0</v>
      </c>
      <c r="T227" s="139">
        <f t="shared" si="23"/>
        <v>0</v>
      </c>
      <c r="AR227" s="140" t="s">
        <v>193</v>
      </c>
      <c r="AT227" s="140" t="s">
        <v>132</v>
      </c>
      <c r="AU227" s="140" t="s">
        <v>84</v>
      </c>
      <c r="AY227" s="13" t="s">
        <v>129</v>
      </c>
      <c r="BE227" s="141">
        <f t="shared" si="24"/>
        <v>0</v>
      </c>
      <c r="BF227" s="141">
        <f t="shared" si="25"/>
        <v>0</v>
      </c>
      <c r="BG227" s="141">
        <f t="shared" si="26"/>
        <v>0</v>
      </c>
      <c r="BH227" s="141">
        <f t="shared" si="27"/>
        <v>0</v>
      </c>
      <c r="BI227" s="141">
        <f t="shared" si="28"/>
        <v>0</v>
      </c>
      <c r="BJ227" s="13" t="s">
        <v>82</v>
      </c>
      <c r="BK227" s="141">
        <f t="shared" si="29"/>
        <v>0</v>
      </c>
      <c r="BL227" s="13" t="s">
        <v>193</v>
      </c>
      <c r="BM227" s="140" t="s">
        <v>547</v>
      </c>
    </row>
    <row r="228" spans="2:65" s="1" customFormat="1" ht="24">
      <c r="B228" s="128"/>
      <c r="C228" s="129" t="s">
        <v>548</v>
      </c>
      <c r="D228" s="129" t="s">
        <v>132</v>
      </c>
      <c r="E228" s="130" t="s">
        <v>549</v>
      </c>
      <c r="F228" s="131" t="s">
        <v>550</v>
      </c>
      <c r="G228" s="132" t="s">
        <v>222</v>
      </c>
      <c r="H228" s="133">
        <v>3</v>
      </c>
      <c r="I228" s="134"/>
      <c r="J228" s="135">
        <f t="shared" si="20"/>
        <v>0</v>
      </c>
      <c r="K228" s="131" t="s">
        <v>1</v>
      </c>
      <c r="L228" s="28"/>
      <c r="M228" s="136" t="s">
        <v>1</v>
      </c>
      <c r="N228" s="137" t="s">
        <v>39</v>
      </c>
      <c r="P228" s="138">
        <f t="shared" si="21"/>
        <v>0</v>
      </c>
      <c r="Q228" s="138">
        <v>0</v>
      </c>
      <c r="R228" s="138">
        <f t="shared" si="22"/>
        <v>0</v>
      </c>
      <c r="S228" s="138">
        <v>0</v>
      </c>
      <c r="T228" s="139">
        <f t="shared" si="23"/>
        <v>0</v>
      </c>
      <c r="AR228" s="140" t="s">
        <v>193</v>
      </c>
      <c r="AT228" s="140" t="s">
        <v>132</v>
      </c>
      <c r="AU228" s="140" t="s">
        <v>84</v>
      </c>
      <c r="AY228" s="13" t="s">
        <v>129</v>
      </c>
      <c r="BE228" s="141">
        <f t="shared" si="24"/>
        <v>0</v>
      </c>
      <c r="BF228" s="141">
        <f t="shared" si="25"/>
        <v>0</v>
      </c>
      <c r="BG228" s="141">
        <f t="shared" si="26"/>
        <v>0</v>
      </c>
      <c r="BH228" s="141">
        <f t="shared" si="27"/>
        <v>0</v>
      </c>
      <c r="BI228" s="141">
        <f t="shared" si="28"/>
        <v>0</v>
      </c>
      <c r="BJ228" s="13" t="s">
        <v>82</v>
      </c>
      <c r="BK228" s="141">
        <f t="shared" si="29"/>
        <v>0</v>
      </c>
      <c r="BL228" s="13" t="s">
        <v>193</v>
      </c>
      <c r="BM228" s="140" t="s">
        <v>551</v>
      </c>
    </row>
    <row r="229" spans="2:65" s="1" customFormat="1" ht="16.5" customHeight="1">
      <c r="B229" s="128"/>
      <c r="C229" s="129" t="s">
        <v>552</v>
      </c>
      <c r="D229" s="129" t="s">
        <v>132</v>
      </c>
      <c r="E229" s="130" t="s">
        <v>553</v>
      </c>
      <c r="F229" s="131" t="s">
        <v>554</v>
      </c>
      <c r="G229" s="132" t="s">
        <v>246</v>
      </c>
      <c r="H229" s="133">
        <v>3</v>
      </c>
      <c r="I229" s="134"/>
      <c r="J229" s="135">
        <f t="shared" si="20"/>
        <v>0</v>
      </c>
      <c r="K229" s="131" t="s">
        <v>1</v>
      </c>
      <c r="L229" s="28"/>
      <c r="M229" s="136" t="s">
        <v>1</v>
      </c>
      <c r="N229" s="137" t="s">
        <v>39</v>
      </c>
      <c r="P229" s="138">
        <f t="shared" si="21"/>
        <v>0</v>
      </c>
      <c r="Q229" s="138">
        <v>0</v>
      </c>
      <c r="R229" s="138">
        <f t="shared" si="22"/>
        <v>0</v>
      </c>
      <c r="S229" s="138">
        <v>0</v>
      </c>
      <c r="T229" s="139">
        <f t="shared" si="23"/>
        <v>0</v>
      </c>
      <c r="AR229" s="140" t="s">
        <v>193</v>
      </c>
      <c r="AT229" s="140" t="s">
        <v>132</v>
      </c>
      <c r="AU229" s="140" t="s">
        <v>84</v>
      </c>
      <c r="AY229" s="13" t="s">
        <v>129</v>
      </c>
      <c r="BE229" s="141">
        <f t="shared" si="24"/>
        <v>0</v>
      </c>
      <c r="BF229" s="141">
        <f t="shared" si="25"/>
        <v>0</v>
      </c>
      <c r="BG229" s="141">
        <f t="shared" si="26"/>
        <v>0</v>
      </c>
      <c r="BH229" s="141">
        <f t="shared" si="27"/>
        <v>0</v>
      </c>
      <c r="BI229" s="141">
        <f t="shared" si="28"/>
        <v>0</v>
      </c>
      <c r="BJ229" s="13" t="s">
        <v>82</v>
      </c>
      <c r="BK229" s="141">
        <f t="shared" si="29"/>
        <v>0</v>
      </c>
      <c r="BL229" s="13" t="s">
        <v>193</v>
      </c>
      <c r="BM229" s="140" t="s">
        <v>555</v>
      </c>
    </row>
    <row r="230" spans="2:65" s="1" customFormat="1" ht="24">
      <c r="B230" s="128"/>
      <c r="C230" s="129" t="s">
        <v>556</v>
      </c>
      <c r="D230" s="129" t="s">
        <v>132</v>
      </c>
      <c r="E230" s="130" t="s">
        <v>557</v>
      </c>
      <c r="F230" s="131" t="s">
        <v>558</v>
      </c>
      <c r="G230" s="132" t="s">
        <v>242</v>
      </c>
      <c r="H230" s="133">
        <v>8</v>
      </c>
      <c r="I230" s="134"/>
      <c r="J230" s="135">
        <f t="shared" si="20"/>
        <v>0</v>
      </c>
      <c r="K230" s="131" t="s">
        <v>1</v>
      </c>
      <c r="L230" s="28"/>
      <c r="M230" s="136" t="s">
        <v>1</v>
      </c>
      <c r="N230" s="137" t="s">
        <v>39</v>
      </c>
      <c r="P230" s="138">
        <f t="shared" si="21"/>
        <v>0</v>
      </c>
      <c r="Q230" s="138">
        <v>0</v>
      </c>
      <c r="R230" s="138">
        <f t="shared" si="22"/>
        <v>0</v>
      </c>
      <c r="S230" s="138">
        <v>0</v>
      </c>
      <c r="T230" s="139">
        <f t="shared" si="23"/>
        <v>0</v>
      </c>
      <c r="AR230" s="140" t="s">
        <v>193</v>
      </c>
      <c r="AT230" s="140" t="s">
        <v>132</v>
      </c>
      <c r="AU230" s="140" t="s">
        <v>84</v>
      </c>
      <c r="AY230" s="13" t="s">
        <v>129</v>
      </c>
      <c r="BE230" s="141">
        <f t="shared" si="24"/>
        <v>0</v>
      </c>
      <c r="BF230" s="141">
        <f t="shared" si="25"/>
        <v>0</v>
      </c>
      <c r="BG230" s="141">
        <f t="shared" si="26"/>
        <v>0</v>
      </c>
      <c r="BH230" s="141">
        <f t="shared" si="27"/>
        <v>0</v>
      </c>
      <c r="BI230" s="141">
        <f t="shared" si="28"/>
        <v>0</v>
      </c>
      <c r="BJ230" s="13" t="s">
        <v>82</v>
      </c>
      <c r="BK230" s="141">
        <f t="shared" si="29"/>
        <v>0</v>
      </c>
      <c r="BL230" s="13" t="s">
        <v>193</v>
      </c>
      <c r="BM230" s="140" t="s">
        <v>559</v>
      </c>
    </row>
    <row r="231" spans="2:65" s="1" customFormat="1" ht="16.5" customHeight="1">
      <c r="B231" s="128"/>
      <c r="C231" s="129" t="s">
        <v>560</v>
      </c>
      <c r="D231" s="129" t="s">
        <v>132</v>
      </c>
      <c r="E231" s="130" t="s">
        <v>561</v>
      </c>
      <c r="F231" s="131" t="s">
        <v>562</v>
      </c>
      <c r="G231" s="132" t="s">
        <v>246</v>
      </c>
      <c r="H231" s="133">
        <v>1</v>
      </c>
      <c r="I231" s="134"/>
      <c r="J231" s="135">
        <f t="shared" si="20"/>
        <v>0</v>
      </c>
      <c r="K231" s="131" t="s">
        <v>1</v>
      </c>
      <c r="L231" s="28"/>
      <c r="M231" s="136" t="s">
        <v>1</v>
      </c>
      <c r="N231" s="137" t="s">
        <v>39</v>
      </c>
      <c r="P231" s="138">
        <f t="shared" si="21"/>
        <v>0</v>
      </c>
      <c r="Q231" s="138">
        <v>0</v>
      </c>
      <c r="R231" s="138">
        <f t="shared" si="22"/>
        <v>0</v>
      </c>
      <c r="S231" s="138">
        <v>0</v>
      </c>
      <c r="T231" s="139">
        <f t="shared" si="23"/>
        <v>0</v>
      </c>
      <c r="AR231" s="140" t="s">
        <v>193</v>
      </c>
      <c r="AT231" s="140" t="s">
        <v>132</v>
      </c>
      <c r="AU231" s="140" t="s">
        <v>84</v>
      </c>
      <c r="AY231" s="13" t="s">
        <v>129</v>
      </c>
      <c r="BE231" s="141">
        <f t="shared" si="24"/>
        <v>0</v>
      </c>
      <c r="BF231" s="141">
        <f t="shared" si="25"/>
        <v>0</v>
      </c>
      <c r="BG231" s="141">
        <f t="shared" si="26"/>
        <v>0</v>
      </c>
      <c r="BH231" s="141">
        <f t="shared" si="27"/>
        <v>0</v>
      </c>
      <c r="BI231" s="141">
        <f t="shared" si="28"/>
        <v>0</v>
      </c>
      <c r="BJ231" s="13" t="s">
        <v>82</v>
      </c>
      <c r="BK231" s="141">
        <f t="shared" si="29"/>
        <v>0</v>
      </c>
      <c r="BL231" s="13" t="s">
        <v>193</v>
      </c>
      <c r="BM231" s="140" t="s">
        <v>563</v>
      </c>
    </row>
    <row r="232" spans="2:65" s="1" customFormat="1" ht="24">
      <c r="B232" s="128"/>
      <c r="C232" s="129" t="s">
        <v>564</v>
      </c>
      <c r="D232" s="129" t="s">
        <v>132</v>
      </c>
      <c r="E232" s="130" t="s">
        <v>973</v>
      </c>
      <c r="F232" s="131" t="s">
        <v>974</v>
      </c>
      <c r="G232" s="132" t="s">
        <v>246</v>
      </c>
      <c r="H232" s="133">
        <v>2</v>
      </c>
      <c r="I232" s="134"/>
      <c r="J232" s="135">
        <f t="shared" si="20"/>
        <v>0</v>
      </c>
      <c r="K232" s="131" t="s">
        <v>1</v>
      </c>
      <c r="L232" s="28"/>
      <c r="M232" s="136" t="s">
        <v>1</v>
      </c>
      <c r="N232" s="137" t="s">
        <v>39</v>
      </c>
      <c r="P232" s="138">
        <f t="shared" si="21"/>
        <v>0</v>
      </c>
      <c r="Q232" s="138">
        <v>2.7109999999999999E-2</v>
      </c>
      <c r="R232" s="138">
        <f t="shared" si="22"/>
        <v>5.4219999999999997E-2</v>
      </c>
      <c r="S232" s="138">
        <v>0</v>
      </c>
      <c r="T232" s="139">
        <f t="shared" si="23"/>
        <v>0</v>
      </c>
      <c r="AR232" s="140" t="s">
        <v>193</v>
      </c>
      <c r="AT232" s="140" t="s">
        <v>132</v>
      </c>
      <c r="AU232" s="140" t="s">
        <v>84</v>
      </c>
      <c r="AY232" s="13" t="s">
        <v>129</v>
      </c>
      <c r="BE232" s="141">
        <f t="shared" si="24"/>
        <v>0</v>
      </c>
      <c r="BF232" s="141">
        <f t="shared" si="25"/>
        <v>0</v>
      </c>
      <c r="BG232" s="141">
        <f t="shared" si="26"/>
        <v>0</v>
      </c>
      <c r="BH232" s="141">
        <f t="shared" si="27"/>
        <v>0</v>
      </c>
      <c r="BI232" s="141">
        <f t="shared" si="28"/>
        <v>0</v>
      </c>
      <c r="BJ232" s="13" t="s">
        <v>82</v>
      </c>
      <c r="BK232" s="141">
        <f t="shared" si="29"/>
        <v>0</v>
      </c>
      <c r="BL232" s="13" t="s">
        <v>193</v>
      </c>
      <c r="BM232" s="140" t="s">
        <v>975</v>
      </c>
    </row>
    <row r="233" spans="2:65" s="1" customFormat="1" ht="24">
      <c r="B233" s="128"/>
      <c r="C233" s="129" t="s">
        <v>568</v>
      </c>
      <c r="D233" s="129" t="s">
        <v>132</v>
      </c>
      <c r="E233" s="130" t="s">
        <v>569</v>
      </c>
      <c r="F233" s="131" t="s">
        <v>570</v>
      </c>
      <c r="G233" s="132" t="s">
        <v>246</v>
      </c>
      <c r="H233" s="133">
        <v>2</v>
      </c>
      <c r="I233" s="134"/>
      <c r="J233" s="135">
        <f t="shared" si="20"/>
        <v>0</v>
      </c>
      <c r="K233" s="131" t="s">
        <v>1</v>
      </c>
      <c r="L233" s="28"/>
      <c r="M233" s="136" t="s">
        <v>1</v>
      </c>
      <c r="N233" s="137" t="s">
        <v>39</v>
      </c>
      <c r="P233" s="138">
        <f t="shared" si="21"/>
        <v>0</v>
      </c>
      <c r="Q233" s="138">
        <v>4.5440000000000001E-2</v>
      </c>
      <c r="R233" s="138">
        <f t="shared" si="22"/>
        <v>9.0880000000000002E-2</v>
      </c>
      <c r="S233" s="138">
        <v>0</v>
      </c>
      <c r="T233" s="139">
        <f t="shared" si="23"/>
        <v>0</v>
      </c>
      <c r="AR233" s="140" t="s">
        <v>193</v>
      </c>
      <c r="AT233" s="140" t="s">
        <v>132</v>
      </c>
      <c r="AU233" s="140" t="s">
        <v>84</v>
      </c>
      <c r="AY233" s="13" t="s">
        <v>129</v>
      </c>
      <c r="BE233" s="141">
        <f t="shared" si="24"/>
        <v>0</v>
      </c>
      <c r="BF233" s="141">
        <f t="shared" si="25"/>
        <v>0</v>
      </c>
      <c r="BG233" s="141">
        <f t="shared" si="26"/>
        <v>0</v>
      </c>
      <c r="BH233" s="141">
        <f t="shared" si="27"/>
        <v>0</v>
      </c>
      <c r="BI233" s="141">
        <f t="shared" si="28"/>
        <v>0</v>
      </c>
      <c r="BJ233" s="13" t="s">
        <v>82</v>
      </c>
      <c r="BK233" s="141">
        <f t="shared" si="29"/>
        <v>0</v>
      </c>
      <c r="BL233" s="13" t="s">
        <v>193</v>
      </c>
      <c r="BM233" s="140" t="s">
        <v>571</v>
      </c>
    </row>
    <row r="234" spans="2:65" s="1" customFormat="1" ht="24">
      <c r="B234" s="128"/>
      <c r="C234" s="129" t="s">
        <v>572</v>
      </c>
      <c r="D234" s="129" t="s">
        <v>132</v>
      </c>
      <c r="E234" s="130" t="s">
        <v>573</v>
      </c>
      <c r="F234" s="131" t="s">
        <v>574</v>
      </c>
      <c r="G234" s="132" t="s">
        <v>222</v>
      </c>
      <c r="H234" s="133">
        <v>4</v>
      </c>
      <c r="I234" s="134"/>
      <c r="J234" s="135">
        <f t="shared" si="20"/>
        <v>0</v>
      </c>
      <c r="K234" s="131" t="s">
        <v>192</v>
      </c>
      <c r="L234" s="28"/>
      <c r="M234" s="136" t="s">
        <v>1</v>
      </c>
      <c r="N234" s="137" t="s">
        <v>39</v>
      </c>
      <c r="P234" s="138">
        <f t="shared" si="21"/>
        <v>0</v>
      </c>
      <c r="Q234" s="138">
        <v>1.6299999999999999E-3</v>
      </c>
      <c r="R234" s="138">
        <f t="shared" si="22"/>
        <v>6.5199999999999998E-3</v>
      </c>
      <c r="S234" s="138">
        <v>0</v>
      </c>
      <c r="T234" s="139">
        <f t="shared" si="23"/>
        <v>0</v>
      </c>
      <c r="AR234" s="140" t="s">
        <v>193</v>
      </c>
      <c r="AT234" s="140" t="s">
        <v>132</v>
      </c>
      <c r="AU234" s="140" t="s">
        <v>84</v>
      </c>
      <c r="AY234" s="13" t="s">
        <v>129</v>
      </c>
      <c r="BE234" s="141">
        <f t="shared" si="24"/>
        <v>0</v>
      </c>
      <c r="BF234" s="141">
        <f t="shared" si="25"/>
        <v>0</v>
      </c>
      <c r="BG234" s="141">
        <f t="shared" si="26"/>
        <v>0</v>
      </c>
      <c r="BH234" s="141">
        <f t="shared" si="27"/>
        <v>0</v>
      </c>
      <c r="BI234" s="141">
        <f t="shared" si="28"/>
        <v>0</v>
      </c>
      <c r="BJ234" s="13" t="s">
        <v>82</v>
      </c>
      <c r="BK234" s="141">
        <f t="shared" si="29"/>
        <v>0</v>
      </c>
      <c r="BL234" s="13" t="s">
        <v>193</v>
      </c>
      <c r="BM234" s="140" t="s">
        <v>575</v>
      </c>
    </row>
    <row r="235" spans="2:65" s="11" customFormat="1" ht="22.9" customHeight="1">
      <c r="B235" s="116"/>
      <c r="D235" s="117" t="s">
        <v>73</v>
      </c>
      <c r="E235" s="126" t="s">
        <v>576</v>
      </c>
      <c r="F235" s="126" t="s">
        <v>577</v>
      </c>
      <c r="I235" s="119"/>
      <c r="J235" s="127">
        <f>BK235</f>
        <v>0</v>
      </c>
      <c r="L235" s="116"/>
      <c r="M235" s="121"/>
      <c r="P235" s="122">
        <f>SUM(P236:P269)</f>
        <v>0</v>
      </c>
      <c r="R235" s="122">
        <f>SUM(R236:R269)</f>
        <v>1.4757399999999996</v>
      </c>
      <c r="T235" s="123">
        <f>SUM(T236:T269)</f>
        <v>0</v>
      </c>
      <c r="AR235" s="117" t="s">
        <v>84</v>
      </c>
      <c r="AT235" s="124" t="s">
        <v>73</v>
      </c>
      <c r="AU235" s="124" t="s">
        <v>82</v>
      </c>
      <c r="AY235" s="117" t="s">
        <v>129</v>
      </c>
      <c r="BK235" s="125">
        <f>SUM(BK236:BK269)</f>
        <v>0</v>
      </c>
    </row>
    <row r="236" spans="2:65" s="1" customFormat="1" ht="24">
      <c r="B236" s="128"/>
      <c r="C236" s="129" t="s">
        <v>578</v>
      </c>
      <c r="D236" s="129" t="s">
        <v>132</v>
      </c>
      <c r="E236" s="130" t="s">
        <v>579</v>
      </c>
      <c r="F236" s="131" t="s">
        <v>580</v>
      </c>
      <c r="G236" s="132" t="s">
        <v>246</v>
      </c>
      <c r="H236" s="133">
        <v>1</v>
      </c>
      <c r="I236" s="134"/>
      <c r="J236" s="135">
        <f>ROUND(I236*H236,2)</f>
        <v>0</v>
      </c>
      <c r="K236" s="131" t="s">
        <v>192</v>
      </c>
      <c r="L236" s="28"/>
      <c r="M236" s="136" t="s">
        <v>1</v>
      </c>
      <c r="N236" s="137" t="s">
        <v>39</v>
      </c>
      <c r="P236" s="138">
        <f>O236*H236</f>
        <v>0</v>
      </c>
      <c r="Q236" s="138">
        <v>3.458E-2</v>
      </c>
      <c r="R236" s="138">
        <f>Q236*H236</f>
        <v>3.458E-2</v>
      </c>
      <c r="S236" s="138">
        <v>0</v>
      </c>
      <c r="T236" s="139">
        <f>S236*H236</f>
        <v>0</v>
      </c>
      <c r="AR236" s="140" t="s">
        <v>193</v>
      </c>
      <c r="AT236" s="140" t="s">
        <v>132</v>
      </c>
      <c r="AU236" s="140" t="s">
        <v>84</v>
      </c>
      <c r="AY236" s="13" t="s">
        <v>129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82</v>
      </c>
      <c r="BK236" s="141">
        <f>ROUND(I236*H236,2)</f>
        <v>0</v>
      </c>
      <c r="BL236" s="13" t="s">
        <v>193</v>
      </c>
      <c r="BM236" s="140" t="s">
        <v>581</v>
      </c>
    </row>
    <row r="237" spans="2:65" s="1" customFormat="1" ht="39">
      <c r="B237" s="28"/>
      <c r="D237" s="158" t="s">
        <v>582</v>
      </c>
      <c r="F237" s="159" t="s">
        <v>583</v>
      </c>
      <c r="I237" s="160"/>
      <c r="L237" s="28"/>
      <c r="M237" s="161"/>
      <c r="T237" s="51"/>
      <c r="AT237" s="13" t="s">
        <v>582</v>
      </c>
      <c r="AU237" s="13" t="s">
        <v>84</v>
      </c>
    </row>
    <row r="238" spans="2:65" s="1" customFormat="1" ht="66.75" customHeight="1">
      <c r="B238" s="128"/>
      <c r="C238" s="129" t="s">
        <v>584</v>
      </c>
      <c r="D238" s="129" t="s">
        <v>132</v>
      </c>
      <c r="E238" s="130" t="s">
        <v>976</v>
      </c>
      <c r="F238" s="131" t="s">
        <v>977</v>
      </c>
      <c r="G238" s="132" t="s">
        <v>246</v>
      </c>
      <c r="H238" s="133">
        <v>3</v>
      </c>
      <c r="I238" s="134"/>
      <c r="J238" s="135">
        <f t="shared" ref="J238:J251" si="30">ROUND(I238*H238,2)</f>
        <v>0</v>
      </c>
      <c r="K238" s="131" t="s">
        <v>1</v>
      </c>
      <c r="L238" s="28"/>
      <c r="M238" s="136" t="s">
        <v>1</v>
      </c>
      <c r="N238" s="137" t="s">
        <v>39</v>
      </c>
      <c r="P238" s="138">
        <f t="shared" ref="P238:P251" si="31">O238*H238</f>
        <v>0</v>
      </c>
      <c r="Q238" s="138">
        <v>4.6440000000000002E-2</v>
      </c>
      <c r="R238" s="138">
        <f t="shared" ref="R238:R251" si="32">Q238*H238</f>
        <v>0.13932</v>
      </c>
      <c r="S238" s="138">
        <v>0</v>
      </c>
      <c r="T238" s="139">
        <f t="shared" ref="T238:T251" si="33">S238*H238</f>
        <v>0</v>
      </c>
      <c r="AR238" s="140" t="s">
        <v>193</v>
      </c>
      <c r="AT238" s="140" t="s">
        <v>132</v>
      </c>
      <c r="AU238" s="140" t="s">
        <v>84</v>
      </c>
      <c r="AY238" s="13" t="s">
        <v>129</v>
      </c>
      <c r="BE238" s="141">
        <f t="shared" ref="BE238:BE251" si="34">IF(N238="základní",J238,0)</f>
        <v>0</v>
      </c>
      <c r="BF238" s="141">
        <f t="shared" ref="BF238:BF251" si="35">IF(N238="snížená",J238,0)</f>
        <v>0</v>
      </c>
      <c r="BG238" s="141">
        <f t="shared" ref="BG238:BG251" si="36">IF(N238="zákl. přenesená",J238,0)</f>
        <v>0</v>
      </c>
      <c r="BH238" s="141">
        <f t="shared" ref="BH238:BH251" si="37">IF(N238="sníž. přenesená",J238,0)</f>
        <v>0</v>
      </c>
      <c r="BI238" s="141">
        <f t="shared" ref="BI238:BI251" si="38">IF(N238="nulová",J238,0)</f>
        <v>0</v>
      </c>
      <c r="BJ238" s="13" t="s">
        <v>82</v>
      </c>
      <c r="BK238" s="141">
        <f t="shared" ref="BK238:BK251" si="39">ROUND(I238*H238,2)</f>
        <v>0</v>
      </c>
      <c r="BL238" s="13" t="s">
        <v>193</v>
      </c>
      <c r="BM238" s="140" t="s">
        <v>978</v>
      </c>
    </row>
    <row r="239" spans="2:65" s="1" customFormat="1" ht="66.75" customHeight="1">
      <c r="B239" s="128"/>
      <c r="C239" s="129" t="s">
        <v>588</v>
      </c>
      <c r="D239" s="129" t="s">
        <v>132</v>
      </c>
      <c r="E239" s="130" t="s">
        <v>589</v>
      </c>
      <c r="F239" s="131" t="s">
        <v>590</v>
      </c>
      <c r="G239" s="132" t="s">
        <v>246</v>
      </c>
      <c r="H239" s="133">
        <v>1</v>
      </c>
      <c r="I239" s="134"/>
      <c r="J239" s="135">
        <f t="shared" si="30"/>
        <v>0</v>
      </c>
      <c r="K239" s="131" t="s">
        <v>1</v>
      </c>
      <c r="L239" s="28"/>
      <c r="M239" s="136" t="s">
        <v>1</v>
      </c>
      <c r="N239" s="137" t="s">
        <v>39</v>
      </c>
      <c r="P239" s="138">
        <f t="shared" si="31"/>
        <v>0</v>
      </c>
      <c r="Q239" s="138">
        <v>9.2060000000000003E-2</v>
      </c>
      <c r="R239" s="138">
        <f t="shared" si="32"/>
        <v>9.2060000000000003E-2</v>
      </c>
      <c r="S239" s="138">
        <v>0</v>
      </c>
      <c r="T239" s="139">
        <f t="shared" si="33"/>
        <v>0</v>
      </c>
      <c r="AR239" s="140" t="s">
        <v>193</v>
      </c>
      <c r="AT239" s="140" t="s">
        <v>132</v>
      </c>
      <c r="AU239" s="140" t="s">
        <v>84</v>
      </c>
      <c r="AY239" s="13" t="s">
        <v>129</v>
      </c>
      <c r="BE239" s="141">
        <f t="shared" si="34"/>
        <v>0</v>
      </c>
      <c r="BF239" s="141">
        <f t="shared" si="35"/>
        <v>0</v>
      </c>
      <c r="BG239" s="141">
        <f t="shared" si="36"/>
        <v>0</v>
      </c>
      <c r="BH239" s="141">
        <f t="shared" si="37"/>
        <v>0</v>
      </c>
      <c r="BI239" s="141">
        <f t="shared" si="38"/>
        <v>0</v>
      </c>
      <c r="BJ239" s="13" t="s">
        <v>82</v>
      </c>
      <c r="BK239" s="141">
        <f t="shared" si="39"/>
        <v>0</v>
      </c>
      <c r="BL239" s="13" t="s">
        <v>193</v>
      </c>
      <c r="BM239" s="140" t="s">
        <v>979</v>
      </c>
    </row>
    <row r="240" spans="2:65" s="1" customFormat="1" ht="66.75" customHeight="1">
      <c r="B240" s="128"/>
      <c r="C240" s="129" t="s">
        <v>592</v>
      </c>
      <c r="D240" s="129" t="s">
        <v>132</v>
      </c>
      <c r="E240" s="130" t="s">
        <v>593</v>
      </c>
      <c r="F240" s="131" t="s">
        <v>594</v>
      </c>
      <c r="G240" s="132" t="s">
        <v>246</v>
      </c>
      <c r="H240" s="133">
        <v>2</v>
      </c>
      <c r="I240" s="134"/>
      <c r="J240" s="135">
        <f t="shared" si="30"/>
        <v>0</v>
      </c>
      <c r="K240" s="131" t="s">
        <v>1</v>
      </c>
      <c r="L240" s="28"/>
      <c r="M240" s="136" t="s">
        <v>1</v>
      </c>
      <c r="N240" s="137" t="s">
        <v>39</v>
      </c>
      <c r="P240" s="138">
        <f t="shared" si="31"/>
        <v>0</v>
      </c>
      <c r="Q240" s="138">
        <v>0.14161000000000001</v>
      </c>
      <c r="R240" s="138">
        <f t="shared" si="32"/>
        <v>0.28322000000000003</v>
      </c>
      <c r="S240" s="138">
        <v>0</v>
      </c>
      <c r="T240" s="139">
        <f t="shared" si="33"/>
        <v>0</v>
      </c>
      <c r="AR240" s="140" t="s">
        <v>193</v>
      </c>
      <c r="AT240" s="140" t="s">
        <v>132</v>
      </c>
      <c r="AU240" s="140" t="s">
        <v>84</v>
      </c>
      <c r="AY240" s="13" t="s">
        <v>129</v>
      </c>
      <c r="BE240" s="141">
        <f t="shared" si="34"/>
        <v>0</v>
      </c>
      <c r="BF240" s="141">
        <f t="shared" si="35"/>
        <v>0</v>
      </c>
      <c r="BG240" s="141">
        <f t="shared" si="36"/>
        <v>0</v>
      </c>
      <c r="BH240" s="141">
        <f t="shared" si="37"/>
        <v>0</v>
      </c>
      <c r="BI240" s="141">
        <f t="shared" si="38"/>
        <v>0</v>
      </c>
      <c r="BJ240" s="13" t="s">
        <v>82</v>
      </c>
      <c r="BK240" s="141">
        <f t="shared" si="39"/>
        <v>0</v>
      </c>
      <c r="BL240" s="13" t="s">
        <v>193</v>
      </c>
      <c r="BM240" s="140" t="s">
        <v>980</v>
      </c>
    </row>
    <row r="241" spans="2:65" s="1" customFormat="1" ht="101.25" customHeight="1">
      <c r="B241" s="128"/>
      <c r="C241" s="129" t="s">
        <v>596</v>
      </c>
      <c r="D241" s="129" t="s">
        <v>132</v>
      </c>
      <c r="E241" s="130" t="s">
        <v>981</v>
      </c>
      <c r="F241" s="131" t="s">
        <v>982</v>
      </c>
      <c r="G241" s="132" t="s">
        <v>246</v>
      </c>
      <c r="H241" s="133">
        <v>2</v>
      </c>
      <c r="I241" s="134"/>
      <c r="J241" s="135">
        <f t="shared" si="30"/>
        <v>0</v>
      </c>
      <c r="K241" s="131" t="s">
        <v>1</v>
      </c>
      <c r="L241" s="28"/>
      <c r="M241" s="136" t="s">
        <v>1</v>
      </c>
      <c r="N241" s="137" t="s">
        <v>39</v>
      </c>
      <c r="P241" s="138">
        <f t="shared" si="31"/>
        <v>0</v>
      </c>
      <c r="Q241" s="138">
        <v>4.8120000000000003E-2</v>
      </c>
      <c r="R241" s="138">
        <f t="shared" si="32"/>
        <v>9.6240000000000006E-2</v>
      </c>
      <c r="S241" s="138">
        <v>0</v>
      </c>
      <c r="T241" s="139">
        <f t="shared" si="33"/>
        <v>0</v>
      </c>
      <c r="AR241" s="140" t="s">
        <v>193</v>
      </c>
      <c r="AT241" s="140" t="s">
        <v>132</v>
      </c>
      <c r="AU241" s="140" t="s">
        <v>84</v>
      </c>
      <c r="AY241" s="13" t="s">
        <v>129</v>
      </c>
      <c r="BE241" s="141">
        <f t="shared" si="34"/>
        <v>0</v>
      </c>
      <c r="BF241" s="141">
        <f t="shared" si="35"/>
        <v>0</v>
      </c>
      <c r="BG241" s="141">
        <f t="shared" si="36"/>
        <v>0</v>
      </c>
      <c r="BH241" s="141">
        <f t="shared" si="37"/>
        <v>0</v>
      </c>
      <c r="BI241" s="141">
        <f t="shared" si="38"/>
        <v>0</v>
      </c>
      <c r="BJ241" s="13" t="s">
        <v>82</v>
      </c>
      <c r="BK241" s="141">
        <f t="shared" si="39"/>
        <v>0</v>
      </c>
      <c r="BL241" s="13" t="s">
        <v>193</v>
      </c>
      <c r="BM241" s="140" t="s">
        <v>983</v>
      </c>
    </row>
    <row r="242" spans="2:65" s="1" customFormat="1" ht="101.25" customHeight="1">
      <c r="B242" s="128"/>
      <c r="C242" s="129" t="s">
        <v>600</v>
      </c>
      <c r="D242" s="129" t="s">
        <v>132</v>
      </c>
      <c r="E242" s="130" t="s">
        <v>601</v>
      </c>
      <c r="F242" s="131" t="s">
        <v>602</v>
      </c>
      <c r="G242" s="132" t="s">
        <v>246</v>
      </c>
      <c r="H242" s="133">
        <v>1</v>
      </c>
      <c r="I242" s="134"/>
      <c r="J242" s="135">
        <f t="shared" si="30"/>
        <v>0</v>
      </c>
      <c r="K242" s="131" t="s">
        <v>1</v>
      </c>
      <c r="L242" s="28"/>
      <c r="M242" s="136" t="s">
        <v>1</v>
      </c>
      <c r="N242" s="137" t="s">
        <v>39</v>
      </c>
      <c r="P242" s="138">
        <f t="shared" si="31"/>
        <v>0</v>
      </c>
      <c r="Q242" s="138">
        <v>8.5000000000000006E-2</v>
      </c>
      <c r="R242" s="138">
        <f t="shared" si="32"/>
        <v>8.5000000000000006E-2</v>
      </c>
      <c r="S242" s="138">
        <v>0</v>
      </c>
      <c r="T242" s="139">
        <f t="shared" si="33"/>
        <v>0</v>
      </c>
      <c r="AR242" s="140" t="s">
        <v>193</v>
      </c>
      <c r="AT242" s="140" t="s">
        <v>132</v>
      </c>
      <c r="AU242" s="140" t="s">
        <v>84</v>
      </c>
      <c r="AY242" s="13" t="s">
        <v>129</v>
      </c>
      <c r="BE242" s="141">
        <f t="shared" si="34"/>
        <v>0</v>
      </c>
      <c r="BF242" s="141">
        <f t="shared" si="35"/>
        <v>0</v>
      </c>
      <c r="BG242" s="141">
        <f t="shared" si="36"/>
        <v>0</v>
      </c>
      <c r="BH242" s="141">
        <f t="shared" si="37"/>
        <v>0</v>
      </c>
      <c r="BI242" s="141">
        <f t="shared" si="38"/>
        <v>0</v>
      </c>
      <c r="BJ242" s="13" t="s">
        <v>82</v>
      </c>
      <c r="BK242" s="141">
        <f t="shared" si="39"/>
        <v>0</v>
      </c>
      <c r="BL242" s="13" t="s">
        <v>193</v>
      </c>
      <c r="BM242" s="140" t="s">
        <v>984</v>
      </c>
    </row>
    <row r="243" spans="2:65" s="1" customFormat="1" ht="101.25" customHeight="1">
      <c r="B243" s="128"/>
      <c r="C243" s="129" t="s">
        <v>604</v>
      </c>
      <c r="D243" s="129" t="s">
        <v>132</v>
      </c>
      <c r="E243" s="130" t="s">
        <v>605</v>
      </c>
      <c r="F243" s="131" t="s">
        <v>606</v>
      </c>
      <c r="G243" s="132" t="s">
        <v>246</v>
      </c>
      <c r="H243" s="133">
        <v>1</v>
      </c>
      <c r="I243" s="134"/>
      <c r="J243" s="135">
        <f t="shared" si="30"/>
        <v>0</v>
      </c>
      <c r="K243" s="131" t="s">
        <v>1</v>
      </c>
      <c r="L243" s="28"/>
      <c r="M243" s="136" t="s">
        <v>1</v>
      </c>
      <c r="N243" s="137" t="s">
        <v>39</v>
      </c>
      <c r="P243" s="138">
        <f t="shared" si="31"/>
        <v>0</v>
      </c>
      <c r="Q243" s="138">
        <v>0.12934999999999999</v>
      </c>
      <c r="R243" s="138">
        <f t="shared" si="32"/>
        <v>0.12934999999999999</v>
      </c>
      <c r="S243" s="138">
        <v>0</v>
      </c>
      <c r="T243" s="139">
        <f t="shared" si="33"/>
        <v>0</v>
      </c>
      <c r="AR243" s="140" t="s">
        <v>193</v>
      </c>
      <c r="AT243" s="140" t="s">
        <v>132</v>
      </c>
      <c r="AU243" s="140" t="s">
        <v>84</v>
      </c>
      <c r="AY243" s="13" t="s">
        <v>129</v>
      </c>
      <c r="BE243" s="141">
        <f t="shared" si="34"/>
        <v>0</v>
      </c>
      <c r="BF243" s="141">
        <f t="shared" si="35"/>
        <v>0</v>
      </c>
      <c r="BG243" s="141">
        <f t="shared" si="36"/>
        <v>0</v>
      </c>
      <c r="BH243" s="141">
        <f t="shared" si="37"/>
        <v>0</v>
      </c>
      <c r="BI243" s="141">
        <f t="shared" si="38"/>
        <v>0</v>
      </c>
      <c r="BJ243" s="13" t="s">
        <v>82</v>
      </c>
      <c r="BK243" s="141">
        <f t="shared" si="39"/>
        <v>0</v>
      </c>
      <c r="BL243" s="13" t="s">
        <v>193</v>
      </c>
      <c r="BM243" s="140" t="s">
        <v>985</v>
      </c>
    </row>
    <row r="244" spans="2:65" s="1" customFormat="1" ht="114.95" customHeight="1">
      <c r="B244" s="128"/>
      <c r="C244" s="129" t="s">
        <v>608</v>
      </c>
      <c r="D244" s="129" t="s">
        <v>132</v>
      </c>
      <c r="E244" s="130" t="s">
        <v>609</v>
      </c>
      <c r="F244" s="131" t="s">
        <v>610</v>
      </c>
      <c r="G244" s="132" t="s">
        <v>246</v>
      </c>
      <c r="H244" s="133">
        <v>2</v>
      </c>
      <c r="I244" s="134"/>
      <c r="J244" s="135">
        <f t="shared" si="30"/>
        <v>0</v>
      </c>
      <c r="K244" s="131" t="s">
        <v>1</v>
      </c>
      <c r="L244" s="28"/>
      <c r="M244" s="136" t="s">
        <v>1</v>
      </c>
      <c r="N244" s="137" t="s">
        <v>39</v>
      </c>
      <c r="P244" s="138">
        <f t="shared" si="31"/>
        <v>0</v>
      </c>
      <c r="Q244" s="138">
        <v>1.7489999999999999E-2</v>
      </c>
      <c r="R244" s="138">
        <f t="shared" si="32"/>
        <v>3.4979999999999997E-2</v>
      </c>
      <c r="S244" s="138">
        <v>0</v>
      </c>
      <c r="T244" s="139">
        <f t="shared" si="33"/>
        <v>0</v>
      </c>
      <c r="AR244" s="140" t="s">
        <v>193</v>
      </c>
      <c r="AT244" s="140" t="s">
        <v>132</v>
      </c>
      <c r="AU244" s="140" t="s">
        <v>84</v>
      </c>
      <c r="AY244" s="13" t="s">
        <v>129</v>
      </c>
      <c r="BE244" s="141">
        <f t="shared" si="34"/>
        <v>0</v>
      </c>
      <c r="BF244" s="141">
        <f t="shared" si="35"/>
        <v>0</v>
      </c>
      <c r="BG244" s="141">
        <f t="shared" si="36"/>
        <v>0</v>
      </c>
      <c r="BH244" s="141">
        <f t="shared" si="37"/>
        <v>0</v>
      </c>
      <c r="BI244" s="141">
        <f t="shared" si="38"/>
        <v>0</v>
      </c>
      <c r="BJ244" s="13" t="s">
        <v>82</v>
      </c>
      <c r="BK244" s="141">
        <f t="shared" si="39"/>
        <v>0</v>
      </c>
      <c r="BL244" s="13" t="s">
        <v>193</v>
      </c>
      <c r="BM244" s="140" t="s">
        <v>986</v>
      </c>
    </row>
    <row r="245" spans="2:65" s="1" customFormat="1" ht="114.95" customHeight="1">
      <c r="B245" s="128"/>
      <c r="C245" s="129" t="s">
        <v>612</v>
      </c>
      <c r="D245" s="129" t="s">
        <v>132</v>
      </c>
      <c r="E245" s="130" t="s">
        <v>987</v>
      </c>
      <c r="F245" s="131" t="s">
        <v>988</v>
      </c>
      <c r="G245" s="132" t="s">
        <v>246</v>
      </c>
      <c r="H245" s="133">
        <v>4</v>
      </c>
      <c r="I245" s="134"/>
      <c r="J245" s="135">
        <f t="shared" si="30"/>
        <v>0</v>
      </c>
      <c r="K245" s="131" t="s">
        <v>1</v>
      </c>
      <c r="L245" s="28"/>
      <c r="M245" s="136" t="s">
        <v>1</v>
      </c>
      <c r="N245" s="137" t="s">
        <v>39</v>
      </c>
      <c r="P245" s="138">
        <f t="shared" si="31"/>
        <v>0</v>
      </c>
      <c r="Q245" s="138">
        <v>1.7489999999999999E-2</v>
      </c>
      <c r="R245" s="138">
        <f t="shared" si="32"/>
        <v>6.9959999999999994E-2</v>
      </c>
      <c r="S245" s="138">
        <v>0</v>
      </c>
      <c r="T245" s="139">
        <f t="shared" si="33"/>
        <v>0</v>
      </c>
      <c r="AR245" s="140" t="s">
        <v>193</v>
      </c>
      <c r="AT245" s="140" t="s">
        <v>132</v>
      </c>
      <c r="AU245" s="140" t="s">
        <v>84</v>
      </c>
      <c r="AY245" s="13" t="s">
        <v>129</v>
      </c>
      <c r="BE245" s="141">
        <f t="shared" si="34"/>
        <v>0</v>
      </c>
      <c r="BF245" s="141">
        <f t="shared" si="35"/>
        <v>0</v>
      </c>
      <c r="BG245" s="141">
        <f t="shared" si="36"/>
        <v>0</v>
      </c>
      <c r="BH245" s="141">
        <f t="shared" si="37"/>
        <v>0</v>
      </c>
      <c r="BI245" s="141">
        <f t="shared" si="38"/>
        <v>0</v>
      </c>
      <c r="BJ245" s="13" t="s">
        <v>82</v>
      </c>
      <c r="BK245" s="141">
        <f t="shared" si="39"/>
        <v>0</v>
      </c>
      <c r="BL245" s="13" t="s">
        <v>193</v>
      </c>
      <c r="BM245" s="140" t="s">
        <v>989</v>
      </c>
    </row>
    <row r="246" spans="2:65" s="1" customFormat="1" ht="114.95" customHeight="1">
      <c r="B246" s="128"/>
      <c r="C246" s="129" t="s">
        <v>616</v>
      </c>
      <c r="D246" s="129" t="s">
        <v>132</v>
      </c>
      <c r="E246" s="130" t="s">
        <v>613</v>
      </c>
      <c r="F246" s="131" t="s">
        <v>614</v>
      </c>
      <c r="G246" s="132" t="s">
        <v>246</v>
      </c>
      <c r="H246" s="133">
        <v>3</v>
      </c>
      <c r="I246" s="134"/>
      <c r="J246" s="135">
        <f t="shared" si="30"/>
        <v>0</v>
      </c>
      <c r="K246" s="131" t="s">
        <v>1</v>
      </c>
      <c r="L246" s="28"/>
      <c r="M246" s="136" t="s">
        <v>1</v>
      </c>
      <c r="N246" s="137" t="s">
        <v>39</v>
      </c>
      <c r="P246" s="138">
        <f t="shared" si="31"/>
        <v>0</v>
      </c>
      <c r="Q246" s="138">
        <v>3.0120000000000001E-2</v>
      </c>
      <c r="R246" s="138">
        <f t="shared" si="32"/>
        <v>9.0359999999999996E-2</v>
      </c>
      <c r="S246" s="138">
        <v>0</v>
      </c>
      <c r="T246" s="139">
        <f t="shared" si="33"/>
        <v>0</v>
      </c>
      <c r="AR246" s="140" t="s">
        <v>193</v>
      </c>
      <c r="AT246" s="140" t="s">
        <v>132</v>
      </c>
      <c r="AU246" s="140" t="s">
        <v>84</v>
      </c>
      <c r="AY246" s="13" t="s">
        <v>129</v>
      </c>
      <c r="BE246" s="141">
        <f t="shared" si="34"/>
        <v>0</v>
      </c>
      <c r="BF246" s="141">
        <f t="shared" si="35"/>
        <v>0</v>
      </c>
      <c r="BG246" s="141">
        <f t="shared" si="36"/>
        <v>0</v>
      </c>
      <c r="BH246" s="141">
        <f t="shared" si="37"/>
        <v>0</v>
      </c>
      <c r="BI246" s="141">
        <f t="shared" si="38"/>
        <v>0</v>
      </c>
      <c r="BJ246" s="13" t="s">
        <v>82</v>
      </c>
      <c r="BK246" s="141">
        <f t="shared" si="39"/>
        <v>0</v>
      </c>
      <c r="BL246" s="13" t="s">
        <v>193</v>
      </c>
      <c r="BM246" s="140" t="s">
        <v>990</v>
      </c>
    </row>
    <row r="247" spans="2:65" s="1" customFormat="1" ht="114.95" customHeight="1">
      <c r="B247" s="128"/>
      <c r="C247" s="129" t="s">
        <v>620</v>
      </c>
      <c r="D247" s="129" t="s">
        <v>132</v>
      </c>
      <c r="E247" s="130" t="s">
        <v>617</v>
      </c>
      <c r="F247" s="131" t="s">
        <v>618</v>
      </c>
      <c r="G247" s="132" t="s">
        <v>246</v>
      </c>
      <c r="H247" s="133">
        <v>8</v>
      </c>
      <c r="I247" s="134"/>
      <c r="J247" s="135">
        <f t="shared" si="30"/>
        <v>0</v>
      </c>
      <c r="K247" s="131" t="s">
        <v>1</v>
      </c>
      <c r="L247" s="28"/>
      <c r="M247" s="136" t="s">
        <v>1</v>
      </c>
      <c r="N247" s="137" t="s">
        <v>39</v>
      </c>
      <c r="P247" s="138">
        <f t="shared" si="31"/>
        <v>0</v>
      </c>
      <c r="Q247" s="138">
        <v>3.6940000000000001E-2</v>
      </c>
      <c r="R247" s="138">
        <f t="shared" si="32"/>
        <v>0.29552</v>
      </c>
      <c r="S247" s="138">
        <v>0</v>
      </c>
      <c r="T247" s="139">
        <f t="shared" si="33"/>
        <v>0</v>
      </c>
      <c r="AR247" s="140" t="s">
        <v>193</v>
      </c>
      <c r="AT247" s="140" t="s">
        <v>132</v>
      </c>
      <c r="AU247" s="140" t="s">
        <v>84</v>
      </c>
      <c r="AY247" s="13" t="s">
        <v>129</v>
      </c>
      <c r="BE247" s="141">
        <f t="shared" si="34"/>
        <v>0</v>
      </c>
      <c r="BF247" s="141">
        <f t="shared" si="35"/>
        <v>0</v>
      </c>
      <c r="BG247" s="141">
        <f t="shared" si="36"/>
        <v>0</v>
      </c>
      <c r="BH247" s="141">
        <f t="shared" si="37"/>
        <v>0</v>
      </c>
      <c r="BI247" s="141">
        <f t="shared" si="38"/>
        <v>0</v>
      </c>
      <c r="BJ247" s="13" t="s">
        <v>82</v>
      </c>
      <c r="BK247" s="141">
        <f t="shared" si="39"/>
        <v>0</v>
      </c>
      <c r="BL247" s="13" t="s">
        <v>193</v>
      </c>
      <c r="BM247" s="140" t="s">
        <v>991</v>
      </c>
    </row>
    <row r="248" spans="2:65" s="1" customFormat="1" ht="66.75" customHeight="1">
      <c r="B248" s="128"/>
      <c r="C248" s="129" t="s">
        <v>624</v>
      </c>
      <c r="D248" s="129" t="s">
        <v>132</v>
      </c>
      <c r="E248" s="130" t="s">
        <v>992</v>
      </c>
      <c r="F248" s="131" t="s">
        <v>993</v>
      </c>
      <c r="G248" s="132" t="s">
        <v>222</v>
      </c>
      <c r="H248" s="133">
        <v>2</v>
      </c>
      <c r="I248" s="134"/>
      <c r="J248" s="135">
        <f t="shared" si="30"/>
        <v>0</v>
      </c>
      <c r="K248" s="131" t="s">
        <v>1</v>
      </c>
      <c r="L248" s="28"/>
      <c r="M248" s="136" t="s">
        <v>1</v>
      </c>
      <c r="N248" s="137" t="s">
        <v>39</v>
      </c>
      <c r="P248" s="138">
        <f t="shared" si="31"/>
        <v>0</v>
      </c>
      <c r="Q248" s="138">
        <v>0</v>
      </c>
      <c r="R248" s="138">
        <f t="shared" si="32"/>
        <v>0</v>
      </c>
      <c r="S248" s="138">
        <v>0</v>
      </c>
      <c r="T248" s="139">
        <f t="shared" si="33"/>
        <v>0</v>
      </c>
      <c r="AR248" s="140" t="s">
        <v>193</v>
      </c>
      <c r="AT248" s="140" t="s">
        <v>132</v>
      </c>
      <c r="AU248" s="140" t="s">
        <v>84</v>
      </c>
      <c r="AY248" s="13" t="s">
        <v>129</v>
      </c>
      <c r="BE248" s="141">
        <f t="shared" si="34"/>
        <v>0</v>
      </c>
      <c r="BF248" s="141">
        <f t="shared" si="35"/>
        <v>0</v>
      </c>
      <c r="BG248" s="141">
        <f t="shared" si="36"/>
        <v>0</v>
      </c>
      <c r="BH248" s="141">
        <f t="shared" si="37"/>
        <v>0</v>
      </c>
      <c r="BI248" s="141">
        <f t="shared" si="38"/>
        <v>0</v>
      </c>
      <c r="BJ248" s="13" t="s">
        <v>82</v>
      </c>
      <c r="BK248" s="141">
        <f t="shared" si="39"/>
        <v>0</v>
      </c>
      <c r="BL248" s="13" t="s">
        <v>193</v>
      </c>
      <c r="BM248" s="140" t="s">
        <v>623</v>
      </c>
    </row>
    <row r="249" spans="2:65" s="1" customFormat="1" ht="66.75" customHeight="1">
      <c r="B249" s="128"/>
      <c r="C249" s="129" t="s">
        <v>628</v>
      </c>
      <c r="D249" s="129" t="s">
        <v>132</v>
      </c>
      <c r="E249" s="130" t="s">
        <v>625</v>
      </c>
      <c r="F249" s="131" t="s">
        <v>626</v>
      </c>
      <c r="G249" s="132" t="s">
        <v>222</v>
      </c>
      <c r="H249" s="133">
        <v>1</v>
      </c>
      <c r="I249" s="134"/>
      <c r="J249" s="135">
        <f t="shared" si="30"/>
        <v>0</v>
      </c>
      <c r="K249" s="131" t="s">
        <v>1</v>
      </c>
      <c r="L249" s="28"/>
      <c r="M249" s="136" t="s">
        <v>1</v>
      </c>
      <c r="N249" s="137" t="s">
        <v>39</v>
      </c>
      <c r="P249" s="138">
        <f t="shared" si="31"/>
        <v>0</v>
      </c>
      <c r="Q249" s="138">
        <v>0</v>
      </c>
      <c r="R249" s="138">
        <f t="shared" si="32"/>
        <v>0</v>
      </c>
      <c r="S249" s="138">
        <v>0</v>
      </c>
      <c r="T249" s="139">
        <f t="shared" si="33"/>
        <v>0</v>
      </c>
      <c r="AR249" s="140" t="s">
        <v>193</v>
      </c>
      <c r="AT249" s="140" t="s">
        <v>132</v>
      </c>
      <c r="AU249" s="140" t="s">
        <v>84</v>
      </c>
      <c r="AY249" s="13" t="s">
        <v>129</v>
      </c>
      <c r="BE249" s="141">
        <f t="shared" si="34"/>
        <v>0</v>
      </c>
      <c r="BF249" s="141">
        <f t="shared" si="35"/>
        <v>0</v>
      </c>
      <c r="BG249" s="141">
        <f t="shared" si="36"/>
        <v>0</v>
      </c>
      <c r="BH249" s="141">
        <f t="shared" si="37"/>
        <v>0</v>
      </c>
      <c r="BI249" s="141">
        <f t="shared" si="38"/>
        <v>0</v>
      </c>
      <c r="BJ249" s="13" t="s">
        <v>82</v>
      </c>
      <c r="BK249" s="141">
        <f t="shared" si="39"/>
        <v>0</v>
      </c>
      <c r="BL249" s="13" t="s">
        <v>193</v>
      </c>
      <c r="BM249" s="140" t="s">
        <v>627</v>
      </c>
    </row>
    <row r="250" spans="2:65" s="1" customFormat="1" ht="66.75" customHeight="1">
      <c r="B250" s="128"/>
      <c r="C250" s="129" t="s">
        <v>633</v>
      </c>
      <c r="D250" s="129" t="s">
        <v>132</v>
      </c>
      <c r="E250" s="130" t="s">
        <v>994</v>
      </c>
      <c r="F250" s="131" t="s">
        <v>995</v>
      </c>
      <c r="G250" s="132" t="s">
        <v>222</v>
      </c>
      <c r="H250" s="133">
        <v>1</v>
      </c>
      <c r="I250" s="134"/>
      <c r="J250" s="135">
        <f t="shared" si="30"/>
        <v>0</v>
      </c>
      <c r="K250" s="131" t="s">
        <v>1</v>
      </c>
      <c r="L250" s="28"/>
      <c r="M250" s="136" t="s">
        <v>1</v>
      </c>
      <c r="N250" s="137" t="s">
        <v>39</v>
      </c>
      <c r="P250" s="138">
        <f t="shared" si="31"/>
        <v>0</v>
      </c>
      <c r="Q250" s="138">
        <v>0</v>
      </c>
      <c r="R250" s="138">
        <f t="shared" si="32"/>
        <v>0</v>
      </c>
      <c r="S250" s="138">
        <v>0</v>
      </c>
      <c r="T250" s="139">
        <f t="shared" si="33"/>
        <v>0</v>
      </c>
      <c r="AR250" s="140" t="s">
        <v>193</v>
      </c>
      <c r="AT250" s="140" t="s">
        <v>132</v>
      </c>
      <c r="AU250" s="140" t="s">
        <v>84</v>
      </c>
      <c r="AY250" s="13" t="s">
        <v>129</v>
      </c>
      <c r="BE250" s="141">
        <f t="shared" si="34"/>
        <v>0</v>
      </c>
      <c r="BF250" s="141">
        <f t="shared" si="35"/>
        <v>0</v>
      </c>
      <c r="BG250" s="141">
        <f t="shared" si="36"/>
        <v>0</v>
      </c>
      <c r="BH250" s="141">
        <f t="shared" si="37"/>
        <v>0</v>
      </c>
      <c r="BI250" s="141">
        <f t="shared" si="38"/>
        <v>0</v>
      </c>
      <c r="BJ250" s="13" t="s">
        <v>82</v>
      </c>
      <c r="BK250" s="141">
        <f t="shared" si="39"/>
        <v>0</v>
      </c>
      <c r="BL250" s="13" t="s">
        <v>193</v>
      </c>
      <c r="BM250" s="140" t="s">
        <v>996</v>
      </c>
    </row>
    <row r="251" spans="2:65" s="1" customFormat="1" ht="21.75" customHeight="1">
      <c r="B251" s="128"/>
      <c r="C251" s="129" t="s">
        <v>637</v>
      </c>
      <c r="D251" s="129" t="s">
        <v>132</v>
      </c>
      <c r="E251" s="130" t="s">
        <v>629</v>
      </c>
      <c r="F251" s="131" t="s">
        <v>630</v>
      </c>
      <c r="G251" s="132" t="s">
        <v>222</v>
      </c>
      <c r="H251" s="133">
        <v>1</v>
      </c>
      <c r="I251" s="134"/>
      <c r="J251" s="135">
        <f t="shared" si="30"/>
        <v>0</v>
      </c>
      <c r="K251" s="131" t="s">
        <v>192</v>
      </c>
      <c r="L251" s="28"/>
      <c r="M251" s="136" t="s">
        <v>1</v>
      </c>
      <c r="N251" s="137" t="s">
        <v>39</v>
      </c>
      <c r="P251" s="138">
        <f t="shared" si="31"/>
        <v>0</v>
      </c>
      <c r="Q251" s="138">
        <v>3.0000000000000001E-5</v>
      </c>
      <c r="R251" s="138">
        <f t="shared" si="32"/>
        <v>3.0000000000000001E-5</v>
      </c>
      <c r="S251" s="138">
        <v>0</v>
      </c>
      <c r="T251" s="139">
        <f t="shared" si="33"/>
        <v>0</v>
      </c>
      <c r="AR251" s="140" t="s">
        <v>193</v>
      </c>
      <c r="AT251" s="140" t="s">
        <v>132</v>
      </c>
      <c r="AU251" s="140" t="s">
        <v>84</v>
      </c>
      <c r="AY251" s="13" t="s">
        <v>129</v>
      </c>
      <c r="BE251" s="141">
        <f t="shared" si="34"/>
        <v>0</v>
      </c>
      <c r="BF251" s="141">
        <f t="shared" si="35"/>
        <v>0</v>
      </c>
      <c r="BG251" s="141">
        <f t="shared" si="36"/>
        <v>0</v>
      </c>
      <c r="BH251" s="141">
        <f t="shared" si="37"/>
        <v>0</v>
      </c>
      <c r="BI251" s="141">
        <f t="shared" si="38"/>
        <v>0</v>
      </c>
      <c r="BJ251" s="13" t="s">
        <v>82</v>
      </c>
      <c r="BK251" s="141">
        <f t="shared" si="39"/>
        <v>0</v>
      </c>
      <c r="BL251" s="13" t="s">
        <v>193</v>
      </c>
      <c r="BM251" s="140" t="s">
        <v>631</v>
      </c>
    </row>
    <row r="252" spans="2:65" s="1" customFormat="1" ht="19.5">
      <c r="B252" s="28"/>
      <c r="D252" s="158" t="s">
        <v>582</v>
      </c>
      <c r="F252" s="159" t="s">
        <v>632</v>
      </c>
      <c r="I252" s="160"/>
      <c r="L252" s="28"/>
      <c r="M252" s="161"/>
      <c r="T252" s="51"/>
      <c r="AT252" s="13" t="s">
        <v>582</v>
      </c>
      <c r="AU252" s="13" t="s">
        <v>84</v>
      </c>
    </row>
    <row r="253" spans="2:65" s="1" customFormat="1" ht="24">
      <c r="B253" s="128"/>
      <c r="C253" s="129" t="s">
        <v>641</v>
      </c>
      <c r="D253" s="129" t="s">
        <v>132</v>
      </c>
      <c r="E253" s="130" t="s">
        <v>634</v>
      </c>
      <c r="F253" s="131" t="s">
        <v>635</v>
      </c>
      <c r="G253" s="132" t="s">
        <v>222</v>
      </c>
      <c r="H253" s="133">
        <v>4</v>
      </c>
      <c r="I253" s="134"/>
      <c r="J253" s="135">
        <f t="shared" ref="J253:J269" si="40">ROUND(I253*H253,2)</f>
        <v>0</v>
      </c>
      <c r="K253" s="131" t="s">
        <v>192</v>
      </c>
      <c r="L253" s="28"/>
      <c r="M253" s="136" t="s">
        <v>1</v>
      </c>
      <c r="N253" s="137" t="s">
        <v>39</v>
      </c>
      <c r="P253" s="138">
        <f t="shared" ref="P253:P269" si="41">O253*H253</f>
        <v>0</v>
      </c>
      <c r="Q253" s="138">
        <v>2.7E-4</v>
      </c>
      <c r="R253" s="138">
        <f t="shared" ref="R253:R269" si="42">Q253*H253</f>
        <v>1.08E-3</v>
      </c>
      <c r="S253" s="138">
        <v>0</v>
      </c>
      <c r="T253" s="139">
        <f t="shared" ref="T253:T269" si="43">S253*H253</f>
        <v>0</v>
      </c>
      <c r="AR253" s="140" t="s">
        <v>193</v>
      </c>
      <c r="AT253" s="140" t="s">
        <v>132</v>
      </c>
      <c r="AU253" s="140" t="s">
        <v>84</v>
      </c>
      <c r="AY253" s="13" t="s">
        <v>129</v>
      </c>
      <c r="BE253" s="141">
        <f t="shared" ref="BE253:BE269" si="44">IF(N253="základní",J253,0)</f>
        <v>0</v>
      </c>
      <c r="BF253" s="141">
        <f t="shared" ref="BF253:BF269" si="45">IF(N253="snížená",J253,0)</f>
        <v>0</v>
      </c>
      <c r="BG253" s="141">
        <f t="shared" ref="BG253:BG269" si="46">IF(N253="zákl. přenesená",J253,0)</f>
        <v>0</v>
      </c>
      <c r="BH253" s="141">
        <f t="shared" ref="BH253:BH269" si="47">IF(N253="sníž. přenesená",J253,0)</f>
        <v>0</v>
      </c>
      <c r="BI253" s="141">
        <f t="shared" ref="BI253:BI269" si="48">IF(N253="nulová",J253,0)</f>
        <v>0</v>
      </c>
      <c r="BJ253" s="13" t="s">
        <v>82</v>
      </c>
      <c r="BK253" s="141">
        <f t="shared" ref="BK253:BK269" si="49">ROUND(I253*H253,2)</f>
        <v>0</v>
      </c>
      <c r="BL253" s="13" t="s">
        <v>193</v>
      </c>
      <c r="BM253" s="140" t="s">
        <v>636</v>
      </c>
    </row>
    <row r="254" spans="2:65" s="1" customFormat="1" ht="24">
      <c r="B254" s="128"/>
      <c r="C254" s="129" t="s">
        <v>645</v>
      </c>
      <c r="D254" s="129" t="s">
        <v>132</v>
      </c>
      <c r="E254" s="130" t="s">
        <v>638</v>
      </c>
      <c r="F254" s="131" t="s">
        <v>639</v>
      </c>
      <c r="G254" s="132" t="s">
        <v>222</v>
      </c>
      <c r="H254" s="133">
        <v>1</v>
      </c>
      <c r="I254" s="134"/>
      <c r="J254" s="135">
        <f t="shared" si="40"/>
        <v>0</v>
      </c>
      <c r="K254" s="131" t="s">
        <v>192</v>
      </c>
      <c r="L254" s="28"/>
      <c r="M254" s="136" t="s">
        <v>1</v>
      </c>
      <c r="N254" s="137" t="s">
        <v>39</v>
      </c>
      <c r="P254" s="138">
        <f t="shared" si="41"/>
        <v>0</v>
      </c>
      <c r="Q254" s="138">
        <v>3.6000000000000002E-4</v>
      </c>
      <c r="R254" s="138">
        <f t="shared" si="42"/>
        <v>3.6000000000000002E-4</v>
      </c>
      <c r="S254" s="138">
        <v>0</v>
      </c>
      <c r="T254" s="139">
        <f t="shared" si="43"/>
        <v>0</v>
      </c>
      <c r="AR254" s="140" t="s">
        <v>193</v>
      </c>
      <c r="AT254" s="140" t="s">
        <v>132</v>
      </c>
      <c r="AU254" s="140" t="s">
        <v>84</v>
      </c>
      <c r="AY254" s="13" t="s">
        <v>129</v>
      </c>
      <c r="BE254" s="141">
        <f t="shared" si="44"/>
        <v>0</v>
      </c>
      <c r="BF254" s="141">
        <f t="shared" si="45"/>
        <v>0</v>
      </c>
      <c r="BG254" s="141">
        <f t="shared" si="46"/>
        <v>0</v>
      </c>
      <c r="BH254" s="141">
        <f t="shared" si="47"/>
        <v>0</v>
      </c>
      <c r="BI254" s="141">
        <f t="shared" si="48"/>
        <v>0</v>
      </c>
      <c r="BJ254" s="13" t="s">
        <v>82</v>
      </c>
      <c r="BK254" s="141">
        <f t="shared" si="49"/>
        <v>0</v>
      </c>
      <c r="BL254" s="13" t="s">
        <v>193</v>
      </c>
      <c r="BM254" s="140" t="s">
        <v>640</v>
      </c>
    </row>
    <row r="255" spans="2:65" s="1" customFormat="1" ht="24">
      <c r="B255" s="128"/>
      <c r="C255" s="129" t="s">
        <v>649</v>
      </c>
      <c r="D255" s="129" t="s">
        <v>132</v>
      </c>
      <c r="E255" s="130" t="s">
        <v>642</v>
      </c>
      <c r="F255" s="131" t="s">
        <v>643</v>
      </c>
      <c r="G255" s="132" t="s">
        <v>222</v>
      </c>
      <c r="H255" s="133">
        <v>1</v>
      </c>
      <c r="I255" s="134"/>
      <c r="J255" s="135">
        <f t="shared" si="40"/>
        <v>0</v>
      </c>
      <c r="K255" s="131" t="s">
        <v>192</v>
      </c>
      <c r="L255" s="28"/>
      <c r="M255" s="136" t="s">
        <v>1</v>
      </c>
      <c r="N255" s="137" t="s">
        <v>39</v>
      </c>
      <c r="P255" s="138">
        <f t="shared" si="41"/>
        <v>0</v>
      </c>
      <c r="Q255" s="138">
        <v>9.3999999999999997E-4</v>
      </c>
      <c r="R255" s="138">
        <f t="shared" si="42"/>
        <v>9.3999999999999997E-4</v>
      </c>
      <c r="S255" s="138">
        <v>0</v>
      </c>
      <c r="T255" s="139">
        <f t="shared" si="43"/>
        <v>0</v>
      </c>
      <c r="AR255" s="140" t="s">
        <v>193</v>
      </c>
      <c r="AT255" s="140" t="s">
        <v>132</v>
      </c>
      <c r="AU255" s="140" t="s">
        <v>84</v>
      </c>
      <c r="AY255" s="13" t="s">
        <v>129</v>
      </c>
      <c r="BE255" s="141">
        <f t="shared" si="44"/>
        <v>0</v>
      </c>
      <c r="BF255" s="141">
        <f t="shared" si="45"/>
        <v>0</v>
      </c>
      <c r="BG255" s="141">
        <f t="shared" si="46"/>
        <v>0</v>
      </c>
      <c r="BH255" s="141">
        <f t="shared" si="47"/>
        <v>0</v>
      </c>
      <c r="BI255" s="141">
        <f t="shared" si="48"/>
        <v>0</v>
      </c>
      <c r="BJ255" s="13" t="s">
        <v>82</v>
      </c>
      <c r="BK255" s="141">
        <f t="shared" si="49"/>
        <v>0</v>
      </c>
      <c r="BL255" s="13" t="s">
        <v>193</v>
      </c>
      <c r="BM255" s="140" t="s">
        <v>644</v>
      </c>
    </row>
    <row r="256" spans="2:65" s="1" customFormat="1" ht="21.75" customHeight="1">
      <c r="B256" s="128"/>
      <c r="C256" s="129" t="s">
        <v>653</v>
      </c>
      <c r="D256" s="129" t="s">
        <v>132</v>
      </c>
      <c r="E256" s="130" t="s">
        <v>646</v>
      </c>
      <c r="F256" s="131" t="s">
        <v>647</v>
      </c>
      <c r="G256" s="132" t="s">
        <v>222</v>
      </c>
      <c r="H256" s="133">
        <v>6</v>
      </c>
      <c r="I256" s="134"/>
      <c r="J256" s="135">
        <f t="shared" si="40"/>
        <v>0</v>
      </c>
      <c r="K256" s="131" t="s">
        <v>192</v>
      </c>
      <c r="L256" s="28"/>
      <c r="M256" s="136" t="s">
        <v>1</v>
      </c>
      <c r="N256" s="137" t="s">
        <v>39</v>
      </c>
      <c r="P256" s="138">
        <f t="shared" si="41"/>
        <v>0</v>
      </c>
      <c r="Q256" s="138">
        <v>2.5000000000000001E-4</v>
      </c>
      <c r="R256" s="138">
        <f t="shared" si="42"/>
        <v>1.5E-3</v>
      </c>
      <c r="S256" s="138">
        <v>0</v>
      </c>
      <c r="T256" s="139">
        <f t="shared" si="43"/>
        <v>0</v>
      </c>
      <c r="AR256" s="140" t="s">
        <v>193</v>
      </c>
      <c r="AT256" s="140" t="s">
        <v>132</v>
      </c>
      <c r="AU256" s="140" t="s">
        <v>84</v>
      </c>
      <c r="AY256" s="13" t="s">
        <v>129</v>
      </c>
      <c r="BE256" s="141">
        <f t="shared" si="44"/>
        <v>0</v>
      </c>
      <c r="BF256" s="141">
        <f t="shared" si="45"/>
        <v>0</v>
      </c>
      <c r="BG256" s="141">
        <f t="shared" si="46"/>
        <v>0</v>
      </c>
      <c r="BH256" s="141">
        <f t="shared" si="47"/>
        <v>0</v>
      </c>
      <c r="BI256" s="141">
        <f t="shared" si="48"/>
        <v>0</v>
      </c>
      <c r="BJ256" s="13" t="s">
        <v>82</v>
      </c>
      <c r="BK256" s="141">
        <f t="shared" si="49"/>
        <v>0</v>
      </c>
      <c r="BL256" s="13" t="s">
        <v>193</v>
      </c>
      <c r="BM256" s="140" t="s">
        <v>648</v>
      </c>
    </row>
    <row r="257" spans="2:65" s="1" customFormat="1" ht="21.75" customHeight="1">
      <c r="B257" s="128"/>
      <c r="C257" s="129" t="s">
        <v>657</v>
      </c>
      <c r="D257" s="129" t="s">
        <v>132</v>
      </c>
      <c r="E257" s="130" t="s">
        <v>650</v>
      </c>
      <c r="F257" s="131" t="s">
        <v>651</v>
      </c>
      <c r="G257" s="132" t="s">
        <v>222</v>
      </c>
      <c r="H257" s="133">
        <v>1</v>
      </c>
      <c r="I257" s="134"/>
      <c r="J257" s="135">
        <f t="shared" si="40"/>
        <v>0</v>
      </c>
      <c r="K257" s="131" t="s">
        <v>192</v>
      </c>
      <c r="L257" s="28"/>
      <c r="M257" s="136" t="s">
        <v>1</v>
      </c>
      <c r="N257" s="137" t="s">
        <v>39</v>
      </c>
      <c r="P257" s="138">
        <f t="shared" si="41"/>
        <v>0</v>
      </c>
      <c r="Q257" s="138">
        <v>3.6000000000000002E-4</v>
      </c>
      <c r="R257" s="138">
        <f t="shared" si="42"/>
        <v>3.6000000000000002E-4</v>
      </c>
      <c r="S257" s="138">
        <v>0</v>
      </c>
      <c r="T257" s="139">
        <f t="shared" si="43"/>
        <v>0</v>
      </c>
      <c r="AR257" s="140" t="s">
        <v>193</v>
      </c>
      <c r="AT257" s="140" t="s">
        <v>132</v>
      </c>
      <c r="AU257" s="140" t="s">
        <v>84</v>
      </c>
      <c r="AY257" s="13" t="s">
        <v>129</v>
      </c>
      <c r="BE257" s="141">
        <f t="shared" si="44"/>
        <v>0</v>
      </c>
      <c r="BF257" s="141">
        <f t="shared" si="45"/>
        <v>0</v>
      </c>
      <c r="BG257" s="141">
        <f t="shared" si="46"/>
        <v>0</v>
      </c>
      <c r="BH257" s="141">
        <f t="shared" si="47"/>
        <v>0</v>
      </c>
      <c r="BI257" s="141">
        <f t="shared" si="48"/>
        <v>0</v>
      </c>
      <c r="BJ257" s="13" t="s">
        <v>82</v>
      </c>
      <c r="BK257" s="141">
        <f t="shared" si="49"/>
        <v>0</v>
      </c>
      <c r="BL257" s="13" t="s">
        <v>193</v>
      </c>
      <c r="BM257" s="140" t="s">
        <v>652</v>
      </c>
    </row>
    <row r="258" spans="2:65" s="1" customFormat="1" ht="21.75" customHeight="1">
      <c r="B258" s="128"/>
      <c r="C258" s="129" t="s">
        <v>661</v>
      </c>
      <c r="D258" s="129" t="s">
        <v>132</v>
      </c>
      <c r="E258" s="130" t="s">
        <v>654</v>
      </c>
      <c r="F258" s="131" t="s">
        <v>655</v>
      </c>
      <c r="G258" s="132" t="s">
        <v>222</v>
      </c>
      <c r="H258" s="133">
        <v>7</v>
      </c>
      <c r="I258" s="134"/>
      <c r="J258" s="135">
        <f t="shared" si="40"/>
        <v>0</v>
      </c>
      <c r="K258" s="131" t="s">
        <v>192</v>
      </c>
      <c r="L258" s="28"/>
      <c r="M258" s="136" t="s">
        <v>1</v>
      </c>
      <c r="N258" s="137" t="s">
        <v>39</v>
      </c>
      <c r="P258" s="138">
        <f t="shared" si="41"/>
        <v>0</v>
      </c>
      <c r="Q258" s="138">
        <v>4.4000000000000002E-4</v>
      </c>
      <c r="R258" s="138">
        <f t="shared" si="42"/>
        <v>3.0800000000000003E-3</v>
      </c>
      <c r="S258" s="138">
        <v>0</v>
      </c>
      <c r="T258" s="139">
        <f t="shared" si="43"/>
        <v>0</v>
      </c>
      <c r="AR258" s="140" t="s">
        <v>193</v>
      </c>
      <c r="AT258" s="140" t="s">
        <v>132</v>
      </c>
      <c r="AU258" s="140" t="s">
        <v>84</v>
      </c>
      <c r="AY258" s="13" t="s">
        <v>129</v>
      </c>
      <c r="BE258" s="141">
        <f t="shared" si="44"/>
        <v>0</v>
      </c>
      <c r="BF258" s="141">
        <f t="shared" si="45"/>
        <v>0</v>
      </c>
      <c r="BG258" s="141">
        <f t="shared" si="46"/>
        <v>0</v>
      </c>
      <c r="BH258" s="141">
        <f t="shared" si="47"/>
        <v>0</v>
      </c>
      <c r="BI258" s="141">
        <f t="shared" si="48"/>
        <v>0</v>
      </c>
      <c r="BJ258" s="13" t="s">
        <v>82</v>
      </c>
      <c r="BK258" s="141">
        <f t="shared" si="49"/>
        <v>0</v>
      </c>
      <c r="BL258" s="13" t="s">
        <v>193</v>
      </c>
      <c r="BM258" s="140" t="s">
        <v>656</v>
      </c>
    </row>
    <row r="259" spans="2:65" s="1" customFormat="1" ht="24">
      <c r="B259" s="128"/>
      <c r="C259" s="129" t="s">
        <v>665</v>
      </c>
      <c r="D259" s="129" t="s">
        <v>132</v>
      </c>
      <c r="E259" s="130" t="s">
        <v>658</v>
      </c>
      <c r="F259" s="131" t="s">
        <v>659</v>
      </c>
      <c r="G259" s="132" t="s">
        <v>222</v>
      </c>
      <c r="H259" s="133">
        <v>20</v>
      </c>
      <c r="I259" s="134"/>
      <c r="J259" s="135">
        <f t="shared" si="40"/>
        <v>0</v>
      </c>
      <c r="K259" s="131" t="s">
        <v>192</v>
      </c>
      <c r="L259" s="28"/>
      <c r="M259" s="136" t="s">
        <v>1</v>
      </c>
      <c r="N259" s="137" t="s">
        <v>39</v>
      </c>
      <c r="P259" s="138">
        <f t="shared" si="41"/>
        <v>0</v>
      </c>
      <c r="Q259" s="138">
        <v>2.2000000000000001E-4</v>
      </c>
      <c r="R259" s="138">
        <f t="shared" si="42"/>
        <v>4.4000000000000003E-3</v>
      </c>
      <c r="S259" s="138">
        <v>0</v>
      </c>
      <c r="T259" s="139">
        <f t="shared" si="43"/>
        <v>0</v>
      </c>
      <c r="AR259" s="140" t="s">
        <v>193</v>
      </c>
      <c r="AT259" s="140" t="s">
        <v>132</v>
      </c>
      <c r="AU259" s="140" t="s">
        <v>84</v>
      </c>
      <c r="AY259" s="13" t="s">
        <v>129</v>
      </c>
      <c r="BE259" s="141">
        <f t="shared" si="44"/>
        <v>0</v>
      </c>
      <c r="BF259" s="141">
        <f t="shared" si="45"/>
        <v>0</v>
      </c>
      <c r="BG259" s="141">
        <f t="shared" si="46"/>
        <v>0</v>
      </c>
      <c r="BH259" s="141">
        <f t="shared" si="47"/>
        <v>0</v>
      </c>
      <c r="BI259" s="141">
        <f t="shared" si="48"/>
        <v>0</v>
      </c>
      <c r="BJ259" s="13" t="s">
        <v>82</v>
      </c>
      <c r="BK259" s="141">
        <f t="shared" si="49"/>
        <v>0</v>
      </c>
      <c r="BL259" s="13" t="s">
        <v>193</v>
      </c>
      <c r="BM259" s="140" t="s">
        <v>660</v>
      </c>
    </row>
    <row r="260" spans="2:65" s="1" customFormat="1" ht="24">
      <c r="B260" s="128"/>
      <c r="C260" s="129" t="s">
        <v>669</v>
      </c>
      <c r="D260" s="129" t="s">
        <v>132</v>
      </c>
      <c r="E260" s="130" t="s">
        <v>662</v>
      </c>
      <c r="F260" s="131" t="s">
        <v>663</v>
      </c>
      <c r="G260" s="132" t="s">
        <v>222</v>
      </c>
      <c r="H260" s="133">
        <v>6</v>
      </c>
      <c r="I260" s="134"/>
      <c r="J260" s="135">
        <f t="shared" si="40"/>
        <v>0</v>
      </c>
      <c r="K260" s="131" t="s">
        <v>192</v>
      </c>
      <c r="L260" s="28"/>
      <c r="M260" s="136" t="s">
        <v>1</v>
      </c>
      <c r="N260" s="137" t="s">
        <v>39</v>
      </c>
      <c r="P260" s="138">
        <f t="shared" si="41"/>
        <v>0</v>
      </c>
      <c r="Q260" s="138">
        <v>2.1000000000000001E-4</v>
      </c>
      <c r="R260" s="138">
        <f t="shared" si="42"/>
        <v>1.2600000000000001E-3</v>
      </c>
      <c r="S260" s="138">
        <v>0</v>
      </c>
      <c r="T260" s="139">
        <f t="shared" si="43"/>
        <v>0</v>
      </c>
      <c r="AR260" s="140" t="s">
        <v>193</v>
      </c>
      <c r="AT260" s="140" t="s">
        <v>132</v>
      </c>
      <c r="AU260" s="140" t="s">
        <v>84</v>
      </c>
      <c r="AY260" s="13" t="s">
        <v>129</v>
      </c>
      <c r="BE260" s="141">
        <f t="shared" si="44"/>
        <v>0</v>
      </c>
      <c r="BF260" s="141">
        <f t="shared" si="45"/>
        <v>0</v>
      </c>
      <c r="BG260" s="141">
        <f t="shared" si="46"/>
        <v>0</v>
      </c>
      <c r="BH260" s="141">
        <f t="shared" si="47"/>
        <v>0</v>
      </c>
      <c r="BI260" s="141">
        <f t="shared" si="48"/>
        <v>0</v>
      </c>
      <c r="BJ260" s="13" t="s">
        <v>82</v>
      </c>
      <c r="BK260" s="141">
        <f t="shared" si="49"/>
        <v>0</v>
      </c>
      <c r="BL260" s="13" t="s">
        <v>193</v>
      </c>
      <c r="BM260" s="140" t="s">
        <v>664</v>
      </c>
    </row>
    <row r="261" spans="2:65" s="1" customFormat="1" ht="24">
      <c r="B261" s="128"/>
      <c r="C261" s="129" t="s">
        <v>673</v>
      </c>
      <c r="D261" s="129" t="s">
        <v>132</v>
      </c>
      <c r="E261" s="130" t="s">
        <v>666</v>
      </c>
      <c r="F261" s="131" t="s">
        <v>667</v>
      </c>
      <c r="G261" s="132" t="s">
        <v>222</v>
      </c>
      <c r="H261" s="133">
        <v>1</v>
      </c>
      <c r="I261" s="134"/>
      <c r="J261" s="135">
        <f t="shared" si="40"/>
        <v>0</v>
      </c>
      <c r="K261" s="131" t="s">
        <v>192</v>
      </c>
      <c r="L261" s="28"/>
      <c r="M261" s="136" t="s">
        <v>1</v>
      </c>
      <c r="N261" s="137" t="s">
        <v>39</v>
      </c>
      <c r="P261" s="138">
        <f t="shared" si="41"/>
        <v>0</v>
      </c>
      <c r="Q261" s="138">
        <v>3.4000000000000002E-4</v>
      </c>
      <c r="R261" s="138">
        <f t="shared" si="42"/>
        <v>3.4000000000000002E-4</v>
      </c>
      <c r="S261" s="138">
        <v>0</v>
      </c>
      <c r="T261" s="139">
        <f t="shared" si="43"/>
        <v>0</v>
      </c>
      <c r="AR261" s="140" t="s">
        <v>193</v>
      </c>
      <c r="AT261" s="140" t="s">
        <v>132</v>
      </c>
      <c r="AU261" s="140" t="s">
        <v>84</v>
      </c>
      <c r="AY261" s="13" t="s">
        <v>129</v>
      </c>
      <c r="BE261" s="141">
        <f t="shared" si="44"/>
        <v>0</v>
      </c>
      <c r="BF261" s="141">
        <f t="shared" si="45"/>
        <v>0</v>
      </c>
      <c r="BG261" s="141">
        <f t="shared" si="46"/>
        <v>0</v>
      </c>
      <c r="BH261" s="141">
        <f t="shared" si="47"/>
        <v>0</v>
      </c>
      <c r="BI261" s="141">
        <f t="shared" si="48"/>
        <v>0</v>
      </c>
      <c r="BJ261" s="13" t="s">
        <v>82</v>
      </c>
      <c r="BK261" s="141">
        <f t="shared" si="49"/>
        <v>0</v>
      </c>
      <c r="BL261" s="13" t="s">
        <v>193</v>
      </c>
      <c r="BM261" s="140" t="s">
        <v>668</v>
      </c>
    </row>
    <row r="262" spans="2:65" s="1" customFormat="1" ht="24">
      <c r="B262" s="128"/>
      <c r="C262" s="129" t="s">
        <v>677</v>
      </c>
      <c r="D262" s="129" t="s">
        <v>132</v>
      </c>
      <c r="E262" s="130" t="s">
        <v>670</v>
      </c>
      <c r="F262" s="131" t="s">
        <v>671</v>
      </c>
      <c r="G262" s="132" t="s">
        <v>222</v>
      </c>
      <c r="H262" s="133">
        <v>7</v>
      </c>
      <c r="I262" s="134"/>
      <c r="J262" s="135">
        <f t="shared" si="40"/>
        <v>0</v>
      </c>
      <c r="K262" s="131" t="s">
        <v>192</v>
      </c>
      <c r="L262" s="28"/>
      <c r="M262" s="136" t="s">
        <v>1</v>
      </c>
      <c r="N262" s="137" t="s">
        <v>39</v>
      </c>
      <c r="P262" s="138">
        <f t="shared" si="41"/>
        <v>0</v>
      </c>
      <c r="Q262" s="138">
        <v>5.0000000000000001E-4</v>
      </c>
      <c r="R262" s="138">
        <f t="shared" si="42"/>
        <v>3.5000000000000001E-3</v>
      </c>
      <c r="S262" s="138">
        <v>0</v>
      </c>
      <c r="T262" s="139">
        <f t="shared" si="43"/>
        <v>0</v>
      </c>
      <c r="AR262" s="140" t="s">
        <v>193</v>
      </c>
      <c r="AT262" s="140" t="s">
        <v>132</v>
      </c>
      <c r="AU262" s="140" t="s">
        <v>84</v>
      </c>
      <c r="AY262" s="13" t="s">
        <v>129</v>
      </c>
      <c r="BE262" s="141">
        <f t="shared" si="44"/>
        <v>0</v>
      </c>
      <c r="BF262" s="141">
        <f t="shared" si="45"/>
        <v>0</v>
      </c>
      <c r="BG262" s="141">
        <f t="shared" si="46"/>
        <v>0</v>
      </c>
      <c r="BH262" s="141">
        <f t="shared" si="47"/>
        <v>0</v>
      </c>
      <c r="BI262" s="141">
        <f t="shared" si="48"/>
        <v>0</v>
      </c>
      <c r="BJ262" s="13" t="s">
        <v>82</v>
      </c>
      <c r="BK262" s="141">
        <f t="shared" si="49"/>
        <v>0</v>
      </c>
      <c r="BL262" s="13" t="s">
        <v>193</v>
      </c>
      <c r="BM262" s="140" t="s">
        <v>672</v>
      </c>
    </row>
    <row r="263" spans="2:65" s="1" customFormat="1" ht="36">
      <c r="B263" s="128"/>
      <c r="C263" s="129" t="s">
        <v>681</v>
      </c>
      <c r="D263" s="129" t="s">
        <v>132</v>
      </c>
      <c r="E263" s="130" t="s">
        <v>674</v>
      </c>
      <c r="F263" s="131" t="s">
        <v>675</v>
      </c>
      <c r="G263" s="132" t="s">
        <v>222</v>
      </c>
      <c r="H263" s="133">
        <v>9</v>
      </c>
      <c r="I263" s="134"/>
      <c r="J263" s="135">
        <f t="shared" si="40"/>
        <v>0</v>
      </c>
      <c r="K263" s="131" t="s">
        <v>192</v>
      </c>
      <c r="L263" s="28"/>
      <c r="M263" s="136" t="s">
        <v>1</v>
      </c>
      <c r="N263" s="137" t="s">
        <v>39</v>
      </c>
      <c r="P263" s="138">
        <f t="shared" si="41"/>
        <v>0</v>
      </c>
      <c r="Q263" s="138">
        <v>5.5999999999999995E-4</v>
      </c>
      <c r="R263" s="138">
        <f t="shared" si="42"/>
        <v>5.0399999999999993E-3</v>
      </c>
      <c r="S263" s="138">
        <v>0</v>
      </c>
      <c r="T263" s="139">
        <f t="shared" si="43"/>
        <v>0</v>
      </c>
      <c r="AR263" s="140" t="s">
        <v>193</v>
      </c>
      <c r="AT263" s="140" t="s">
        <v>132</v>
      </c>
      <c r="AU263" s="140" t="s">
        <v>84</v>
      </c>
      <c r="AY263" s="13" t="s">
        <v>129</v>
      </c>
      <c r="BE263" s="141">
        <f t="shared" si="44"/>
        <v>0</v>
      </c>
      <c r="BF263" s="141">
        <f t="shared" si="45"/>
        <v>0</v>
      </c>
      <c r="BG263" s="141">
        <f t="shared" si="46"/>
        <v>0</v>
      </c>
      <c r="BH263" s="141">
        <f t="shared" si="47"/>
        <v>0</v>
      </c>
      <c r="BI263" s="141">
        <f t="shared" si="48"/>
        <v>0</v>
      </c>
      <c r="BJ263" s="13" t="s">
        <v>82</v>
      </c>
      <c r="BK263" s="141">
        <f t="shared" si="49"/>
        <v>0</v>
      </c>
      <c r="BL263" s="13" t="s">
        <v>193</v>
      </c>
      <c r="BM263" s="140" t="s">
        <v>676</v>
      </c>
    </row>
    <row r="264" spans="2:65" s="1" customFormat="1" ht="21.75" customHeight="1">
      <c r="B264" s="128"/>
      <c r="C264" s="129" t="s">
        <v>685</v>
      </c>
      <c r="D264" s="129" t="s">
        <v>132</v>
      </c>
      <c r="E264" s="130" t="s">
        <v>678</v>
      </c>
      <c r="F264" s="131" t="s">
        <v>679</v>
      </c>
      <c r="G264" s="132" t="s">
        <v>222</v>
      </c>
      <c r="H264" s="133">
        <v>9</v>
      </c>
      <c r="I264" s="134"/>
      <c r="J264" s="135">
        <f t="shared" si="40"/>
        <v>0</v>
      </c>
      <c r="K264" s="131" t="s">
        <v>192</v>
      </c>
      <c r="L264" s="28"/>
      <c r="M264" s="136" t="s">
        <v>1</v>
      </c>
      <c r="N264" s="137" t="s">
        <v>39</v>
      </c>
      <c r="P264" s="138">
        <f t="shared" si="41"/>
        <v>0</v>
      </c>
      <c r="Q264" s="138">
        <v>3.1199999999999999E-3</v>
      </c>
      <c r="R264" s="138">
        <f t="shared" si="42"/>
        <v>2.8080000000000001E-2</v>
      </c>
      <c r="S264" s="138">
        <v>0</v>
      </c>
      <c r="T264" s="139">
        <f t="shared" si="43"/>
        <v>0</v>
      </c>
      <c r="AR264" s="140" t="s">
        <v>193</v>
      </c>
      <c r="AT264" s="140" t="s">
        <v>132</v>
      </c>
      <c r="AU264" s="140" t="s">
        <v>84</v>
      </c>
      <c r="AY264" s="13" t="s">
        <v>129</v>
      </c>
      <c r="BE264" s="141">
        <f t="shared" si="44"/>
        <v>0</v>
      </c>
      <c r="BF264" s="141">
        <f t="shared" si="45"/>
        <v>0</v>
      </c>
      <c r="BG264" s="141">
        <f t="shared" si="46"/>
        <v>0</v>
      </c>
      <c r="BH264" s="141">
        <f t="shared" si="47"/>
        <v>0</v>
      </c>
      <c r="BI264" s="141">
        <f t="shared" si="48"/>
        <v>0</v>
      </c>
      <c r="BJ264" s="13" t="s">
        <v>82</v>
      </c>
      <c r="BK264" s="141">
        <f t="shared" si="49"/>
        <v>0</v>
      </c>
      <c r="BL264" s="13" t="s">
        <v>193</v>
      </c>
      <c r="BM264" s="140" t="s">
        <v>680</v>
      </c>
    </row>
    <row r="265" spans="2:65" s="1" customFormat="1" ht="33" customHeight="1">
      <c r="B265" s="128"/>
      <c r="C265" s="129" t="s">
        <v>689</v>
      </c>
      <c r="D265" s="129" t="s">
        <v>132</v>
      </c>
      <c r="E265" s="130" t="s">
        <v>682</v>
      </c>
      <c r="F265" s="131" t="s">
        <v>683</v>
      </c>
      <c r="G265" s="132" t="s">
        <v>222</v>
      </c>
      <c r="H265" s="133">
        <v>3</v>
      </c>
      <c r="I265" s="134"/>
      <c r="J265" s="135">
        <f t="shared" si="40"/>
        <v>0</v>
      </c>
      <c r="K265" s="131" t="s">
        <v>1</v>
      </c>
      <c r="L265" s="28"/>
      <c r="M265" s="136" t="s">
        <v>1</v>
      </c>
      <c r="N265" s="137" t="s">
        <v>39</v>
      </c>
      <c r="P265" s="138">
        <f t="shared" si="41"/>
        <v>0</v>
      </c>
      <c r="Q265" s="138">
        <v>1.47E-3</v>
      </c>
      <c r="R265" s="138">
        <f t="shared" si="42"/>
        <v>4.4099999999999999E-3</v>
      </c>
      <c r="S265" s="138">
        <v>0</v>
      </c>
      <c r="T265" s="139">
        <f t="shared" si="43"/>
        <v>0</v>
      </c>
      <c r="AR265" s="140" t="s">
        <v>193</v>
      </c>
      <c r="AT265" s="140" t="s">
        <v>132</v>
      </c>
      <c r="AU265" s="140" t="s">
        <v>84</v>
      </c>
      <c r="AY265" s="13" t="s">
        <v>129</v>
      </c>
      <c r="BE265" s="141">
        <f t="shared" si="44"/>
        <v>0</v>
      </c>
      <c r="BF265" s="141">
        <f t="shared" si="45"/>
        <v>0</v>
      </c>
      <c r="BG265" s="141">
        <f t="shared" si="46"/>
        <v>0</v>
      </c>
      <c r="BH265" s="141">
        <f t="shared" si="47"/>
        <v>0</v>
      </c>
      <c r="BI265" s="141">
        <f t="shared" si="48"/>
        <v>0</v>
      </c>
      <c r="BJ265" s="13" t="s">
        <v>82</v>
      </c>
      <c r="BK265" s="141">
        <f t="shared" si="49"/>
        <v>0</v>
      </c>
      <c r="BL265" s="13" t="s">
        <v>193</v>
      </c>
      <c r="BM265" s="140" t="s">
        <v>684</v>
      </c>
    </row>
    <row r="266" spans="2:65" s="1" customFormat="1" ht="33" customHeight="1">
      <c r="B266" s="128"/>
      <c r="C266" s="129" t="s">
        <v>693</v>
      </c>
      <c r="D266" s="129" t="s">
        <v>132</v>
      </c>
      <c r="E266" s="130" t="s">
        <v>686</v>
      </c>
      <c r="F266" s="131" t="s">
        <v>687</v>
      </c>
      <c r="G266" s="132" t="s">
        <v>222</v>
      </c>
      <c r="H266" s="133">
        <v>18</v>
      </c>
      <c r="I266" s="134"/>
      <c r="J266" s="135">
        <f t="shared" si="40"/>
        <v>0</v>
      </c>
      <c r="K266" s="131" t="s">
        <v>1</v>
      </c>
      <c r="L266" s="28"/>
      <c r="M266" s="136" t="s">
        <v>1</v>
      </c>
      <c r="N266" s="137" t="s">
        <v>39</v>
      </c>
      <c r="P266" s="138">
        <f t="shared" si="41"/>
        <v>0</v>
      </c>
      <c r="Q266" s="138">
        <v>1.47E-3</v>
      </c>
      <c r="R266" s="138">
        <f t="shared" si="42"/>
        <v>2.6459999999999997E-2</v>
      </c>
      <c r="S266" s="138">
        <v>0</v>
      </c>
      <c r="T266" s="139">
        <f t="shared" si="43"/>
        <v>0</v>
      </c>
      <c r="AR266" s="140" t="s">
        <v>193</v>
      </c>
      <c r="AT266" s="140" t="s">
        <v>132</v>
      </c>
      <c r="AU266" s="140" t="s">
        <v>84</v>
      </c>
      <c r="AY266" s="13" t="s">
        <v>129</v>
      </c>
      <c r="BE266" s="141">
        <f t="shared" si="44"/>
        <v>0</v>
      </c>
      <c r="BF266" s="141">
        <f t="shared" si="45"/>
        <v>0</v>
      </c>
      <c r="BG266" s="141">
        <f t="shared" si="46"/>
        <v>0</v>
      </c>
      <c r="BH266" s="141">
        <f t="shared" si="47"/>
        <v>0</v>
      </c>
      <c r="BI266" s="141">
        <f t="shared" si="48"/>
        <v>0</v>
      </c>
      <c r="BJ266" s="13" t="s">
        <v>82</v>
      </c>
      <c r="BK266" s="141">
        <f t="shared" si="49"/>
        <v>0</v>
      </c>
      <c r="BL266" s="13" t="s">
        <v>193</v>
      </c>
      <c r="BM266" s="140" t="s">
        <v>688</v>
      </c>
    </row>
    <row r="267" spans="2:65" s="1" customFormat="1" ht="24">
      <c r="B267" s="128"/>
      <c r="C267" s="129" t="s">
        <v>697</v>
      </c>
      <c r="D267" s="129" t="s">
        <v>132</v>
      </c>
      <c r="E267" s="130" t="s">
        <v>690</v>
      </c>
      <c r="F267" s="131" t="s">
        <v>691</v>
      </c>
      <c r="G267" s="132" t="s">
        <v>222</v>
      </c>
      <c r="H267" s="133">
        <v>21</v>
      </c>
      <c r="I267" s="134"/>
      <c r="J267" s="135">
        <f t="shared" si="40"/>
        <v>0</v>
      </c>
      <c r="K267" s="131" t="s">
        <v>192</v>
      </c>
      <c r="L267" s="28"/>
      <c r="M267" s="136" t="s">
        <v>1</v>
      </c>
      <c r="N267" s="137" t="s">
        <v>39</v>
      </c>
      <c r="P267" s="138">
        <f t="shared" si="41"/>
        <v>0</v>
      </c>
      <c r="Q267" s="138">
        <v>7.5000000000000002E-4</v>
      </c>
      <c r="R267" s="138">
        <f t="shared" si="42"/>
        <v>1.575E-2</v>
      </c>
      <c r="S267" s="138">
        <v>0</v>
      </c>
      <c r="T267" s="139">
        <f t="shared" si="43"/>
        <v>0</v>
      </c>
      <c r="AR267" s="140" t="s">
        <v>193</v>
      </c>
      <c r="AT267" s="140" t="s">
        <v>132</v>
      </c>
      <c r="AU267" s="140" t="s">
        <v>84</v>
      </c>
      <c r="AY267" s="13" t="s">
        <v>129</v>
      </c>
      <c r="BE267" s="141">
        <f t="shared" si="44"/>
        <v>0</v>
      </c>
      <c r="BF267" s="141">
        <f t="shared" si="45"/>
        <v>0</v>
      </c>
      <c r="BG267" s="141">
        <f t="shared" si="46"/>
        <v>0</v>
      </c>
      <c r="BH267" s="141">
        <f t="shared" si="47"/>
        <v>0</v>
      </c>
      <c r="BI267" s="141">
        <f t="shared" si="48"/>
        <v>0</v>
      </c>
      <c r="BJ267" s="13" t="s">
        <v>82</v>
      </c>
      <c r="BK267" s="141">
        <f t="shared" si="49"/>
        <v>0</v>
      </c>
      <c r="BL267" s="13" t="s">
        <v>193</v>
      </c>
      <c r="BM267" s="140" t="s">
        <v>692</v>
      </c>
    </row>
    <row r="268" spans="2:65" s="1" customFormat="1" ht="24">
      <c r="B268" s="128"/>
      <c r="C268" s="129" t="s">
        <v>703</v>
      </c>
      <c r="D268" s="129" t="s">
        <v>132</v>
      </c>
      <c r="E268" s="130" t="s">
        <v>694</v>
      </c>
      <c r="F268" s="131" t="s">
        <v>695</v>
      </c>
      <c r="G268" s="132" t="s">
        <v>222</v>
      </c>
      <c r="H268" s="133">
        <v>45</v>
      </c>
      <c r="I268" s="134"/>
      <c r="J268" s="135">
        <f t="shared" si="40"/>
        <v>0</v>
      </c>
      <c r="K268" s="131" t="s">
        <v>192</v>
      </c>
      <c r="L268" s="28"/>
      <c r="M268" s="136" t="s">
        <v>1</v>
      </c>
      <c r="N268" s="137" t="s">
        <v>39</v>
      </c>
      <c r="P268" s="138">
        <f t="shared" si="41"/>
        <v>0</v>
      </c>
      <c r="Q268" s="138">
        <v>5.1000000000000004E-4</v>
      </c>
      <c r="R268" s="138">
        <f t="shared" si="42"/>
        <v>2.2950000000000002E-2</v>
      </c>
      <c r="S268" s="138">
        <v>0</v>
      </c>
      <c r="T268" s="139">
        <f t="shared" si="43"/>
        <v>0</v>
      </c>
      <c r="AR268" s="140" t="s">
        <v>193</v>
      </c>
      <c r="AT268" s="140" t="s">
        <v>132</v>
      </c>
      <c r="AU268" s="140" t="s">
        <v>84</v>
      </c>
      <c r="AY268" s="13" t="s">
        <v>129</v>
      </c>
      <c r="BE268" s="141">
        <f t="shared" si="44"/>
        <v>0</v>
      </c>
      <c r="BF268" s="141">
        <f t="shared" si="45"/>
        <v>0</v>
      </c>
      <c r="BG268" s="141">
        <f t="shared" si="46"/>
        <v>0</v>
      </c>
      <c r="BH268" s="141">
        <f t="shared" si="47"/>
        <v>0</v>
      </c>
      <c r="BI268" s="141">
        <f t="shared" si="48"/>
        <v>0</v>
      </c>
      <c r="BJ268" s="13" t="s">
        <v>82</v>
      </c>
      <c r="BK268" s="141">
        <f t="shared" si="49"/>
        <v>0</v>
      </c>
      <c r="BL268" s="13" t="s">
        <v>193</v>
      </c>
      <c r="BM268" s="140" t="s">
        <v>696</v>
      </c>
    </row>
    <row r="269" spans="2:65" s="1" customFormat="1" ht="24">
      <c r="B269" s="128"/>
      <c r="C269" s="129" t="s">
        <v>707</v>
      </c>
      <c r="D269" s="129" t="s">
        <v>132</v>
      </c>
      <c r="E269" s="130" t="s">
        <v>698</v>
      </c>
      <c r="F269" s="131" t="s">
        <v>699</v>
      </c>
      <c r="G269" s="132" t="s">
        <v>222</v>
      </c>
      <c r="H269" s="133">
        <v>11</v>
      </c>
      <c r="I269" s="134"/>
      <c r="J269" s="135">
        <f t="shared" si="40"/>
        <v>0</v>
      </c>
      <c r="K269" s="131" t="s">
        <v>1</v>
      </c>
      <c r="L269" s="28"/>
      <c r="M269" s="136" t="s">
        <v>1</v>
      </c>
      <c r="N269" s="137" t="s">
        <v>39</v>
      </c>
      <c r="P269" s="138">
        <f t="shared" si="41"/>
        <v>0</v>
      </c>
      <c r="Q269" s="138">
        <v>5.1000000000000004E-4</v>
      </c>
      <c r="R269" s="138">
        <f t="shared" si="42"/>
        <v>5.6100000000000004E-3</v>
      </c>
      <c r="S269" s="138">
        <v>0</v>
      </c>
      <c r="T269" s="139">
        <f t="shared" si="43"/>
        <v>0</v>
      </c>
      <c r="AR269" s="140" t="s">
        <v>193</v>
      </c>
      <c r="AT269" s="140" t="s">
        <v>132</v>
      </c>
      <c r="AU269" s="140" t="s">
        <v>84</v>
      </c>
      <c r="AY269" s="13" t="s">
        <v>129</v>
      </c>
      <c r="BE269" s="141">
        <f t="shared" si="44"/>
        <v>0</v>
      </c>
      <c r="BF269" s="141">
        <f t="shared" si="45"/>
        <v>0</v>
      </c>
      <c r="BG269" s="141">
        <f t="shared" si="46"/>
        <v>0</v>
      </c>
      <c r="BH269" s="141">
        <f t="shared" si="47"/>
        <v>0</v>
      </c>
      <c r="BI269" s="141">
        <f t="shared" si="48"/>
        <v>0</v>
      </c>
      <c r="BJ269" s="13" t="s">
        <v>82</v>
      </c>
      <c r="BK269" s="141">
        <f t="shared" si="49"/>
        <v>0</v>
      </c>
      <c r="BL269" s="13" t="s">
        <v>193</v>
      </c>
      <c r="BM269" s="140" t="s">
        <v>700</v>
      </c>
    </row>
    <row r="270" spans="2:65" s="11" customFormat="1" ht="22.9" customHeight="1">
      <c r="B270" s="116"/>
      <c r="D270" s="117" t="s">
        <v>73</v>
      </c>
      <c r="E270" s="126" t="s">
        <v>701</v>
      </c>
      <c r="F270" s="126" t="s">
        <v>702</v>
      </c>
      <c r="I270" s="119"/>
      <c r="J270" s="127">
        <f>BK270</f>
        <v>0</v>
      </c>
      <c r="L270" s="116"/>
      <c r="M270" s="121"/>
      <c r="P270" s="122">
        <f>SUM(P271:P295)</f>
        <v>0</v>
      </c>
      <c r="R270" s="122">
        <f>SUM(R271:R295)</f>
        <v>0</v>
      </c>
      <c r="T270" s="123">
        <f>SUM(T271:T295)</f>
        <v>0</v>
      </c>
      <c r="AR270" s="117" t="s">
        <v>84</v>
      </c>
      <c r="AT270" s="124" t="s">
        <v>73</v>
      </c>
      <c r="AU270" s="124" t="s">
        <v>82</v>
      </c>
      <c r="AY270" s="117" t="s">
        <v>129</v>
      </c>
      <c r="BK270" s="125">
        <f>SUM(BK271:BK295)</f>
        <v>0</v>
      </c>
    </row>
    <row r="271" spans="2:65" s="1" customFormat="1" ht="24">
      <c r="B271" s="128"/>
      <c r="C271" s="129" t="s">
        <v>711</v>
      </c>
      <c r="D271" s="129" t="s">
        <v>132</v>
      </c>
      <c r="E271" s="130" t="s">
        <v>704</v>
      </c>
      <c r="F271" s="131" t="s">
        <v>705</v>
      </c>
      <c r="G271" s="132" t="s">
        <v>246</v>
      </c>
      <c r="H271" s="133">
        <v>1</v>
      </c>
      <c r="I271" s="134"/>
      <c r="J271" s="135">
        <f t="shared" ref="J271:J295" si="50">ROUND(I271*H271,2)</f>
        <v>0</v>
      </c>
      <c r="K271" s="131" t="s">
        <v>1</v>
      </c>
      <c r="L271" s="28"/>
      <c r="M271" s="136" t="s">
        <v>1</v>
      </c>
      <c r="N271" s="137" t="s">
        <v>39</v>
      </c>
      <c r="P271" s="138">
        <f t="shared" ref="P271:P295" si="51">O271*H271</f>
        <v>0</v>
      </c>
      <c r="Q271" s="138">
        <v>0</v>
      </c>
      <c r="R271" s="138">
        <f t="shared" ref="R271:R295" si="52">Q271*H271</f>
        <v>0</v>
      </c>
      <c r="S271" s="138">
        <v>0</v>
      </c>
      <c r="T271" s="139">
        <f t="shared" ref="T271:T295" si="53">S271*H271</f>
        <v>0</v>
      </c>
      <c r="AR271" s="140" t="s">
        <v>193</v>
      </c>
      <c r="AT271" s="140" t="s">
        <v>132</v>
      </c>
      <c r="AU271" s="140" t="s">
        <v>84</v>
      </c>
      <c r="AY271" s="13" t="s">
        <v>129</v>
      </c>
      <c r="BE271" s="141">
        <f t="shared" ref="BE271:BE295" si="54">IF(N271="základní",J271,0)</f>
        <v>0</v>
      </c>
      <c r="BF271" s="141">
        <f t="shared" ref="BF271:BF295" si="55">IF(N271="snížená",J271,0)</f>
        <v>0</v>
      </c>
      <c r="BG271" s="141">
        <f t="shared" ref="BG271:BG295" si="56">IF(N271="zákl. přenesená",J271,0)</f>
        <v>0</v>
      </c>
      <c r="BH271" s="141">
        <f t="shared" ref="BH271:BH295" si="57">IF(N271="sníž. přenesená",J271,0)</f>
        <v>0</v>
      </c>
      <c r="BI271" s="141">
        <f t="shared" ref="BI271:BI295" si="58">IF(N271="nulová",J271,0)</f>
        <v>0</v>
      </c>
      <c r="BJ271" s="13" t="s">
        <v>82</v>
      </c>
      <c r="BK271" s="141">
        <f t="shared" ref="BK271:BK295" si="59">ROUND(I271*H271,2)</f>
        <v>0</v>
      </c>
      <c r="BL271" s="13" t="s">
        <v>193</v>
      </c>
      <c r="BM271" s="140" t="s">
        <v>706</v>
      </c>
    </row>
    <row r="272" spans="2:65" s="1" customFormat="1" ht="16.5" customHeight="1">
      <c r="B272" s="128"/>
      <c r="C272" s="129" t="s">
        <v>715</v>
      </c>
      <c r="D272" s="129" t="s">
        <v>132</v>
      </c>
      <c r="E272" s="130" t="s">
        <v>708</v>
      </c>
      <c r="F272" s="131" t="s">
        <v>709</v>
      </c>
      <c r="G272" s="132" t="s">
        <v>246</v>
      </c>
      <c r="H272" s="133">
        <v>1</v>
      </c>
      <c r="I272" s="134"/>
      <c r="J272" s="135">
        <f t="shared" si="50"/>
        <v>0</v>
      </c>
      <c r="K272" s="131" t="s">
        <v>1</v>
      </c>
      <c r="L272" s="28"/>
      <c r="M272" s="136" t="s">
        <v>1</v>
      </c>
      <c r="N272" s="137" t="s">
        <v>39</v>
      </c>
      <c r="P272" s="138">
        <f t="shared" si="51"/>
        <v>0</v>
      </c>
      <c r="Q272" s="138">
        <v>0</v>
      </c>
      <c r="R272" s="138">
        <f t="shared" si="52"/>
        <v>0</v>
      </c>
      <c r="S272" s="138">
        <v>0</v>
      </c>
      <c r="T272" s="139">
        <f t="shared" si="53"/>
        <v>0</v>
      </c>
      <c r="AR272" s="140" t="s">
        <v>193</v>
      </c>
      <c r="AT272" s="140" t="s">
        <v>132</v>
      </c>
      <c r="AU272" s="140" t="s">
        <v>84</v>
      </c>
      <c r="AY272" s="13" t="s">
        <v>129</v>
      </c>
      <c r="BE272" s="141">
        <f t="shared" si="54"/>
        <v>0</v>
      </c>
      <c r="BF272" s="141">
        <f t="shared" si="55"/>
        <v>0</v>
      </c>
      <c r="BG272" s="141">
        <f t="shared" si="56"/>
        <v>0</v>
      </c>
      <c r="BH272" s="141">
        <f t="shared" si="57"/>
        <v>0</v>
      </c>
      <c r="BI272" s="141">
        <f t="shared" si="58"/>
        <v>0</v>
      </c>
      <c r="BJ272" s="13" t="s">
        <v>82</v>
      </c>
      <c r="BK272" s="141">
        <f t="shared" si="59"/>
        <v>0</v>
      </c>
      <c r="BL272" s="13" t="s">
        <v>193</v>
      </c>
      <c r="BM272" s="140" t="s">
        <v>710</v>
      </c>
    </row>
    <row r="273" spans="2:65" s="1" customFormat="1" ht="16.5" customHeight="1">
      <c r="B273" s="128"/>
      <c r="C273" s="129" t="s">
        <v>719</v>
      </c>
      <c r="D273" s="129" t="s">
        <v>132</v>
      </c>
      <c r="E273" s="130" t="s">
        <v>712</v>
      </c>
      <c r="F273" s="131" t="s">
        <v>713</v>
      </c>
      <c r="G273" s="132" t="s">
        <v>246</v>
      </c>
      <c r="H273" s="133">
        <v>1</v>
      </c>
      <c r="I273" s="134"/>
      <c r="J273" s="135">
        <f t="shared" si="50"/>
        <v>0</v>
      </c>
      <c r="K273" s="131" t="s">
        <v>1</v>
      </c>
      <c r="L273" s="28"/>
      <c r="M273" s="136" t="s">
        <v>1</v>
      </c>
      <c r="N273" s="137" t="s">
        <v>39</v>
      </c>
      <c r="P273" s="138">
        <f t="shared" si="51"/>
        <v>0</v>
      </c>
      <c r="Q273" s="138">
        <v>0</v>
      </c>
      <c r="R273" s="138">
        <f t="shared" si="52"/>
        <v>0</v>
      </c>
      <c r="S273" s="138">
        <v>0</v>
      </c>
      <c r="T273" s="139">
        <f t="shared" si="53"/>
        <v>0</v>
      </c>
      <c r="AR273" s="140" t="s">
        <v>193</v>
      </c>
      <c r="AT273" s="140" t="s">
        <v>132</v>
      </c>
      <c r="AU273" s="140" t="s">
        <v>84</v>
      </c>
      <c r="AY273" s="13" t="s">
        <v>129</v>
      </c>
      <c r="BE273" s="141">
        <f t="shared" si="54"/>
        <v>0</v>
      </c>
      <c r="BF273" s="141">
        <f t="shared" si="55"/>
        <v>0</v>
      </c>
      <c r="BG273" s="141">
        <f t="shared" si="56"/>
        <v>0</v>
      </c>
      <c r="BH273" s="141">
        <f t="shared" si="57"/>
        <v>0</v>
      </c>
      <c r="BI273" s="141">
        <f t="shared" si="58"/>
        <v>0</v>
      </c>
      <c r="BJ273" s="13" t="s">
        <v>82</v>
      </c>
      <c r="BK273" s="141">
        <f t="shared" si="59"/>
        <v>0</v>
      </c>
      <c r="BL273" s="13" t="s">
        <v>193</v>
      </c>
      <c r="BM273" s="140" t="s">
        <v>714</v>
      </c>
    </row>
    <row r="274" spans="2:65" s="1" customFormat="1" ht="16.5" customHeight="1">
      <c r="B274" s="128"/>
      <c r="C274" s="129" t="s">
        <v>723</v>
      </c>
      <c r="D274" s="129" t="s">
        <v>132</v>
      </c>
      <c r="E274" s="130" t="s">
        <v>716</v>
      </c>
      <c r="F274" s="131" t="s">
        <v>717</v>
      </c>
      <c r="G274" s="132" t="s">
        <v>246</v>
      </c>
      <c r="H274" s="133">
        <v>2</v>
      </c>
      <c r="I274" s="134"/>
      <c r="J274" s="135">
        <f t="shared" si="50"/>
        <v>0</v>
      </c>
      <c r="K274" s="131" t="s">
        <v>1</v>
      </c>
      <c r="L274" s="28"/>
      <c r="M274" s="136" t="s">
        <v>1</v>
      </c>
      <c r="N274" s="137" t="s">
        <v>39</v>
      </c>
      <c r="P274" s="138">
        <f t="shared" si="51"/>
        <v>0</v>
      </c>
      <c r="Q274" s="138">
        <v>0</v>
      </c>
      <c r="R274" s="138">
        <f t="shared" si="52"/>
        <v>0</v>
      </c>
      <c r="S274" s="138">
        <v>0</v>
      </c>
      <c r="T274" s="139">
        <f t="shared" si="53"/>
        <v>0</v>
      </c>
      <c r="AR274" s="140" t="s">
        <v>193</v>
      </c>
      <c r="AT274" s="140" t="s">
        <v>132</v>
      </c>
      <c r="AU274" s="140" t="s">
        <v>84</v>
      </c>
      <c r="AY274" s="13" t="s">
        <v>129</v>
      </c>
      <c r="BE274" s="141">
        <f t="shared" si="54"/>
        <v>0</v>
      </c>
      <c r="BF274" s="141">
        <f t="shared" si="55"/>
        <v>0</v>
      </c>
      <c r="BG274" s="141">
        <f t="shared" si="56"/>
        <v>0</v>
      </c>
      <c r="BH274" s="141">
        <f t="shared" si="57"/>
        <v>0</v>
      </c>
      <c r="BI274" s="141">
        <f t="shared" si="58"/>
        <v>0</v>
      </c>
      <c r="BJ274" s="13" t="s">
        <v>82</v>
      </c>
      <c r="BK274" s="141">
        <f t="shared" si="59"/>
        <v>0</v>
      </c>
      <c r="BL274" s="13" t="s">
        <v>193</v>
      </c>
      <c r="BM274" s="140" t="s">
        <v>718</v>
      </c>
    </row>
    <row r="275" spans="2:65" s="1" customFormat="1" ht="16.5" customHeight="1">
      <c r="B275" s="128"/>
      <c r="C275" s="129" t="s">
        <v>727</v>
      </c>
      <c r="D275" s="129" t="s">
        <v>132</v>
      </c>
      <c r="E275" s="130" t="s">
        <v>720</v>
      </c>
      <c r="F275" s="131" t="s">
        <v>721</v>
      </c>
      <c r="G275" s="132" t="s">
        <v>246</v>
      </c>
      <c r="H275" s="133">
        <v>1</v>
      </c>
      <c r="I275" s="134"/>
      <c r="J275" s="135">
        <f t="shared" si="50"/>
        <v>0</v>
      </c>
      <c r="K275" s="131" t="s">
        <v>1</v>
      </c>
      <c r="L275" s="28"/>
      <c r="M275" s="136" t="s">
        <v>1</v>
      </c>
      <c r="N275" s="137" t="s">
        <v>39</v>
      </c>
      <c r="P275" s="138">
        <f t="shared" si="51"/>
        <v>0</v>
      </c>
      <c r="Q275" s="138">
        <v>0</v>
      </c>
      <c r="R275" s="138">
        <f t="shared" si="52"/>
        <v>0</v>
      </c>
      <c r="S275" s="138">
        <v>0</v>
      </c>
      <c r="T275" s="139">
        <f t="shared" si="53"/>
        <v>0</v>
      </c>
      <c r="AR275" s="140" t="s">
        <v>193</v>
      </c>
      <c r="AT275" s="140" t="s">
        <v>132</v>
      </c>
      <c r="AU275" s="140" t="s">
        <v>84</v>
      </c>
      <c r="AY275" s="13" t="s">
        <v>129</v>
      </c>
      <c r="BE275" s="141">
        <f t="shared" si="54"/>
        <v>0</v>
      </c>
      <c r="BF275" s="141">
        <f t="shared" si="55"/>
        <v>0</v>
      </c>
      <c r="BG275" s="141">
        <f t="shared" si="56"/>
        <v>0</v>
      </c>
      <c r="BH275" s="141">
        <f t="shared" si="57"/>
        <v>0</v>
      </c>
      <c r="BI275" s="141">
        <f t="shared" si="58"/>
        <v>0</v>
      </c>
      <c r="BJ275" s="13" t="s">
        <v>82</v>
      </c>
      <c r="BK275" s="141">
        <f t="shared" si="59"/>
        <v>0</v>
      </c>
      <c r="BL275" s="13" t="s">
        <v>193</v>
      </c>
      <c r="BM275" s="140" t="s">
        <v>722</v>
      </c>
    </row>
    <row r="276" spans="2:65" s="1" customFormat="1" ht="16.5" customHeight="1">
      <c r="B276" s="128"/>
      <c r="C276" s="129" t="s">
        <v>730</v>
      </c>
      <c r="D276" s="129" t="s">
        <v>132</v>
      </c>
      <c r="E276" s="130" t="s">
        <v>724</v>
      </c>
      <c r="F276" s="131" t="s">
        <v>725</v>
      </c>
      <c r="G276" s="132" t="s">
        <v>246</v>
      </c>
      <c r="H276" s="133">
        <v>1</v>
      </c>
      <c r="I276" s="134"/>
      <c r="J276" s="135">
        <f t="shared" si="50"/>
        <v>0</v>
      </c>
      <c r="K276" s="131" t="s">
        <v>1</v>
      </c>
      <c r="L276" s="28"/>
      <c r="M276" s="136" t="s">
        <v>1</v>
      </c>
      <c r="N276" s="137" t="s">
        <v>39</v>
      </c>
      <c r="P276" s="138">
        <f t="shared" si="51"/>
        <v>0</v>
      </c>
      <c r="Q276" s="138">
        <v>0</v>
      </c>
      <c r="R276" s="138">
        <f t="shared" si="52"/>
        <v>0</v>
      </c>
      <c r="S276" s="138">
        <v>0</v>
      </c>
      <c r="T276" s="139">
        <f t="shared" si="53"/>
        <v>0</v>
      </c>
      <c r="AR276" s="140" t="s">
        <v>193</v>
      </c>
      <c r="AT276" s="140" t="s">
        <v>132</v>
      </c>
      <c r="AU276" s="140" t="s">
        <v>84</v>
      </c>
      <c r="AY276" s="13" t="s">
        <v>129</v>
      </c>
      <c r="BE276" s="141">
        <f t="shared" si="54"/>
        <v>0</v>
      </c>
      <c r="BF276" s="141">
        <f t="shared" si="55"/>
        <v>0</v>
      </c>
      <c r="BG276" s="141">
        <f t="shared" si="56"/>
        <v>0</v>
      </c>
      <c r="BH276" s="141">
        <f t="shared" si="57"/>
        <v>0</v>
      </c>
      <c r="BI276" s="141">
        <f t="shared" si="58"/>
        <v>0</v>
      </c>
      <c r="BJ276" s="13" t="s">
        <v>82</v>
      </c>
      <c r="BK276" s="141">
        <f t="shared" si="59"/>
        <v>0</v>
      </c>
      <c r="BL276" s="13" t="s">
        <v>193</v>
      </c>
      <c r="BM276" s="140" t="s">
        <v>726</v>
      </c>
    </row>
    <row r="277" spans="2:65" s="1" customFormat="1" ht="16.5" customHeight="1">
      <c r="B277" s="128"/>
      <c r="C277" s="129" t="s">
        <v>734</v>
      </c>
      <c r="D277" s="129" t="s">
        <v>132</v>
      </c>
      <c r="E277" s="130" t="s">
        <v>728</v>
      </c>
      <c r="F277" s="131" t="s">
        <v>721</v>
      </c>
      <c r="G277" s="132" t="s">
        <v>246</v>
      </c>
      <c r="H277" s="133">
        <v>1</v>
      </c>
      <c r="I277" s="134"/>
      <c r="J277" s="135">
        <f t="shared" si="50"/>
        <v>0</v>
      </c>
      <c r="K277" s="131" t="s">
        <v>1</v>
      </c>
      <c r="L277" s="28"/>
      <c r="M277" s="136" t="s">
        <v>1</v>
      </c>
      <c r="N277" s="137" t="s">
        <v>39</v>
      </c>
      <c r="P277" s="138">
        <f t="shared" si="51"/>
        <v>0</v>
      </c>
      <c r="Q277" s="138">
        <v>0</v>
      </c>
      <c r="R277" s="138">
        <f t="shared" si="52"/>
        <v>0</v>
      </c>
      <c r="S277" s="138">
        <v>0</v>
      </c>
      <c r="T277" s="139">
        <f t="shared" si="53"/>
        <v>0</v>
      </c>
      <c r="AR277" s="140" t="s">
        <v>193</v>
      </c>
      <c r="AT277" s="140" t="s">
        <v>132</v>
      </c>
      <c r="AU277" s="140" t="s">
        <v>84</v>
      </c>
      <c r="AY277" s="13" t="s">
        <v>129</v>
      </c>
      <c r="BE277" s="141">
        <f t="shared" si="54"/>
        <v>0</v>
      </c>
      <c r="BF277" s="141">
        <f t="shared" si="55"/>
        <v>0</v>
      </c>
      <c r="BG277" s="141">
        <f t="shared" si="56"/>
        <v>0</v>
      </c>
      <c r="BH277" s="141">
        <f t="shared" si="57"/>
        <v>0</v>
      </c>
      <c r="BI277" s="141">
        <f t="shared" si="58"/>
        <v>0</v>
      </c>
      <c r="BJ277" s="13" t="s">
        <v>82</v>
      </c>
      <c r="BK277" s="141">
        <f t="shared" si="59"/>
        <v>0</v>
      </c>
      <c r="BL277" s="13" t="s">
        <v>193</v>
      </c>
      <c r="BM277" s="140" t="s">
        <v>729</v>
      </c>
    </row>
    <row r="278" spans="2:65" s="1" customFormat="1" ht="16.5" customHeight="1">
      <c r="B278" s="128"/>
      <c r="C278" s="129" t="s">
        <v>738</v>
      </c>
      <c r="D278" s="129" t="s">
        <v>132</v>
      </c>
      <c r="E278" s="130" t="s">
        <v>731</v>
      </c>
      <c r="F278" s="131" t="s">
        <v>732</v>
      </c>
      <c r="G278" s="132" t="s">
        <v>246</v>
      </c>
      <c r="H278" s="133">
        <v>1</v>
      </c>
      <c r="I278" s="134"/>
      <c r="J278" s="135">
        <f t="shared" si="50"/>
        <v>0</v>
      </c>
      <c r="K278" s="131" t="s">
        <v>1</v>
      </c>
      <c r="L278" s="28"/>
      <c r="M278" s="136" t="s">
        <v>1</v>
      </c>
      <c r="N278" s="137" t="s">
        <v>39</v>
      </c>
      <c r="P278" s="138">
        <f t="shared" si="51"/>
        <v>0</v>
      </c>
      <c r="Q278" s="138">
        <v>0</v>
      </c>
      <c r="R278" s="138">
        <f t="shared" si="52"/>
        <v>0</v>
      </c>
      <c r="S278" s="138">
        <v>0</v>
      </c>
      <c r="T278" s="139">
        <f t="shared" si="53"/>
        <v>0</v>
      </c>
      <c r="AR278" s="140" t="s">
        <v>193</v>
      </c>
      <c r="AT278" s="140" t="s">
        <v>132</v>
      </c>
      <c r="AU278" s="140" t="s">
        <v>84</v>
      </c>
      <c r="AY278" s="13" t="s">
        <v>129</v>
      </c>
      <c r="BE278" s="141">
        <f t="shared" si="54"/>
        <v>0</v>
      </c>
      <c r="BF278" s="141">
        <f t="shared" si="55"/>
        <v>0</v>
      </c>
      <c r="BG278" s="141">
        <f t="shared" si="56"/>
        <v>0</v>
      </c>
      <c r="BH278" s="141">
        <f t="shared" si="57"/>
        <v>0</v>
      </c>
      <c r="BI278" s="141">
        <f t="shared" si="58"/>
        <v>0</v>
      </c>
      <c r="BJ278" s="13" t="s">
        <v>82</v>
      </c>
      <c r="BK278" s="141">
        <f t="shared" si="59"/>
        <v>0</v>
      </c>
      <c r="BL278" s="13" t="s">
        <v>193</v>
      </c>
      <c r="BM278" s="140" t="s">
        <v>733</v>
      </c>
    </row>
    <row r="279" spans="2:65" s="1" customFormat="1" ht="16.5" customHeight="1">
      <c r="B279" s="128"/>
      <c r="C279" s="129" t="s">
        <v>742</v>
      </c>
      <c r="D279" s="129" t="s">
        <v>132</v>
      </c>
      <c r="E279" s="130" t="s">
        <v>735</v>
      </c>
      <c r="F279" s="131" t="s">
        <v>736</v>
      </c>
      <c r="G279" s="132" t="s">
        <v>246</v>
      </c>
      <c r="H279" s="133">
        <v>1</v>
      </c>
      <c r="I279" s="134"/>
      <c r="J279" s="135">
        <f t="shared" si="50"/>
        <v>0</v>
      </c>
      <c r="K279" s="131" t="s">
        <v>1</v>
      </c>
      <c r="L279" s="28"/>
      <c r="M279" s="136" t="s">
        <v>1</v>
      </c>
      <c r="N279" s="137" t="s">
        <v>39</v>
      </c>
      <c r="P279" s="138">
        <f t="shared" si="51"/>
        <v>0</v>
      </c>
      <c r="Q279" s="138">
        <v>0</v>
      </c>
      <c r="R279" s="138">
        <f t="shared" si="52"/>
        <v>0</v>
      </c>
      <c r="S279" s="138">
        <v>0</v>
      </c>
      <c r="T279" s="139">
        <f t="shared" si="53"/>
        <v>0</v>
      </c>
      <c r="AR279" s="140" t="s">
        <v>193</v>
      </c>
      <c r="AT279" s="140" t="s">
        <v>132</v>
      </c>
      <c r="AU279" s="140" t="s">
        <v>84</v>
      </c>
      <c r="AY279" s="13" t="s">
        <v>129</v>
      </c>
      <c r="BE279" s="141">
        <f t="shared" si="54"/>
        <v>0</v>
      </c>
      <c r="BF279" s="141">
        <f t="shared" si="55"/>
        <v>0</v>
      </c>
      <c r="BG279" s="141">
        <f t="shared" si="56"/>
        <v>0</v>
      </c>
      <c r="BH279" s="141">
        <f t="shared" si="57"/>
        <v>0</v>
      </c>
      <c r="BI279" s="141">
        <f t="shared" si="58"/>
        <v>0</v>
      </c>
      <c r="BJ279" s="13" t="s">
        <v>82</v>
      </c>
      <c r="BK279" s="141">
        <f t="shared" si="59"/>
        <v>0</v>
      </c>
      <c r="BL279" s="13" t="s">
        <v>193</v>
      </c>
      <c r="BM279" s="140" t="s">
        <v>737</v>
      </c>
    </row>
    <row r="280" spans="2:65" s="1" customFormat="1" ht="16.5" customHeight="1">
      <c r="B280" s="128"/>
      <c r="C280" s="129" t="s">
        <v>746</v>
      </c>
      <c r="D280" s="129" t="s">
        <v>132</v>
      </c>
      <c r="E280" s="130" t="s">
        <v>739</v>
      </c>
      <c r="F280" s="131" t="s">
        <v>740</v>
      </c>
      <c r="G280" s="132" t="s">
        <v>246</v>
      </c>
      <c r="H280" s="133">
        <v>1</v>
      </c>
      <c r="I280" s="134"/>
      <c r="J280" s="135">
        <f t="shared" si="50"/>
        <v>0</v>
      </c>
      <c r="K280" s="131" t="s">
        <v>1</v>
      </c>
      <c r="L280" s="28"/>
      <c r="M280" s="136" t="s">
        <v>1</v>
      </c>
      <c r="N280" s="137" t="s">
        <v>39</v>
      </c>
      <c r="P280" s="138">
        <f t="shared" si="51"/>
        <v>0</v>
      </c>
      <c r="Q280" s="138">
        <v>0</v>
      </c>
      <c r="R280" s="138">
        <f t="shared" si="52"/>
        <v>0</v>
      </c>
      <c r="S280" s="138">
        <v>0</v>
      </c>
      <c r="T280" s="139">
        <f t="shared" si="53"/>
        <v>0</v>
      </c>
      <c r="AR280" s="140" t="s">
        <v>193</v>
      </c>
      <c r="AT280" s="140" t="s">
        <v>132</v>
      </c>
      <c r="AU280" s="140" t="s">
        <v>84</v>
      </c>
      <c r="AY280" s="13" t="s">
        <v>129</v>
      </c>
      <c r="BE280" s="141">
        <f t="shared" si="54"/>
        <v>0</v>
      </c>
      <c r="BF280" s="141">
        <f t="shared" si="55"/>
        <v>0</v>
      </c>
      <c r="BG280" s="141">
        <f t="shared" si="56"/>
        <v>0</v>
      </c>
      <c r="BH280" s="141">
        <f t="shared" si="57"/>
        <v>0</v>
      </c>
      <c r="BI280" s="141">
        <f t="shared" si="58"/>
        <v>0</v>
      </c>
      <c r="BJ280" s="13" t="s">
        <v>82</v>
      </c>
      <c r="BK280" s="141">
        <f t="shared" si="59"/>
        <v>0</v>
      </c>
      <c r="BL280" s="13" t="s">
        <v>193</v>
      </c>
      <c r="BM280" s="140" t="s">
        <v>741</v>
      </c>
    </row>
    <row r="281" spans="2:65" s="1" customFormat="1" ht="16.5" customHeight="1">
      <c r="B281" s="128"/>
      <c r="C281" s="129" t="s">
        <v>750</v>
      </c>
      <c r="D281" s="129" t="s">
        <v>132</v>
      </c>
      <c r="E281" s="130" t="s">
        <v>743</v>
      </c>
      <c r="F281" s="131" t="s">
        <v>744</v>
      </c>
      <c r="G281" s="132" t="s">
        <v>246</v>
      </c>
      <c r="H281" s="133">
        <v>1</v>
      </c>
      <c r="I281" s="134"/>
      <c r="J281" s="135">
        <f t="shared" si="50"/>
        <v>0</v>
      </c>
      <c r="K281" s="131" t="s">
        <v>1</v>
      </c>
      <c r="L281" s="28"/>
      <c r="M281" s="136" t="s">
        <v>1</v>
      </c>
      <c r="N281" s="137" t="s">
        <v>39</v>
      </c>
      <c r="P281" s="138">
        <f t="shared" si="51"/>
        <v>0</v>
      </c>
      <c r="Q281" s="138">
        <v>0</v>
      </c>
      <c r="R281" s="138">
        <f t="shared" si="52"/>
        <v>0</v>
      </c>
      <c r="S281" s="138">
        <v>0</v>
      </c>
      <c r="T281" s="139">
        <f t="shared" si="53"/>
        <v>0</v>
      </c>
      <c r="AR281" s="140" t="s">
        <v>193</v>
      </c>
      <c r="AT281" s="140" t="s">
        <v>132</v>
      </c>
      <c r="AU281" s="140" t="s">
        <v>84</v>
      </c>
      <c r="AY281" s="13" t="s">
        <v>129</v>
      </c>
      <c r="BE281" s="141">
        <f t="shared" si="54"/>
        <v>0</v>
      </c>
      <c r="BF281" s="141">
        <f t="shared" si="55"/>
        <v>0</v>
      </c>
      <c r="BG281" s="141">
        <f t="shared" si="56"/>
        <v>0</v>
      </c>
      <c r="BH281" s="141">
        <f t="shared" si="57"/>
        <v>0</v>
      </c>
      <c r="BI281" s="141">
        <f t="shared" si="58"/>
        <v>0</v>
      </c>
      <c r="BJ281" s="13" t="s">
        <v>82</v>
      </c>
      <c r="BK281" s="141">
        <f t="shared" si="59"/>
        <v>0</v>
      </c>
      <c r="BL281" s="13" t="s">
        <v>193</v>
      </c>
      <c r="BM281" s="140" t="s">
        <v>745</v>
      </c>
    </row>
    <row r="282" spans="2:65" s="1" customFormat="1" ht="16.5" customHeight="1">
      <c r="B282" s="128"/>
      <c r="C282" s="129" t="s">
        <v>754</v>
      </c>
      <c r="D282" s="129" t="s">
        <v>132</v>
      </c>
      <c r="E282" s="130" t="s">
        <v>747</v>
      </c>
      <c r="F282" s="131" t="s">
        <v>748</v>
      </c>
      <c r="G282" s="132" t="s">
        <v>246</v>
      </c>
      <c r="H282" s="133">
        <v>2</v>
      </c>
      <c r="I282" s="134"/>
      <c r="J282" s="135">
        <f t="shared" si="50"/>
        <v>0</v>
      </c>
      <c r="K282" s="131" t="s">
        <v>1</v>
      </c>
      <c r="L282" s="28"/>
      <c r="M282" s="136" t="s">
        <v>1</v>
      </c>
      <c r="N282" s="137" t="s">
        <v>39</v>
      </c>
      <c r="P282" s="138">
        <f t="shared" si="51"/>
        <v>0</v>
      </c>
      <c r="Q282" s="138">
        <v>0</v>
      </c>
      <c r="R282" s="138">
        <f t="shared" si="52"/>
        <v>0</v>
      </c>
      <c r="S282" s="138">
        <v>0</v>
      </c>
      <c r="T282" s="139">
        <f t="shared" si="53"/>
        <v>0</v>
      </c>
      <c r="AR282" s="140" t="s">
        <v>193</v>
      </c>
      <c r="AT282" s="140" t="s">
        <v>132</v>
      </c>
      <c r="AU282" s="140" t="s">
        <v>84</v>
      </c>
      <c r="AY282" s="13" t="s">
        <v>129</v>
      </c>
      <c r="BE282" s="141">
        <f t="shared" si="54"/>
        <v>0</v>
      </c>
      <c r="BF282" s="141">
        <f t="shared" si="55"/>
        <v>0</v>
      </c>
      <c r="BG282" s="141">
        <f t="shared" si="56"/>
        <v>0</v>
      </c>
      <c r="BH282" s="141">
        <f t="shared" si="57"/>
        <v>0</v>
      </c>
      <c r="BI282" s="141">
        <f t="shared" si="58"/>
        <v>0</v>
      </c>
      <c r="BJ282" s="13" t="s">
        <v>82</v>
      </c>
      <c r="BK282" s="141">
        <f t="shared" si="59"/>
        <v>0</v>
      </c>
      <c r="BL282" s="13" t="s">
        <v>193</v>
      </c>
      <c r="BM282" s="140" t="s">
        <v>749</v>
      </c>
    </row>
    <row r="283" spans="2:65" s="1" customFormat="1" ht="16.5" customHeight="1">
      <c r="B283" s="128"/>
      <c r="C283" s="129" t="s">
        <v>758</v>
      </c>
      <c r="D283" s="129" t="s">
        <v>132</v>
      </c>
      <c r="E283" s="130" t="s">
        <v>751</v>
      </c>
      <c r="F283" s="131" t="s">
        <v>752</v>
      </c>
      <c r="G283" s="132" t="s">
        <v>246</v>
      </c>
      <c r="H283" s="133">
        <v>1</v>
      </c>
      <c r="I283" s="134"/>
      <c r="J283" s="135">
        <f t="shared" si="50"/>
        <v>0</v>
      </c>
      <c r="K283" s="131" t="s">
        <v>1</v>
      </c>
      <c r="L283" s="28"/>
      <c r="M283" s="136" t="s">
        <v>1</v>
      </c>
      <c r="N283" s="137" t="s">
        <v>39</v>
      </c>
      <c r="P283" s="138">
        <f t="shared" si="51"/>
        <v>0</v>
      </c>
      <c r="Q283" s="138">
        <v>0</v>
      </c>
      <c r="R283" s="138">
        <f t="shared" si="52"/>
        <v>0</v>
      </c>
      <c r="S283" s="138">
        <v>0</v>
      </c>
      <c r="T283" s="139">
        <f t="shared" si="53"/>
        <v>0</v>
      </c>
      <c r="AR283" s="140" t="s">
        <v>193</v>
      </c>
      <c r="AT283" s="140" t="s">
        <v>132</v>
      </c>
      <c r="AU283" s="140" t="s">
        <v>84</v>
      </c>
      <c r="AY283" s="13" t="s">
        <v>129</v>
      </c>
      <c r="BE283" s="141">
        <f t="shared" si="54"/>
        <v>0</v>
      </c>
      <c r="BF283" s="141">
        <f t="shared" si="55"/>
        <v>0</v>
      </c>
      <c r="BG283" s="141">
        <f t="shared" si="56"/>
        <v>0</v>
      </c>
      <c r="BH283" s="141">
        <f t="shared" si="57"/>
        <v>0</v>
      </c>
      <c r="BI283" s="141">
        <f t="shared" si="58"/>
        <v>0</v>
      </c>
      <c r="BJ283" s="13" t="s">
        <v>82</v>
      </c>
      <c r="BK283" s="141">
        <f t="shared" si="59"/>
        <v>0</v>
      </c>
      <c r="BL283" s="13" t="s">
        <v>193</v>
      </c>
      <c r="BM283" s="140" t="s">
        <v>753</v>
      </c>
    </row>
    <row r="284" spans="2:65" s="1" customFormat="1" ht="16.5" customHeight="1">
      <c r="B284" s="128"/>
      <c r="C284" s="129" t="s">
        <v>762</v>
      </c>
      <c r="D284" s="129" t="s">
        <v>132</v>
      </c>
      <c r="E284" s="130" t="s">
        <v>755</v>
      </c>
      <c r="F284" s="131" t="s">
        <v>756</v>
      </c>
      <c r="G284" s="132" t="s">
        <v>246</v>
      </c>
      <c r="H284" s="133">
        <v>1</v>
      </c>
      <c r="I284" s="134"/>
      <c r="J284" s="135">
        <f t="shared" si="50"/>
        <v>0</v>
      </c>
      <c r="K284" s="131" t="s">
        <v>1</v>
      </c>
      <c r="L284" s="28"/>
      <c r="M284" s="136" t="s">
        <v>1</v>
      </c>
      <c r="N284" s="137" t="s">
        <v>39</v>
      </c>
      <c r="P284" s="138">
        <f t="shared" si="51"/>
        <v>0</v>
      </c>
      <c r="Q284" s="138">
        <v>0</v>
      </c>
      <c r="R284" s="138">
        <f t="shared" si="52"/>
        <v>0</v>
      </c>
      <c r="S284" s="138">
        <v>0</v>
      </c>
      <c r="T284" s="139">
        <f t="shared" si="53"/>
        <v>0</v>
      </c>
      <c r="AR284" s="140" t="s">
        <v>193</v>
      </c>
      <c r="AT284" s="140" t="s">
        <v>132</v>
      </c>
      <c r="AU284" s="140" t="s">
        <v>84</v>
      </c>
      <c r="AY284" s="13" t="s">
        <v>129</v>
      </c>
      <c r="BE284" s="141">
        <f t="shared" si="54"/>
        <v>0</v>
      </c>
      <c r="BF284" s="141">
        <f t="shared" si="55"/>
        <v>0</v>
      </c>
      <c r="BG284" s="141">
        <f t="shared" si="56"/>
        <v>0</v>
      </c>
      <c r="BH284" s="141">
        <f t="shared" si="57"/>
        <v>0</v>
      </c>
      <c r="BI284" s="141">
        <f t="shared" si="58"/>
        <v>0</v>
      </c>
      <c r="BJ284" s="13" t="s">
        <v>82</v>
      </c>
      <c r="BK284" s="141">
        <f t="shared" si="59"/>
        <v>0</v>
      </c>
      <c r="BL284" s="13" t="s">
        <v>193</v>
      </c>
      <c r="BM284" s="140" t="s">
        <v>757</v>
      </c>
    </row>
    <row r="285" spans="2:65" s="1" customFormat="1" ht="16.5" customHeight="1">
      <c r="B285" s="128"/>
      <c r="C285" s="129" t="s">
        <v>766</v>
      </c>
      <c r="D285" s="129" t="s">
        <v>132</v>
      </c>
      <c r="E285" s="130" t="s">
        <v>759</v>
      </c>
      <c r="F285" s="131" t="s">
        <v>760</v>
      </c>
      <c r="G285" s="132" t="s">
        <v>246</v>
      </c>
      <c r="H285" s="133">
        <v>1</v>
      </c>
      <c r="I285" s="134"/>
      <c r="J285" s="135">
        <f t="shared" si="50"/>
        <v>0</v>
      </c>
      <c r="K285" s="131" t="s">
        <v>1</v>
      </c>
      <c r="L285" s="28"/>
      <c r="M285" s="136" t="s">
        <v>1</v>
      </c>
      <c r="N285" s="137" t="s">
        <v>39</v>
      </c>
      <c r="P285" s="138">
        <f t="shared" si="51"/>
        <v>0</v>
      </c>
      <c r="Q285" s="138">
        <v>0</v>
      </c>
      <c r="R285" s="138">
        <f t="shared" si="52"/>
        <v>0</v>
      </c>
      <c r="S285" s="138">
        <v>0</v>
      </c>
      <c r="T285" s="139">
        <f t="shared" si="53"/>
        <v>0</v>
      </c>
      <c r="AR285" s="140" t="s">
        <v>193</v>
      </c>
      <c r="AT285" s="140" t="s">
        <v>132</v>
      </c>
      <c r="AU285" s="140" t="s">
        <v>84</v>
      </c>
      <c r="AY285" s="13" t="s">
        <v>129</v>
      </c>
      <c r="BE285" s="141">
        <f t="shared" si="54"/>
        <v>0</v>
      </c>
      <c r="BF285" s="141">
        <f t="shared" si="55"/>
        <v>0</v>
      </c>
      <c r="BG285" s="141">
        <f t="shared" si="56"/>
        <v>0</v>
      </c>
      <c r="BH285" s="141">
        <f t="shared" si="57"/>
        <v>0</v>
      </c>
      <c r="BI285" s="141">
        <f t="shared" si="58"/>
        <v>0</v>
      </c>
      <c r="BJ285" s="13" t="s">
        <v>82</v>
      </c>
      <c r="BK285" s="141">
        <f t="shared" si="59"/>
        <v>0</v>
      </c>
      <c r="BL285" s="13" t="s">
        <v>193</v>
      </c>
      <c r="BM285" s="140" t="s">
        <v>761</v>
      </c>
    </row>
    <row r="286" spans="2:65" s="1" customFormat="1" ht="16.5" customHeight="1">
      <c r="B286" s="128"/>
      <c r="C286" s="129" t="s">
        <v>771</v>
      </c>
      <c r="D286" s="129" t="s">
        <v>132</v>
      </c>
      <c r="E286" s="130" t="s">
        <v>763</v>
      </c>
      <c r="F286" s="131" t="s">
        <v>764</v>
      </c>
      <c r="G286" s="132" t="s">
        <v>246</v>
      </c>
      <c r="H286" s="133">
        <v>1</v>
      </c>
      <c r="I286" s="134"/>
      <c r="J286" s="135">
        <f t="shared" si="50"/>
        <v>0</v>
      </c>
      <c r="K286" s="131" t="s">
        <v>1</v>
      </c>
      <c r="L286" s="28"/>
      <c r="M286" s="136" t="s">
        <v>1</v>
      </c>
      <c r="N286" s="137" t="s">
        <v>39</v>
      </c>
      <c r="P286" s="138">
        <f t="shared" si="51"/>
        <v>0</v>
      </c>
      <c r="Q286" s="138">
        <v>0</v>
      </c>
      <c r="R286" s="138">
        <f t="shared" si="52"/>
        <v>0</v>
      </c>
      <c r="S286" s="138">
        <v>0</v>
      </c>
      <c r="T286" s="139">
        <f t="shared" si="53"/>
        <v>0</v>
      </c>
      <c r="AR286" s="140" t="s">
        <v>193</v>
      </c>
      <c r="AT286" s="140" t="s">
        <v>132</v>
      </c>
      <c r="AU286" s="140" t="s">
        <v>84</v>
      </c>
      <c r="AY286" s="13" t="s">
        <v>129</v>
      </c>
      <c r="BE286" s="141">
        <f t="shared" si="54"/>
        <v>0</v>
      </c>
      <c r="BF286" s="141">
        <f t="shared" si="55"/>
        <v>0</v>
      </c>
      <c r="BG286" s="141">
        <f t="shared" si="56"/>
        <v>0</v>
      </c>
      <c r="BH286" s="141">
        <f t="shared" si="57"/>
        <v>0</v>
      </c>
      <c r="BI286" s="141">
        <f t="shared" si="58"/>
        <v>0</v>
      </c>
      <c r="BJ286" s="13" t="s">
        <v>82</v>
      </c>
      <c r="BK286" s="141">
        <f t="shared" si="59"/>
        <v>0</v>
      </c>
      <c r="BL286" s="13" t="s">
        <v>193</v>
      </c>
      <c r="BM286" s="140" t="s">
        <v>765</v>
      </c>
    </row>
    <row r="287" spans="2:65" s="1" customFormat="1" ht="16.5" customHeight="1">
      <c r="B287" s="128"/>
      <c r="C287" s="129" t="s">
        <v>775</v>
      </c>
      <c r="D287" s="129" t="s">
        <v>132</v>
      </c>
      <c r="E287" s="130" t="s">
        <v>767</v>
      </c>
      <c r="F287" s="131" t="s">
        <v>1127</v>
      </c>
      <c r="G287" s="132" t="s">
        <v>769</v>
      </c>
      <c r="H287" s="133">
        <v>12</v>
      </c>
      <c r="I287" s="134"/>
      <c r="J287" s="135">
        <f t="shared" si="50"/>
        <v>0</v>
      </c>
      <c r="K287" s="131" t="s">
        <v>1</v>
      </c>
      <c r="L287" s="28"/>
      <c r="M287" s="136" t="s">
        <v>1</v>
      </c>
      <c r="N287" s="137" t="s">
        <v>39</v>
      </c>
      <c r="P287" s="138">
        <f t="shared" si="51"/>
        <v>0</v>
      </c>
      <c r="Q287" s="138">
        <v>0</v>
      </c>
      <c r="R287" s="138">
        <f t="shared" si="52"/>
        <v>0</v>
      </c>
      <c r="S287" s="138">
        <v>0</v>
      </c>
      <c r="T287" s="139">
        <f t="shared" si="53"/>
        <v>0</v>
      </c>
      <c r="AR287" s="140" t="s">
        <v>193</v>
      </c>
      <c r="AT287" s="140" t="s">
        <v>132</v>
      </c>
      <c r="AU287" s="140" t="s">
        <v>84</v>
      </c>
      <c r="AY287" s="13" t="s">
        <v>129</v>
      </c>
      <c r="BE287" s="141">
        <f t="shared" si="54"/>
        <v>0</v>
      </c>
      <c r="BF287" s="141">
        <f t="shared" si="55"/>
        <v>0</v>
      </c>
      <c r="BG287" s="141">
        <f t="shared" si="56"/>
        <v>0</v>
      </c>
      <c r="BH287" s="141">
        <f t="shared" si="57"/>
        <v>0</v>
      </c>
      <c r="BI287" s="141">
        <f t="shared" si="58"/>
        <v>0</v>
      </c>
      <c r="BJ287" s="13" t="s">
        <v>82</v>
      </c>
      <c r="BK287" s="141">
        <f t="shared" si="59"/>
        <v>0</v>
      </c>
      <c r="BL287" s="13" t="s">
        <v>193</v>
      </c>
      <c r="BM287" s="140" t="s">
        <v>770</v>
      </c>
    </row>
    <row r="288" spans="2:65" s="1" customFormat="1" ht="36">
      <c r="B288" s="128"/>
      <c r="C288" s="129" t="s">
        <v>778</v>
      </c>
      <c r="D288" s="129" t="s">
        <v>132</v>
      </c>
      <c r="E288" s="130" t="s">
        <v>772</v>
      </c>
      <c r="F288" s="131" t="s">
        <v>773</v>
      </c>
      <c r="G288" s="132" t="s">
        <v>246</v>
      </c>
      <c r="H288" s="133">
        <v>1</v>
      </c>
      <c r="I288" s="134"/>
      <c r="J288" s="135">
        <f t="shared" si="50"/>
        <v>0</v>
      </c>
      <c r="K288" s="131" t="s">
        <v>1</v>
      </c>
      <c r="L288" s="28"/>
      <c r="M288" s="136" t="s">
        <v>1</v>
      </c>
      <c r="N288" s="137" t="s">
        <v>39</v>
      </c>
      <c r="P288" s="138">
        <f t="shared" si="51"/>
        <v>0</v>
      </c>
      <c r="Q288" s="138">
        <v>0</v>
      </c>
      <c r="R288" s="138">
        <f t="shared" si="52"/>
        <v>0</v>
      </c>
      <c r="S288" s="138">
        <v>0</v>
      </c>
      <c r="T288" s="139">
        <f t="shared" si="53"/>
        <v>0</v>
      </c>
      <c r="AR288" s="140" t="s">
        <v>193</v>
      </c>
      <c r="AT288" s="140" t="s">
        <v>132</v>
      </c>
      <c r="AU288" s="140" t="s">
        <v>84</v>
      </c>
      <c r="AY288" s="13" t="s">
        <v>129</v>
      </c>
      <c r="BE288" s="141">
        <f t="shared" si="54"/>
        <v>0</v>
      </c>
      <c r="BF288" s="141">
        <f t="shared" si="55"/>
        <v>0</v>
      </c>
      <c r="BG288" s="141">
        <f t="shared" si="56"/>
        <v>0</v>
      </c>
      <c r="BH288" s="141">
        <f t="shared" si="57"/>
        <v>0</v>
      </c>
      <c r="BI288" s="141">
        <f t="shared" si="58"/>
        <v>0</v>
      </c>
      <c r="BJ288" s="13" t="s">
        <v>82</v>
      </c>
      <c r="BK288" s="141">
        <f t="shared" si="59"/>
        <v>0</v>
      </c>
      <c r="BL288" s="13" t="s">
        <v>193</v>
      </c>
      <c r="BM288" s="140" t="s">
        <v>774</v>
      </c>
    </row>
    <row r="289" spans="2:65" s="1" customFormat="1" ht="16.5" customHeight="1">
      <c r="B289" s="128"/>
      <c r="C289" s="129" t="s">
        <v>782</v>
      </c>
      <c r="D289" s="129" t="s">
        <v>132</v>
      </c>
      <c r="E289" s="130" t="s">
        <v>776</v>
      </c>
      <c r="F289" s="131" t="s">
        <v>1127</v>
      </c>
      <c r="G289" s="132" t="s">
        <v>191</v>
      </c>
      <c r="H289" s="133">
        <v>20</v>
      </c>
      <c r="I289" s="134"/>
      <c r="J289" s="135">
        <f t="shared" si="50"/>
        <v>0</v>
      </c>
      <c r="K289" s="131" t="s">
        <v>1</v>
      </c>
      <c r="L289" s="28"/>
      <c r="M289" s="136" t="s">
        <v>1</v>
      </c>
      <c r="N289" s="137" t="s">
        <v>39</v>
      </c>
      <c r="P289" s="138">
        <f t="shared" si="51"/>
        <v>0</v>
      </c>
      <c r="Q289" s="138">
        <v>0</v>
      </c>
      <c r="R289" s="138">
        <f t="shared" si="52"/>
        <v>0</v>
      </c>
      <c r="S289" s="138">
        <v>0</v>
      </c>
      <c r="T289" s="139">
        <f t="shared" si="53"/>
        <v>0</v>
      </c>
      <c r="AR289" s="140" t="s">
        <v>193</v>
      </c>
      <c r="AT289" s="140" t="s">
        <v>132</v>
      </c>
      <c r="AU289" s="140" t="s">
        <v>84</v>
      </c>
      <c r="AY289" s="13" t="s">
        <v>129</v>
      </c>
      <c r="BE289" s="141">
        <f t="shared" si="54"/>
        <v>0</v>
      </c>
      <c r="BF289" s="141">
        <f t="shared" si="55"/>
        <v>0</v>
      </c>
      <c r="BG289" s="141">
        <f t="shared" si="56"/>
        <v>0</v>
      </c>
      <c r="BH289" s="141">
        <f t="shared" si="57"/>
        <v>0</v>
      </c>
      <c r="BI289" s="141">
        <f t="shared" si="58"/>
        <v>0</v>
      </c>
      <c r="BJ289" s="13" t="s">
        <v>82</v>
      </c>
      <c r="BK289" s="141">
        <f t="shared" si="59"/>
        <v>0</v>
      </c>
      <c r="BL289" s="13" t="s">
        <v>193</v>
      </c>
      <c r="BM289" s="140" t="s">
        <v>777</v>
      </c>
    </row>
    <row r="290" spans="2:65" s="1" customFormat="1" ht="16.5" customHeight="1">
      <c r="B290" s="128"/>
      <c r="C290" s="129" t="s">
        <v>786</v>
      </c>
      <c r="D290" s="129" t="s">
        <v>132</v>
      </c>
      <c r="E290" s="130" t="s">
        <v>779</v>
      </c>
      <c r="F290" s="131" t="s">
        <v>1127</v>
      </c>
      <c r="G290" s="132" t="s">
        <v>246</v>
      </c>
      <c r="H290" s="133">
        <v>1</v>
      </c>
      <c r="I290" s="134"/>
      <c r="J290" s="135">
        <f t="shared" si="50"/>
        <v>0</v>
      </c>
      <c r="K290" s="131" t="s">
        <v>1</v>
      </c>
      <c r="L290" s="28"/>
      <c r="M290" s="136" t="s">
        <v>1</v>
      </c>
      <c r="N290" s="137" t="s">
        <v>39</v>
      </c>
      <c r="P290" s="138">
        <f t="shared" si="51"/>
        <v>0</v>
      </c>
      <c r="Q290" s="138">
        <v>0</v>
      </c>
      <c r="R290" s="138">
        <f t="shared" si="52"/>
        <v>0</v>
      </c>
      <c r="S290" s="138">
        <v>0</v>
      </c>
      <c r="T290" s="139">
        <f t="shared" si="53"/>
        <v>0</v>
      </c>
      <c r="AR290" s="140" t="s">
        <v>193</v>
      </c>
      <c r="AT290" s="140" t="s">
        <v>132</v>
      </c>
      <c r="AU290" s="140" t="s">
        <v>84</v>
      </c>
      <c r="AY290" s="13" t="s">
        <v>129</v>
      </c>
      <c r="BE290" s="141">
        <f t="shared" si="54"/>
        <v>0</v>
      </c>
      <c r="BF290" s="141">
        <f t="shared" si="55"/>
        <v>0</v>
      </c>
      <c r="BG290" s="141">
        <f t="shared" si="56"/>
        <v>0</v>
      </c>
      <c r="BH290" s="141">
        <f t="shared" si="57"/>
        <v>0</v>
      </c>
      <c r="BI290" s="141">
        <f t="shared" si="58"/>
        <v>0</v>
      </c>
      <c r="BJ290" s="13" t="s">
        <v>82</v>
      </c>
      <c r="BK290" s="141">
        <f t="shared" si="59"/>
        <v>0</v>
      </c>
      <c r="BL290" s="13" t="s">
        <v>193</v>
      </c>
      <c r="BM290" s="140" t="s">
        <v>781</v>
      </c>
    </row>
    <row r="291" spans="2:65" s="1" customFormat="1" ht="24">
      <c r="B291" s="128"/>
      <c r="C291" s="129" t="s">
        <v>790</v>
      </c>
      <c r="D291" s="129" t="s">
        <v>132</v>
      </c>
      <c r="E291" s="130" t="s">
        <v>783</v>
      </c>
      <c r="F291" s="131" t="s">
        <v>784</v>
      </c>
      <c r="G291" s="132" t="s">
        <v>769</v>
      </c>
      <c r="H291" s="133">
        <v>4</v>
      </c>
      <c r="I291" s="134"/>
      <c r="J291" s="135">
        <f t="shared" si="50"/>
        <v>0</v>
      </c>
      <c r="K291" s="131" t="s">
        <v>1</v>
      </c>
      <c r="L291" s="28"/>
      <c r="M291" s="136" t="s">
        <v>1</v>
      </c>
      <c r="N291" s="137" t="s">
        <v>39</v>
      </c>
      <c r="P291" s="138">
        <f t="shared" si="51"/>
        <v>0</v>
      </c>
      <c r="Q291" s="138">
        <v>0</v>
      </c>
      <c r="R291" s="138">
        <f t="shared" si="52"/>
        <v>0</v>
      </c>
      <c r="S291" s="138">
        <v>0</v>
      </c>
      <c r="T291" s="139">
        <f t="shared" si="53"/>
        <v>0</v>
      </c>
      <c r="AR291" s="140" t="s">
        <v>193</v>
      </c>
      <c r="AT291" s="140" t="s">
        <v>132</v>
      </c>
      <c r="AU291" s="140" t="s">
        <v>84</v>
      </c>
      <c r="AY291" s="13" t="s">
        <v>129</v>
      </c>
      <c r="BE291" s="141">
        <f t="shared" si="54"/>
        <v>0</v>
      </c>
      <c r="BF291" s="141">
        <f t="shared" si="55"/>
        <v>0</v>
      </c>
      <c r="BG291" s="141">
        <f t="shared" si="56"/>
        <v>0</v>
      </c>
      <c r="BH291" s="141">
        <f t="shared" si="57"/>
        <v>0</v>
      </c>
      <c r="BI291" s="141">
        <f t="shared" si="58"/>
        <v>0</v>
      </c>
      <c r="BJ291" s="13" t="s">
        <v>82</v>
      </c>
      <c r="BK291" s="141">
        <f t="shared" si="59"/>
        <v>0</v>
      </c>
      <c r="BL291" s="13" t="s">
        <v>193</v>
      </c>
      <c r="BM291" s="140" t="s">
        <v>785</v>
      </c>
    </row>
    <row r="292" spans="2:65" s="1" customFormat="1" ht="36">
      <c r="B292" s="128"/>
      <c r="C292" s="129" t="s">
        <v>794</v>
      </c>
      <c r="D292" s="129" t="s">
        <v>132</v>
      </c>
      <c r="E292" s="130" t="s">
        <v>787</v>
      </c>
      <c r="F292" s="131" t="s">
        <v>788</v>
      </c>
      <c r="G292" s="132" t="s">
        <v>769</v>
      </c>
      <c r="H292" s="133">
        <v>12</v>
      </c>
      <c r="I292" s="134"/>
      <c r="J292" s="135">
        <f t="shared" si="50"/>
        <v>0</v>
      </c>
      <c r="K292" s="131" t="s">
        <v>1</v>
      </c>
      <c r="L292" s="28"/>
      <c r="M292" s="136" t="s">
        <v>1</v>
      </c>
      <c r="N292" s="137" t="s">
        <v>39</v>
      </c>
      <c r="P292" s="138">
        <f t="shared" si="51"/>
        <v>0</v>
      </c>
      <c r="Q292" s="138">
        <v>0</v>
      </c>
      <c r="R292" s="138">
        <f t="shared" si="52"/>
        <v>0</v>
      </c>
      <c r="S292" s="138">
        <v>0</v>
      </c>
      <c r="T292" s="139">
        <f t="shared" si="53"/>
        <v>0</v>
      </c>
      <c r="AR292" s="140" t="s">
        <v>193</v>
      </c>
      <c r="AT292" s="140" t="s">
        <v>132</v>
      </c>
      <c r="AU292" s="140" t="s">
        <v>84</v>
      </c>
      <c r="AY292" s="13" t="s">
        <v>129</v>
      </c>
      <c r="BE292" s="141">
        <f t="shared" si="54"/>
        <v>0</v>
      </c>
      <c r="BF292" s="141">
        <f t="shared" si="55"/>
        <v>0</v>
      </c>
      <c r="BG292" s="141">
        <f t="shared" si="56"/>
        <v>0</v>
      </c>
      <c r="BH292" s="141">
        <f t="shared" si="57"/>
        <v>0</v>
      </c>
      <c r="BI292" s="141">
        <f t="shared" si="58"/>
        <v>0</v>
      </c>
      <c r="BJ292" s="13" t="s">
        <v>82</v>
      </c>
      <c r="BK292" s="141">
        <f t="shared" si="59"/>
        <v>0</v>
      </c>
      <c r="BL292" s="13" t="s">
        <v>193</v>
      </c>
      <c r="BM292" s="140" t="s">
        <v>789</v>
      </c>
    </row>
    <row r="293" spans="2:65" s="1" customFormat="1" ht="33" customHeight="1">
      <c r="B293" s="128"/>
      <c r="C293" s="129" t="s">
        <v>798</v>
      </c>
      <c r="D293" s="129" t="s">
        <v>132</v>
      </c>
      <c r="E293" s="130" t="s">
        <v>791</v>
      </c>
      <c r="F293" s="131" t="s">
        <v>792</v>
      </c>
      <c r="G293" s="132" t="s">
        <v>191</v>
      </c>
      <c r="H293" s="133">
        <v>25</v>
      </c>
      <c r="I293" s="134"/>
      <c r="J293" s="135">
        <f t="shared" si="50"/>
        <v>0</v>
      </c>
      <c r="K293" s="131" t="s">
        <v>1</v>
      </c>
      <c r="L293" s="28"/>
      <c r="M293" s="136" t="s">
        <v>1</v>
      </c>
      <c r="N293" s="137" t="s">
        <v>39</v>
      </c>
      <c r="P293" s="138">
        <f t="shared" si="51"/>
        <v>0</v>
      </c>
      <c r="Q293" s="138">
        <v>0</v>
      </c>
      <c r="R293" s="138">
        <f t="shared" si="52"/>
        <v>0</v>
      </c>
      <c r="S293" s="138">
        <v>0</v>
      </c>
      <c r="T293" s="139">
        <f t="shared" si="53"/>
        <v>0</v>
      </c>
      <c r="AR293" s="140" t="s">
        <v>193</v>
      </c>
      <c r="AT293" s="140" t="s">
        <v>132</v>
      </c>
      <c r="AU293" s="140" t="s">
        <v>84</v>
      </c>
      <c r="AY293" s="13" t="s">
        <v>129</v>
      </c>
      <c r="BE293" s="141">
        <f t="shared" si="54"/>
        <v>0</v>
      </c>
      <c r="BF293" s="141">
        <f t="shared" si="55"/>
        <v>0</v>
      </c>
      <c r="BG293" s="141">
        <f t="shared" si="56"/>
        <v>0</v>
      </c>
      <c r="BH293" s="141">
        <f t="shared" si="57"/>
        <v>0</v>
      </c>
      <c r="BI293" s="141">
        <f t="shared" si="58"/>
        <v>0</v>
      </c>
      <c r="BJ293" s="13" t="s">
        <v>82</v>
      </c>
      <c r="BK293" s="141">
        <f t="shared" si="59"/>
        <v>0</v>
      </c>
      <c r="BL293" s="13" t="s">
        <v>193</v>
      </c>
      <c r="BM293" s="140" t="s">
        <v>793</v>
      </c>
    </row>
    <row r="294" spans="2:65" s="1" customFormat="1" ht="16.5" customHeight="1">
      <c r="B294" s="128"/>
      <c r="C294" s="129" t="s">
        <v>804</v>
      </c>
      <c r="D294" s="129" t="s">
        <v>132</v>
      </c>
      <c r="E294" s="130" t="s">
        <v>795</v>
      </c>
      <c r="F294" s="131" t="s">
        <v>796</v>
      </c>
      <c r="G294" s="132" t="s">
        <v>246</v>
      </c>
      <c r="H294" s="133">
        <v>1</v>
      </c>
      <c r="I294" s="134"/>
      <c r="J294" s="135">
        <f t="shared" si="50"/>
        <v>0</v>
      </c>
      <c r="K294" s="131" t="s">
        <v>1</v>
      </c>
      <c r="L294" s="28"/>
      <c r="M294" s="136" t="s">
        <v>1</v>
      </c>
      <c r="N294" s="137" t="s">
        <v>39</v>
      </c>
      <c r="P294" s="138">
        <f t="shared" si="51"/>
        <v>0</v>
      </c>
      <c r="Q294" s="138">
        <v>0</v>
      </c>
      <c r="R294" s="138">
        <f t="shared" si="52"/>
        <v>0</v>
      </c>
      <c r="S294" s="138">
        <v>0</v>
      </c>
      <c r="T294" s="139">
        <f t="shared" si="53"/>
        <v>0</v>
      </c>
      <c r="AR294" s="140" t="s">
        <v>193</v>
      </c>
      <c r="AT294" s="140" t="s">
        <v>132</v>
      </c>
      <c r="AU294" s="140" t="s">
        <v>84</v>
      </c>
      <c r="AY294" s="13" t="s">
        <v>129</v>
      </c>
      <c r="BE294" s="141">
        <f t="shared" si="54"/>
        <v>0</v>
      </c>
      <c r="BF294" s="141">
        <f t="shared" si="55"/>
        <v>0</v>
      </c>
      <c r="BG294" s="141">
        <f t="shared" si="56"/>
        <v>0</v>
      </c>
      <c r="BH294" s="141">
        <f t="shared" si="57"/>
        <v>0</v>
      </c>
      <c r="BI294" s="141">
        <f t="shared" si="58"/>
        <v>0</v>
      </c>
      <c r="BJ294" s="13" t="s">
        <v>82</v>
      </c>
      <c r="BK294" s="141">
        <f t="shared" si="59"/>
        <v>0</v>
      </c>
      <c r="BL294" s="13" t="s">
        <v>193</v>
      </c>
      <c r="BM294" s="140" t="s">
        <v>797</v>
      </c>
    </row>
    <row r="295" spans="2:65" s="1" customFormat="1" ht="16.5" customHeight="1">
      <c r="B295" s="128"/>
      <c r="C295" s="129" t="s">
        <v>811</v>
      </c>
      <c r="D295" s="129" t="s">
        <v>132</v>
      </c>
      <c r="E295" s="130" t="s">
        <v>799</v>
      </c>
      <c r="F295" s="131" t="s">
        <v>800</v>
      </c>
      <c r="G295" s="132" t="s">
        <v>769</v>
      </c>
      <c r="H295" s="133">
        <v>12</v>
      </c>
      <c r="I295" s="134"/>
      <c r="J295" s="135">
        <f t="shared" si="50"/>
        <v>0</v>
      </c>
      <c r="K295" s="131" t="s">
        <v>1</v>
      </c>
      <c r="L295" s="28"/>
      <c r="M295" s="136" t="s">
        <v>1</v>
      </c>
      <c r="N295" s="137" t="s">
        <v>39</v>
      </c>
      <c r="P295" s="138">
        <f t="shared" si="51"/>
        <v>0</v>
      </c>
      <c r="Q295" s="138">
        <v>0</v>
      </c>
      <c r="R295" s="138">
        <f t="shared" si="52"/>
        <v>0</v>
      </c>
      <c r="S295" s="138">
        <v>0</v>
      </c>
      <c r="T295" s="139">
        <f t="shared" si="53"/>
        <v>0</v>
      </c>
      <c r="AR295" s="140" t="s">
        <v>193</v>
      </c>
      <c r="AT295" s="140" t="s">
        <v>132</v>
      </c>
      <c r="AU295" s="140" t="s">
        <v>84</v>
      </c>
      <c r="AY295" s="13" t="s">
        <v>129</v>
      </c>
      <c r="BE295" s="141">
        <f t="shared" si="54"/>
        <v>0</v>
      </c>
      <c r="BF295" s="141">
        <f t="shared" si="55"/>
        <v>0</v>
      </c>
      <c r="BG295" s="141">
        <f t="shared" si="56"/>
        <v>0</v>
      </c>
      <c r="BH295" s="141">
        <f t="shared" si="57"/>
        <v>0</v>
      </c>
      <c r="BI295" s="141">
        <f t="shared" si="58"/>
        <v>0</v>
      </c>
      <c r="BJ295" s="13" t="s">
        <v>82</v>
      </c>
      <c r="BK295" s="141">
        <f t="shared" si="59"/>
        <v>0</v>
      </c>
      <c r="BL295" s="13" t="s">
        <v>193</v>
      </c>
      <c r="BM295" s="140" t="s">
        <v>801</v>
      </c>
    </row>
    <row r="296" spans="2:65" s="11" customFormat="1" ht="25.9" customHeight="1">
      <c r="B296" s="116"/>
      <c r="D296" s="117" t="s">
        <v>73</v>
      </c>
      <c r="E296" s="118" t="s">
        <v>802</v>
      </c>
      <c r="F296" s="118" t="s">
        <v>803</v>
      </c>
      <c r="I296" s="119"/>
      <c r="J296" s="120">
        <f>BK296</f>
        <v>0</v>
      </c>
      <c r="L296" s="116"/>
      <c r="M296" s="121"/>
      <c r="P296" s="122">
        <f>P297</f>
        <v>0</v>
      </c>
      <c r="R296" s="122">
        <f>R297</f>
        <v>0</v>
      </c>
      <c r="T296" s="123">
        <f>T297</f>
        <v>0</v>
      </c>
      <c r="AR296" s="117" t="s">
        <v>136</v>
      </c>
      <c r="AT296" s="124" t="s">
        <v>73</v>
      </c>
      <c r="AU296" s="124" t="s">
        <v>74</v>
      </c>
      <c r="AY296" s="117" t="s">
        <v>129</v>
      </c>
      <c r="BK296" s="125">
        <f>BK297</f>
        <v>0</v>
      </c>
    </row>
    <row r="297" spans="2:65" s="1" customFormat="1" ht="36">
      <c r="B297" s="128"/>
      <c r="C297" s="129" t="s">
        <v>816</v>
      </c>
      <c r="D297" s="129" t="s">
        <v>132</v>
      </c>
      <c r="E297" s="130" t="s">
        <v>805</v>
      </c>
      <c r="F297" s="131" t="s">
        <v>806</v>
      </c>
      <c r="G297" s="132" t="s">
        <v>769</v>
      </c>
      <c r="H297" s="133">
        <v>60</v>
      </c>
      <c r="I297" s="134"/>
      <c r="J297" s="135">
        <f>ROUND(I297*H297,2)</f>
        <v>0</v>
      </c>
      <c r="K297" s="131" t="s">
        <v>192</v>
      </c>
      <c r="L297" s="28"/>
      <c r="M297" s="136" t="s">
        <v>1</v>
      </c>
      <c r="N297" s="137" t="s">
        <v>39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807</v>
      </c>
      <c r="AT297" s="140" t="s">
        <v>132</v>
      </c>
      <c r="AU297" s="140" t="s">
        <v>82</v>
      </c>
      <c r="AY297" s="13" t="s">
        <v>129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3" t="s">
        <v>82</v>
      </c>
      <c r="BK297" s="141">
        <f>ROUND(I297*H297,2)</f>
        <v>0</v>
      </c>
      <c r="BL297" s="13" t="s">
        <v>807</v>
      </c>
      <c r="BM297" s="140" t="s">
        <v>808</v>
      </c>
    </row>
    <row r="298" spans="2:65" s="11" customFormat="1" ht="25.9" customHeight="1">
      <c r="B298" s="116"/>
      <c r="D298" s="117" t="s">
        <v>73</v>
      </c>
      <c r="E298" s="118" t="s">
        <v>126</v>
      </c>
      <c r="F298" s="118" t="s">
        <v>127</v>
      </c>
      <c r="I298" s="119"/>
      <c r="J298" s="120">
        <f>BK298</f>
        <v>0</v>
      </c>
      <c r="L298" s="116"/>
      <c r="M298" s="121"/>
      <c r="P298" s="122">
        <f>P299+P302+P305+P307+P310+P312</f>
        <v>0</v>
      </c>
      <c r="R298" s="122">
        <f>R299+R302+R305+R307+R310+R312</f>
        <v>0</v>
      </c>
      <c r="T298" s="123">
        <f>T299+T302+T305+T307+T310+T312</f>
        <v>0</v>
      </c>
      <c r="AR298" s="117" t="s">
        <v>128</v>
      </c>
      <c r="AT298" s="124" t="s">
        <v>73</v>
      </c>
      <c r="AU298" s="124" t="s">
        <v>74</v>
      </c>
      <c r="AY298" s="117" t="s">
        <v>129</v>
      </c>
      <c r="BK298" s="125">
        <f>BK299+BK302+BK305+BK307+BK310+BK312</f>
        <v>0</v>
      </c>
    </row>
    <row r="299" spans="2:65" s="11" customFormat="1" ht="22.9" customHeight="1">
      <c r="B299" s="116"/>
      <c r="D299" s="117" t="s">
        <v>73</v>
      </c>
      <c r="E299" s="126" t="s">
        <v>809</v>
      </c>
      <c r="F299" s="126" t="s">
        <v>810</v>
      </c>
      <c r="I299" s="119"/>
      <c r="J299" s="127">
        <f>BK299</f>
        <v>0</v>
      </c>
      <c r="L299" s="116"/>
      <c r="M299" s="121"/>
      <c r="P299" s="122">
        <f>SUM(P300:P301)</f>
        <v>0</v>
      </c>
      <c r="R299" s="122">
        <f>SUM(R300:R301)</f>
        <v>0</v>
      </c>
      <c r="T299" s="123">
        <f>SUM(T300:T301)</f>
        <v>0</v>
      </c>
      <c r="AR299" s="117" t="s">
        <v>128</v>
      </c>
      <c r="AT299" s="124" t="s">
        <v>73</v>
      </c>
      <c r="AU299" s="124" t="s">
        <v>82</v>
      </c>
      <c r="AY299" s="117" t="s">
        <v>129</v>
      </c>
      <c r="BK299" s="125">
        <f>SUM(BK300:BK301)</f>
        <v>0</v>
      </c>
    </row>
    <row r="300" spans="2:65" s="1" customFormat="1" ht="16.5" customHeight="1">
      <c r="B300" s="128"/>
      <c r="C300" s="129" t="s">
        <v>822</v>
      </c>
      <c r="D300" s="129" t="s">
        <v>132</v>
      </c>
      <c r="E300" s="130" t="s">
        <v>812</v>
      </c>
      <c r="F300" s="131" t="s">
        <v>813</v>
      </c>
      <c r="G300" s="132" t="s">
        <v>246</v>
      </c>
      <c r="H300" s="133">
        <v>1</v>
      </c>
      <c r="I300" s="134"/>
      <c r="J300" s="135">
        <f>ROUND(I300*H300,2)</f>
        <v>0</v>
      </c>
      <c r="K300" s="131" t="s">
        <v>192</v>
      </c>
      <c r="L300" s="28"/>
      <c r="M300" s="136" t="s">
        <v>1</v>
      </c>
      <c r="N300" s="137" t="s">
        <v>39</v>
      </c>
      <c r="P300" s="138">
        <f>O300*H300</f>
        <v>0</v>
      </c>
      <c r="Q300" s="138">
        <v>0</v>
      </c>
      <c r="R300" s="138">
        <f>Q300*H300</f>
        <v>0</v>
      </c>
      <c r="S300" s="138">
        <v>0</v>
      </c>
      <c r="T300" s="139">
        <f>S300*H300</f>
        <v>0</v>
      </c>
      <c r="AR300" s="140" t="s">
        <v>814</v>
      </c>
      <c r="AT300" s="140" t="s">
        <v>132</v>
      </c>
      <c r="AU300" s="140" t="s">
        <v>84</v>
      </c>
      <c r="AY300" s="13" t="s">
        <v>129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3" t="s">
        <v>82</v>
      </c>
      <c r="BK300" s="141">
        <f>ROUND(I300*H300,2)</f>
        <v>0</v>
      </c>
      <c r="BL300" s="13" t="s">
        <v>814</v>
      </c>
      <c r="BM300" s="140" t="s">
        <v>815</v>
      </c>
    </row>
    <row r="301" spans="2:65" s="1" customFormat="1" ht="48">
      <c r="B301" s="128"/>
      <c r="C301" s="129" t="s">
        <v>826</v>
      </c>
      <c r="D301" s="129" t="s">
        <v>132</v>
      </c>
      <c r="E301" s="130" t="s">
        <v>817</v>
      </c>
      <c r="F301" s="131" t="s">
        <v>818</v>
      </c>
      <c r="G301" s="132" t="s">
        <v>246</v>
      </c>
      <c r="H301" s="133">
        <v>1</v>
      </c>
      <c r="I301" s="134"/>
      <c r="J301" s="135">
        <f>ROUND(I301*H301,2)</f>
        <v>0</v>
      </c>
      <c r="K301" s="131" t="s">
        <v>192</v>
      </c>
      <c r="L301" s="28"/>
      <c r="M301" s="136" t="s">
        <v>1</v>
      </c>
      <c r="N301" s="137" t="s">
        <v>39</v>
      </c>
      <c r="P301" s="138">
        <f>O301*H301</f>
        <v>0</v>
      </c>
      <c r="Q301" s="138">
        <v>0</v>
      </c>
      <c r="R301" s="138">
        <f>Q301*H301</f>
        <v>0</v>
      </c>
      <c r="S301" s="138">
        <v>0</v>
      </c>
      <c r="T301" s="139">
        <f>S301*H301</f>
        <v>0</v>
      </c>
      <c r="AR301" s="140" t="s">
        <v>814</v>
      </c>
      <c r="AT301" s="140" t="s">
        <v>132</v>
      </c>
      <c r="AU301" s="140" t="s">
        <v>84</v>
      </c>
      <c r="AY301" s="13" t="s">
        <v>129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3" t="s">
        <v>82</v>
      </c>
      <c r="BK301" s="141">
        <f>ROUND(I301*H301,2)</f>
        <v>0</v>
      </c>
      <c r="BL301" s="13" t="s">
        <v>814</v>
      </c>
      <c r="BM301" s="140" t="s">
        <v>819</v>
      </c>
    </row>
    <row r="302" spans="2:65" s="11" customFormat="1" ht="22.9" customHeight="1">
      <c r="B302" s="116"/>
      <c r="D302" s="117" t="s">
        <v>73</v>
      </c>
      <c r="E302" s="126" t="s">
        <v>820</v>
      </c>
      <c r="F302" s="126" t="s">
        <v>821</v>
      </c>
      <c r="I302" s="119"/>
      <c r="J302" s="127">
        <f>BK302</f>
        <v>0</v>
      </c>
      <c r="L302" s="116"/>
      <c r="M302" s="121"/>
      <c r="P302" s="122">
        <f>SUM(P303:P304)</f>
        <v>0</v>
      </c>
      <c r="R302" s="122">
        <f>SUM(R303:R304)</f>
        <v>0</v>
      </c>
      <c r="T302" s="123">
        <f>SUM(T303:T304)</f>
        <v>0</v>
      </c>
      <c r="AR302" s="117" t="s">
        <v>128</v>
      </c>
      <c r="AT302" s="124" t="s">
        <v>73</v>
      </c>
      <c r="AU302" s="124" t="s">
        <v>82</v>
      </c>
      <c r="AY302" s="117" t="s">
        <v>129</v>
      </c>
      <c r="BK302" s="125">
        <f>SUM(BK303:BK304)</f>
        <v>0</v>
      </c>
    </row>
    <row r="303" spans="2:65" s="1" customFormat="1" ht="16.5" customHeight="1">
      <c r="B303" s="128"/>
      <c r="C303" s="129" t="s">
        <v>830</v>
      </c>
      <c r="D303" s="129" t="s">
        <v>132</v>
      </c>
      <c r="E303" s="130" t="s">
        <v>823</v>
      </c>
      <c r="F303" s="131" t="s">
        <v>824</v>
      </c>
      <c r="G303" s="132" t="s">
        <v>246</v>
      </c>
      <c r="H303" s="133">
        <v>1</v>
      </c>
      <c r="I303" s="134"/>
      <c r="J303" s="135">
        <f>ROUND(I303*H303,2)</f>
        <v>0</v>
      </c>
      <c r="K303" s="131" t="s">
        <v>1</v>
      </c>
      <c r="L303" s="28"/>
      <c r="M303" s="136" t="s">
        <v>1</v>
      </c>
      <c r="N303" s="137" t="s">
        <v>39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193</v>
      </c>
      <c r="AT303" s="140" t="s">
        <v>132</v>
      </c>
      <c r="AU303" s="140" t="s">
        <v>84</v>
      </c>
      <c r="AY303" s="13" t="s">
        <v>129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3" t="s">
        <v>82</v>
      </c>
      <c r="BK303" s="141">
        <f>ROUND(I303*H303,2)</f>
        <v>0</v>
      </c>
      <c r="BL303" s="13" t="s">
        <v>193</v>
      </c>
      <c r="BM303" s="140" t="s">
        <v>825</v>
      </c>
    </row>
    <row r="304" spans="2:65" s="1" customFormat="1" ht="16.5" customHeight="1">
      <c r="B304" s="128"/>
      <c r="C304" s="129" t="s">
        <v>836</v>
      </c>
      <c r="D304" s="129" t="s">
        <v>132</v>
      </c>
      <c r="E304" s="130" t="s">
        <v>827</v>
      </c>
      <c r="F304" s="131" t="s">
        <v>828</v>
      </c>
      <c r="G304" s="132" t="s">
        <v>246</v>
      </c>
      <c r="H304" s="133">
        <v>1</v>
      </c>
      <c r="I304" s="134"/>
      <c r="J304" s="135">
        <f>ROUND(I304*H304,2)</f>
        <v>0</v>
      </c>
      <c r="K304" s="131" t="s">
        <v>1</v>
      </c>
      <c r="L304" s="28"/>
      <c r="M304" s="136" t="s">
        <v>1</v>
      </c>
      <c r="N304" s="137" t="s">
        <v>39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193</v>
      </c>
      <c r="AT304" s="140" t="s">
        <v>132</v>
      </c>
      <c r="AU304" s="140" t="s">
        <v>84</v>
      </c>
      <c r="AY304" s="13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3" t="s">
        <v>82</v>
      </c>
      <c r="BK304" s="141">
        <f>ROUND(I304*H304,2)</f>
        <v>0</v>
      </c>
      <c r="BL304" s="13" t="s">
        <v>193</v>
      </c>
      <c r="BM304" s="140" t="s">
        <v>829</v>
      </c>
    </row>
    <row r="305" spans="2:65" s="11" customFormat="1" ht="22.9" customHeight="1">
      <c r="B305" s="116"/>
      <c r="D305" s="117" t="s">
        <v>73</v>
      </c>
      <c r="E305" s="126" t="s">
        <v>148</v>
      </c>
      <c r="F305" s="126" t="s">
        <v>149</v>
      </c>
      <c r="I305" s="119"/>
      <c r="J305" s="127">
        <f>BK305</f>
        <v>0</v>
      </c>
      <c r="L305" s="116"/>
      <c r="M305" s="121"/>
      <c r="P305" s="122">
        <f>P306</f>
        <v>0</v>
      </c>
      <c r="R305" s="122">
        <f>R306</f>
        <v>0</v>
      </c>
      <c r="T305" s="123">
        <f>T306</f>
        <v>0</v>
      </c>
      <c r="AR305" s="117" t="s">
        <v>128</v>
      </c>
      <c r="AT305" s="124" t="s">
        <v>73</v>
      </c>
      <c r="AU305" s="124" t="s">
        <v>82</v>
      </c>
      <c r="AY305" s="117" t="s">
        <v>129</v>
      </c>
      <c r="BK305" s="125">
        <f>BK306</f>
        <v>0</v>
      </c>
    </row>
    <row r="306" spans="2:65" s="1" customFormat="1" ht="48">
      <c r="B306" s="128"/>
      <c r="C306" s="129" t="s">
        <v>840</v>
      </c>
      <c r="D306" s="129" t="s">
        <v>132</v>
      </c>
      <c r="E306" s="130" t="s">
        <v>831</v>
      </c>
      <c r="F306" s="131" t="s">
        <v>832</v>
      </c>
      <c r="G306" s="132" t="s">
        <v>246</v>
      </c>
      <c r="H306" s="133">
        <v>1</v>
      </c>
      <c r="I306" s="134"/>
      <c r="J306" s="135">
        <f>ROUND(I306*H306,2)</f>
        <v>0</v>
      </c>
      <c r="K306" s="131" t="s">
        <v>192</v>
      </c>
      <c r="L306" s="28"/>
      <c r="M306" s="136" t="s">
        <v>1</v>
      </c>
      <c r="N306" s="137" t="s">
        <v>39</v>
      </c>
      <c r="P306" s="138">
        <f>O306*H306</f>
        <v>0</v>
      </c>
      <c r="Q306" s="138">
        <v>0</v>
      </c>
      <c r="R306" s="138">
        <f>Q306*H306</f>
        <v>0</v>
      </c>
      <c r="S306" s="138">
        <v>0</v>
      </c>
      <c r="T306" s="139">
        <f>S306*H306</f>
        <v>0</v>
      </c>
      <c r="AR306" s="140" t="s">
        <v>814</v>
      </c>
      <c r="AT306" s="140" t="s">
        <v>132</v>
      </c>
      <c r="AU306" s="140" t="s">
        <v>84</v>
      </c>
      <c r="AY306" s="13" t="s">
        <v>129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3" t="s">
        <v>82</v>
      </c>
      <c r="BK306" s="141">
        <f>ROUND(I306*H306,2)</f>
        <v>0</v>
      </c>
      <c r="BL306" s="13" t="s">
        <v>814</v>
      </c>
      <c r="BM306" s="140" t="s">
        <v>833</v>
      </c>
    </row>
    <row r="307" spans="2:65" s="11" customFormat="1" ht="22.9" customHeight="1">
      <c r="B307" s="116"/>
      <c r="D307" s="117" t="s">
        <v>73</v>
      </c>
      <c r="E307" s="126" t="s">
        <v>834</v>
      </c>
      <c r="F307" s="126" t="s">
        <v>835</v>
      </c>
      <c r="I307" s="119"/>
      <c r="J307" s="127">
        <f>BK307</f>
        <v>0</v>
      </c>
      <c r="L307" s="116"/>
      <c r="M307" s="121"/>
      <c r="P307" s="122">
        <f>SUM(P308:P309)</f>
        <v>0</v>
      </c>
      <c r="R307" s="122">
        <f>SUM(R308:R309)</f>
        <v>0</v>
      </c>
      <c r="T307" s="123">
        <f>SUM(T308:T309)</f>
        <v>0</v>
      </c>
      <c r="AR307" s="117" t="s">
        <v>128</v>
      </c>
      <c r="AT307" s="124" t="s">
        <v>73</v>
      </c>
      <c r="AU307" s="124" t="s">
        <v>82</v>
      </c>
      <c r="AY307" s="117" t="s">
        <v>129</v>
      </c>
      <c r="BK307" s="125">
        <f>SUM(BK308:BK309)</f>
        <v>0</v>
      </c>
    </row>
    <row r="308" spans="2:65" s="1" customFormat="1" ht="33" customHeight="1">
      <c r="B308" s="128"/>
      <c r="C308" s="129" t="s">
        <v>846</v>
      </c>
      <c r="D308" s="129" t="s">
        <v>132</v>
      </c>
      <c r="E308" s="130" t="s">
        <v>837</v>
      </c>
      <c r="F308" s="131" t="s">
        <v>838</v>
      </c>
      <c r="G308" s="132" t="s">
        <v>246</v>
      </c>
      <c r="H308" s="133">
        <v>1</v>
      </c>
      <c r="I308" s="134"/>
      <c r="J308" s="135">
        <f>ROUND(I308*H308,2)</f>
        <v>0</v>
      </c>
      <c r="K308" s="131" t="s">
        <v>1</v>
      </c>
      <c r="L308" s="28"/>
      <c r="M308" s="136" t="s">
        <v>1</v>
      </c>
      <c r="N308" s="137" t="s">
        <v>39</v>
      </c>
      <c r="P308" s="138">
        <f>O308*H308</f>
        <v>0</v>
      </c>
      <c r="Q308" s="138">
        <v>0</v>
      </c>
      <c r="R308" s="138">
        <f>Q308*H308</f>
        <v>0</v>
      </c>
      <c r="S308" s="138">
        <v>0</v>
      </c>
      <c r="T308" s="139">
        <f>S308*H308</f>
        <v>0</v>
      </c>
      <c r="AR308" s="140" t="s">
        <v>193</v>
      </c>
      <c r="AT308" s="140" t="s">
        <v>132</v>
      </c>
      <c r="AU308" s="140" t="s">
        <v>84</v>
      </c>
      <c r="AY308" s="13" t="s">
        <v>129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3" t="s">
        <v>82</v>
      </c>
      <c r="BK308" s="141">
        <f>ROUND(I308*H308,2)</f>
        <v>0</v>
      </c>
      <c r="BL308" s="13" t="s">
        <v>193</v>
      </c>
      <c r="BM308" s="140" t="s">
        <v>839</v>
      </c>
    </row>
    <row r="309" spans="2:65" s="1" customFormat="1" ht="16.5" customHeight="1">
      <c r="B309" s="128"/>
      <c r="C309" s="129" t="s">
        <v>850</v>
      </c>
      <c r="D309" s="129" t="s">
        <v>132</v>
      </c>
      <c r="E309" s="130" t="s">
        <v>841</v>
      </c>
      <c r="F309" s="131" t="s">
        <v>842</v>
      </c>
      <c r="G309" s="132" t="s">
        <v>246</v>
      </c>
      <c r="H309" s="133">
        <v>1</v>
      </c>
      <c r="I309" s="134"/>
      <c r="J309" s="135">
        <f>ROUND(I309*H309,2)</f>
        <v>0</v>
      </c>
      <c r="K309" s="131" t="s">
        <v>1</v>
      </c>
      <c r="L309" s="28"/>
      <c r="M309" s="136" t="s">
        <v>1</v>
      </c>
      <c r="N309" s="137" t="s">
        <v>39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193</v>
      </c>
      <c r="AT309" s="140" t="s">
        <v>132</v>
      </c>
      <c r="AU309" s="140" t="s">
        <v>84</v>
      </c>
      <c r="AY309" s="13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3" t="s">
        <v>82</v>
      </c>
      <c r="BK309" s="141">
        <f>ROUND(I309*H309,2)</f>
        <v>0</v>
      </c>
      <c r="BL309" s="13" t="s">
        <v>193</v>
      </c>
      <c r="BM309" s="140" t="s">
        <v>843</v>
      </c>
    </row>
    <row r="310" spans="2:65" s="11" customFormat="1" ht="22.9" customHeight="1">
      <c r="B310" s="116"/>
      <c r="D310" s="117" t="s">
        <v>73</v>
      </c>
      <c r="E310" s="126" t="s">
        <v>844</v>
      </c>
      <c r="F310" s="126" t="s">
        <v>845</v>
      </c>
      <c r="I310" s="119"/>
      <c r="J310" s="127">
        <f>BK310</f>
        <v>0</v>
      </c>
      <c r="L310" s="116"/>
      <c r="M310" s="121"/>
      <c r="P310" s="122">
        <f>P311</f>
        <v>0</v>
      </c>
      <c r="R310" s="122">
        <f>R311</f>
        <v>0</v>
      </c>
      <c r="T310" s="123">
        <f>T311</f>
        <v>0</v>
      </c>
      <c r="AR310" s="117" t="s">
        <v>128</v>
      </c>
      <c r="AT310" s="124" t="s">
        <v>73</v>
      </c>
      <c r="AU310" s="124" t="s">
        <v>82</v>
      </c>
      <c r="AY310" s="117" t="s">
        <v>129</v>
      </c>
      <c r="BK310" s="125">
        <f>BK311</f>
        <v>0</v>
      </c>
    </row>
    <row r="311" spans="2:65" s="1" customFormat="1" ht="16.5" customHeight="1">
      <c r="B311" s="128"/>
      <c r="C311" s="129" t="s">
        <v>853</v>
      </c>
      <c r="D311" s="129" t="s">
        <v>132</v>
      </c>
      <c r="E311" s="130" t="s">
        <v>847</v>
      </c>
      <c r="F311" s="131" t="s">
        <v>848</v>
      </c>
      <c r="G311" s="132" t="s">
        <v>246</v>
      </c>
      <c r="H311" s="133">
        <v>1</v>
      </c>
      <c r="I311" s="134"/>
      <c r="J311" s="135">
        <f>ROUND(I311*H311,2)</f>
        <v>0</v>
      </c>
      <c r="K311" s="131" t="s">
        <v>1</v>
      </c>
      <c r="L311" s="28"/>
      <c r="M311" s="136" t="s">
        <v>1</v>
      </c>
      <c r="N311" s="137" t="s">
        <v>39</v>
      </c>
      <c r="P311" s="138">
        <f>O311*H311</f>
        <v>0</v>
      </c>
      <c r="Q311" s="138">
        <v>0</v>
      </c>
      <c r="R311" s="138">
        <f>Q311*H311</f>
        <v>0</v>
      </c>
      <c r="S311" s="138">
        <v>0</v>
      </c>
      <c r="T311" s="139">
        <f>S311*H311</f>
        <v>0</v>
      </c>
      <c r="AR311" s="140" t="s">
        <v>193</v>
      </c>
      <c r="AT311" s="140" t="s">
        <v>132</v>
      </c>
      <c r="AU311" s="140" t="s">
        <v>84</v>
      </c>
      <c r="AY311" s="13" t="s">
        <v>129</v>
      </c>
      <c r="BE311" s="141">
        <f>IF(N311="základní",J311,0)</f>
        <v>0</v>
      </c>
      <c r="BF311" s="141">
        <f>IF(N311="snížená",J311,0)</f>
        <v>0</v>
      </c>
      <c r="BG311" s="141">
        <f>IF(N311="zákl. přenesená",J311,0)</f>
        <v>0</v>
      </c>
      <c r="BH311" s="141">
        <f>IF(N311="sníž. přenesená",J311,0)</f>
        <v>0</v>
      </c>
      <c r="BI311" s="141">
        <f>IF(N311="nulová",J311,0)</f>
        <v>0</v>
      </c>
      <c r="BJ311" s="13" t="s">
        <v>82</v>
      </c>
      <c r="BK311" s="141">
        <f>ROUND(I311*H311,2)</f>
        <v>0</v>
      </c>
      <c r="BL311" s="13" t="s">
        <v>193</v>
      </c>
      <c r="BM311" s="140" t="s">
        <v>849</v>
      </c>
    </row>
    <row r="312" spans="2:65" s="11" customFormat="1" ht="22.9" customHeight="1">
      <c r="B312" s="116"/>
      <c r="D312" s="117" t="s">
        <v>73</v>
      </c>
      <c r="E312" s="126" t="s">
        <v>161</v>
      </c>
      <c r="F312" s="126" t="s">
        <v>162</v>
      </c>
      <c r="I312" s="119"/>
      <c r="J312" s="127">
        <f>BK312</f>
        <v>0</v>
      </c>
      <c r="L312" s="116"/>
      <c r="M312" s="121"/>
      <c r="P312" s="122">
        <f>SUM(P313:P347)</f>
        <v>0</v>
      </c>
      <c r="R312" s="122">
        <f>SUM(R313:R347)</f>
        <v>0</v>
      </c>
      <c r="T312" s="123">
        <f>SUM(T313:T347)</f>
        <v>0</v>
      </c>
      <c r="AR312" s="117" t="s">
        <v>128</v>
      </c>
      <c r="AT312" s="124" t="s">
        <v>73</v>
      </c>
      <c r="AU312" s="124" t="s">
        <v>82</v>
      </c>
      <c r="AY312" s="117" t="s">
        <v>129</v>
      </c>
      <c r="BK312" s="125">
        <f>SUM(BK313:BK347)</f>
        <v>0</v>
      </c>
    </row>
    <row r="313" spans="2:65" s="1" customFormat="1" ht="16.5" customHeight="1">
      <c r="B313" s="128"/>
      <c r="C313" s="129" t="s">
        <v>856</v>
      </c>
      <c r="D313" s="129" t="s">
        <v>132</v>
      </c>
      <c r="E313" s="130" t="s">
        <v>164</v>
      </c>
      <c r="F313" s="131" t="s">
        <v>851</v>
      </c>
      <c r="G313" s="132" t="s">
        <v>246</v>
      </c>
      <c r="H313" s="133">
        <v>1</v>
      </c>
      <c r="I313" s="134"/>
      <c r="J313" s="135">
        <f>ROUND(I313*H313,2)</f>
        <v>0</v>
      </c>
      <c r="K313" s="131" t="s">
        <v>1</v>
      </c>
      <c r="L313" s="28"/>
      <c r="M313" s="136" t="s">
        <v>1</v>
      </c>
      <c r="N313" s="137" t="s">
        <v>39</v>
      </c>
      <c r="P313" s="138">
        <f>O313*H313</f>
        <v>0</v>
      </c>
      <c r="Q313" s="138">
        <v>0</v>
      </c>
      <c r="R313" s="138">
        <f>Q313*H313</f>
        <v>0</v>
      </c>
      <c r="S313" s="138">
        <v>0</v>
      </c>
      <c r="T313" s="139">
        <f>S313*H313</f>
        <v>0</v>
      </c>
      <c r="AR313" s="140" t="s">
        <v>193</v>
      </c>
      <c r="AT313" s="140" t="s">
        <v>132</v>
      </c>
      <c r="AU313" s="140" t="s">
        <v>84</v>
      </c>
      <c r="AY313" s="13" t="s">
        <v>129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3" t="s">
        <v>82</v>
      </c>
      <c r="BK313" s="141">
        <f>ROUND(I313*H313,2)</f>
        <v>0</v>
      </c>
      <c r="BL313" s="13" t="s">
        <v>193</v>
      </c>
      <c r="BM313" s="140" t="s">
        <v>852</v>
      </c>
    </row>
    <row r="314" spans="2:65" s="1" customFormat="1" ht="16.5" customHeight="1">
      <c r="B314" s="128"/>
      <c r="C314" s="129" t="s">
        <v>860</v>
      </c>
      <c r="D314" s="129" t="s">
        <v>132</v>
      </c>
      <c r="E314" s="130" t="s">
        <v>168</v>
      </c>
      <c r="F314" s="131" t="s">
        <v>854</v>
      </c>
      <c r="G314" s="132" t="s">
        <v>246</v>
      </c>
      <c r="H314" s="133">
        <v>1</v>
      </c>
      <c r="I314" s="134"/>
      <c r="J314" s="135">
        <f>ROUND(I314*H314,2)</f>
        <v>0</v>
      </c>
      <c r="K314" s="131" t="s">
        <v>1</v>
      </c>
      <c r="L314" s="28"/>
      <c r="M314" s="136" t="s">
        <v>1</v>
      </c>
      <c r="N314" s="137" t="s">
        <v>39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193</v>
      </c>
      <c r="AT314" s="140" t="s">
        <v>132</v>
      </c>
      <c r="AU314" s="140" t="s">
        <v>84</v>
      </c>
      <c r="AY314" s="13" t="s">
        <v>129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3" t="s">
        <v>82</v>
      </c>
      <c r="BK314" s="141">
        <f>ROUND(I314*H314,2)</f>
        <v>0</v>
      </c>
      <c r="BL314" s="13" t="s">
        <v>193</v>
      </c>
      <c r="BM314" s="140" t="s">
        <v>855</v>
      </c>
    </row>
    <row r="315" spans="2:65" s="1" customFormat="1" ht="24">
      <c r="B315" s="128"/>
      <c r="C315" s="129" t="s">
        <v>864</v>
      </c>
      <c r="D315" s="129" t="s">
        <v>132</v>
      </c>
      <c r="E315" s="130" t="s">
        <v>857</v>
      </c>
      <c r="F315" s="131" t="s">
        <v>858</v>
      </c>
      <c r="G315" s="132" t="s">
        <v>246</v>
      </c>
      <c r="H315" s="133">
        <v>1</v>
      </c>
      <c r="I315" s="134"/>
      <c r="J315" s="135">
        <f>ROUND(I315*H315,2)</f>
        <v>0</v>
      </c>
      <c r="K315" s="131" t="s">
        <v>1</v>
      </c>
      <c r="L315" s="28"/>
      <c r="M315" s="136" t="s">
        <v>1</v>
      </c>
      <c r="N315" s="137" t="s">
        <v>39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193</v>
      </c>
      <c r="AT315" s="140" t="s">
        <v>132</v>
      </c>
      <c r="AU315" s="140" t="s">
        <v>84</v>
      </c>
      <c r="AY315" s="13" t="s">
        <v>129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3" t="s">
        <v>82</v>
      </c>
      <c r="BK315" s="141">
        <f>ROUND(I315*H315,2)</f>
        <v>0</v>
      </c>
      <c r="BL315" s="13" t="s">
        <v>193</v>
      </c>
      <c r="BM315" s="140" t="s">
        <v>859</v>
      </c>
    </row>
    <row r="316" spans="2:65" s="1" customFormat="1" ht="24">
      <c r="B316" s="128"/>
      <c r="C316" s="129" t="s">
        <v>869</v>
      </c>
      <c r="D316" s="129" t="s">
        <v>132</v>
      </c>
      <c r="E316" s="130" t="s">
        <v>861</v>
      </c>
      <c r="F316" s="131" t="s">
        <v>862</v>
      </c>
      <c r="G316" s="132" t="s">
        <v>246</v>
      </c>
      <c r="H316" s="133">
        <v>1</v>
      </c>
      <c r="I316" s="134"/>
      <c r="J316" s="135">
        <f>ROUND(I316*H316,2)</f>
        <v>0</v>
      </c>
      <c r="K316" s="131" t="s">
        <v>1</v>
      </c>
      <c r="L316" s="28"/>
      <c r="M316" s="136" t="s">
        <v>1</v>
      </c>
      <c r="N316" s="137" t="s">
        <v>39</v>
      </c>
      <c r="P316" s="138">
        <f>O316*H316</f>
        <v>0</v>
      </c>
      <c r="Q316" s="138">
        <v>0</v>
      </c>
      <c r="R316" s="138">
        <f>Q316*H316</f>
        <v>0</v>
      </c>
      <c r="S316" s="138">
        <v>0</v>
      </c>
      <c r="T316" s="139">
        <f>S316*H316</f>
        <v>0</v>
      </c>
      <c r="AR316" s="140" t="s">
        <v>193</v>
      </c>
      <c r="AT316" s="140" t="s">
        <v>132</v>
      </c>
      <c r="AU316" s="140" t="s">
        <v>84</v>
      </c>
      <c r="AY316" s="13" t="s">
        <v>129</v>
      </c>
      <c r="BE316" s="141">
        <f>IF(N316="základní",J316,0)</f>
        <v>0</v>
      </c>
      <c r="BF316" s="141">
        <f>IF(N316="snížená",J316,0)</f>
        <v>0</v>
      </c>
      <c r="BG316" s="141">
        <f>IF(N316="zákl. přenesená",J316,0)</f>
        <v>0</v>
      </c>
      <c r="BH316" s="141">
        <f>IF(N316="sníž. přenesená",J316,0)</f>
        <v>0</v>
      </c>
      <c r="BI316" s="141">
        <f>IF(N316="nulová",J316,0)</f>
        <v>0</v>
      </c>
      <c r="BJ316" s="13" t="s">
        <v>82</v>
      </c>
      <c r="BK316" s="141">
        <f>ROUND(I316*H316,2)</f>
        <v>0</v>
      </c>
      <c r="BL316" s="13" t="s">
        <v>193</v>
      </c>
      <c r="BM316" s="140" t="s">
        <v>863</v>
      </c>
    </row>
    <row r="317" spans="2:65" s="1" customFormat="1" ht="16.5" customHeight="1">
      <c r="B317" s="128"/>
      <c r="C317" s="129" t="s">
        <v>873</v>
      </c>
      <c r="D317" s="129" t="s">
        <v>132</v>
      </c>
      <c r="E317" s="130" t="s">
        <v>865</v>
      </c>
      <c r="F317" s="131" t="s">
        <v>866</v>
      </c>
      <c r="G317" s="132" t="s">
        <v>769</v>
      </c>
      <c r="H317" s="133">
        <v>88</v>
      </c>
      <c r="I317" s="134"/>
      <c r="J317" s="135">
        <f>ROUND(I317*H317,2)</f>
        <v>0</v>
      </c>
      <c r="K317" s="131" t="s">
        <v>1</v>
      </c>
      <c r="L317" s="28"/>
      <c r="M317" s="136" t="s">
        <v>1</v>
      </c>
      <c r="N317" s="137" t="s">
        <v>39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193</v>
      </c>
      <c r="AT317" s="140" t="s">
        <v>132</v>
      </c>
      <c r="AU317" s="140" t="s">
        <v>84</v>
      </c>
      <c r="AY317" s="13" t="s">
        <v>129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3" t="s">
        <v>82</v>
      </c>
      <c r="BK317" s="141">
        <f>ROUND(I317*H317,2)</f>
        <v>0</v>
      </c>
      <c r="BL317" s="13" t="s">
        <v>193</v>
      </c>
      <c r="BM317" s="140" t="s">
        <v>867</v>
      </c>
    </row>
    <row r="318" spans="2:65" s="1" customFormat="1" ht="29.25">
      <c r="B318" s="28"/>
      <c r="D318" s="158" t="s">
        <v>582</v>
      </c>
      <c r="F318" s="159" t="s">
        <v>868</v>
      </c>
      <c r="I318" s="160"/>
      <c r="L318" s="28"/>
      <c r="M318" s="161"/>
      <c r="T318" s="51"/>
      <c r="AT318" s="13" t="s">
        <v>582</v>
      </c>
      <c r="AU318" s="13" t="s">
        <v>84</v>
      </c>
    </row>
    <row r="319" spans="2:65" s="1" customFormat="1" ht="16.5" customHeight="1">
      <c r="B319" s="128"/>
      <c r="C319" s="129" t="s">
        <v>877</v>
      </c>
      <c r="D319" s="129" t="s">
        <v>132</v>
      </c>
      <c r="E319" s="130" t="s">
        <v>870</v>
      </c>
      <c r="F319" s="131" t="s">
        <v>871</v>
      </c>
      <c r="G319" s="132" t="s">
        <v>769</v>
      </c>
      <c r="H319" s="133">
        <v>28</v>
      </c>
      <c r="I319" s="134"/>
      <c r="J319" s="135">
        <f>ROUND(I319*H319,2)</f>
        <v>0</v>
      </c>
      <c r="K319" s="131" t="s">
        <v>1</v>
      </c>
      <c r="L319" s="28"/>
      <c r="M319" s="136" t="s">
        <v>1</v>
      </c>
      <c r="N319" s="137" t="s">
        <v>39</v>
      </c>
      <c r="P319" s="138">
        <f>O319*H319</f>
        <v>0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193</v>
      </c>
      <c r="AT319" s="140" t="s">
        <v>132</v>
      </c>
      <c r="AU319" s="140" t="s">
        <v>84</v>
      </c>
      <c r="AY319" s="13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3" t="s">
        <v>82</v>
      </c>
      <c r="BK319" s="141">
        <f>ROUND(I319*H319,2)</f>
        <v>0</v>
      </c>
      <c r="BL319" s="13" t="s">
        <v>193</v>
      </c>
      <c r="BM319" s="140" t="s">
        <v>872</v>
      </c>
    </row>
    <row r="320" spans="2:65" s="1" customFormat="1" ht="29.25">
      <c r="B320" s="28"/>
      <c r="D320" s="158" t="s">
        <v>582</v>
      </c>
      <c r="F320" s="159" t="s">
        <v>868</v>
      </c>
      <c r="I320" s="160"/>
      <c r="L320" s="28"/>
      <c r="M320" s="161"/>
      <c r="T320" s="51"/>
      <c r="AT320" s="13" t="s">
        <v>582</v>
      </c>
      <c r="AU320" s="13" t="s">
        <v>84</v>
      </c>
    </row>
    <row r="321" spans="2:65" s="1" customFormat="1" ht="24">
      <c r="B321" s="128"/>
      <c r="C321" s="129" t="s">
        <v>881</v>
      </c>
      <c r="D321" s="129" t="s">
        <v>132</v>
      </c>
      <c r="E321" s="130" t="s">
        <v>874</v>
      </c>
      <c r="F321" s="131" t="s">
        <v>875</v>
      </c>
      <c r="G321" s="132" t="s">
        <v>246</v>
      </c>
      <c r="H321" s="133">
        <v>1</v>
      </c>
      <c r="I321" s="134"/>
      <c r="J321" s="135">
        <f>ROUND(I321*H321,2)</f>
        <v>0</v>
      </c>
      <c r="K321" s="131" t="s">
        <v>1</v>
      </c>
      <c r="L321" s="28"/>
      <c r="M321" s="136" t="s">
        <v>1</v>
      </c>
      <c r="N321" s="137" t="s">
        <v>39</v>
      </c>
      <c r="P321" s="138">
        <f>O321*H321</f>
        <v>0</v>
      </c>
      <c r="Q321" s="138">
        <v>0</v>
      </c>
      <c r="R321" s="138">
        <f>Q321*H321</f>
        <v>0</v>
      </c>
      <c r="S321" s="138">
        <v>0</v>
      </c>
      <c r="T321" s="139">
        <f>S321*H321</f>
        <v>0</v>
      </c>
      <c r="AR321" s="140" t="s">
        <v>193</v>
      </c>
      <c r="AT321" s="140" t="s">
        <v>132</v>
      </c>
      <c r="AU321" s="140" t="s">
        <v>84</v>
      </c>
      <c r="AY321" s="13" t="s">
        <v>129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3" t="s">
        <v>82</v>
      </c>
      <c r="BK321" s="141">
        <f>ROUND(I321*H321,2)</f>
        <v>0</v>
      </c>
      <c r="BL321" s="13" t="s">
        <v>193</v>
      </c>
      <c r="BM321" s="140" t="s">
        <v>876</v>
      </c>
    </row>
    <row r="322" spans="2:65" s="1" customFormat="1" ht="16.5" customHeight="1">
      <c r="B322" s="128"/>
      <c r="C322" s="129" t="s">
        <v>885</v>
      </c>
      <c r="D322" s="129" t="s">
        <v>132</v>
      </c>
      <c r="E322" s="130" t="s">
        <v>878</v>
      </c>
      <c r="F322" s="131" t="s">
        <v>879</v>
      </c>
      <c r="G322" s="132" t="s">
        <v>769</v>
      </c>
      <c r="H322" s="133">
        <v>12</v>
      </c>
      <c r="I322" s="134"/>
      <c r="J322" s="135">
        <f>ROUND(I322*H322,2)</f>
        <v>0</v>
      </c>
      <c r="K322" s="131" t="s">
        <v>1</v>
      </c>
      <c r="L322" s="28"/>
      <c r="M322" s="136" t="s">
        <v>1</v>
      </c>
      <c r="N322" s="137" t="s">
        <v>39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193</v>
      </c>
      <c r="AT322" s="140" t="s">
        <v>132</v>
      </c>
      <c r="AU322" s="140" t="s">
        <v>84</v>
      </c>
      <c r="AY322" s="13" t="s">
        <v>129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3" t="s">
        <v>82</v>
      </c>
      <c r="BK322" s="141">
        <f>ROUND(I322*H322,2)</f>
        <v>0</v>
      </c>
      <c r="BL322" s="13" t="s">
        <v>193</v>
      </c>
      <c r="BM322" s="140" t="s">
        <v>880</v>
      </c>
    </row>
    <row r="323" spans="2:65" s="1" customFormat="1" ht="29.25">
      <c r="B323" s="28"/>
      <c r="D323" s="158" t="s">
        <v>582</v>
      </c>
      <c r="F323" s="159" t="s">
        <v>868</v>
      </c>
      <c r="I323" s="160"/>
      <c r="L323" s="28"/>
      <c r="M323" s="161"/>
      <c r="T323" s="51"/>
      <c r="AT323" s="13" t="s">
        <v>582</v>
      </c>
      <c r="AU323" s="13" t="s">
        <v>84</v>
      </c>
    </row>
    <row r="324" spans="2:65" s="1" customFormat="1" ht="16.5" customHeight="1">
      <c r="B324" s="128"/>
      <c r="C324" s="129" t="s">
        <v>889</v>
      </c>
      <c r="D324" s="129" t="s">
        <v>132</v>
      </c>
      <c r="E324" s="130" t="s">
        <v>882</v>
      </c>
      <c r="F324" s="131" t="s">
        <v>883</v>
      </c>
      <c r="G324" s="132" t="s">
        <v>769</v>
      </c>
      <c r="H324" s="133">
        <v>28</v>
      </c>
      <c r="I324" s="134"/>
      <c r="J324" s="135">
        <f>ROUND(I324*H324,2)</f>
        <v>0</v>
      </c>
      <c r="K324" s="131" t="s">
        <v>1</v>
      </c>
      <c r="L324" s="28"/>
      <c r="M324" s="136" t="s">
        <v>1</v>
      </c>
      <c r="N324" s="137" t="s">
        <v>39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193</v>
      </c>
      <c r="AT324" s="140" t="s">
        <v>132</v>
      </c>
      <c r="AU324" s="140" t="s">
        <v>84</v>
      </c>
      <c r="AY324" s="13" t="s">
        <v>129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3" t="s">
        <v>82</v>
      </c>
      <c r="BK324" s="141">
        <f>ROUND(I324*H324,2)</f>
        <v>0</v>
      </c>
      <c r="BL324" s="13" t="s">
        <v>193</v>
      </c>
      <c r="BM324" s="140" t="s">
        <v>884</v>
      </c>
    </row>
    <row r="325" spans="2:65" s="1" customFormat="1" ht="29.25">
      <c r="B325" s="28"/>
      <c r="D325" s="158" t="s">
        <v>582</v>
      </c>
      <c r="F325" s="159" t="s">
        <v>868</v>
      </c>
      <c r="I325" s="160"/>
      <c r="L325" s="28"/>
      <c r="M325" s="161"/>
      <c r="T325" s="51"/>
      <c r="AT325" s="13" t="s">
        <v>582</v>
      </c>
      <c r="AU325" s="13" t="s">
        <v>84</v>
      </c>
    </row>
    <row r="326" spans="2:65" s="1" customFormat="1" ht="16.5" customHeight="1">
      <c r="B326" s="128"/>
      <c r="C326" s="129" t="s">
        <v>893</v>
      </c>
      <c r="D326" s="129" t="s">
        <v>132</v>
      </c>
      <c r="E326" s="130" t="s">
        <v>886</v>
      </c>
      <c r="F326" s="131" t="s">
        <v>887</v>
      </c>
      <c r="G326" s="132" t="s">
        <v>769</v>
      </c>
      <c r="H326" s="133">
        <v>12</v>
      </c>
      <c r="I326" s="134"/>
      <c r="J326" s="135">
        <f>ROUND(I326*H326,2)</f>
        <v>0</v>
      </c>
      <c r="K326" s="131" t="s">
        <v>1</v>
      </c>
      <c r="L326" s="28"/>
      <c r="M326" s="136" t="s">
        <v>1</v>
      </c>
      <c r="N326" s="137" t="s">
        <v>39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193</v>
      </c>
      <c r="AT326" s="140" t="s">
        <v>132</v>
      </c>
      <c r="AU326" s="140" t="s">
        <v>84</v>
      </c>
      <c r="AY326" s="13" t="s">
        <v>129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3" t="s">
        <v>82</v>
      </c>
      <c r="BK326" s="141">
        <f>ROUND(I326*H326,2)</f>
        <v>0</v>
      </c>
      <c r="BL326" s="13" t="s">
        <v>193</v>
      </c>
      <c r="BM326" s="140" t="s">
        <v>888</v>
      </c>
    </row>
    <row r="327" spans="2:65" s="1" customFormat="1" ht="29.25">
      <c r="B327" s="28"/>
      <c r="D327" s="158" t="s">
        <v>582</v>
      </c>
      <c r="F327" s="159" t="s">
        <v>868</v>
      </c>
      <c r="I327" s="160"/>
      <c r="L327" s="28"/>
      <c r="M327" s="161"/>
      <c r="T327" s="51"/>
      <c r="AT327" s="13" t="s">
        <v>582</v>
      </c>
      <c r="AU327" s="13" t="s">
        <v>84</v>
      </c>
    </row>
    <row r="328" spans="2:65" s="1" customFormat="1" ht="24">
      <c r="B328" s="128"/>
      <c r="C328" s="129" t="s">
        <v>897</v>
      </c>
      <c r="D328" s="129" t="s">
        <v>132</v>
      </c>
      <c r="E328" s="130" t="s">
        <v>890</v>
      </c>
      <c r="F328" s="131" t="s">
        <v>891</v>
      </c>
      <c r="G328" s="132" t="s">
        <v>263</v>
      </c>
      <c r="H328" s="133">
        <v>25</v>
      </c>
      <c r="I328" s="134"/>
      <c r="J328" s="135">
        <f>ROUND(I328*H328,2)</f>
        <v>0</v>
      </c>
      <c r="K328" s="131" t="s">
        <v>1</v>
      </c>
      <c r="L328" s="28"/>
      <c r="M328" s="136" t="s">
        <v>1</v>
      </c>
      <c r="N328" s="137" t="s">
        <v>39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193</v>
      </c>
      <c r="AT328" s="140" t="s">
        <v>132</v>
      </c>
      <c r="AU328" s="140" t="s">
        <v>84</v>
      </c>
      <c r="AY328" s="13" t="s">
        <v>129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3" t="s">
        <v>82</v>
      </c>
      <c r="BK328" s="141">
        <f>ROUND(I328*H328,2)</f>
        <v>0</v>
      </c>
      <c r="BL328" s="13" t="s">
        <v>193</v>
      </c>
      <c r="BM328" s="140" t="s">
        <v>892</v>
      </c>
    </row>
    <row r="329" spans="2:65" s="1" customFormat="1" ht="16.5" customHeight="1">
      <c r="B329" s="128"/>
      <c r="C329" s="129" t="s">
        <v>901</v>
      </c>
      <c r="D329" s="129" t="s">
        <v>132</v>
      </c>
      <c r="E329" s="130" t="s">
        <v>894</v>
      </c>
      <c r="F329" s="131" t="s">
        <v>895</v>
      </c>
      <c r="G329" s="132" t="s">
        <v>263</v>
      </c>
      <c r="H329" s="133">
        <v>180</v>
      </c>
      <c r="I329" s="134"/>
      <c r="J329" s="135">
        <f>ROUND(I329*H329,2)</f>
        <v>0</v>
      </c>
      <c r="K329" s="131" t="s">
        <v>1</v>
      </c>
      <c r="L329" s="28"/>
      <c r="M329" s="136" t="s">
        <v>1</v>
      </c>
      <c r="N329" s="137" t="s">
        <v>39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193</v>
      </c>
      <c r="AT329" s="140" t="s">
        <v>132</v>
      </c>
      <c r="AU329" s="140" t="s">
        <v>84</v>
      </c>
      <c r="AY329" s="13" t="s">
        <v>129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3" t="s">
        <v>82</v>
      </c>
      <c r="BK329" s="141">
        <f>ROUND(I329*H329,2)</f>
        <v>0</v>
      </c>
      <c r="BL329" s="13" t="s">
        <v>193</v>
      </c>
      <c r="BM329" s="140" t="s">
        <v>896</v>
      </c>
    </row>
    <row r="330" spans="2:65" s="1" customFormat="1" ht="16.5" customHeight="1">
      <c r="B330" s="128"/>
      <c r="C330" s="129" t="s">
        <v>905</v>
      </c>
      <c r="D330" s="129" t="s">
        <v>132</v>
      </c>
      <c r="E330" s="130" t="s">
        <v>898</v>
      </c>
      <c r="F330" s="131" t="s">
        <v>899</v>
      </c>
      <c r="G330" s="132" t="s">
        <v>769</v>
      </c>
      <c r="H330" s="133">
        <v>12</v>
      </c>
      <c r="I330" s="134"/>
      <c r="J330" s="135">
        <f>ROUND(I330*H330,2)</f>
        <v>0</v>
      </c>
      <c r="K330" s="131" t="s">
        <v>1</v>
      </c>
      <c r="L330" s="28"/>
      <c r="M330" s="136" t="s">
        <v>1</v>
      </c>
      <c r="N330" s="137" t="s">
        <v>39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193</v>
      </c>
      <c r="AT330" s="140" t="s">
        <v>132</v>
      </c>
      <c r="AU330" s="140" t="s">
        <v>84</v>
      </c>
      <c r="AY330" s="13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3" t="s">
        <v>82</v>
      </c>
      <c r="BK330" s="141">
        <f>ROUND(I330*H330,2)</f>
        <v>0</v>
      </c>
      <c r="BL330" s="13" t="s">
        <v>193</v>
      </c>
      <c r="BM330" s="140" t="s">
        <v>900</v>
      </c>
    </row>
    <row r="331" spans="2:65" s="1" customFormat="1" ht="29.25">
      <c r="B331" s="28"/>
      <c r="D331" s="158" t="s">
        <v>582</v>
      </c>
      <c r="F331" s="159" t="s">
        <v>868</v>
      </c>
      <c r="I331" s="160"/>
      <c r="L331" s="28"/>
      <c r="M331" s="161"/>
      <c r="T331" s="51"/>
      <c r="AT331" s="13" t="s">
        <v>582</v>
      </c>
      <c r="AU331" s="13" t="s">
        <v>84</v>
      </c>
    </row>
    <row r="332" spans="2:65" s="1" customFormat="1" ht="24">
      <c r="B332" s="128"/>
      <c r="C332" s="129" t="s">
        <v>909</v>
      </c>
      <c r="D332" s="129" t="s">
        <v>132</v>
      </c>
      <c r="E332" s="130" t="s">
        <v>902</v>
      </c>
      <c r="F332" s="131" t="s">
        <v>903</v>
      </c>
      <c r="G332" s="132" t="s">
        <v>769</v>
      </c>
      <c r="H332" s="133">
        <v>15</v>
      </c>
      <c r="I332" s="134"/>
      <c r="J332" s="135">
        <f>ROUND(I332*H332,2)</f>
        <v>0</v>
      </c>
      <c r="K332" s="131" t="s">
        <v>1</v>
      </c>
      <c r="L332" s="28"/>
      <c r="M332" s="136" t="s">
        <v>1</v>
      </c>
      <c r="N332" s="137" t="s">
        <v>39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193</v>
      </c>
      <c r="AT332" s="140" t="s">
        <v>132</v>
      </c>
      <c r="AU332" s="140" t="s">
        <v>84</v>
      </c>
      <c r="AY332" s="13" t="s">
        <v>129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3" t="s">
        <v>82</v>
      </c>
      <c r="BK332" s="141">
        <f>ROUND(I332*H332,2)</f>
        <v>0</v>
      </c>
      <c r="BL332" s="13" t="s">
        <v>193</v>
      </c>
      <c r="BM332" s="140" t="s">
        <v>904</v>
      </c>
    </row>
    <row r="333" spans="2:65" s="1" customFormat="1" ht="29.25">
      <c r="B333" s="28"/>
      <c r="D333" s="158" t="s">
        <v>582</v>
      </c>
      <c r="F333" s="159" t="s">
        <v>868</v>
      </c>
      <c r="I333" s="160"/>
      <c r="L333" s="28"/>
      <c r="M333" s="161"/>
      <c r="T333" s="51"/>
      <c r="AT333" s="13" t="s">
        <v>582</v>
      </c>
      <c r="AU333" s="13" t="s">
        <v>84</v>
      </c>
    </row>
    <row r="334" spans="2:65" s="1" customFormat="1" ht="24">
      <c r="B334" s="128"/>
      <c r="C334" s="129" t="s">
        <v>913</v>
      </c>
      <c r="D334" s="129" t="s">
        <v>132</v>
      </c>
      <c r="E334" s="130" t="s">
        <v>906</v>
      </c>
      <c r="F334" s="131" t="s">
        <v>907</v>
      </c>
      <c r="G334" s="132" t="s">
        <v>246</v>
      </c>
      <c r="H334" s="133">
        <v>1</v>
      </c>
      <c r="I334" s="134"/>
      <c r="J334" s="135">
        <f>ROUND(I334*H334,2)</f>
        <v>0</v>
      </c>
      <c r="K334" s="131" t="s">
        <v>1</v>
      </c>
      <c r="L334" s="28"/>
      <c r="M334" s="136" t="s">
        <v>1</v>
      </c>
      <c r="N334" s="137" t="s">
        <v>39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193</v>
      </c>
      <c r="AT334" s="140" t="s">
        <v>132</v>
      </c>
      <c r="AU334" s="140" t="s">
        <v>84</v>
      </c>
      <c r="AY334" s="13" t="s">
        <v>129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3" t="s">
        <v>82</v>
      </c>
      <c r="BK334" s="141">
        <f>ROUND(I334*H334,2)</f>
        <v>0</v>
      </c>
      <c r="BL334" s="13" t="s">
        <v>193</v>
      </c>
      <c r="BM334" s="140" t="s">
        <v>908</v>
      </c>
    </row>
    <row r="335" spans="2:65" s="1" customFormat="1" ht="24">
      <c r="B335" s="128"/>
      <c r="C335" s="129" t="s">
        <v>917</v>
      </c>
      <c r="D335" s="129" t="s">
        <v>132</v>
      </c>
      <c r="E335" s="130" t="s">
        <v>910</v>
      </c>
      <c r="F335" s="131" t="s">
        <v>911</v>
      </c>
      <c r="G335" s="132" t="s">
        <v>246</v>
      </c>
      <c r="H335" s="133">
        <v>1</v>
      </c>
      <c r="I335" s="134"/>
      <c r="J335" s="135">
        <f>ROUND(I335*H335,2)</f>
        <v>0</v>
      </c>
      <c r="K335" s="131" t="s">
        <v>1</v>
      </c>
      <c r="L335" s="28"/>
      <c r="M335" s="136" t="s">
        <v>1</v>
      </c>
      <c r="N335" s="137" t="s">
        <v>39</v>
      </c>
      <c r="P335" s="138">
        <f>O335*H335</f>
        <v>0</v>
      </c>
      <c r="Q335" s="138">
        <v>0</v>
      </c>
      <c r="R335" s="138">
        <f>Q335*H335</f>
        <v>0</v>
      </c>
      <c r="S335" s="138">
        <v>0</v>
      </c>
      <c r="T335" s="139">
        <f>S335*H335</f>
        <v>0</v>
      </c>
      <c r="AR335" s="140" t="s">
        <v>193</v>
      </c>
      <c r="AT335" s="140" t="s">
        <v>132</v>
      </c>
      <c r="AU335" s="140" t="s">
        <v>84</v>
      </c>
      <c r="AY335" s="13" t="s">
        <v>129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3" t="s">
        <v>82</v>
      </c>
      <c r="BK335" s="141">
        <f>ROUND(I335*H335,2)</f>
        <v>0</v>
      </c>
      <c r="BL335" s="13" t="s">
        <v>193</v>
      </c>
      <c r="BM335" s="140" t="s">
        <v>912</v>
      </c>
    </row>
    <row r="336" spans="2:65" s="1" customFormat="1" ht="16.5" customHeight="1">
      <c r="B336" s="128"/>
      <c r="C336" s="129" t="s">
        <v>921</v>
      </c>
      <c r="D336" s="129" t="s">
        <v>132</v>
      </c>
      <c r="E336" s="130" t="s">
        <v>914</v>
      </c>
      <c r="F336" s="131" t="s">
        <v>915</v>
      </c>
      <c r="G336" s="132" t="s">
        <v>418</v>
      </c>
      <c r="H336" s="133">
        <v>1450</v>
      </c>
      <c r="I336" s="134"/>
      <c r="J336" s="135">
        <f>ROUND(I336*H336,2)</f>
        <v>0</v>
      </c>
      <c r="K336" s="131" t="s">
        <v>1</v>
      </c>
      <c r="L336" s="28"/>
      <c r="M336" s="136" t="s">
        <v>1</v>
      </c>
      <c r="N336" s="137" t="s">
        <v>39</v>
      </c>
      <c r="P336" s="138">
        <f>O336*H336</f>
        <v>0</v>
      </c>
      <c r="Q336" s="138">
        <v>0</v>
      </c>
      <c r="R336" s="138">
        <f>Q336*H336</f>
        <v>0</v>
      </c>
      <c r="S336" s="138">
        <v>0</v>
      </c>
      <c r="T336" s="139">
        <f>S336*H336</f>
        <v>0</v>
      </c>
      <c r="AR336" s="140" t="s">
        <v>193</v>
      </c>
      <c r="AT336" s="140" t="s">
        <v>132</v>
      </c>
      <c r="AU336" s="140" t="s">
        <v>84</v>
      </c>
      <c r="AY336" s="13" t="s">
        <v>129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3" t="s">
        <v>82</v>
      </c>
      <c r="BK336" s="141">
        <f>ROUND(I336*H336,2)</f>
        <v>0</v>
      </c>
      <c r="BL336" s="13" t="s">
        <v>193</v>
      </c>
      <c r="BM336" s="140" t="s">
        <v>916</v>
      </c>
    </row>
    <row r="337" spans="2:65" s="1" customFormat="1" ht="24">
      <c r="B337" s="128"/>
      <c r="C337" s="129" t="s">
        <v>925</v>
      </c>
      <c r="D337" s="129" t="s">
        <v>132</v>
      </c>
      <c r="E337" s="130" t="s">
        <v>918</v>
      </c>
      <c r="F337" s="131" t="s">
        <v>919</v>
      </c>
      <c r="G337" s="132" t="s">
        <v>769</v>
      </c>
      <c r="H337" s="133">
        <v>36</v>
      </c>
      <c r="I337" s="134"/>
      <c r="J337" s="135">
        <f>ROUND(I337*H337,2)</f>
        <v>0</v>
      </c>
      <c r="K337" s="131" t="s">
        <v>1</v>
      </c>
      <c r="L337" s="28"/>
      <c r="M337" s="136" t="s">
        <v>1</v>
      </c>
      <c r="N337" s="137" t="s">
        <v>39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193</v>
      </c>
      <c r="AT337" s="140" t="s">
        <v>132</v>
      </c>
      <c r="AU337" s="140" t="s">
        <v>84</v>
      </c>
      <c r="AY337" s="13" t="s">
        <v>129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3" t="s">
        <v>82</v>
      </c>
      <c r="BK337" s="141">
        <f>ROUND(I337*H337,2)</f>
        <v>0</v>
      </c>
      <c r="BL337" s="13" t="s">
        <v>193</v>
      </c>
      <c r="BM337" s="140" t="s">
        <v>920</v>
      </c>
    </row>
    <row r="338" spans="2:65" s="1" customFormat="1" ht="29.25">
      <c r="B338" s="28"/>
      <c r="D338" s="158" t="s">
        <v>582</v>
      </c>
      <c r="F338" s="159" t="s">
        <v>868</v>
      </c>
      <c r="I338" s="160"/>
      <c r="L338" s="28"/>
      <c r="M338" s="161"/>
      <c r="T338" s="51"/>
      <c r="AT338" s="13" t="s">
        <v>582</v>
      </c>
      <c r="AU338" s="13" t="s">
        <v>84</v>
      </c>
    </row>
    <row r="339" spans="2:65" s="1" customFormat="1" ht="24">
      <c r="B339" s="128"/>
      <c r="C339" s="129" t="s">
        <v>929</v>
      </c>
      <c r="D339" s="129" t="s">
        <v>132</v>
      </c>
      <c r="E339" s="130" t="s">
        <v>922</v>
      </c>
      <c r="F339" s="131" t="s">
        <v>923</v>
      </c>
      <c r="G339" s="132" t="s">
        <v>242</v>
      </c>
      <c r="H339" s="133">
        <v>250</v>
      </c>
      <c r="I339" s="134"/>
      <c r="J339" s="135">
        <f>ROUND(I339*H339,2)</f>
        <v>0</v>
      </c>
      <c r="K339" s="131" t="s">
        <v>1</v>
      </c>
      <c r="L339" s="28"/>
      <c r="M339" s="136" t="s">
        <v>1</v>
      </c>
      <c r="N339" s="137" t="s">
        <v>39</v>
      </c>
      <c r="P339" s="138">
        <f>O339*H339</f>
        <v>0</v>
      </c>
      <c r="Q339" s="138">
        <v>0</v>
      </c>
      <c r="R339" s="138">
        <f>Q339*H339</f>
        <v>0</v>
      </c>
      <c r="S339" s="138">
        <v>0</v>
      </c>
      <c r="T339" s="139">
        <f>S339*H339</f>
        <v>0</v>
      </c>
      <c r="AR339" s="140" t="s">
        <v>193</v>
      </c>
      <c r="AT339" s="140" t="s">
        <v>132</v>
      </c>
      <c r="AU339" s="140" t="s">
        <v>84</v>
      </c>
      <c r="AY339" s="13" t="s">
        <v>129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3" t="s">
        <v>82</v>
      </c>
      <c r="BK339" s="141">
        <f>ROUND(I339*H339,2)</f>
        <v>0</v>
      </c>
      <c r="BL339" s="13" t="s">
        <v>193</v>
      </c>
      <c r="BM339" s="140" t="s">
        <v>924</v>
      </c>
    </row>
    <row r="340" spans="2:65" s="1" customFormat="1" ht="16.5" customHeight="1">
      <c r="B340" s="128"/>
      <c r="C340" s="129" t="s">
        <v>933</v>
      </c>
      <c r="D340" s="129" t="s">
        <v>132</v>
      </c>
      <c r="E340" s="130" t="s">
        <v>926</v>
      </c>
      <c r="F340" s="131" t="s">
        <v>927</v>
      </c>
      <c r="G340" s="132" t="s">
        <v>769</v>
      </c>
      <c r="H340" s="133">
        <v>72</v>
      </c>
      <c r="I340" s="134"/>
      <c r="J340" s="135">
        <f>ROUND(I340*H340,2)</f>
        <v>0</v>
      </c>
      <c r="K340" s="131" t="s">
        <v>1</v>
      </c>
      <c r="L340" s="28"/>
      <c r="M340" s="136" t="s">
        <v>1</v>
      </c>
      <c r="N340" s="137" t="s">
        <v>39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193</v>
      </c>
      <c r="AT340" s="140" t="s">
        <v>132</v>
      </c>
      <c r="AU340" s="140" t="s">
        <v>84</v>
      </c>
      <c r="AY340" s="13" t="s">
        <v>129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3" t="s">
        <v>82</v>
      </c>
      <c r="BK340" s="141">
        <f>ROUND(I340*H340,2)</f>
        <v>0</v>
      </c>
      <c r="BL340" s="13" t="s">
        <v>193</v>
      </c>
      <c r="BM340" s="140" t="s">
        <v>928</v>
      </c>
    </row>
    <row r="341" spans="2:65" s="1" customFormat="1" ht="29.25">
      <c r="B341" s="28"/>
      <c r="D341" s="158" t="s">
        <v>582</v>
      </c>
      <c r="F341" s="159" t="s">
        <v>868</v>
      </c>
      <c r="I341" s="160"/>
      <c r="L341" s="28"/>
      <c r="M341" s="161"/>
      <c r="T341" s="51"/>
      <c r="AT341" s="13" t="s">
        <v>582</v>
      </c>
      <c r="AU341" s="13" t="s">
        <v>84</v>
      </c>
    </row>
    <row r="342" spans="2:65" s="1" customFormat="1" ht="16.5" customHeight="1">
      <c r="B342" s="128"/>
      <c r="C342" s="129" t="s">
        <v>937</v>
      </c>
      <c r="D342" s="129" t="s">
        <v>132</v>
      </c>
      <c r="E342" s="130" t="s">
        <v>930</v>
      </c>
      <c r="F342" s="131" t="s">
        <v>931</v>
      </c>
      <c r="G342" s="132" t="s">
        <v>246</v>
      </c>
      <c r="H342" s="133">
        <v>1</v>
      </c>
      <c r="I342" s="134"/>
      <c r="J342" s="135">
        <f t="shared" ref="J342:J347" si="60">ROUND(I342*H342,2)</f>
        <v>0</v>
      </c>
      <c r="K342" s="131" t="s">
        <v>1</v>
      </c>
      <c r="L342" s="28"/>
      <c r="M342" s="136" t="s">
        <v>1</v>
      </c>
      <c r="N342" s="137" t="s">
        <v>39</v>
      </c>
      <c r="P342" s="138">
        <f t="shared" ref="P342:P347" si="61">O342*H342</f>
        <v>0</v>
      </c>
      <c r="Q342" s="138">
        <v>0</v>
      </c>
      <c r="R342" s="138">
        <f t="shared" ref="R342:R347" si="62">Q342*H342</f>
        <v>0</v>
      </c>
      <c r="S342" s="138">
        <v>0</v>
      </c>
      <c r="T342" s="139">
        <f t="shared" ref="T342:T347" si="63">S342*H342</f>
        <v>0</v>
      </c>
      <c r="AR342" s="140" t="s">
        <v>193</v>
      </c>
      <c r="AT342" s="140" t="s">
        <v>132</v>
      </c>
      <c r="AU342" s="140" t="s">
        <v>84</v>
      </c>
      <c r="AY342" s="13" t="s">
        <v>129</v>
      </c>
      <c r="BE342" s="141">
        <f t="shared" ref="BE342:BE347" si="64">IF(N342="základní",J342,0)</f>
        <v>0</v>
      </c>
      <c r="BF342" s="141">
        <f t="shared" ref="BF342:BF347" si="65">IF(N342="snížená",J342,0)</f>
        <v>0</v>
      </c>
      <c r="BG342" s="141">
        <f t="shared" ref="BG342:BG347" si="66">IF(N342="zákl. přenesená",J342,0)</f>
        <v>0</v>
      </c>
      <c r="BH342" s="141">
        <f t="shared" ref="BH342:BH347" si="67">IF(N342="sníž. přenesená",J342,0)</f>
        <v>0</v>
      </c>
      <c r="BI342" s="141">
        <f t="shared" ref="BI342:BI347" si="68">IF(N342="nulová",J342,0)</f>
        <v>0</v>
      </c>
      <c r="BJ342" s="13" t="s">
        <v>82</v>
      </c>
      <c r="BK342" s="141">
        <f t="shared" ref="BK342:BK347" si="69">ROUND(I342*H342,2)</f>
        <v>0</v>
      </c>
      <c r="BL342" s="13" t="s">
        <v>193</v>
      </c>
      <c r="BM342" s="140" t="s">
        <v>932</v>
      </c>
    </row>
    <row r="343" spans="2:65" s="1" customFormat="1" ht="24">
      <c r="B343" s="128"/>
      <c r="C343" s="129" t="s">
        <v>941</v>
      </c>
      <c r="D343" s="129" t="s">
        <v>132</v>
      </c>
      <c r="E343" s="130" t="s">
        <v>934</v>
      </c>
      <c r="F343" s="131" t="s">
        <v>935</v>
      </c>
      <c r="G343" s="132" t="s">
        <v>246</v>
      </c>
      <c r="H343" s="133">
        <v>1</v>
      </c>
      <c r="I343" s="134"/>
      <c r="J343" s="135">
        <f t="shared" si="60"/>
        <v>0</v>
      </c>
      <c r="K343" s="131" t="s">
        <v>1</v>
      </c>
      <c r="L343" s="28"/>
      <c r="M343" s="136" t="s">
        <v>1</v>
      </c>
      <c r="N343" s="137" t="s">
        <v>39</v>
      </c>
      <c r="P343" s="138">
        <f t="shared" si="61"/>
        <v>0</v>
      </c>
      <c r="Q343" s="138">
        <v>0</v>
      </c>
      <c r="R343" s="138">
        <f t="shared" si="62"/>
        <v>0</v>
      </c>
      <c r="S343" s="138">
        <v>0</v>
      </c>
      <c r="T343" s="139">
        <f t="shared" si="63"/>
        <v>0</v>
      </c>
      <c r="AR343" s="140" t="s">
        <v>193</v>
      </c>
      <c r="AT343" s="140" t="s">
        <v>132</v>
      </c>
      <c r="AU343" s="140" t="s">
        <v>84</v>
      </c>
      <c r="AY343" s="13" t="s">
        <v>129</v>
      </c>
      <c r="BE343" s="141">
        <f t="shared" si="64"/>
        <v>0</v>
      </c>
      <c r="BF343" s="141">
        <f t="shared" si="65"/>
        <v>0</v>
      </c>
      <c r="BG343" s="141">
        <f t="shared" si="66"/>
        <v>0</v>
      </c>
      <c r="BH343" s="141">
        <f t="shared" si="67"/>
        <v>0</v>
      </c>
      <c r="BI343" s="141">
        <f t="shared" si="68"/>
        <v>0</v>
      </c>
      <c r="BJ343" s="13" t="s">
        <v>82</v>
      </c>
      <c r="BK343" s="141">
        <f t="shared" si="69"/>
        <v>0</v>
      </c>
      <c r="BL343" s="13" t="s">
        <v>193</v>
      </c>
      <c r="BM343" s="140" t="s">
        <v>936</v>
      </c>
    </row>
    <row r="344" spans="2:65" s="1" customFormat="1" ht="48">
      <c r="B344" s="128"/>
      <c r="C344" s="129" t="s">
        <v>945</v>
      </c>
      <c r="D344" s="129" t="s">
        <v>132</v>
      </c>
      <c r="E344" s="130" t="s">
        <v>938</v>
      </c>
      <c r="F344" s="131" t="s">
        <v>939</v>
      </c>
      <c r="G344" s="132" t="s">
        <v>246</v>
      </c>
      <c r="H344" s="133">
        <v>1</v>
      </c>
      <c r="I344" s="134"/>
      <c r="J344" s="135">
        <f t="shared" si="60"/>
        <v>0</v>
      </c>
      <c r="K344" s="131" t="s">
        <v>1</v>
      </c>
      <c r="L344" s="28"/>
      <c r="M344" s="136" t="s">
        <v>1</v>
      </c>
      <c r="N344" s="137" t="s">
        <v>39</v>
      </c>
      <c r="P344" s="138">
        <f t="shared" si="61"/>
        <v>0</v>
      </c>
      <c r="Q344" s="138">
        <v>0</v>
      </c>
      <c r="R344" s="138">
        <f t="shared" si="62"/>
        <v>0</v>
      </c>
      <c r="S344" s="138">
        <v>0</v>
      </c>
      <c r="T344" s="139">
        <f t="shared" si="63"/>
        <v>0</v>
      </c>
      <c r="AR344" s="140" t="s">
        <v>193</v>
      </c>
      <c r="AT344" s="140" t="s">
        <v>132</v>
      </c>
      <c r="AU344" s="140" t="s">
        <v>84</v>
      </c>
      <c r="AY344" s="13" t="s">
        <v>129</v>
      </c>
      <c r="BE344" s="141">
        <f t="shared" si="64"/>
        <v>0</v>
      </c>
      <c r="BF344" s="141">
        <f t="shared" si="65"/>
        <v>0</v>
      </c>
      <c r="BG344" s="141">
        <f t="shared" si="66"/>
        <v>0</v>
      </c>
      <c r="BH344" s="141">
        <f t="shared" si="67"/>
        <v>0</v>
      </c>
      <c r="BI344" s="141">
        <f t="shared" si="68"/>
        <v>0</v>
      </c>
      <c r="BJ344" s="13" t="s">
        <v>82</v>
      </c>
      <c r="BK344" s="141">
        <f t="shared" si="69"/>
        <v>0</v>
      </c>
      <c r="BL344" s="13" t="s">
        <v>193</v>
      </c>
      <c r="BM344" s="140" t="s">
        <v>940</v>
      </c>
    </row>
    <row r="345" spans="2:65" s="1" customFormat="1" ht="24">
      <c r="B345" s="128"/>
      <c r="C345" s="129" t="s">
        <v>949</v>
      </c>
      <c r="D345" s="129" t="s">
        <v>132</v>
      </c>
      <c r="E345" s="130" t="s">
        <v>942</v>
      </c>
      <c r="F345" s="131" t="s">
        <v>943</v>
      </c>
      <c r="G345" s="132" t="s">
        <v>246</v>
      </c>
      <c r="H345" s="133">
        <v>1</v>
      </c>
      <c r="I345" s="134"/>
      <c r="J345" s="135">
        <f t="shared" si="60"/>
        <v>0</v>
      </c>
      <c r="K345" s="131" t="s">
        <v>1</v>
      </c>
      <c r="L345" s="28"/>
      <c r="M345" s="136" t="s">
        <v>1</v>
      </c>
      <c r="N345" s="137" t="s">
        <v>39</v>
      </c>
      <c r="P345" s="138">
        <f t="shared" si="61"/>
        <v>0</v>
      </c>
      <c r="Q345" s="138">
        <v>0</v>
      </c>
      <c r="R345" s="138">
        <f t="shared" si="62"/>
        <v>0</v>
      </c>
      <c r="S345" s="138">
        <v>0</v>
      </c>
      <c r="T345" s="139">
        <f t="shared" si="63"/>
        <v>0</v>
      </c>
      <c r="AR345" s="140" t="s">
        <v>193</v>
      </c>
      <c r="AT345" s="140" t="s">
        <v>132</v>
      </c>
      <c r="AU345" s="140" t="s">
        <v>84</v>
      </c>
      <c r="AY345" s="13" t="s">
        <v>129</v>
      </c>
      <c r="BE345" s="141">
        <f t="shared" si="64"/>
        <v>0</v>
      </c>
      <c r="BF345" s="141">
        <f t="shared" si="65"/>
        <v>0</v>
      </c>
      <c r="BG345" s="141">
        <f t="shared" si="66"/>
        <v>0</v>
      </c>
      <c r="BH345" s="141">
        <f t="shared" si="67"/>
        <v>0</v>
      </c>
      <c r="BI345" s="141">
        <f t="shared" si="68"/>
        <v>0</v>
      </c>
      <c r="BJ345" s="13" t="s">
        <v>82</v>
      </c>
      <c r="BK345" s="141">
        <f t="shared" si="69"/>
        <v>0</v>
      </c>
      <c r="BL345" s="13" t="s">
        <v>193</v>
      </c>
      <c r="BM345" s="140" t="s">
        <v>944</v>
      </c>
    </row>
    <row r="346" spans="2:65" s="1" customFormat="1" ht="36">
      <c r="B346" s="128"/>
      <c r="C346" s="129" t="s">
        <v>997</v>
      </c>
      <c r="D346" s="129" t="s">
        <v>132</v>
      </c>
      <c r="E346" s="130" t="s">
        <v>946</v>
      </c>
      <c r="F346" s="131" t="s">
        <v>947</v>
      </c>
      <c r="G346" s="132" t="s">
        <v>246</v>
      </c>
      <c r="H346" s="133">
        <v>1</v>
      </c>
      <c r="I346" s="134"/>
      <c r="J346" s="135">
        <f t="shared" si="60"/>
        <v>0</v>
      </c>
      <c r="K346" s="131" t="s">
        <v>1</v>
      </c>
      <c r="L346" s="28"/>
      <c r="M346" s="136" t="s">
        <v>1</v>
      </c>
      <c r="N346" s="137" t="s">
        <v>39</v>
      </c>
      <c r="P346" s="138">
        <f t="shared" si="61"/>
        <v>0</v>
      </c>
      <c r="Q346" s="138">
        <v>0</v>
      </c>
      <c r="R346" s="138">
        <f t="shared" si="62"/>
        <v>0</v>
      </c>
      <c r="S346" s="138">
        <v>0</v>
      </c>
      <c r="T346" s="139">
        <f t="shared" si="63"/>
        <v>0</v>
      </c>
      <c r="AR346" s="140" t="s">
        <v>193</v>
      </c>
      <c r="AT346" s="140" t="s">
        <v>132</v>
      </c>
      <c r="AU346" s="140" t="s">
        <v>84</v>
      </c>
      <c r="AY346" s="13" t="s">
        <v>129</v>
      </c>
      <c r="BE346" s="141">
        <f t="shared" si="64"/>
        <v>0</v>
      </c>
      <c r="BF346" s="141">
        <f t="shared" si="65"/>
        <v>0</v>
      </c>
      <c r="BG346" s="141">
        <f t="shared" si="66"/>
        <v>0</v>
      </c>
      <c r="BH346" s="141">
        <f t="shared" si="67"/>
        <v>0</v>
      </c>
      <c r="BI346" s="141">
        <f t="shared" si="68"/>
        <v>0</v>
      </c>
      <c r="BJ346" s="13" t="s">
        <v>82</v>
      </c>
      <c r="BK346" s="141">
        <f t="shared" si="69"/>
        <v>0</v>
      </c>
      <c r="BL346" s="13" t="s">
        <v>193</v>
      </c>
      <c r="BM346" s="140" t="s">
        <v>948</v>
      </c>
    </row>
    <row r="347" spans="2:65" s="1" customFormat="1" ht="24">
      <c r="B347" s="128"/>
      <c r="C347" s="129" t="s">
        <v>998</v>
      </c>
      <c r="D347" s="129" t="s">
        <v>132</v>
      </c>
      <c r="E347" s="130" t="s">
        <v>950</v>
      </c>
      <c r="F347" s="131" t="s">
        <v>951</v>
      </c>
      <c r="G347" s="132" t="s">
        <v>246</v>
      </c>
      <c r="H347" s="133">
        <v>1</v>
      </c>
      <c r="I347" s="134"/>
      <c r="J347" s="135">
        <f t="shared" si="60"/>
        <v>0</v>
      </c>
      <c r="K347" s="131" t="s">
        <v>1</v>
      </c>
      <c r="L347" s="28"/>
      <c r="M347" s="142" t="s">
        <v>1</v>
      </c>
      <c r="N347" s="143" t="s">
        <v>39</v>
      </c>
      <c r="O347" s="144"/>
      <c r="P347" s="145">
        <f t="shared" si="61"/>
        <v>0</v>
      </c>
      <c r="Q347" s="145">
        <v>0</v>
      </c>
      <c r="R347" s="145">
        <f t="shared" si="62"/>
        <v>0</v>
      </c>
      <c r="S347" s="145">
        <v>0</v>
      </c>
      <c r="T347" s="146">
        <f t="shared" si="63"/>
        <v>0</v>
      </c>
      <c r="AR347" s="140" t="s">
        <v>193</v>
      </c>
      <c r="AT347" s="140" t="s">
        <v>132</v>
      </c>
      <c r="AU347" s="140" t="s">
        <v>84</v>
      </c>
      <c r="AY347" s="13" t="s">
        <v>129</v>
      </c>
      <c r="BE347" s="141">
        <f t="shared" si="64"/>
        <v>0</v>
      </c>
      <c r="BF347" s="141">
        <f t="shared" si="65"/>
        <v>0</v>
      </c>
      <c r="BG347" s="141">
        <f t="shared" si="66"/>
        <v>0</v>
      </c>
      <c r="BH347" s="141">
        <f t="shared" si="67"/>
        <v>0</v>
      </c>
      <c r="BI347" s="141">
        <f t="shared" si="68"/>
        <v>0</v>
      </c>
      <c r="BJ347" s="13" t="s">
        <v>82</v>
      </c>
      <c r="BK347" s="141">
        <f t="shared" si="69"/>
        <v>0</v>
      </c>
      <c r="BL347" s="13" t="s">
        <v>193</v>
      </c>
      <c r="BM347" s="140" t="s">
        <v>952</v>
      </c>
    </row>
    <row r="348" spans="2:65" s="1" customFormat="1" ht="6.95" customHeight="1"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28"/>
    </row>
  </sheetData>
  <autoFilter ref="C131:K347" xr:uid="{00000000-0009-0000-0000-000003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48"/>
  <sheetViews>
    <sheetView showGridLines="0" topLeftCell="C340" workbookViewId="0">
      <selection activeCell="D139" sqref="D1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999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ROUND(J132,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ROUND((SUM(BE132:BE347)),  2)</f>
        <v>0</v>
      </c>
      <c r="I33" s="88">
        <v>0.21</v>
      </c>
      <c r="J33" s="87">
        <f>ROUND(((SUM(BE132:BE347))*I33),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ROUND((SUM(BF132:BF347)),  2)</f>
        <v>0</v>
      </c>
      <c r="I34" s="88">
        <v>0.15</v>
      </c>
      <c r="J34" s="87">
        <f>ROUND(((SUM(BF132:BF347))*I34),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ROUND((SUM(BG132:BG347)),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ROUND((SUM(BH132:BH347)),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ROUND((SUM(BI132:BI347)),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01_E - Chlazení - objekt E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J132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172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899999999999999" customHeight="1">
      <c r="B98" s="104"/>
      <c r="D98" s="105" t="s">
        <v>173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899999999999999" customHeight="1">
      <c r="B99" s="104"/>
      <c r="D99" s="105" t="s">
        <v>174</v>
      </c>
      <c r="E99" s="106"/>
      <c r="F99" s="106"/>
      <c r="G99" s="106"/>
      <c r="H99" s="106"/>
      <c r="I99" s="106"/>
      <c r="J99" s="107">
        <f>J156</f>
        <v>0</v>
      </c>
      <c r="L99" s="104"/>
    </row>
    <row r="100" spans="2:12" s="9" customFormat="1" ht="19.899999999999999" customHeight="1">
      <c r="B100" s="104"/>
      <c r="D100" s="105" t="s">
        <v>175</v>
      </c>
      <c r="E100" s="106"/>
      <c r="F100" s="106"/>
      <c r="G100" s="106"/>
      <c r="H100" s="106"/>
      <c r="I100" s="106"/>
      <c r="J100" s="107">
        <f>J160</f>
        <v>0</v>
      </c>
      <c r="L100" s="104"/>
    </row>
    <row r="101" spans="2:12" s="9" customFormat="1" ht="19.899999999999999" customHeight="1">
      <c r="B101" s="104"/>
      <c r="D101" s="105" t="s">
        <v>176</v>
      </c>
      <c r="E101" s="106"/>
      <c r="F101" s="106"/>
      <c r="G101" s="106"/>
      <c r="H101" s="106"/>
      <c r="I101" s="106"/>
      <c r="J101" s="107">
        <f>J165</f>
        <v>0</v>
      </c>
      <c r="L101" s="104"/>
    </row>
    <row r="102" spans="2:12" s="9" customFormat="1" ht="19.899999999999999" customHeight="1">
      <c r="B102" s="104"/>
      <c r="D102" s="105" t="s">
        <v>177</v>
      </c>
      <c r="E102" s="106"/>
      <c r="F102" s="106"/>
      <c r="G102" s="106"/>
      <c r="H102" s="106"/>
      <c r="I102" s="106"/>
      <c r="J102" s="107">
        <f>J210</f>
        <v>0</v>
      </c>
      <c r="L102" s="104"/>
    </row>
    <row r="103" spans="2:12" s="9" customFormat="1" ht="19.899999999999999" customHeight="1">
      <c r="B103" s="104"/>
      <c r="D103" s="105" t="s">
        <v>178</v>
      </c>
      <c r="E103" s="106"/>
      <c r="F103" s="106"/>
      <c r="G103" s="106"/>
      <c r="H103" s="106"/>
      <c r="I103" s="106"/>
      <c r="J103" s="107">
        <f>J235</f>
        <v>0</v>
      </c>
      <c r="L103" s="104"/>
    </row>
    <row r="104" spans="2:12" s="9" customFormat="1" ht="19.899999999999999" customHeight="1">
      <c r="B104" s="104"/>
      <c r="D104" s="105" t="s">
        <v>179</v>
      </c>
      <c r="E104" s="106"/>
      <c r="F104" s="106"/>
      <c r="G104" s="106"/>
      <c r="H104" s="106"/>
      <c r="I104" s="106"/>
      <c r="J104" s="107">
        <f>J270</f>
        <v>0</v>
      </c>
      <c r="L104" s="104"/>
    </row>
    <row r="105" spans="2:12" s="8" customFormat="1" ht="24.95" customHeight="1">
      <c r="B105" s="100"/>
      <c r="D105" s="101" t="s">
        <v>180</v>
      </c>
      <c r="E105" s="102"/>
      <c r="F105" s="102"/>
      <c r="G105" s="102"/>
      <c r="H105" s="102"/>
      <c r="I105" s="102"/>
      <c r="J105" s="103">
        <f>J296</f>
        <v>0</v>
      </c>
      <c r="L105" s="100"/>
    </row>
    <row r="106" spans="2:12" s="8" customFormat="1" ht="24.95" customHeight="1">
      <c r="B106" s="100"/>
      <c r="D106" s="101" t="s">
        <v>109</v>
      </c>
      <c r="E106" s="102"/>
      <c r="F106" s="102"/>
      <c r="G106" s="102"/>
      <c r="H106" s="102"/>
      <c r="I106" s="102"/>
      <c r="J106" s="103">
        <f>J298</f>
        <v>0</v>
      </c>
      <c r="L106" s="100"/>
    </row>
    <row r="107" spans="2:12" s="9" customFormat="1" ht="19.899999999999999" customHeight="1">
      <c r="B107" s="104"/>
      <c r="D107" s="105" t="s">
        <v>181</v>
      </c>
      <c r="E107" s="106"/>
      <c r="F107" s="106"/>
      <c r="G107" s="106"/>
      <c r="H107" s="106"/>
      <c r="I107" s="106"/>
      <c r="J107" s="107">
        <f>J299</f>
        <v>0</v>
      </c>
      <c r="L107" s="104"/>
    </row>
    <row r="108" spans="2:12" s="9" customFormat="1" ht="19.899999999999999" customHeight="1">
      <c r="B108" s="104"/>
      <c r="D108" s="105" t="s">
        <v>182</v>
      </c>
      <c r="E108" s="106"/>
      <c r="F108" s="106"/>
      <c r="G108" s="106"/>
      <c r="H108" s="106"/>
      <c r="I108" s="106"/>
      <c r="J108" s="107">
        <f>J302</f>
        <v>0</v>
      </c>
      <c r="L108" s="104"/>
    </row>
    <row r="109" spans="2:12" s="9" customFormat="1" ht="19.899999999999999" customHeight="1">
      <c r="B109" s="104"/>
      <c r="D109" s="105" t="s">
        <v>111</v>
      </c>
      <c r="E109" s="106"/>
      <c r="F109" s="106"/>
      <c r="G109" s="106"/>
      <c r="H109" s="106"/>
      <c r="I109" s="106"/>
      <c r="J109" s="107">
        <f>J305</f>
        <v>0</v>
      </c>
      <c r="L109" s="104"/>
    </row>
    <row r="110" spans="2:12" s="9" customFormat="1" ht="19.899999999999999" customHeight="1">
      <c r="B110" s="104"/>
      <c r="D110" s="105" t="s">
        <v>183</v>
      </c>
      <c r="E110" s="106"/>
      <c r="F110" s="106"/>
      <c r="G110" s="106"/>
      <c r="H110" s="106"/>
      <c r="I110" s="106"/>
      <c r="J110" s="107">
        <f>J307</f>
        <v>0</v>
      </c>
      <c r="L110" s="104"/>
    </row>
    <row r="111" spans="2:12" s="9" customFormat="1" ht="19.899999999999999" customHeight="1">
      <c r="B111" s="104"/>
      <c r="D111" s="105" t="s">
        <v>184</v>
      </c>
      <c r="E111" s="106"/>
      <c r="F111" s="106"/>
      <c r="G111" s="106"/>
      <c r="H111" s="106"/>
      <c r="I111" s="106"/>
      <c r="J111" s="107">
        <f>J310</f>
        <v>0</v>
      </c>
      <c r="L111" s="104"/>
    </row>
    <row r="112" spans="2:12" s="9" customFormat="1" ht="19.899999999999999" customHeight="1">
      <c r="B112" s="104"/>
      <c r="D112" s="105" t="s">
        <v>112</v>
      </c>
      <c r="E112" s="106"/>
      <c r="F112" s="106"/>
      <c r="G112" s="106"/>
      <c r="H112" s="106"/>
      <c r="I112" s="106"/>
      <c r="J112" s="107">
        <f>J312</f>
        <v>0</v>
      </c>
      <c r="L112" s="104"/>
    </row>
    <row r="113" spans="2:12" s="1" customFormat="1" ht="21.75" customHeight="1">
      <c r="B113" s="28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113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02" t="str">
        <f>E7</f>
        <v>SPIELBERK OFFICE CENTRE - VÝMĚNA ZDROJE CHLADU</v>
      </c>
      <c r="F122" s="203"/>
      <c r="G122" s="203"/>
      <c r="H122" s="203"/>
      <c r="L122" s="28"/>
    </row>
    <row r="123" spans="2:12" s="1" customFormat="1" ht="12" customHeight="1">
      <c r="B123" s="28"/>
      <c r="C123" s="23" t="s">
        <v>101</v>
      </c>
      <c r="L123" s="28"/>
    </row>
    <row r="124" spans="2:12" s="1" customFormat="1" ht="16.5" customHeight="1">
      <c r="B124" s="28"/>
      <c r="E124" s="181" t="str">
        <f>E9</f>
        <v>01_E - Chlazení - objekt E</v>
      </c>
      <c r="F124" s="201"/>
      <c r="G124" s="201"/>
      <c r="H124" s="201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 xml:space="preserve"> </v>
      </c>
      <c r="I126" s="23" t="s">
        <v>22</v>
      </c>
      <c r="J126" s="48" t="str">
        <f>IF(J12="","",J12)</f>
        <v>28. 1. 2021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24</v>
      </c>
      <c r="F128" s="21" t="str">
        <f>E15</f>
        <v xml:space="preserve"> 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>
      <c r="B129" s="28"/>
      <c r="C129" s="23" t="s">
        <v>27</v>
      </c>
      <c r="F129" s="21" t="str">
        <f>IF(E18="","",E18)</f>
        <v>Vyplň údaj</v>
      </c>
      <c r="I129" s="23" t="s">
        <v>31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08"/>
      <c r="C131" s="109" t="s">
        <v>114</v>
      </c>
      <c r="D131" s="110" t="s">
        <v>59</v>
      </c>
      <c r="E131" s="110" t="s">
        <v>55</v>
      </c>
      <c r="F131" s="110" t="s">
        <v>56</v>
      </c>
      <c r="G131" s="110" t="s">
        <v>115</v>
      </c>
      <c r="H131" s="110" t="s">
        <v>116</v>
      </c>
      <c r="I131" s="110" t="s">
        <v>117</v>
      </c>
      <c r="J131" s="110" t="s">
        <v>106</v>
      </c>
      <c r="K131" s="111" t="s">
        <v>118</v>
      </c>
      <c r="L131" s="108"/>
      <c r="M131" s="54" t="s">
        <v>1</v>
      </c>
      <c r="N131" s="55" t="s">
        <v>38</v>
      </c>
      <c r="O131" s="55" t="s">
        <v>119</v>
      </c>
      <c r="P131" s="55" t="s">
        <v>120</v>
      </c>
      <c r="Q131" s="55" t="s">
        <v>121</v>
      </c>
      <c r="R131" s="55" t="s">
        <v>122</v>
      </c>
      <c r="S131" s="55" t="s">
        <v>123</v>
      </c>
      <c r="T131" s="56" t="s">
        <v>124</v>
      </c>
    </row>
    <row r="132" spans="2:65" s="1" customFormat="1" ht="22.9" customHeight="1">
      <c r="B132" s="28"/>
      <c r="C132" s="59" t="s">
        <v>125</v>
      </c>
      <c r="J132" s="112">
        <f>BK132</f>
        <v>0</v>
      </c>
      <c r="L132" s="28"/>
      <c r="M132" s="57"/>
      <c r="N132" s="49"/>
      <c r="O132" s="49"/>
      <c r="P132" s="113">
        <f>P133+P296+P298</f>
        <v>0</v>
      </c>
      <c r="Q132" s="49"/>
      <c r="R132" s="113">
        <f>R133+R296+R298</f>
        <v>4.5804499999999999</v>
      </c>
      <c r="S132" s="49"/>
      <c r="T132" s="114">
        <f>T133+T296+T298</f>
        <v>0</v>
      </c>
      <c r="AT132" s="13" t="s">
        <v>73</v>
      </c>
      <c r="AU132" s="13" t="s">
        <v>108</v>
      </c>
      <c r="BK132" s="115">
        <f>BK133+BK296+BK298</f>
        <v>0</v>
      </c>
    </row>
    <row r="133" spans="2:65" s="11" customFormat="1" ht="25.9" customHeight="1">
      <c r="B133" s="116"/>
      <c r="D133" s="117" t="s">
        <v>73</v>
      </c>
      <c r="E133" s="118" t="s">
        <v>185</v>
      </c>
      <c r="F133" s="118" t="s">
        <v>186</v>
      </c>
      <c r="I133" s="119"/>
      <c r="J133" s="120">
        <f>BK133</f>
        <v>0</v>
      </c>
      <c r="L133" s="116"/>
      <c r="M133" s="121"/>
      <c r="P133" s="122">
        <f>P134+P156+P160+P165+P210+P235+P270</f>
        <v>0</v>
      </c>
      <c r="R133" s="122">
        <f>R134+R156+R160+R165+R210+R235+R270</f>
        <v>4.5804499999999999</v>
      </c>
      <c r="T133" s="123">
        <f>T134+T156+T160+T165+T210+T235+T270</f>
        <v>0</v>
      </c>
      <c r="AR133" s="117" t="s">
        <v>84</v>
      </c>
      <c r="AT133" s="124" t="s">
        <v>73</v>
      </c>
      <c r="AU133" s="124" t="s">
        <v>74</v>
      </c>
      <c r="AY133" s="117" t="s">
        <v>129</v>
      </c>
      <c r="BK133" s="125">
        <f>BK134+BK156+BK160+BK165+BK210+BK235+BK270</f>
        <v>0</v>
      </c>
    </row>
    <row r="134" spans="2:65" s="11" customFormat="1" ht="22.9" customHeight="1">
      <c r="B134" s="116"/>
      <c r="D134" s="117" t="s">
        <v>73</v>
      </c>
      <c r="E134" s="126" t="s">
        <v>187</v>
      </c>
      <c r="F134" s="126" t="s">
        <v>188</v>
      </c>
      <c r="I134" s="119"/>
      <c r="J134" s="127">
        <f>BK134</f>
        <v>0</v>
      </c>
      <c r="L134" s="116"/>
      <c r="M134" s="121"/>
      <c r="P134" s="122">
        <f>SUM(P135:P155)</f>
        <v>0</v>
      </c>
      <c r="R134" s="122">
        <f>SUM(R135:R155)</f>
        <v>2.3589999999999996E-2</v>
      </c>
      <c r="T134" s="123">
        <f>SUM(T135:T155)</f>
        <v>0</v>
      </c>
      <c r="AR134" s="117" t="s">
        <v>84</v>
      </c>
      <c r="AT134" s="124" t="s">
        <v>73</v>
      </c>
      <c r="AU134" s="124" t="s">
        <v>82</v>
      </c>
      <c r="AY134" s="117" t="s">
        <v>129</v>
      </c>
      <c r="BK134" s="125">
        <f>SUM(BK135:BK155)</f>
        <v>0</v>
      </c>
    </row>
    <row r="135" spans="2:65" s="1" customFormat="1" ht="66.75" customHeight="1">
      <c r="B135" s="128"/>
      <c r="C135" s="129" t="s">
        <v>82</v>
      </c>
      <c r="D135" s="129" t="s">
        <v>132</v>
      </c>
      <c r="E135" s="130" t="s">
        <v>189</v>
      </c>
      <c r="F135" s="131" t="s">
        <v>190</v>
      </c>
      <c r="G135" s="132" t="s">
        <v>191</v>
      </c>
      <c r="H135" s="133">
        <v>55</v>
      </c>
      <c r="I135" s="134"/>
      <c r="J135" s="135">
        <f t="shared" ref="J135:J155" si="0">ROUND(I135*H135,2)</f>
        <v>0</v>
      </c>
      <c r="K135" s="131" t="s">
        <v>192</v>
      </c>
      <c r="L135" s="28"/>
      <c r="M135" s="136" t="s">
        <v>1</v>
      </c>
      <c r="N135" s="137" t="s">
        <v>39</v>
      </c>
      <c r="P135" s="138">
        <f t="shared" ref="P135:P155" si="1">O135*H135</f>
        <v>0</v>
      </c>
      <c r="Q135" s="138">
        <v>6.0000000000000002E-5</v>
      </c>
      <c r="R135" s="138">
        <f t="shared" ref="R135:R155" si="2">Q135*H135</f>
        <v>3.3E-3</v>
      </c>
      <c r="S135" s="138">
        <v>0</v>
      </c>
      <c r="T135" s="139">
        <f t="shared" ref="T135:T155" si="3">S135*H135</f>
        <v>0</v>
      </c>
      <c r="AR135" s="140" t="s">
        <v>193</v>
      </c>
      <c r="AT135" s="140" t="s">
        <v>132</v>
      </c>
      <c r="AU135" s="140" t="s">
        <v>84</v>
      </c>
      <c r="AY135" s="13" t="s">
        <v>129</v>
      </c>
      <c r="BE135" s="141">
        <f t="shared" ref="BE135:BE155" si="4">IF(N135="základní",J135,0)</f>
        <v>0</v>
      </c>
      <c r="BF135" s="141">
        <f t="shared" ref="BF135:BF155" si="5">IF(N135="snížená",J135,0)</f>
        <v>0</v>
      </c>
      <c r="BG135" s="141">
        <f t="shared" ref="BG135:BG155" si="6">IF(N135="zákl. přenesená",J135,0)</f>
        <v>0</v>
      </c>
      <c r="BH135" s="141">
        <f t="shared" ref="BH135:BH155" si="7">IF(N135="sníž. přenesená",J135,0)</f>
        <v>0</v>
      </c>
      <c r="BI135" s="141">
        <f t="shared" ref="BI135:BI155" si="8">IF(N135="nulová",J135,0)</f>
        <v>0</v>
      </c>
      <c r="BJ135" s="13" t="s">
        <v>82</v>
      </c>
      <c r="BK135" s="141">
        <f t="shared" ref="BK135:BK155" si="9">ROUND(I135*H135,2)</f>
        <v>0</v>
      </c>
      <c r="BL135" s="13" t="s">
        <v>193</v>
      </c>
      <c r="BM135" s="140" t="s">
        <v>194</v>
      </c>
    </row>
    <row r="136" spans="2:65" s="1" customFormat="1" ht="24">
      <c r="B136" s="128"/>
      <c r="C136" s="147" t="s">
        <v>84</v>
      </c>
      <c r="D136" s="147" t="s">
        <v>195</v>
      </c>
      <c r="E136" s="148" t="s">
        <v>196</v>
      </c>
      <c r="F136" s="149" t="s">
        <v>197</v>
      </c>
      <c r="G136" s="150" t="s">
        <v>191</v>
      </c>
      <c r="H136" s="151">
        <v>1</v>
      </c>
      <c r="I136" s="152"/>
      <c r="J136" s="153">
        <f t="shared" si="0"/>
        <v>0</v>
      </c>
      <c r="K136" s="149" t="s">
        <v>1</v>
      </c>
      <c r="L136" s="154"/>
      <c r="M136" s="155" t="s">
        <v>1</v>
      </c>
      <c r="N136" s="156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198</v>
      </c>
      <c r="AT136" s="140" t="s">
        <v>195</v>
      </c>
      <c r="AU136" s="140" t="s">
        <v>84</v>
      </c>
      <c r="AY136" s="13" t="s">
        <v>129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193</v>
      </c>
      <c r="BM136" s="140" t="s">
        <v>199</v>
      </c>
    </row>
    <row r="137" spans="2:65" s="1" customFormat="1" ht="24">
      <c r="B137" s="128"/>
      <c r="C137" s="147" t="s">
        <v>141</v>
      </c>
      <c r="D137" s="147" t="s">
        <v>195</v>
      </c>
      <c r="E137" s="148" t="s">
        <v>200</v>
      </c>
      <c r="F137" s="149" t="s">
        <v>201</v>
      </c>
      <c r="G137" s="150" t="s">
        <v>191</v>
      </c>
      <c r="H137" s="151">
        <v>7</v>
      </c>
      <c r="I137" s="152"/>
      <c r="J137" s="153">
        <f t="shared" si="0"/>
        <v>0</v>
      </c>
      <c r="K137" s="149" t="s">
        <v>1</v>
      </c>
      <c r="L137" s="154"/>
      <c r="M137" s="155" t="s">
        <v>1</v>
      </c>
      <c r="N137" s="156" t="s">
        <v>39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198</v>
      </c>
      <c r="AT137" s="140" t="s">
        <v>195</v>
      </c>
      <c r="AU137" s="140" t="s">
        <v>84</v>
      </c>
      <c r="AY137" s="13" t="s">
        <v>129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3" t="s">
        <v>82</v>
      </c>
      <c r="BK137" s="141">
        <f t="shared" si="9"/>
        <v>0</v>
      </c>
      <c r="BL137" s="13" t="s">
        <v>193</v>
      </c>
      <c r="BM137" s="140" t="s">
        <v>202</v>
      </c>
    </row>
    <row r="138" spans="2:65" s="1" customFormat="1" ht="24">
      <c r="B138" s="128"/>
      <c r="C138" s="147" t="s">
        <v>136</v>
      </c>
      <c r="D138" s="147" t="s">
        <v>195</v>
      </c>
      <c r="E138" s="148" t="s">
        <v>203</v>
      </c>
      <c r="F138" s="149" t="s">
        <v>204</v>
      </c>
      <c r="G138" s="150" t="s">
        <v>191</v>
      </c>
      <c r="H138" s="151">
        <v>11</v>
      </c>
      <c r="I138" s="152"/>
      <c r="J138" s="153">
        <f t="shared" si="0"/>
        <v>0</v>
      </c>
      <c r="K138" s="149" t="s">
        <v>1</v>
      </c>
      <c r="L138" s="154"/>
      <c r="M138" s="155" t="s">
        <v>1</v>
      </c>
      <c r="N138" s="156" t="s">
        <v>39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198</v>
      </c>
      <c r="AT138" s="140" t="s">
        <v>195</v>
      </c>
      <c r="AU138" s="140" t="s">
        <v>84</v>
      </c>
      <c r="AY138" s="13" t="s">
        <v>129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3" t="s">
        <v>82</v>
      </c>
      <c r="BK138" s="141">
        <f t="shared" si="9"/>
        <v>0</v>
      </c>
      <c r="BL138" s="13" t="s">
        <v>193</v>
      </c>
      <c r="BM138" s="140" t="s">
        <v>205</v>
      </c>
    </row>
    <row r="139" spans="2:65" s="1" customFormat="1" ht="12">
      <c r="B139" s="128"/>
      <c r="C139" s="147" t="s">
        <v>128</v>
      </c>
      <c r="D139" s="147"/>
      <c r="E139" s="148"/>
      <c r="F139" s="149" t="s">
        <v>1128</v>
      </c>
      <c r="G139" s="150"/>
      <c r="H139" s="151"/>
      <c r="I139" s="152"/>
      <c r="J139" s="153">
        <f t="shared" si="0"/>
        <v>0</v>
      </c>
      <c r="K139" s="149" t="s">
        <v>1</v>
      </c>
      <c r="L139" s="154"/>
      <c r="M139" s="155" t="s">
        <v>1</v>
      </c>
      <c r="N139" s="156" t="s">
        <v>39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198</v>
      </c>
      <c r="AT139" s="140" t="s">
        <v>195</v>
      </c>
      <c r="AU139" s="140" t="s">
        <v>84</v>
      </c>
      <c r="AY139" s="13" t="s">
        <v>129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3" t="s">
        <v>82</v>
      </c>
      <c r="BK139" s="141">
        <f t="shared" si="9"/>
        <v>0</v>
      </c>
      <c r="BL139" s="13" t="s">
        <v>193</v>
      </c>
      <c r="BM139" s="140" t="s">
        <v>207</v>
      </c>
    </row>
    <row r="140" spans="2:65" s="1" customFormat="1" ht="66.75" customHeight="1">
      <c r="B140" s="128"/>
      <c r="C140" s="129" t="s">
        <v>153</v>
      </c>
      <c r="D140" s="129" t="s">
        <v>132</v>
      </c>
      <c r="E140" s="130" t="s">
        <v>208</v>
      </c>
      <c r="F140" s="131" t="s">
        <v>209</v>
      </c>
      <c r="G140" s="132" t="s">
        <v>191</v>
      </c>
      <c r="H140" s="133">
        <v>87</v>
      </c>
      <c r="I140" s="134"/>
      <c r="J140" s="135">
        <f t="shared" si="0"/>
        <v>0</v>
      </c>
      <c r="K140" s="131" t="s">
        <v>192</v>
      </c>
      <c r="L140" s="28"/>
      <c r="M140" s="136" t="s">
        <v>1</v>
      </c>
      <c r="N140" s="137" t="s">
        <v>39</v>
      </c>
      <c r="P140" s="138">
        <f t="shared" si="1"/>
        <v>0</v>
      </c>
      <c r="Q140" s="138">
        <v>1.1E-4</v>
      </c>
      <c r="R140" s="138">
        <f t="shared" si="2"/>
        <v>9.5700000000000004E-3</v>
      </c>
      <c r="S140" s="138">
        <v>0</v>
      </c>
      <c r="T140" s="139">
        <f t="shared" si="3"/>
        <v>0</v>
      </c>
      <c r="AR140" s="140" t="s">
        <v>193</v>
      </c>
      <c r="AT140" s="140" t="s">
        <v>132</v>
      </c>
      <c r="AU140" s="140" t="s">
        <v>84</v>
      </c>
      <c r="AY140" s="13" t="s">
        <v>129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3" t="s">
        <v>82</v>
      </c>
      <c r="BK140" s="141">
        <f t="shared" si="9"/>
        <v>0</v>
      </c>
      <c r="BL140" s="13" t="s">
        <v>193</v>
      </c>
      <c r="BM140" s="140" t="s">
        <v>210</v>
      </c>
    </row>
    <row r="141" spans="2:65" s="1" customFormat="1" ht="24">
      <c r="B141" s="128"/>
      <c r="C141" s="147" t="s">
        <v>157</v>
      </c>
      <c r="D141" s="147" t="s">
        <v>195</v>
      </c>
      <c r="E141" s="148" t="s">
        <v>211</v>
      </c>
      <c r="F141" s="149" t="s">
        <v>954</v>
      </c>
      <c r="G141" s="150" t="s">
        <v>191</v>
      </c>
      <c r="H141" s="151">
        <v>34</v>
      </c>
      <c r="I141" s="152"/>
      <c r="J141" s="153">
        <f t="shared" si="0"/>
        <v>0</v>
      </c>
      <c r="K141" s="149" t="s">
        <v>1</v>
      </c>
      <c r="L141" s="154"/>
      <c r="M141" s="155" t="s">
        <v>1</v>
      </c>
      <c r="N141" s="156" t="s">
        <v>39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198</v>
      </c>
      <c r="AT141" s="140" t="s">
        <v>195</v>
      </c>
      <c r="AU141" s="140" t="s">
        <v>84</v>
      </c>
      <c r="AY141" s="13" t="s">
        <v>129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3" t="s">
        <v>82</v>
      </c>
      <c r="BK141" s="141">
        <f t="shared" si="9"/>
        <v>0</v>
      </c>
      <c r="BL141" s="13" t="s">
        <v>193</v>
      </c>
      <c r="BM141" s="140" t="s">
        <v>212</v>
      </c>
    </row>
    <row r="142" spans="2:65" s="1" customFormat="1" ht="24">
      <c r="B142" s="128"/>
      <c r="C142" s="147" t="s">
        <v>163</v>
      </c>
      <c r="D142" s="147" t="s">
        <v>195</v>
      </c>
      <c r="E142" s="148" t="s">
        <v>213</v>
      </c>
      <c r="F142" s="149" t="s">
        <v>214</v>
      </c>
      <c r="G142" s="150" t="s">
        <v>191</v>
      </c>
      <c r="H142" s="151">
        <v>25</v>
      </c>
      <c r="I142" s="152"/>
      <c r="J142" s="153">
        <f t="shared" si="0"/>
        <v>0</v>
      </c>
      <c r="K142" s="149" t="s">
        <v>1</v>
      </c>
      <c r="L142" s="154"/>
      <c r="M142" s="155" t="s">
        <v>1</v>
      </c>
      <c r="N142" s="156" t="s">
        <v>39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198</v>
      </c>
      <c r="AT142" s="140" t="s">
        <v>195</v>
      </c>
      <c r="AU142" s="140" t="s">
        <v>84</v>
      </c>
      <c r="AY142" s="13" t="s">
        <v>129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3" t="s">
        <v>82</v>
      </c>
      <c r="BK142" s="141">
        <f t="shared" si="9"/>
        <v>0</v>
      </c>
      <c r="BL142" s="13" t="s">
        <v>193</v>
      </c>
      <c r="BM142" s="140" t="s">
        <v>215</v>
      </c>
    </row>
    <row r="143" spans="2:65" s="1" customFormat="1" ht="24">
      <c r="B143" s="128"/>
      <c r="C143" s="147" t="s">
        <v>167</v>
      </c>
      <c r="D143" s="147" t="s">
        <v>195</v>
      </c>
      <c r="E143" s="148" t="s">
        <v>216</v>
      </c>
      <c r="F143" s="149" t="s">
        <v>217</v>
      </c>
      <c r="G143" s="150" t="s">
        <v>191</v>
      </c>
      <c r="H143" s="151">
        <v>28</v>
      </c>
      <c r="I143" s="152"/>
      <c r="J143" s="153">
        <f t="shared" si="0"/>
        <v>0</v>
      </c>
      <c r="K143" s="149" t="s">
        <v>1</v>
      </c>
      <c r="L143" s="154"/>
      <c r="M143" s="155" t="s">
        <v>1</v>
      </c>
      <c r="N143" s="156" t="s">
        <v>39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198</v>
      </c>
      <c r="AT143" s="140" t="s">
        <v>195</v>
      </c>
      <c r="AU143" s="140" t="s">
        <v>84</v>
      </c>
      <c r="AY143" s="13" t="s">
        <v>129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3" t="s">
        <v>82</v>
      </c>
      <c r="BK143" s="141">
        <f t="shared" si="9"/>
        <v>0</v>
      </c>
      <c r="BL143" s="13" t="s">
        <v>193</v>
      </c>
      <c r="BM143" s="140" t="s">
        <v>218</v>
      </c>
    </row>
    <row r="144" spans="2:65" s="1" customFormat="1" ht="44.25" customHeight="1">
      <c r="B144" s="128"/>
      <c r="C144" s="147" t="s">
        <v>219</v>
      </c>
      <c r="D144" s="147" t="s">
        <v>195</v>
      </c>
      <c r="E144" s="148" t="s">
        <v>220</v>
      </c>
      <c r="F144" s="149" t="s">
        <v>221</v>
      </c>
      <c r="G144" s="150" t="s">
        <v>222</v>
      </c>
      <c r="H144" s="151">
        <v>1</v>
      </c>
      <c r="I144" s="152"/>
      <c r="J144" s="153">
        <f t="shared" si="0"/>
        <v>0</v>
      </c>
      <c r="K144" s="149" t="s">
        <v>1</v>
      </c>
      <c r="L144" s="154"/>
      <c r="M144" s="155" t="s">
        <v>1</v>
      </c>
      <c r="N144" s="156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198</v>
      </c>
      <c r="AT144" s="140" t="s">
        <v>195</v>
      </c>
      <c r="AU144" s="140" t="s">
        <v>84</v>
      </c>
      <c r="AY144" s="13" t="s">
        <v>129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193</v>
      </c>
      <c r="BM144" s="140" t="s">
        <v>223</v>
      </c>
    </row>
    <row r="145" spans="2:65" s="1" customFormat="1" ht="44.25" customHeight="1">
      <c r="B145" s="128"/>
      <c r="C145" s="147" t="s">
        <v>224</v>
      </c>
      <c r="D145" s="147" t="s">
        <v>195</v>
      </c>
      <c r="E145" s="148" t="s">
        <v>225</v>
      </c>
      <c r="F145" s="149" t="s">
        <v>226</v>
      </c>
      <c r="G145" s="150" t="s">
        <v>222</v>
      </c>
      <c r="H145" s="151">
        <v>2</v>
      </c>
      <c r="I145" s="152"/>
      <c r="J145" s="153">
        <f t="shared" si="0"/>
        <v>0</v>
      </c>
      <c r="K145" s="149" t="s">
        <v>1</v>
      </c>
      <c r="L145" s="154"/>
      <c r="M145" s="155" t="s">
        <v>1</v>
      </c>
      <c r="N145" s="156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198</v>
      </c>
      <c r="AT145" s="140" t="s">
        <v>195</v>
      </c>
      <c r="AU145" s="140" t="s">
        <v>84</v>
      </c>
      <c r="AY145" s="13" t="s">
        <v>129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193</v>
      </c>
      <c r="BM145" s="140" t="s">
        <v>227</v>
      </c>
    </row>
    <row r="146" spans="2:65" s="1" customFormat="1" ht="44.25" customHeight="1">
      <c r="B146" s="128"/>
      <c r="C146" s="147" t="s">
        <v>228</v>
      </c>
      <c r="D146" s="147" t="s">
        <v>195</v>
      </c>
      <c r="E146" s="148" t="s">
        <v>229</v>
      </c>
      <c r="F146" s="149" t="s">
        <v>955</v>
      </c>
      <c r="G146" s="150" t="s">
        <v>222</v>
      </c>
      <c r="H146" s="151">
        <v>18</v>
      </c>
      <c r="I146" s="152"/>
      <c r="J146" s="153">
        <f t="shared" si="0"/>
        <v>0</v>
      </c>
      <c r="K146" s="149" t="s">
        <v>1</v>
      </c>
      <c r="L146" s="154"/>
      <c r="M146" s="155" t="s">
        <v>1</v>
      </c>
      <c r="N146" s="156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198</v>
      </c>
      <c r="AT146" s="140" t="s">
        <v>195</v>
      </c>
      <c r="AU146" s="140" t="s">
        <v>84</v>
      </c>
      <c r="AY146" s="13" t="s">
        <v>129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193</v>
      </c>
      <c r="BM146" s="140" t="s">
        <v>231</v>
      </c>
    </row>
    <row r="147" spans="2:65" s="1" customFormat="1" ht="44.25" customHeight="1">
      <c r="B147" s="128"/>
      <c r="C147" s="147" t="s">
        <v>232</v>
      </c>
      <c r="D147" s="147" t="s">
        <v>195</v>
      </c>
      <c r="E147" s="148" t="s">
        <v>233</v>
      </c>
      <c r="F147" s="149" t="s">
        <v>234</v>
      </c>
      <c r="G147" s="150" t="s">
        <v>222</v>
      </c>
      <c r="H147" s="151">
        <v>10</v>
      </c>
      <c r="I147" s="152"/>
      <c r="J147" s="153">
        <f t="shared" si="0"/>
        <v>0</v>
      </c>
      <c r="K147" s="149" t="s">
        <v>1</v>
      </c>
      <c r="L147" s="154"/>
      <c r="M147" s="155" t="s">
        <v>1</v>
      </c>
      <c r="N147" s="156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198</v>
      </c>
      <c r="AT147" s="140" t="s">
        <v>195</v>
      </c>
      <c r="AU147" s="140" t="s">
        <v>84</v>
      </c>
      <c r="AY147" s="13" t="s">
        <v>129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193</v>
      </c>
      <c r="BM147" s="140" t="s">
        <v>235</v>
      </c>
    </row>
    <row r="148" spans="2:65" s="1" customFormat="1" ht="44.25" customHeight="1">
      <c r="B148" s="128"/>
      <c r="C148" s="147" t="s">
        <v>236</v>
      </c>
      <c r="D148" s="147" t="s">
        <v>195</v>
      </c>
      <c r="E148" s="148" t="s">
        <v>237</v>
      </c>
      <c r="F148" s="149" t="s">
        <v>238</v>
      </c>
      <c r="G148" s="150" t="s">
        <v>222</v>
      </c>
      <c r="H148" s="151">
        <v>12</v>
      </c>
      <c r="I148" s="152"/>
      <c r="J148" s="153">
        <f t="shared" si="0"/>
        <v>0</v>
      </c>
      <c r="K148" s="149" t="s">
        <v>1</v>
      </c>
      <c r="L148" s="154"/>
      <c r="M148" s="155" t="s">
        <v>1</v>
      </c>
      <c r="N148" s="156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198</v>
      </c>
      <c r="AT148" s="140" t="s">
        <v>195</v>
      </c>
      <c r="AU148" s="140" t="s">
        <v>84</v>
      </c>
      <c r="AY148" s="13" t="s">
        <v>129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193</v>
      </c>
      <c r="BM148" s="140" t="s">
        <v>239</v>
      </c>
    </row>
    <row r="149" spans="2:65" s="1" customFormat="1" ht="21.75" customHeight="1">
      <c r="B149" s="128"/>
      <c r="C149" s="147" t="s">
        <v>8</v>
      </c>
      <c r="D149" s="147" t="s">
        <v>195</v>
      </c>
      <c r="E149" s="148" t="s">
        <v>240</v>
      </c>
      <c r="F149" s="149" t="s">
        <v>241</v>
      </c>
      <c r="G149" s="150" t="s">
        <v>242</v>
      </c>
      <c r="H149" s="151">
        <v>18</v>
      </c>
      <c r="I149" s="152"/>
      <c r="J149" s="153">
        <f t="shared" si="0"/>
        <v>0</v>
      </c>
      <c r="K149" s="149" t="s">
        <v>1</v>
      </c>
      <c r="L149" s="154"/>
      <c r="M149" s="155" t="s">
        <v>1</v>
      </c>
      <c r="N149" s="156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198</v>
      </c>
      <c r="AT149" s="140" t="s">
        <v>195</v>
      </c>
      <c r="AU149" s="140" t="s">
        <v>84</v>
      </c>
      <c r="AY149" s="13" t="s">
        <v>129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193</v>
      </c>
      <c r="BM149" s="140" t="s">
        <v>243</v>
      </c>
    </row>
    <row r="150" spans="2:65" s="1" customFormat="1" ht="24">
      <c r="B150" s="128"/>
      <c r="C150" s="129" t="s">
        <v>193</v>
      </c>
      <c r="D150" s="129" t="s">
        <v>132</v>
      </c>
      <c r="E150" s="130" t="s">
        <v>244</v>
      </c>
      <c r="F150" s="131" t="s">
        <v>245</v>
      </c>
      <c r="G150" s="132" t="s">
        <v>246</v>
      </c>
      <c r="H150" s="133">
        <v>1</v>
      </c>
      <c r="I150" s="134"/>
      <c r="J150" s="135">
        <f t="shared" si="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193</v>
      </c>
      <c r="AT150" s="140" t="s">
        <v>132</v>
      </c>
      <c r="AU150" s="140" t="s">
        <v>84</v>
      </c>
      <c r="AY150" s="13" t="s">
        <v>129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193</v>
      </c>
      <c r="BM150" s="140" t="s">
        <v>247</v>
      </c>
    </row>
    <row r="151" spans="2:65" s="1" customFormat="1" ht="21.75" customHeight="1">
      <c r="B151" s="128"/>
      <c r="C151" s="129" t="s">
        <v>248</v>
      </c>
      <c r="D151" s="129" t="s">
        <v>132</v>
      </c>
      <c r="E151" s="130" t="s">
        <v>249</v>
      </c>
      <c r="F151" s="131" t="s">
        <v>250</v>
      </c>
      <c r="G151" s="132" t="s">
        <v>222</v>
      </c>
      <c r="H151" s="133">
        <v>4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9.0000000000000006E-5</v>
      </c>
      <c r="R151" s="138">
        <f t="shared" si="2"/>
        <v>3.6000000000000002E-4</v>
      </c>
      <c r="S151" s="138">
        <v>0</v>
      </c>
      <c r="T151" s="139">
        <f t="shared" si="3"/>
        <v>0</v>
      </c>
      <c r="AR151" s="140" t="s">
        <v>193</v>
      </c>
      <c r="AT151" s="140" t="s">
        <v>132</v>
      </c>
      <c r="AU151" s="140" t="s">
        <v>84</v>
      </c>
      <c r="AY151" s="13" t="s">
        <v>129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193</v>
      </c>
      <c r="BM151" s="140" t="s">
        <v>251</v>
      </c>
    </row>
    <row r="152" spans="2:65" s="1" customFormat="1" ht="24">
      <c r="B152" s="128"/>
      <c r="C152" s="147" t="s">
        <v>252</v>
      </c>
      <c r="D152" s="147" t="s">
        <v>195</v>
      </c>
      <c r="E152" s="148" t="s">
        <v>253</v>
      </c>
      <c r="F152" s="149" t="s">
        <v>254</v>
      </c>
      <c r="G152" s="150" t="s">
        <v>222</v>
      </c>
      <c r="H152" s="151">
        <v>2</v>
      </c>
      <c r="I152" s="152"/>
      <c r="J152" s="153">
        <f t="shared" si="0"/>
        <v>0</v>
      </c>
      <c r="K152" s="149" t="s">
        <v>192</v>
      </c>
      <c r="L152" s="154"/>
      <c r="M152" s="155" t="s">
        <v>1</v>
      </c>
      <c r="N152" s="156" t="s">
        <v>39</v>
      </c>
      <c r="P152" s="138">
        <f t="shared" si="1"/>
        <v>0</v>
      </c>
      <c r="Q152" s="138">
        <v>1.2999999999999999E-3</v>
      </c>
      <c r="R152" s="138">
        <f t="shared" si="2"/>
        <v>2.5999999999999999E-3</v>
      </c>
      <c r="S152" s="138">
        <v>0</v>
      </c>
      <c r="T152" s="139">
        <f t="shared" si="3"/>
        <v>0</v>
      </c>
      <c r="AR152" s="140" t="s">
        <v>198</v>
      </c>
      <c r="AT152" s="140" t="s">
        <v>195</v>
      </c>
      <c r="AU152" s="140" t="s">
        <v>84</v>
      </c>
      <c r="AY152" s="13" t="s">
        <v>129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193</v>
      </c>
      <c r="BM152" s="140" t="s">
        <v>255</v>
      </c>
    </row>
    <row r="153" spans="2:65" s="1" customFormat="1" ht="24">
      <c r="B153" s="128"/>
      <c r="C153" s="147" t="s">
        <v>256</v>
      </c>
      <c r="D153" s="147" t="s">
        <v>195</v>
      </c>
      <c r="E153" s="148" t="s">
        <v>257</v>
      </c>
      <c r="F153" s="149" t="s">
        <v>258</v>
      </c>
      <c r="G153" s="150" t="s">
        <v>222</v>
      </c>
      <c r="H153" s="151">
        <v>2</v>
      </c>
      <c r="I153" s="152"/>
      <c r="J153" s="153">
        <f t="shared" si="0"/>
        <v>0</v>
      </c>
      <c r="K153" s="149" t="s">
        <v>192</v>
      </c>
      <c r="L153" s="154"/>
      <c r="M153" s="155" t="s">
        <v>1</v>
      </c>
      <c r="N153" s="156" t="s">
        <v>39</v>
      </c>
      <c r="P153" s="138">
        <f t="shared" si="1"/>
        <v>0</v>
      </c>
      <c r="Q153" s="138">
        <v>2.2000000000000001E-3</v>
      </c>
      <c r="R153" s="138">
        <f t="shared" si="2"/>
        <v>4.4000000000000003E-3</v>
      </c>
      <c r="S153" s="138">
        <v>0</v>
      </c>
      <c r="T153" s="139">
        <f t="shared" si="3"/>
        <v>0</v>
      </c>
      <c r="AR153" s="140" t="s">
        <v>198</v>
      </c>
      <c r="AT153" s="140" t="s">
        <v>195</v>
      </c>
      <c r="AU153" s="140" t="s">
        <v>84</v>
      </c>
      <c r="AY153" s="13" t="s">
        <v>129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193</v>
      </c>
      <c r="BM153" s="140" t="s">
        <v>259</v>
      </c>
    </row>
    <row r="154" spans="2:65" s="1" customFormat="1" ht="36">
      <c r="B154" s="128"/>
      <c r="C154" s="129" t="s">
        <v>260</v>
      </c>
      <c r="D154" s="129" t="s">
        <v>132</v>
      </c>
      <c r="E154" s="130" t="s">
        <v>261</v>
      </c>
      <c r="F154" s="131" t="s">
        <v>262</v>
      </c>
      <c r="G154" s="132" t="s">
        <v>263</v>
      </c>
      <c r="H154" s="133">
        <v>48</v>
      </c>
      <c r="I154" s="134"/>
      <c r="J154" s="135">
        <f t="shared" si="0"/>
        <v>0</v>
      </c>
      <c r="K154" s="131" t="s">
        <v>192</v>
      </c>
      <c r="L154" s="28"/>
      <c r="M154" s="136" t="s">
        <v>1</v>
      </c>
      <c r="N154" s="137" t="s">
        <v>39</v>
      </c>
      <c r="P154" s="138">
        <f t="shared" si="1"/>
        <v>0</v>
      </c>
      <c r="Q154" s="138">
        <v>6.9999999999999994E-5</v>
      </c>
      <c r="R154" s="138">
        <f t="shared" si="2"/>
        <v>3.3599999999999997E-3</v>
      </c>
      <c r="S154" s="138">
        <v>0</v>
      </c>
      <c r="T154" s="139">
        <f t="shared" si="3"/>
        <v>0</v>
      </c>
      <c r="AR154" s="140" t="s">
        <v>193</v>
      </c>
      <c r="AT154" s="140" t="s">
        <v>132</v>
      </c>
      <c r="AU154" s="140" t="s">
        <v>84</v>
      </c>
      <c r="AY154" s="13" t="s">
        <v>129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193</v>
      </c>
      <c r="BM154" s="140" t="s">
        <v>264</v>
      </c>
    </row>
    <row r="155" spans="2:65" s="1" customFormat="1" ht="16.5" customHeight="1">
      <c r="B155" s="128"/>
      <c r="C155" s="147" t="s">
        <v>7</v>
      </c>
      <c r="D155" s="147" t="s">
        <v>195</v>
      </c>
      <c r="E155" s="148" t="s">
        <v>265</v>
      </c>
      <c r="F155" s="149" t="s">
        <v>266</v>
      </c>
      <c r="G155" s="150" t="s">
        <v>263</v>
      </c>
      <c r="H155" s="151">
        <v>48</v>
      </c>
      <c r="I155" s="152"/>
      <c r="J155" s="153">
        <f t="shared" si="0"/>
        <v>0</v>
      </c>
      <c r="K155" s="149" t="s">
        <v>1</v>
      </c>
      <c r="L155" s="154"/>
      <c r="M155" s="155" t="s">
        <v>1</v>
      </c>
      <c r="N155" s="156" t="s">
        <v>39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198</v>
      </c>
      <c r="AT155" s="140" t="s">
        <v>195</v>
      </c>
      <c r="AU155" s="140" t="s">
        <v>84</v>
      </c>
      <c r="AY155" s="13" t="s">
        <v>129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3" t="s">
        <v>82</v>
      </c>
      <c r="BK155" s="141">
        <f t="shared" si="9"/>
        <v>0</v>
      </c>
      <c r="BL155" s="13" t="s">
        <v>193</v>
      </c>
      <c r="BM155" s="140" t="s">
        <v>267</v>
      </c>
    </row>
    <row r="156" spans="2:65" s="11" customFormat="1" ht="22.9" customHeight="1">
      <c r="B156" s="116"/>
      <c r="D156" s="117" t="s">
        <v>73</v>
      </c>
      <c r="E156" s="126" t="s">
        <v>268</v>
      </c>
      <c r="F156" s="126" t="s">
        <v>269</v>
      </c>
      <c r="I156" s="119"/>
      <c r="J156" s="127">
        <f>BK156</f>
        <v>0</v>
      </c>
      <c r="L156" s="116"/>
      <c r="M156" s="121"/>
      <c r="P156" s="122">
        <f>SUM(P157:P159)</f>
        <v>0</v>
      </c>
      <c r="R156" s="122">
        <f>SUM(R157:R159)</f>
        <v>4.4399999999999995E-3</v>
      </c>
      <c r="T156" s="123">
        <f>SUM(T157:T159)</f>
        <v>0</v>
      </c>
      <c r="AR156" s="117" t="s">
        <v>84</v>
      </c>
      <c r="AT156" s="124" t="s">
        <v>73</v>
      </c>
      <c r="AU156" s="124" t="s">
        <v>82</v>
      </c>
      <c r="AY156" s="117" t="s">
        <v>129</v>
      </c>
      <c r="BK156" s="125">
        <f>SUM(BK157:BK159)</f>
        <v>0</v>
      </c>
    </row>
    <row r="157" spans="2:65" s="1" customFormat="1" ht="21.75" customHeight="1">
      <c r="B157" s="128"/>
      <c r="C157" s="129" t="s">
        <v>270</v>
      </c>
      <c r="D157" s="129" t="s">
        <v>132</v>
      </c>
      <c r="E157" s="130" t="s">
        <v>271</v>
      </c>
      <c r="F157" s="131" t="s">
        <v>272</v>
      </c>
      <c r="G157" s="132" t="s">
        <v>191</v>
      </c>
      <c r="H157" s="133">
        <v>10</v>
      </c>
      <c r="I157" s="134"/>
      <c r="J157" s="135">
        <f>ROUND(I157*H157,2)</f>
        <v>0</v>
      </c>
      <c r="K157" s="131" t="s">
        <v>192</v>
      </c>
      <c r="L157" s="28"/>
      <c r="M157" s="136" t="s">
        <v>1</v>
      </c>
      <c r="N157" s="137" t="s">
        <v>39</v>
      </c>
      <c r="P157" s="138">
        <f>O157*H157</f>
        <v>0</v>
      </c>
      <c r="Q157" s="138">
        <v>4.0999999999999999E-4</v>
      </c>
      <c r="R157" s="138">
        <f>Q157*H157</f>
        <v>4.0999999999999995E-3</v>
      </c>
      <c r="S157" s="138">
        <v>0</v>
      </c>
      <c r="T157" s="139">
        <f>S157*H157</f>
        <v>0</v>
      </c>
      <c r="AR157" s="140" t="s">
        <v>193</v>
      </c>
      <c r="AT157" s="140" t="s">
        <v>132</v>
      </c>
      <c r="AU157" s="140" t="s">
        <v>84</v>
      </c>
      <c r="AY157" s="13" t="s">
        <v>129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82</v>
      </c>
      <c r="BK157" s="141">
        <f>ROUND(I157*H157,2)</f>
        <v>0</v>
      </c>
      <c r="BL157" s="13" t="s">
        <v>193</v>
      </c>
      <c r="BM157" s="140" t="s">
        <v>273</v>
      </c>
    </row>
    <row r="158" spans="2:65" s="1" customFormat="1" ht="24">
      <c r="B158" s="128"/>
      <c r="C158" s="129" t="s">
        <v>274</v>
      </c>
      <c r="D158" s="129" t="s">
        <v>132</v>
      </c>
      <c r="E158" s="130" t="s">
        <v>275</v>
      </c>
      <c r="F158" s="131" t="s">
        <v>276</v>
      </c>
      <c r="G158" s="132" t="s">
        <v>222</v>
      </c>
      <c r="H158" s="133">
        <v>1</v>
      </c>
      <c r="I158" s="134"/>
      <c r="J158" s="135">
        <f>ROUND(I158*H158,2)</f>
        <v>0</v>
      </c>
      <c r="K158" s="131" t="s">
        <v>1</v>
      </c>
      <c r="L158" s="28"/>
      <c r="M158" s="136" t="s">
        <v>1</v>
      </c>
      <c r="N158" s="137" t="s">
        <v>39</v>
      </c>
      <c r="P158" s="138">
        <f>O158*H158</f>
        <v>0</v>
      </c>
      <c r="Q158" s="138">
        <v>3.4000000000000002E-4</v>
      </c>
      <c r="R158" s="138">
        <f>Q158*H158</f>
        <v>3.4000000000000002E-4</v>
      </c>
      <c r="S158" s="138">
        <v>0</v>
      </c>
      <c r="T158" s="139">
        <f>S158*H158</f>
        <v>0</v>
      </c>
      <c r="AR158" s="140" t="s">
        <v>193</v>
      </c>
      <c r="AT158" s="140" t="s">
        <v>132</v>
      </c>
      <c r="AU158" s="140" t="s">
        <v>84</v>
      </c>
      <c r="AY158" s="13" t="s">
        <v>129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82</v>
      </c>
      <c r="BK158" s="141">
        <f>ROUND(I158*H158,2)</f>
        <v>0</v>
      </c>
      <c r="BL158" s="13" t="s">
        <v>193</v>
      </c>
      <c r="BM158" s="140" t="s">
        <v>277</v>
      </c>
    </row>
    <row r="159" spans="2:65" s="1" customFormat="1" ht="24">
      <c r="B159" s="128"/>
      <c r="C159" s="129" t="s">
        <v>278</v>
      </c>
      <c r="D159" s="129" t="s">
        <v>132</v>
      </c>
      <c r="E159" s="130" t="s">
        <v>279</v>
      </c>
      <c r="F159" s="131" t="s">
        <v>280</v>
      </c>
      <c r="G159" s="132" t="s">
        <v>191</v>
      </c>
      <c r="H159" s="133">
        <v>10</v>
      </c>
      <c r="I159" s="134"/>
      <c r="J159" s="135">
        <f>ROUND(I159*H159,2)</f>
        <v>0</v>
      </c>
      <c r="K159" s="131" t="s">
        <v>192</v>
      </c>
      <c r="L159" s="28"/>
      <c r="M159" s="136" t="s">
        <v>1</v>
      </c>
      <c r="N159" s="137" t="s">
        <v>39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193</v>
      </c>
      <c r="AT159" s="140" t="s">
        <v>132</v>
      </c>
      <c r="AU159" s="140" t="s">
        <v>84</v>
      </c>
      <c r="AY159" s="13" t="s">
        <v>129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82</v>
      </c>
      <c r="BK159" s="141">
        <f>ROUND(I159*H159,2)</f>
        <v>0</v>
      </c>
      <c r="BL159" s="13" t="s">
        <v>193</v>
      </c>
      <c r="BM159" s="140" t="s">
        <v>281</v>
      </c>
    </row>
    <row r="160" spans="2:65" s="11" customFormat="1" ht="22.9" customHeight="1">
      <c r="B160" s="116"/>
      <c r="D160" s="117" t="s">
        <v>73</v>
      </c>
      <c r="E160" s="126" t="s">
        <v>282</v>
      </c>
      <c r="F160" s="126" t="s">
        <v>283</v>
      </c>
      <c r="I160" s="119"/>
      <c r="J160" s="127">
        <f>BK160</f>
        <v>0</v>
      </c>
      <c r="L160" s="116"/>
      <c r="M160" s="121"/>
      <c r="P160" s="122">
        <f>SUM(P161:P164)</f>
        <v>0</v>
      </c>
      <c r="R160" s="122">
        <f>SUM(R161:R164)</f>
        <v>2.3479999999999997E-2</v>
      </c>
      <c r="T160" s="123">
        <f>SUM(T161:T164)</f>
        <v>0</v>
      </c>
      <c r="AR160" s="117" t="s">
        <v>84</v>
      </c>
      <c r="AT160" s="124" t="s">
        <v>73</v>
      </c>
      <c r="AU160" s="124" t="s">
        <v>82</v>
      </c>
      <c r="AY160" s="117" t="s">
        <v>129</v>
      </c>
      <c r="BK160" s="125">
        <f>SUM(BK161:BK164)</f>
        <v>0</v>
      </c>
    </row>
    <row r="161" spans="2:65" s="1" customFormat="1" ht="33" customHeight="1">
      <c r="B161" s="128"/>
      <c r="C161" s="129" t="s">
        <v>284</v>
      </c>
      <c r="D161" s="129" t="s">
        <v>132</v>
      </c>
      <c r="E161" s="130" t="s">
        <v>285</v>
      </c>
      <c r="F161" s="131" t="s">
        <v>286</v>
      </c>
      <c r="G161" s="132" t="s">
        <v>191</v>
      </c>
      <c r="H161" s="133">
        <v>4</v>
      </c>
      <c r="I161" s="134"/>
      <c r="J161" s="135">
        <f>ROUND(I161*H161,2)</f>
        <v>0</v>
      </c>
      <c r="K161" s="131" t="s">
        <v>192</v>
      </c>
      <c r="L161" s="28"/>
      <c r="M161" s="136" t="s">
        <v>1</v>
      </c>
      <c r="N161" s="137" t="s">
        <v>39</v>
      </c>
      <c r="P161" s="138">
        <f>O161*H161</f>
        <v>0</v>
      </c>
      <c r="Q161" s="138">
        <v>1.16E-3</v>
      </c>
      <c r="R161" s="138">
        <f>Q161*H161</f>
        <v>4.64E-3</v>
      </c>
      <c r="S161" s="138">
        <v>0</v>
      </c>
      <c r="T161" s="139">
        <f>S161*H161</f>
        <v>0</v>
      </c>
      <c r="AR161" s="140" t="s">
        <v>193</v>
      </c>
      <c r="AT161" s="140" t="s">
        <v>132</v>
      </c>
      <c r="AU161" s="140" t="s">
        <v>84</v>
      </c>
      <c r="AY161" s="13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82</v>
      </c>
      <c r="BK161" s="141">
        <f>ROUND(I161*H161,2)</f>
        <v>0</v>
      </c>
      <c r="BL161" s="13" t="s">
        <v>193</v>
      </c>
      <c r="BM161" s="140" t="s">
        <v>287</v>
      </c>
    </row>
    <row r="162" spans="2:65" s="1" customFormat="1" ht="33" customHeight="1">
      <c r="B162" s="128"/>
      <c r="C162" s="129" t="s">
        <v>288</v>
      </c>
      <c r="D162" s="129" t="s">
        <v>132</v>
      </c>
      <c r="E162" s="130" t="s">
        <v>289</v>
      </c>
      <c r="F162" s="131" t="s">
        <v>290</v>
      </c>
      <c r="G162" s="132" t="s">
        <v>191</v>
      </c>
      <c r="H162" s="133">
        <v>11</v>
      </c>
      <c r="I162" s="134"/>
      <c r="J162" s="135">
        <f>ROUND(I162*H162,2)</f>
        <v>0</v>
      </c>
      <c r="K162" s="131" t="s">
        <v>192</v>
      </c>
      <c r="L162" s="28"/>
      <c r="M162" s="136" t="s">
        <v>1</v>
      </c>
      <c r="N162" s="137" t="s">
        <v>39</v>
      </c>
      <c r="P162" s="138">
        <f>O162*H162</f>
        <v>0</v>
      </c>
      <c r="Q162" s="138">
        <v>1.4400000000000001E-3</v>
      </c>
      <c r="R162" s="138">
        <f>Q162*H162</f>
        <v>1.584E-2</v>
      </c>
      <c r="S162" s="138">
        <v>0</v>
      </c>
      <c r="T162" s="139">
        <f>S162*H162</f>
        <v>0</v>
      </c>
      <c r="AR162" s="140" t="s">
        <v>193</v>
      </c>
      <c r="AT162" s="140" t="s">
        <v>132</v>
      </c>
      <c r="AU162" s="140" t="s">
        <v>84</v>
      </c>
      <c r="AY162" s="13" t="s">
        <v>129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82</v>
      </c>
      <c r="BK162" s="141">
        <f>ROUND(I162*H162,2)</f>
        <v>0</v>
      </c>
      <c r="BL162" s="13" t="s">
        <v>193</v>
      </c>
      <c r="BM162" s="140" t="s">
        <v>291</v>
      </c>
    </row>
    <row r="163" spans="2:65" s="1" customFormat="1" ht="36">
      <c r="B163" s="128"/>
      <c r="C163" s="129" t="s">
        <v>292</v>
      </c>
      <c r="D163" s="129" t="s">
        <v>132</v>
      </c>
      <c r="E163" s="130" t="s">
        <v>293</v>
      </c>
      <c r="F163" s="131" t="s">
        <v>294</v>
      </c>
      <c r="G163" s="132" t="s">
        <v>191</v>
      </c>
      <c r="H163" s="133">
        <v>15</v>
      </c>
      <c r="I163" s="134"/>
      <c r="J163" s="135">
        <f>ROUND(I163*H163,2)</f>
        <v>0</v>
      </c>
      <c r="K163" s="131" t="s">
        <v>192</v>
      </c>
      <c r="L163" s="28"/>
      <c r="M163" s="136" t="s">
        <v>1</v>
      </c>
      <c r="N163" s="137" t="s">
        <v>39</v>
      </c>
      <c r="P163" s="138">
        <f>O163*H163</f>
        <v>0</v>
      </c>
      <c r="Q163" s="138">
        <v>1.9000000000000001E-4</v>
      </c>
      <c r="R163" s="138">
        <f>Q163*H163</f>
        <v>2.8500000000000001E-3</v>
      </c>
      <c r="S163" s="138">
        <v>0</v>
      </c>
      <c r="T163" s="139">
        <f>S163*H163</f>
        <v>0</v>
      </c>
      <c r="AR163" s="140" t="s">
        <v>193</v>
      </c>
      <c r="AT163" s="140" t="s">
        <v>132</v>
      </c>
      <c r="AU163" s="140" t="s">
        <v>84</v>
      </c>
      <c r="AY163" s="13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82</v>
      </c>
      <c r="BK163" s="141">
        <f>ROUND(I163*H163,2)</f>
        <v>0</v>
      </c>
      <c r="BL163" s="13" t="s">
        <v>193</v>
      </c>
      <c r="BM163" s="140" t="s">
        <v>295</v>
      </c>
    </row>
    <row r="164" spans="2:65" s="1" customFormat="1" ht="33" customHeight="1">
      <c r="B164" s="128"/>
      <c r="C164" s="129" t="s">
        <v>296</v>
      </c>
      <c r="D164" s="129" t="s">
        <v>132</v>
      </c>
      <c r="E164" s="130" t="s">
        <v>297</v>
      </c>
      <c r="F164" s="131" t="s">
        <v>298</v>
      </c>
      <c r="G164" s="132" t="s">
        <v>191</v>
      </c>
      <c r="H164" s="133">
        <v>15</v>
      </c>
      <c r="I164" s="134"/>
      <c r="J164" s="135">
        <f>ROUND(I164*H164,2)</f>
        <v>0</v>
      </c>
      <c r="K164" s="131" t="s">
        <v>192</v>
      </c>
      <c r="L164" s="28"/>
      <c r="M164" s="136" t="s">
        <v>1</v>
      </c>
      <c r="N164" s="137" t="s">
        <v>39</v>
      </c>
      <c r="P164" s="138">
        <f>O164*H164</f>
        <v>0</v>
      </c>
      <c r="Q164" s="138">
        <v>1.0000000000000001E-5</v>
      </c>
      <c r="R164" s="138">
        <f>Q164*H164</f>
        <v>1.5000000000000001E-4</v>
      </c>
      <c r="S164" s="138">
        <v>0</v>
      </c>
      <c r="T164" s="139">
        <f>S164*H164</f>
        <v>0</v>
      </c>
      <c r="AR164" s="140" t="s">
        <v>193</v>
      </c>
      <c r="AT164" s="140" t="s">
        <v>132</v>
      </c>
      <c r="AU164" s="140" t="s">
        <v>84</v>
      </c>
      <c r="AY164" s="13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82</v>
      </c>
      <c r="BK164" s="141">
        <f>ROUND(I164*H164,2)</f>
        <v>0</v>
      </c>
      <c r="BL164" s="13" t="s">
        <v>193</v>
      </c>
      <c r="BM164" s="140" t="s">
        <v>299</v>
      </c>
    </row>
    <row r="165" spans="2:65" s="11" customFormat="1" ht="22.9" customHeight="1">
      <c r="B165" s="116"/>
      <c r="D165" s="117" t="s">
        <v>73</v>
      </c>
      <c r="E165" s="126" t="s">
        <v>300</v>
      </c>
      <c r="F165" s="126" t="s">
        <v>301</v>
      </c>
      <c r="I165" s="119"/>
      <c r="J165" s="127">
        <f>BK165</f>
        <v>0</v>
      </c>
      <c r="L165" s="116"/>
      <c r="M165" s="121"/>
      <c r="P165" s="122">
        <f>SUM(P166:P209)</f>
        <v>0</v>
      </c>
      <c r="R165" s="122">
        <f>SUM(R166:R209)</f>
        <v>0.21481999999999998</v>
      </c>
      <c r="T165" s="123">
        <f>SUM(T166:T209)</f>
        <v>0</v>
      </c>
      <c r="AR165" s="117" t="s">
        <v>84</v>
      </c>
      <c r="AT165" s="124" t="s">
        <v>73</v>
      </c>
      <c r="AU165" s="124" t="s">
        <v>82</v>
      </c>
      <c r="AY165" s="117" t="s">
        <v>129</v>
      </c>
      <c r="BK165" s="125">
        <f>SUM(BK166:BK209)</f>
        <v>0</v>
      </c>
    </row>
    <row r="166" spans="2:65" s="1" customFormat="1" ht="167.1" customHeight="1">
      <c r="B166" s="128"/>
      <c r="C166" s="129" t="s">
        <v>302</v>
      </c>
      <c r="D166" s="129" t="s">
        <v>132</v>
      </c>
      <c r="E166" s="130" t="s">
        <v>303</v>
      </c>
      <c r="F166" s="131" t="s">
        <v>1000</v>
      </c>
      <c r="G166" s="132" t="s">
        <v>222</v>
      </c>
      <c r="H166" s="133">
        <v>1</v>
      </c>
      <c r="I166" s="134"/>
      <c r="J166" s="135">
        <f t="shared" ref="J166:J209" si="10">ROUND(I166*H166,2)</f>
        <v>0</v>
      </c>
      <c r="K166" s="131" t="s">
        <v>1</v>
      </c>
      <c r="L166" s="28"/>
      <c r="M166" s="136" t="s">
        <v>1</v>
      </c>
      <c r="N166" s="137" t="s">
        <v>39</v>
      </c>
      <c r="P166" s="138">
        <f t="shared" ref="P166:P209" si="11">O166*H166</f>
        <v>0</v>
      </c>
      <c r="Q166" s="138">
        <v>0</v>
      </c>
      <c r="R166" s="138">
        <f t="shared" ref="R166:R209" si="12">Q166*H166</f>
        <v>0</v>
      </c>
      <c r="S166" s="138">
        <v>0</v>
      </c>
      <c r="T166" s="139">
        <f t="shared" ref="T166:T209" si="13">S166*H166</f>
        <v>0</v>
      </c>
      <c r="AR166" s="140" t="s">
        <v>193</v>
      </c>
      <c r="AT166" s="140" t="s">
        <v>132</v>
      </c>
      <c r="AU166" s="140" t="s">
        <v>84</v>
      </c>
      <c r="AY166" s="13" t="s">
        <v>129</v>
      </c>
      <c r="BE166" s="141">
        <f t="shared" ref="BE166:BE209" si="14">IF(N166="základní",J166,0)</f>
        <v>0</v>
      </c>
      <c r="BF166" s="141">
        <f t="shared" ref="BF166:BF209" si="15">IF(N166="snížená",J166,0)</f>
        <v>0</v>
      </c>
      <c r="BG166" s="141">
        <f t="shared" ref="BG166:BG209" si="16">IF(N166="zákl. přenesená",J166,0)</f>
        <v>0</v>
      </c>
      <c r="BH166" s="141">
        <f t="shared" ref="BH166:BH209" si="17">IF(N166="sníž. přenesená",J166,0)</f>
        <v>0</v>
      </c>
      <c r="BI166" s="141">
        <f t="shared" ref="BI166:BI209" si="18">IF(N166="nulová",J166,0)</f>
        <v>0</v>
      </c>
      <c r="BJ166" s="13" t="s">
        <v>82</v>
      </c>
      <c r="BK166" s="141">
        <f t="shared" ref="BK166:BK209" si="19">ROUND(I166*H166,2)</f>
        <v>0</v>
      </c>
      <c r="BL166" s="13" t="s">
        <v>193</v>
      </c>
      <c r="BM166" s="140" t="s">
        <v>305</v>
      </c>
    </row>
    <row r="167" spans="2:65" s="1" customFormat="1" ht="24">
      <c r="B167" s="128"/>
      <c r="C167" s="129" t="s">
        <v>306</v>
      </c>
      <c r="D167" s="129" t="s">
        <v>132</v>
      </c>
      <c r="E167" s="130" t="s">
        <v>307</v>
      </c>
      <c r="F167" s="131" t="s">
        <v>308</v>
      </c>
      <c r="G167" s="132" t="s">
        <v>246</v>
      </c>
      <c r="H167" s="133">
        <v>1</v>
      </c>
      <c r="I167" s="134"/>
      <c r="J167" s="135">
        <f t="shared" si="10"/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193</v>
      </c>
      <c r="AT167" s="140" t="s">
        <v>132</v>
      </c>
      <c r="AU167" s="140" t="s">
        <v>84</v>
      </c>
      <c r="AY167" s="13" t="s">
        <v>129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3" t="s">
        <v>82</v>
      </c>
      <c r="BK167" s="141">
        <f t="shared" si="19"/>
        <v>0</v>
      </c>
      <c r="BL167" s="13" t="s">
        <v>193</v>
      </c>
      <c r="BM167" s="140" t="s">
        <v>309</v>
      </c>
    </row>
    <row r="168" spans="2:65" s="1" customFormat="1" ht="24">
      <c r="B168" s="128"/>
      <c r="C168" s="129" t="s">
        <v>310</v>
      </c>
      <c r="D168" s="129" t="s">
        <v>132</v>
      </c>
      <c r="E168" s="130" t="s">
        <v>311</v>
      </c>
      <c r="F168" s="131" t="s">
        <v>312</v>
      </c>
      <c r="G168" s="132" t="s">
        <v>246</v>
      </c>
      <c r="H168" s="133">
        <v>1</v>
      </c>
      <c r="I168" s="134"/>
      <c r="J168" s="135">
        <f t="shared" si="10"/>
        <v>0</v>
      </c>
      <c r="K168" s="131" t="s">
        <v>1</v>
      </c>
      <c r="L168" s="28"/>
      <c r="M168" s="136" t="s">
        <v>1</v>
      </c>
      <c r="N168" s="137" t="s">
        <v>39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193</v>
      </c>
      <c r="AT168" s="140" t="s">
        <v>132</v>
      </c>
      <c r="AU168" s="140" t="s">
        <v>84</v>
      </c>
      <c r="AY168" s="13" t="s">
        <v>129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3" t="s">
        <v>82</v>
      </c>
      <c r="BK168" s="141">
        <f t="shared" si="19"/>
        <v>0</v>
      </c>
      <c r="BL168" s="13" t="s">
        <v>193</v>
      </c>
      <c r="BM168" s="140" t="s">
        <v>313</v>
      </c>
    </row>
    <row r="169" spans="2:65" s="1" customFormat="1" ht="16.5" customHeight="1">
      <c r="B169" s="128"/>
      <c r="C169" s="129" t="s">
        <v>198</v>
      </c>
      <c r="D169" s="129" t="s">
        <v>132</v>
      </c>
      <c r="E169" s="130" t="s">
        <v>314</v>
      </c>
      <c r="F169" s="131" t="s">
        <v>315</v>
      </c>
      <c r="G169" s="132" t="s">
        <v>246</v>
      </c>
      <c r="H169" s="133">
        <v>1</v>
      </c>
      <c r="I169" s="134"/>
      <c r="J169" s="135">
        <f t="shared" si="1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193</v>
      </c>
      <c r="AT169" s="140" t="s">
        <v>132</v>
      </c>
      <c r="AU169" s="140" t="s">
        <v>84</v>
      </c>
      <c r="AY169" s="13" t="s">
        <v>129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3" t="s">
        <v>82</v>
      </c>
      <c r="BK169" s="141">
        <f t="shared" si="19"/>
        <v>0</v>
      </c>
      <c r="BL169" s="13" t="s">
        <v>193</v>
      </c>
      <c r="BM169" s="140" t="s">
        <v>316</v>
      </c>
    </row>
    <row r="170" spans="2:65" s="1" customFormat="1" ht="16.5" customHeight="1">
      <c r="B170" s="128"/>
      <c r="C170" s="129" t="s">
        <v>317</v>
      </c>
      <c r="D170" s="129" t="s">
        <v>132</v>
      </c>
      <c r="E170" s="130" t="s">
        <v>318</v>
      </c>
      <c r="F170" s="131" t="s">
        <v>319</v>
      </c>
      <c r="G170" s="132" t="s">
        <v>246</v>
      </c>
      <c r="H170" s="133">
        <v>1</v>
      </c>
      <c r="I170" s="134"/>
      <c r="J170" s="135">
        <f t="shared" si="1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193</v>
      </c>
      <c r="AT170" s="140" t="s">
        <v>132</v>
      </c>
      <c r="AU170" s="140" t="s">
        <v>84</v>
      </c>
      <c r="AY170" s="13" t="s">
        <v>129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3" t="s">
        <v>82</v>
      </c>
      <c r="BK170" s="141">
        <f t="shared" si="19"/>
        <v>0</v>
      </c>
      <c r="BL170" s="13" t="s">
        <v>193</v>
      </c>
      <c r="BM170" s="140" t="s">
        <v>320</v>
      </c>
    </row>
    <row r="171" spans="2:65" s="1" customFormat="1" ht="16.5" customHeight="1">
      <c r="B171" s="128"/>
      <c r="C171" s="129" t="s">
        <v>321</v>
      </c>
      <c r="D171" s="129" t="s">
        <v>132</v>
      </c>
      <c r="E171" s="130" t="s">
        <v>322</v>
      </c>
      <c r="F171" s="131" t="s">
        <v>323</v>
      </c>
      <c r="G171" s="132" t="s">
        <v>246</v>
      </c>
      <c r="H171" s="133">
        <v>1</v>
      </c>
      <c r="I171" s="134"/>
      <c r="J171" s="135">
        <f t="shared" si="1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193</v>
      </c>
      <c r="AT171" s="140" t="s">
        <v>132</v>
      </c>
      <c r="AU171" s="140" t="s">
        <v>84</v>
      </c>
      <c r="AY171" s="13" t="s">
        <v>129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3" t="s">
        <v>82</v>
      </c>
      <c r="BK171" s="141">
        <f t="shared" si="19"/>
        <v>0</v>
      </c>
      <c r="BL171" s="13" t="s">
        <v>193</v>
      </c>
      <c r="BM171" s="140" t="s">
        <v>324</v>
      </c>
    </row>
    <row r="172" spans="2:65" s="1" customFormat="1" ht="16.5" customHeight="1">
      <c r="B172" s="128"/>
      <c r="C172" s="129" t="s">
        <v>325</v>
      </c>
      <c r="D172" s="129" t="s">
        <v>132</v>
      </c>
      <c r="E172" s="130" t="s">
        <v>326</v>
      </c>
      <c r="F172" s="131" t="s">
        <v>327</v>
      </c>
      <c r="G172" s="132" t="s">
        <v>246</v>
      </c>
      <c r="H172" s="133">
        <v>1</v>
      </c>
      <c r="I172" s="134"/>
      <c r="J172" s="135">
        <f t="shared" si="10"/>
        <v>0</v>
      </c>
      <c r="K172" s="131" t="s">
        <v>1</v>
      </c>
      <c r="L172" s="28"/>
      <c r="M172" s="136" t="s">
        <v>1</v>
      </c>
      <c r="N172" s="137" t="s">
        <v>39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193</v>
      </c>
      <c r="AT172" s="140" t="s">
        <v>132</v>
      </c>
      <c r="AU172" s="140" t="s">
        <v>84</v>
      </c>
      <c r="AY172" s="13" t="s">
        <v>129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3" t="s">
        <v>82</v>
      </c>
      <c r="BK172" s="141">
        <f t="shared" si="19"/>
        <v>0</v>
      </c>
      <c r="BL172" s="13" t="s">
        <v>193</v>
      </c>
      <c r="BM172" s="140" t="s">
        <v>328</v>
      </c>
    </row>
    <row r="173" spans="2:65" s="1" customFormat="1" ht="24">
      <c r="B173" s="128"/>
      <c r="C173" s="129" t="s">
        <v>329</v>
      </c>
      <c r="D173" s="129" t="s">
        <v>132</v>
      </c>
      <c r="E173" s="130" t="s">
        <v>330</v>
      </c>
      <c r="F173" s="131" t="s">
        <v>331</v>
      </c>
      <c r="G173" s="132" t="s">
        <v>246</v>
      </c>
      <c r="H173" s="133">
        <v>1</v>
      </c>
      <c r="I173" s="134"/>
      <c r="J173" s="135">
        <f t="shared" si="10"/>
        <v>0</v>
      </c>
      <c r="K173" s="131" t="s">
        <v>1</v>
      </c>
      <c r="L173" s="28"/>
      <c r="M173" s="136" t="s">
        <v>1</v>
      </c>
      <c r="N173" s="137" t="s">
        <v>39</v>
      </c>
      <c r="P173" s="138">
        <f t="shared" si="11"/>
        <v>0</v>
      </c>
      <c r="Q173" s="138">
        <v>0</v>
      </c>
      <c r="R173" s="138">
        <f t="shared" si="12"/>
        <v>0</v>
      </c>
      <c r="S173" s="138">
        <v>0</v>
      </c>
      <c r="T173" s="139">
        <f t="shared" si="13"/>
        <v>0</v>
      </c>
      <c r="AR173" s="140" t="s">
        <v>193</v>
      </c>
      <c r="AT173" s="140" t="s">
        <v>132</v>
      </c>
      <c r="AU173" s="140" t="s">
        <v>84</v>
      </c>
      <c r="AY173" s="13" t="s">
        <v>129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3" t="s">
        <v>82</v>
      </c>
      <c r="BK173" s="141">
        <f t="shared" si="19"/>
        <v>0</v>
      </c>
      <c r="BL173" s="13" t="s">
        <v>193</v>
      </c>
      <c r="BM173" s="140" t="s">
        <v>332</v>
      </c>
    </row>
    <row r="174" spans="2:65" s="1" customFormat="1" ht="16.5" customHeight="1">
      <c r="B174" s="128"/>
      <c r="C174" s="129" t="s">
        <v>333</v>
      </c>
      <c r="D174" s="129" t="s">
        <v>132</v>
      </c>
      <c r="E174" s="130" t="s">
        <v>334</v>
      </c>
      <c r="F174" s="131" t="s">
        <v>335</v>
      </c>
      <c r="G174" s="132" t="s">
        <v>246</v>
      </c>
      <c r="H174" s="133">
        <v>1</v>
      </c>
      <c r="I174" s="134"/>
      <c r="J174" s="135">
        <f t="shared" si="10"/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si="11"/>
        <v>0</v>
      </c>
      <c r="Q174" s="138">
        <v>0</v>
      </c>
      <c r="R174" s="138">
        <f t="shared" si="12"/>
        <v>0</v>
      </c>
      <c r="S174" s="138">
        <v>0</v>
      </c>
      <c r="T174" s="139">
        <f t="shared" si="13"/>
        <v>0</v>
      </c>
      <c r="AR174" s="140" t="s">
        <v>193</v>
      </c>
      <c r="AT174" s="140" t="s">
        <v>132</v>
      </c>
      <c r="AU174" s="140" t="s">
        <v>84</v>
      </c>
      <c r="AY174" s="13" t="s">
        <v>129</v>
      </c>
      <c r="BE174" s="141">
        <f t="shared" si="14"/>
        <v>0</v>
      </c>
      <c r="BF174" s="141">
        <f t="shared" si="15"/>
        <v>0</v>
      </c>
      <c r="BG174" s="141">
        <f t="shared" si="16"/>
        <v>0</v>
      </c>
      <c r="BH174" s="141">
        <f t="shared" si="17"/>
        <v>0</v>
      </c>
      <c r="BI174" s="141">
        <f t="shared" si="18"/>
        <v>0</v>
      </c>
      <c r="BJ174" s="13" t="s">
        <v>82</v>
      </c>
      <c r="BK174" s="141">
        <f t="shared" si="19"/>
        <v>0</v>
      </c>
      <c r="BL174" s="13" t="s">
        <v>193</v>
      </c>
      <c r="BM174" s="140" t="s">
        <v>336</v>
      </c>
    </row>
    <row r="175" spans="2:65" s="1" customFormat="1" ht="16.5" customHeight="1">
      <c r="B175" s="128"/>
      <c r="C175" s="129" t="s">
        <v>337</v>
      </c>
      <c r="D175" s="129" t="s">
        <v>132</v>
      </c>
      <c r="E175" s="130" t="s">
        <v>338</v>
      </c>
      <c r="F175" s="131" t="s">
        <v>339</v>
      </c>
      <c r="G175" s="132" t="s">
        <v>246</v>
      </c>
      <c r="H175" s="133">
        <v>1</v>
      </c>
      <c r="I175" s="134"/>
      <c r="J175" s="135">
        <f t="shared" si="1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11"/>
        <v>0</v>
      </c>
      <c r="Q175" s="138">
        <v>0</v>
      </c>
      <c r="R175" s="138">
        <f t="shared" si="12"/>
        <v>0</v>
      </c>
      <c r="S175" s="138">
        <v>0</v>
      </c>
      <c r="T175" s="139">
        <f t="shared" si="13"/>
        <v>0</v>
      </c>
      <c r="AR175" s="140" t="s">
        <v>193</v>
      </c>
      <c r="AT175" s="140" t="s">
        <v>132</v>
      </c>
      <c r="AU175" s="140" t="s">
        <v>84</v>
      </c>
      <c r="AY175" s="13" t="s">
        <v>129</v>
      </c>
      <c r="BE175" s="141">
        <f t="shared" si="14"/>
        <v>0</v>
      </c>
      <c r="BF175" s="141">
        <f t="shared" si="15"/>
        <v>0</v>
      </c>
      <c r="BG175" s="141">
        <f t="shared" si="16"/>
        <v>0</v>
      </c>
      <c r="BH175" s="141">
        <f t="shared" si="17"/>
        <v>0</v>
      </c>
      <c r="BI175" s="141">
        <f t="shared" si="18"/>
        <v>0</v>
      </c>
      <c r="BJ175" s="13" t="s">
        <v>82</v>
      </c>
      <c r="BK175" s="141">
        <f t="shared" si="19"/>
        <v>0</v>
      </c>
      <c r="BL175" s="13" t="s">
        <v>193</v>
      </c>
      <c r="BM175" s="140" t="s">
        <v>340</v>
      </c>
    </row>
    <row r="176" spans="2:65" s="1" customFormat="1" ht="24">
      <c r="B176" s="128"/>
      <c r="C176" s="129" t="s">
        <v>341</v>
      </c>
      <c r="D176" s="129" t="s">
        <v>132</v>
      </c>
      <c r="E176" s="130" t="s">
        <v>342</v>
      </c>
      <c r="F176" s="131" t="s">
        <v>343</v>
      </c>
      <c r="G176" s="132" t="s">
        <v>246</v>
      </c>
      <c r="H176" s="133">
        <v>1</v>
      </c>
      <c r="I176" s="134"/>
      <c r="J176" s="135">
        <f t="shared" si="1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11"/>
        <v>0</v>
      </c>
      <c r="Q176" s="138">
        <v>0</v>
      </c>
      <c r="R176" s="138">
        <f t="shared" si="12"/>
        <v>0</v>
      </c>
      <c r="S176" s="138">
        <v>0</v>
      </c>
      <c r="T176" s="139">
        <f t="shared" si="13"/>
        <v>0</v>
      </c>
      <c r="AR176" s="140" t="s">
        <v>193</v>
      </c>
      <c r="AT176" s="140" t="s">
        <v>132</v>
      </c>
      <c r="AU176" s="140" t="s">
        <v>84</v>
      </c>
      <c r="AY176" s="13" t="s">
        <v>129</v>
      </c>
      <c r="BE176" s="141">
        <f t="shared" si="14"/>
        <v>0</v>
      </c>
      <c r="BF176" s="141">
        <f t="shared" si="15"/>
        <v>0</v>
      </c>
      <c r="BG176" s="141">
        <f t="shared" si="16"/>
        <v>0</v>
      </c>
      <c r="BH176" s="141">
        <f t="shared" si="17"/>
        <v>0</v>
      </c>
      <c r="BI176" s="141">
        <f t="shared" si="18"/>
        <v>0</v>
      </c>
      <c r="BJ176" s="13" t="s">
        <v>82</v>
      </c>
      <c r="BK176" s="141">
        <f t="shared" si="19"/>
        <v>0</v>
      </c>
      <c r="BL176" s="13" t="s">
        <v>193</v>
      </c>
      <c r="BM176" s="140" t="s">
        <v>344</v>
      </c>
    </row>
    <row r="177" spans="2:65" s="1" customFormat="1" ht="16.5" customHeight="1">
      <c r="B177" s="128"/>
      <c r="C177" s="129" t="s">
        <v>345</v>
      </c>
      <c r="D177" s="129" t="s">
        <v>132</v>
      </c>
      <c r="E177" s="130" t="s">
        <v>346</v>
      </c>
      <c r="F177" s="131" t="s">
        <v>347</v>
      </c>
      <c r="G177" s="132" t="s">
        <v>246</v>
      </c>
      <c r="H177" s="133">
        <v>1</v>
      </c>
      <c r="I177" s="134"/>
      <c r="J177" s="135">
        <f t="shared" si="1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11"/>
        <v>0</v>
      </c>
      <c r="Q177" s="138">
        <v>0</v>
      </c>
      <c r="R177" s="138">
        <f t="shared" si="12"/>
        <v>0</v>
      </c>
      <c r="S177" s="138">
        <v>0</v>
      </c>
      <c r="T177" s="139">
        <f t="shared" si="13"/>
        <v>0</v>
      </c>
      <c r="AR177" s="140" t="s">
        <v>193</v>
      </c>
      <c r="AT177" s="140" t="s">
        <v>132</v>
      </c>
      <c r="AU177" s="140" t="s">
        <v>84</v>
      </c>
      <c r="AY177" s="13" t="s">
        <v>129</v>
      </c>
      <c r="BE177" s="141">
        <f t="shared" si="14"/>
        <v>0</v>
      </c>
      <c r="BF177" s="141">
        <f t="shared" si="15"/>
        <v>0</v>
      </c>
      <c r="BG177" s="141">
        <f t="shared" si="16"/>
        <v>0</v>
      </c>
      <c r="BH177" s="141">
        <f t="shared" si="17"/>
        <v>0</v>
      </c>
      <c r="BI177" s="141">
        <f t="shared" si="18"/>
        <v>0</v>
      </c>
      <c r="BJ177" s="13" t="s">
        <v>82</v>
      </c>
      <c r="BK177" s="141">
        <f t="shared" si="19"/>
        <v>0</v>
      </c>
      <c r="BL177" s="13" t="s">
        <v>193</v>
      </c>
      <c r="BM177" s="140" t="s">
        <v>348</v>
      </c>
    </row>
    <row r="178" spans="2:65" s="1" customFormat="1" ht="24">
      <c r="B178" s="128"/>
      <c r="C178" s="129" t="s">
        <v>349</v>
      </c>
      <c r="D178" s="129" t="s">
        <v>132</v>
      </c>
      <c r="E178" s="130" t="s">
        <v>350</v>
      </c>
      <c r="F178" s="131" t="s">
        <v>351</v>
      </c>
      <c r="G178" s="132" t="s">
        <v>242</v>
      </c>
      <c r="H178" s="133">
        <v>910</v>
      </c>
      <c r="I178" s="134"/>
      <c r="J178" s="135">
        <f t="shared" si="10"/>
        <v>0</v>
      </c>
      <c r="K178" s="131" t="s">
        <v>1</v>
      </c>
      <c r="L178" s="28"/>
      <c r="M178" s="136" t="s">
        <v>1</v>
      </c>
      <c r="N178" s="137" t="s">
        <v>39</v>
      </c>
      <c r="P178" s="138">
        <f t="shared" si="11"/>
        <v>0</v>
      </c>
      <c r="Q178" s="138">
        <v>0</v>
      </c>
      <c r="R178" s="138">
        <f t="shared" si="12"/>
        <v>0</v>
      </c>
      <c r="S178" s="138">
        <v>0</v>
      </c>
      <c r="T178" s="139">
        <f t="shared" si="13"/>
        <v>0</v>
      </c>
      <c r="AR178" s="140" t="s">
        <v>352</v>
      </c>
      <c r="AT178" s="140" t="s">
        <v>132</v>
      </c>
      <c r="AU178" s="140" t="s">
        <v>84</v>
      </c>
      <c r="AY178" s="13" t="s">
        <v>129</v>
      </c>
      <c r="BE178" s="141">
        <f t="shared" si="14"/>
        <v>0</v>
      </c>
      <c r="BF178" s="141">
        <f t="shared" si="15"/>
        <v>0</v>
      </c>
      <c r="BG178" s="141">
        <f t="shared" si="16"/>
        <v>0</v>
      </c>
      <c r="BH178" s="141">
        <f t="shared" si="17"/>
        <v>0</v>
      </c>
      <c r="BI178" s="141">
        <f t="shared" si="18"/>
        <v>0</v>
      </c>
      <c r="BJ178" s="13" t="s">
        <v>82</v>
      </c>
      <c r="BK178" s="141">
        <f t="shared" si="19"/>
        <v>0</v>
      </c>
      <c r="BL178" s="13" t="s">
        <v>352</v>
      </c>
      <c r="BM178" s="140" t="s">
        <v>353</v>
      </c>
    </row>
    <row r="179" spans="2:65" s="1" customFormat="1" ht="16.5" customHeight="1">
      <c r="B179" s="128"/>
      <c r="C179" s="129" t="s">
        <v>354</v>
      </c>
      <c r="D179" s="129" t="s">
        <v>132</v>
      </c>
      <c r="E179" s="130" t="s">
        <v>355</v>
      </c>
      <c r="F179" s="131" t="s">
        <v>356</v>
      </c>
      <c r="G179" s="132" t="s">
        <v>246</v>
      </c>
      <c r="H179" s="133">
        <v>1</v>
      </c>
      <c r="I179" s="134"/>
      <c r="J179" s="135">
        <f t="shared" si="10"/>
        <v>0</v>
      </c>
      <c r="K179" s="131" t="s">
        <v>1</v>
      </c>
      <c r="L179" s="28"/>
      <c r="M179" s="136" t="s">
        <v>1</v>
      </c>
      <c r="N179" s="137" t="s">
        <v>39</v>
      </c>
      <c r="P179" s="138">
        <f t="shared" si="11"/>
        <v>0</v>
      </c>
      <c r="Q179" s="138">
        <v>0</v>
      </c>
      <c r="R179" s="138">
        <f t="shared" si="12"/>
        <v>0</v>
      </c>
      <c r="S179" s="138">
        <v>0</v>
      </c>
      <c r="T179" s="139">
        <f t="shared" si="13"/>
        <v>0</v>
      </c>
      <c r="AR179" s="140" t="s">
        <v>352</v>
      </c>
      <c r="AT179" s="140" t="s">
        <v>132</v>
      </c>
      <c r="AU179" s="140" t="s">
        <v>84</v>
      </c>
      <c r="AY179" s="13" t="s">
        <v>129</v>
      </c>
      <c r="BE179" s="141">
        <f t="shared" si="14"/>
        <v>0</v>
      </c>
      <c r="BF179" s="141">
        <f t="shared" si="15"/>
        <v>0</v>
      </c>
      <c r="BG179" s="141">
        <f t="shared" si="16"/>
        <v>0</v>
      </c>
      <c r="BH179" s="141">
        <f t="shared" si="17"/>
        <v>0</v>
      </c>
      <c r="BI179" s="141">
        <f t="shared" si="18"/>
        <v>0</v>
      </c>
      <c r="BJ179" s="13" t="s">
        <v>82</v>
      </c>
      <c r="BK179" s="141">
        <f t="shared" si="19"/>
        <v>0</v>
      </c>
      <c r="BL179" s="13" t="s">
        <v>352</v>
      </c>
      <c r="BM179" s="140" t="s">
        <v>357</v>
      </c>
    </row>
    <row r="180" spans="2:65" s="1" customFormat="1" ht="21.75" customHeight="1">
      <c r="B180" s="128"/>
      <c r="C180" s="129" t="s">
        <v>358</v>
      </c>
      <c r="D180" s="129" t="s">
        <v>132</v>
      </c>
      <c r="E180" s="130" t="s">
        <v>359</v>
      </c>
      <c r="F180" s="131" t="s">
        <v>360</v>
      </c>
      <c r="G180" s="132" t="s">
        <v>361</v>
      </c>
      <c r="H180" s="157"/>
      <c r="I180" s="134"/>
      <c r="J180" s="135">
        <f t="shared" si="10"/>
        <v>0</v>
      </c>
      <c r="K180" s="131" t="s">
        <v>1</v>
      </c>
      <c r="L180" s="28"/>
      <c r="M180" s="136" t="s">
        <v>1</v>
      </c>
      <c r="N180" s="137" t="s">
        <v>39</v>
      </c>
      <c r="P180" s="138">
        <f t="shared" si="11"/>
        <v>0</v>
      </c>
      <c r="Q180" s="138">
        <v>0</v>
      </c>
      <c r="R180" s="138">
        <f t="shared" si="12"/>
        <v>0</v>
      </c>
      <c r="S180" s="138">
        <v>0</v>
      </c>
      <c r="T180" s="139">
        <f t="shared" si="13"/>
        <v>0</v>
      </c>
      <c r="AR180" s="140" t="s">
        <v>193</v>
      </c>
      <c r="AT180" s="140" t="s">
        <v>132</v>
      </c>
      <c r="AU180" s="140" t="s">
        <v>84</v>
      </c>
      <c r="AY180" s="13" t="s">
        <v>129</v>
      </c>
      <c r="BE180" s="141">
        <f t="shared" si="14"/>
        <v>0</v>
      </c>
      <c r="BF180" s="141">
        <f t="shared" si="15"/>
        <v>0</v>
      </c>
      <c r="BG180" s="141">
        <f t="shared" si="16"/>
        <v>0</v>
      </c>
      <c r="BH180" s="141">
        <f t="shared" si="17"/>
        <v>0</v>
      </c>
      <c r="BI180" s="141">
        <f t="shared" si="18"/>
        <v>0</v>
      </c>
      <c r="BJ180" s="13" t="s">
        <v>82</v>
      </c>
      <c r="BK180" s="141">
        <f t="shared" si="19"/>
        <v>0</v>
      </c>
      <c r="BL180" s="13" t="s">
        <v>193</v>
      </c>
      <c r="BM180" s="140" t="s">
        <v>362</v>
      </c>
    </row>
    <row r="181" spans="2:65" s="1" customFormat="1" ht="16.5" customHeight="1">
      <c r="B181" s="128"/>
      <c r="C181" s="129" t="s">
        <v>363</v>
      </c>
      <c r="D181" s="129" t="s">
        <v>132</v>
      </c>
      <c r="E181" s="130" t="s">
        <v>364</v>
      </c>
      <c r="F181" s="131" t="s">
        <v>365</v>
      </c>
      <c r="G181" s="132" t="s">
        <v>246</v>
      </c>
      <c r="H181" s="133">
        <v>2</v>
      </c>
      <c r="I181" s="134"/>
      <c r="J181" s="135">
        <f t="shared" si="10"/>
        <v>0</v>
      </c>
      <c r="K181" s="131" t="s">
        <v>1</v>
      </c>
      <c r="L181" s="28"/>
      <c r="M181" s="136" t="s">
        <v>1</v>
      </c>
      <c r="N181" s="137" t="s">
        <v>39</v>
      </c>
      <c r="P181" s="138">
        <f t="shared" si="11"/>
        <v>0</v>
      </c>
      <c r="Q181" s="138">
        <v>0</v>
      </c>
      <c r="R181" s="138">
        <f t="shared" si="12"/>
        <v>0</v>
      </c>
      <c r="S181" s="138">
        <v>0</v>
      </c>
      <c r="T181" s="139">
        <f t="shared" si="13"/>
        <v>0</v>
      </c>
      <c r="AR181" s="140" t="s">
        <v>193</v>
      </c>
      <c r="AT181" s="140" t="s">
        <v>132</v>
      </c>
      <c r="AU181" s="140" t="s">
        <v>84</v>
      </c>
      <c r="AY181" s="13" t="s">
        <v>129</v>
      </c>
      <c r="BE181" s="141">
        <f t="shared" si="14"/>
        <v>0</v>
      </c>
      <c r="BF181" s="141">
        <f t="shared" si="15"/>
        <v>0</v>
      </c>
      <c r="BG181" s="141">
        <f t="shared" si="16"/>
        <v>0</v>
      </c>
      <c r="BH181" s="141">
        <f t="shared" si="17"/>
        <v>0</v>
      </c>
      <c r="BI181" s="141">
        <f t="shared" si="18"/>
        <v>0</v>
      </c>
      <c r="BJ181" s="13" t="s">
        <v>82</v>
      </c>
      <c r="BK181" s="141">
        <f t="shared" si="19"/>
        <v>0</v>
      </c>
      <c r="BL181" s="13" t="s">
        <v>193</v>
      </c>
      <c r="BM181" s="140" t="s">
        <v>366</v>
      </c>
    </row>
    <row r="182" spans="2:65" s="1" customFormat="1" ht="16.5" customHeight="1">
      <c r="B182" s="128"/>
      <c r="C182" s="129" t="s">
        <v>367</v>
      </c>
      <c r="D182" s="129" t="s">
        <v>132</v>
      </c>
      <c r="E182" s="130" t="s">
        <v>368</v>
      </c>
      <c r="F182" s="131" t="s">
        <v>369</v>
      </c>
      <c r="G182" s="132" t="s">
        <v>246</v>
      </c>
      <c r="H182" s="133">
        <v>1</v>
      </c>
      <c r="I182" s="134"/>
      <c r="J182" s="135">
        <f t="shared" si="10"/>
        <v>0</v>
      </c>
      <c r="K182" s="131" t="s">
        <v>1</v>
      </c>
      <c r="L182" s="28"/>
      <c r="M182" s="136" t="s">
        <v>1</v>
      </c>
      <c r="N182" s="137" t="s">
        <v>39</v>
      </c>
      <c r="P182" s="138">
        <f t="shared" si="11"/>
        <v>0</v>
      </c>
      <c r="Q182" s="138">
        <v>0</v>
      </c>
      <c r="R182" s="138">
        <f t="shared" si="12"/>
        <v>0</v>
      </c>
      <c r="S182" s="138">
        <v>0</v>
      </c>
      <c r="T182" s="139">
        <f t="shared" si="13"/>
        <v>0</v>
      </c>
      <c r="AR182" s="140" t="s">
        <v>193</v>
      </c>
      <c r="AT182" s="140" t="s">
        <v>132</v>
      </c>
      <c r="AU182" s="140" t="s">
        <v>84</v>
      </c>
      <c r="AY182" s="13" t="s">
        <v>129</v>
      </c>
      <c r="BE182" s="141">
        <f t="shared" si="14"/>
        <v>0</v>
      </c>
      <c r="BF182" s="141">
        <f t="shared" si="15"/>
        <v>0</v>
      </c>
      <c r="BG182" s="141">
        <f t="shared" si="16"/>
        <v>0</v>
      </c>
      <c r="BH182" s="141">
        <f t="shared" si="17"/>
        <v>0</v>
      </c>
      <c r="BI182" s="141">
        <f t="shared" si="18"/>
        <v>0</v>
      </c>
      <c r="BJ182" s="13" t="s">
        <v>82</v>
      </c>
      <c r="BK182" s="141">
        <f t="shared" si="19"/>
        <v>0</v>
      </c>
      <c r="BL182" s="13" t="s">
        <v>193</v>
      </c>
      <c r="BM182" s="140" t="s">
        <v>370</v>
      </c>
    </row>
    <row r="183" spans="2:65" s="1" customFormat="1" ht="21.75" customHeight="1">
      <c r="B183" s="128"/>
      <c r="C183" s="129" t="s">
        <v>371</v>
      </c>
      <c r="D183" s="129" t="s">
        <v>132</v>
      </c>
      <c r="E183" s="130" t="s">
        <v>372</v>
      </c>
      <c r="F183" s="131" t="s">
        <v>373</v>
      </c>
      <c r="G183" s="132" t="s">
        <v>246</v>
      </c>
      <c r="H183" s="133">
        <v>1</v>
      </c>
      <c r="I183" s="134"/>
      <c r="J183" s="135">
        <f t="shared" si="10"/>
        <v>0</v>
      </c>
      <c r="K183" s="131" t="s">
        <v>1</v>
      </c>
      <c r="L183" s="28"/>
      <c r="M183" s="136" t="s">
        <v>1</v>
      </c>
      <c r="N183" s="137" t="s">
        <v>39</v>
      </c>
      <c r="P183" s="138">
        <f t="shared" si="11"/>
        <v>0</v>
      </c>
      <c r="Q183" s="138">
        <v>0</v>
      </c>
      <c r="R183" s="138">
        <f t="shared" si="12"/>
        <v>0</v>
      </c>
      <c r="S183" s="138">
        <v>0</v>
      </c>
      <c r="T183" s="139">
        <f t="shared" si="13"/>
        <v>0</v>
      </c>
      <c r="AR183" s="140" t="s">
        <v>193</v>
      </c>
      <c r="AT183" s="140" t="s">
        <v>132</v>
      </c>
      <c r="AU183" s="140" t="s">
        <v>84</v>
      </c>
      <c r="AY183" s="13" t="s">
        <v>129</v>
      </c>
      <c r="BE183" s="141">
        <f t="shared" si="14"/>
        <v>0</v>
      </c>
      <c r="BF183" s="141">
        <f t="shared" si="15"/>
        <v>0</v>
      </c>
      <c r="BG183" s="141">
        <f t="shared" si="16"/>
        <v>0</v>
      </c>
      <c r="BH183" s="141">
        <f t="shared" si="17"/>
        <v>0</v>
      </c>
      <c r="BI183" s="141">
        <f t="shared" si="18"/>
        <v>0</v>
      </c>
      <c r="BJ183" s="13" t="s">
        <v>82</v>
      </c>
      <c r="BK183" s="141">
        <f t="shared" si="19"/>
        <v>0</v>
      </c>
      <c r="BL183" s="13" t="s">
        <v>193</v>
      </c>
      <c r="BM183" s="140" t="s">
        <v>374</v>
      </c>
    </row>
    <row r="184" spans="2:65" s="1" customFormat="1" ht="78" customHeight="1">
      <c r="B184" s="128"/>
      <c r="C184" s="129" t="s">
        <v>375</v>
      </c>
      <c r="D184" s="129" t="s">
        <v>132</v>
      </c>
      <c r="E184" s="130" t="s">
        <v>957</v>
      </c>
      <c r="F184" s="131" t="s">
        <v>958</v>
      </c>
      <c r="G184" s="132" t="s">
        <v>222</v>
      </c>
      <c r="H184" s="133">
        <v>1</v>
      </c>
      <c r="I184" s="134"/>
      <c r="J184" s="135">
        <f t="shared" si="10"/>
        <v>0</v>
      </c>
      <c r="K184" s="131" t="s">
        <v>1</v>
      </c>
      <c r="L184" s="28"/>
      <c r="M184" s="136" t="s">
        <v>1</v>
      </c>
      <c r="N184" s="137" t="s">
        <v>39</v>
      </c>
      <c r="P184" s="138">
        <f t="shared" si="11"/>
        <v>0</v>
      </c>
      <c r="Q184" s="138">
        <v>0</v>
      </c>
      <c r="R184" s="138">
        <f t="shared" si="12"/>
        <v>0</v>
      </c>
      <c r="S184" s="138">
        <v>0</v>
      </c>
      <c r="T184" s="139">
        <f t="shared" si="13"/>
        <v>0</v>
      </c>
      <c r="AR184" s="140" t="s">
        <v>193</v>
      </c>
      <c r="AT184" s="140" t="s">
        <v>132</v>
      </c>
      <c r="AU184" s="140" t="s">
        <v>84</v>
      </c>
      <c r="AY184" s="13" t="s">
        <v>129</v>
      </c>
      <c r="BE184" s="141">
        <f t="shared" si="14"/>
        <v>0</v>
      </c>
      <c r="BF184" s="141">
        <f t="shared" si="15"/>
        <v>0</v>
      </c>
      <c r="BG184" s="141">
        <f t="shared" si="16"/>
        <v>0</v>
      </c>
      <c r="BH184" s="141">
        <f t="shared" si="17"/>
        <v>0</v>
      </c>
      <c r="BI184" s="141">
        <f t="shared" si="18"/>
        <v>0</v>
      </c>
      <c r="BJ184" s="13" t="s">
        <v>82</v>
      </c>
      <c r="BK184" s="141">
        <f t="shared" si="19"/>
        <v>0</v>
      </c>
      <c r="BL184" s="13" t="s">
        <v>193</v>
      </c>
      <c r="BM184" s="140" t="s">
        <v>378</v>
      </c>
    </row>
    <row r="185" spans="2:65" s="1" customFormat="1" ht="16.5" customHeight="1">
      <c r="B185" s="128"/>
      <c r="C185" s="129" t="s">
        <v>379</v>
      </c>
      <c r="D185" s="129" t="s">
        <v>132</v>
      </c>
      <c r="E185" s="130" t="s">
        <v>959</v>
      </c>
      <c r="F185" s="131" t="s">
        <v>381</v>
      </c>
      <c r="G185" s="132" t="s">
        <v>222</v>
      </c>
      <c r="H185" s="133">
        <v>1</v>
      </c>
      <c r="I185" s="134"/>
      <c r="J185" s="135">
        <f t="shared" si="10"/>
        <v>0</v>
      </c>
      <c r="K185" s="131" t="s">
        <v>1</v>
      </c>
      <c r="L185" s="28"/>
      <c r="M185" s="136" t="s">
        <v>1</v>
      </c>
      <c r="N185" s="137" t="s">
        <v>39</v>
      </c>
      <c r="P185" s="138">
        <f t="shared" si="11"/>
        <v>0</v>
      </c>
      <c r="Q185" s="138">
        <v>0</v>
      </c>
      <c r="R185" s="138">
        <f t="shared" si="12"/>
        <v>0</v>
      </c>
      <c r="S185" s="138">
        <v>0</v>
      </c>
      <c r="T185" s="139">
        <f t="shared" si="13"/>
        <v>0</v>
      </c>
      <c r="AR185" s="140" t="s">
        <v>193</v>
      </c>
      <c r="AT185" s="140" t="s">
        <v>132</v>
      </c>
      <c r="AU185" s="140" t="s">
        <v>84</v>
      </c>
      <c r="AY185" s="13" t="s">
        <v>129</v>
      </c>
      <c r="BE185" s="141">
        <f t="shared" si="14"/>
        <v>0</v>
      </c>
      <c r="BF185" s="141">
        <f t="shared" si="15"/>
        <v>0</v>
      </c>
      <c r="BG185" s="141">
        <f t="shared" si="16"/>
        <v>0</v>
      </c>
      <c r="BH185" s="141">
        <f t="shared" si="17"/>
        <v>0</v>
      </c>
      <c r="BI185" s="141">
        <f t="shared" si="18"/>
        <v>0</v>
      </c>
      <c r="BJ185" s="13" t="s">
        <v>82</v>
      </c>
      <c r="BK185" s="141">
        <f t="shared" si="19"/>
        <v>0</v>
      </c>
      <c r="BL185" s="13" t="s">
        <v>193</v>
      </c>
      <c r="BM185" s="140" t="s">
        <v>382</v>
      </c>
    </row>
    <row r="186" spans="2:65" s="1" customFormat="1" ht="16.5" customHeight="1">
      <c r="B186" s="128"/>
      <c r="C186" s="129" t="s">
        <v>383</v>
      </c>
      <c r="D186" s="129" t="s">
        <v>132</v>
      </c>
      <c r="E186" s="130" t="s">
        <v>960</v>
      </c>
      <c r="F186" s="131" t="s">
        <v>385</v>
      </c>
      <c r="G186" s="132" t="s">
        <v>222</v>
      </c>
      <c r="H186" s="133">
        <v>1</v>
      </c>
      <c r="I186" s="134"/>
      <c r="J186" s="135">
        <f t="shared" si="10"/>
        <v>0</v>
      </c>
      <c r="K186" s="131" t="s">
        <v>1</v>
      </c>
      <c r="L186" s="28"/>
      <c r="M186" s="136" t="s">
        <v>1</v>
      </c>
      <c r="N186" s="137" t="s">
        <v>39</v>
      </c>
      <c r="P186" s="138">
        <f t="shared" si="11"/>
        <v>0</v>
      </c>
      <c r="Q186" s="138">
        <v>0</v>
      </c>
      <c r="R186" s="138">
        <f t="shared" si="12"/>
        <v>0</v>
      </c>
      <c r="S186" s="138">
        <v>0</v>
      </c>
      <c r="T186" s="139">
        <f t="shared" si="13"/>
        <v>0</v>
      </c>
      <c r="AR186" s="140" t="s">
        <v>193</v>
      </c>
      <c r="AT186" s="140" t="s">
        <v>132</v>
      </c>
      <c r="AU186" s="140" t="s">
        <v>84</v>
      </c>
      <c r="AY186" s="13" t="s">
        <v>129</v>
      </c>
      <c r="BE186" s="141">
        <f t="shared" si="14"/>
        <v>0</v>
      </c>
      <c r="BF186" s="141">
        <f t="shared" si="15"/>
        <v>0</v>
      </c>
      <c r="BG186" s="141">
        <f t="shared" si="16"/>
        <v>0</v>
      </c>
      <c r="BH186" s="141">
        <f t="shared" si="17"/>
        <v>0</v>
      </c>
      <c r="BI186" s="141">
        <f t="shared" si="18"/>
        <v>0</v>
      </c>
      <c r="BJ186" s="13" t="s">
        <v>82</v>
      </c>
      <c r="BK186" s="141">
        <f t="shared" si="19"/>
        <v>0</v>
      </c>
      <c r="BL186" s="13" t="s">
        <v>193</v>
      </c>
      <c r="BM186" s="140" t="s">
        <v>386</v>
      </c>
    </row>
    <row r="187" spans="2:65" s="1" customFormat="1" ht="48">
      <c r="B187" s="128"/>
      <c r="C187" s="129" t="s">
        <v>387</v>
      </c>
      <c r="D187" s="129" t="s">
        <v>132</v>
      </c>
      <c r="E187" s="130" t="s">
        <v>388</v>
      </c>
      <c r="F187" s="131" t="s">
        <v>389</v>
      </c>
      <c r="G187" s="132" t="s">
        <v>222</v>
      </c>
      <c r="H187" s="133">
        <v>1</v>
      </c>
      <c r="I187" s="134"/>
      <c r="J187" s="135">
        <f t="shared" si="10"/>
        <v>0</v>
      </c>
      <c r="K187" s="131" t="s">
        <v>1</v>
      </c>
      <c r="L187" s="28"/>
      <c r="M187" s="136" t="s">
        <v>1</v>
      </c>
      <c r="N187" s="137" t="s">
        <v>39</v>
      </c>
      <c r="P187" s="138">
        <f t="shared" si="11"/>
        <v>0</v>
      </c>
      <c r="Q187" s="138">
        <v>0</v>
      </c>
      <c r="R187" s="138">
        <f t="shared" si="12"/>
        <v>0</v>
      </c>
      <c r="S187" s="138">
        <v>0</v>
      </c>
      <c r="T187" s="139">
        <f t="shared" si="13"/>
        <v>0</v>
      </c>
      <c r="AR187" s="140" t="s">
        <v>193</v>
      </c>
      <c r="AT187" s="140" t="s">
        <v>132</v>
      </c>
      <c r="AU187" s="140" t="s">
        <v>84</v>
      </c>
      <c r="AY187" s="13" t="s">
        <v>129</v>
      </c>
      <c r="BE187" s="141">
        <f t="shared" si="14"/>
        <v>0</v>
      </c>
      <c r="BF187" s="141">
        <f t="shared" si="15"/>
        <v>0</v>
      </c>
      <c r="BG187" s="141">
        <f t="shared" si="16"/>
        <v>0</v>
      </c>
      <c r="BH187" s="141">
        <f t="shared" si="17"/>
        <v>0</v>
      </c>
      <c r="BI187" s="141">
        <f t="shared" si="18"/>
        <v>0</v>
      </c>
      <c r="BJ187" s="13" t="s">
        <v>82</v>
      </c>
      <c r="BK187" s="141">
        <f t="shared" si="19"/>
        <v>0</v>
      </c>
      <c r="BL187" s="13" t="s">
        <v>193</v>
      </c>
      <c r="BM187" s="140" t="s">
        <v>390</v>
      </c>
    </row>
    <row r="188" spans="2:65" s="1" customFormat="1" ht="78" customHeight="1">
      <c r="B188" s="128"/>
      <c r="C188" s="129" t="s">
        <v>391</v>
      </c>
      <c r="D188" s="129" t="s">
        <v>132</v>
      </c>
      <c r="E188" s="130" t="s">
        <v>392</v>
      </c>
      <c r="F188" s="131" t="s">
        <v>393</v>
      </c>
      <c r="G188" s="132" t="s">
        <v>222</v>
      </c>
      <c r="H188" s="133">
        <v>1</v>
      </c>
      <c r="I188" s="134"/>
      <c r="J188" s="135">
        <f t="shared" si="10"/>
        <v>0</v>
      </c>
      <c r="K188" s="131" t="s">
        <v>1</v>
      </c>
      <c r="L188" s="28"/>
      <c r="M188" s="136" t="s">
        <v>1</v>
      </c>
      <c r="N188" s="137" t="s">
        <v>39</v>
      </c>
      <c r="P188" s="138">
        <f t="shared" si="11"/>
        <v>0</v>
      </c>
      <c r="Q188" s="138">
        <v>0</v>
      </c>
      <c r="R188" s="138">
        <f t="shared" si="12"/>
        <v>0</v>
      </c>
      <c r="S188" s="138">
        <v>0</v>
      </c>
      <c r="T188" s="139">
        <f t="shared" si="13"/>
        <v>0</v>
      </c>
      <c r="AR188" s="140" t="s">
        <v>193</v>
      </c>
      <c r="AT188" s="140" t="s">
        <v>132</v>
      </c>
      <c r="AU188" s="140" t="s">
        <v>84</v>
      </c>
      <c r="AY188" s="13" t="s">
        <v>129</v>
      </c>
      <c r="BE188" s="141">
        <f t="shared" si="14"/>
        <v>0</v>
      </c>
      <c r="BF188" s="141">
        <f t="shared" si="15"/>
        <v>0</v>
      </c>
      <c r="BG188" s="141">
        <f t="shared" si="16"/>
        <v>0</v>
      </c>
      <c r="BH188" s="141">
        <f t="shared" si="17"/>
        <v>0</v>
      </c>
      <c r="BI188" s="141">
        <f t="shared" si="18"/>
        <v>0</v>
      </c>
      <c r="BJ188" s="13" t="s">
        <v>82</v>
      </c>
      <c r="BK188" s="141">
        <f t="shared" si="19"/>
        <v>0</v>
      </c>
      <c r="BL188" s="13" t="s">
        <v>193</v>
      </c>
      <c r="BM188" s="140" t="s">
        <v>394</v>
      </c>
    </row>
    <row r="189" spans="2:65" s="1" customFormat="1" ht="24">
      <c r="B189" s="128"/>
      <c r="C189" s="129" t="s">
        <v>395</v>
      </c>
      <c r="D189" s="129" t="s">
        <v>132</v>
      </c>
      <c r="E189" s="130" t="s">
        <v>396</v>
      </c>
      <c r="F189" s="131" t="s">
        <v>397</v>
      </c>
      <c r="G189" s="132" t="s">
        <v>222</v>
      </c>
      <c r="H189" s="133">
        <v>1</v>
      </c>
      <c r="I189" s="134"/>
      <c r="J189" s="135">
        <f t="shared" si="10"/>
        <v>0</v>
      </c>
      <c r="K189" s="131" t="s">
        <v>1</v>
      </c>
      <c r="L189" s="28"/>
      <c r="M189" s="136" t="s">
        <v>1</v>
      </c>
      <c r="N189" s="137" t="s">
        <v>39</v>
      </c>
      <c r="P189" s="138">
        <f t="shared" si="11"/>
        <v>0</v>
      </c>
      <c r="Q189" s="138">
        <v>0</v>
      </c>
      <c r="R189" s="138">
        <f t="shared" si="12"/>
        <v>0</v>
      </c>
      <c r="S189" s="138">
        <v>0</v>
      </c>
      <c r="T189" s="139">
        <f t="shared" si="13"/>
        <v>0</v>
      </c>
      <c r="AR189" s="140" t="s">
        <v>193</v>
      </c>
      <c r="AT189" s="140" t="s">
        <v>132</v>
      </c>
      <c r="AU189" s="140" t="s">
        <v>84</v>
      </c>
      <c r="AY189" s="13" t="s">
        <v>129</v>
      </c>
      <c r="BE189" s="141">
        <f t="shared" si="14"/>
        <v>0</v>
      </c>
      <c r="BF189" s="141">
        <f t="shared" si="15"/>
        <v>0</v>
      </c>
      <c r="BG189" s="141">
        <f t="shared" si="16"/>
        <v>0</v>
      </c>
      <c r="BH189" s="141">
        <f t="shared" si="17"/>
        <v>0</v>
      </c>
      <c r="BI189" s="141">
        <f t="shared" si="18"/>
        <v>0</v>
      </c>
      <c r="BJ189" s="13" t="s">
        <v>82</v>
      </c>
      <c r="BK189" s="141">
        <f t="shared" si="19"/>
        <v>0</v>
      </c>
      <c r="BL189" s="13" t="s">
        <v>193</v>
      </c>
      <c r="BM189" s="140" t="s">
        <v>398</v>
      </c>
    </row>
    <row r="190" spans="2:65" s="1" customFormat="1" ht="21.75" customHeight="1">
      <c r="B190" s="128"/>
      <c r="C190" s="129" t="s">
        <v>399</v>
      </c>
      <c r="D190" s="129" t="s">
        <v>132</v>
      </c>
      <c r="E190" s="130" t="s">
        <v>400</v>
      </c>
      <c r="F190" s="131" t="s">
        <v>401</v>
      </c>
      <c r="G190" s="132" t="s">
        <v>242</v>
      </c>
      <c r="H190" s="133">
        <v>40</v>
      </c>
      <c r="I190" s="134"/>
      <c r="J190" s="135">
        <f t="shared" si="10"/>
        <v>0</v>
      </c>
      <c r="K190" s="131" t="s">
        <v>1</v>
      </c>
      <c r="L190" s="28"/>
      <c r="M190" s="136" t="s">
        <v>1</v>
      </c>
      <c r="N190" s="137" t="s">
        <v>39</v>
      </c>
      <c r="P190" s="138">
        <f t="shared" si="11"/>
        <v>0</v>
      </c>
      <c r="Q190" s="138">
        <v>0</v>
      </c>
      <c r="R190" s="138">
        <f t="shared" si="12"/>
        <v>0</v>
      </c>
      <c r="S190" s="138">
        <v>0</v>
      </c>
      <c r="T190" s="139">
        <f t="shared" si="13"/>
        <v>0</v>
      </c>
      <c r="AR190" s="140" t="s">
        <v>193</v>
      </c>
      <c r="AT190" s="140" t="s">
        <v>132</v>
      </c>
      <c r="AU190" s="140" t="s">
        <v>84</v>
      </c>
      <c r="AY190" s="13" t="s">
        <v>129</v>
      </c>
      <c r="BE190" s="141">
        <f t="shared" si="14"/>
        <v>0</v>
      </c>
      <c r="BF190" s="141">
        <f t="shared" si="15"/>
        <v>0</v>
      </c>
      <c r="BG190" s="141">
        <f t="shared" si="16"/>
        <v>0</v>
      </c>
      <c r="BH190" s="141">
        <f t="shared" si="17"/>
        <v>0</v>
      </c>
      <c r="BI190" s="141">
        <f t="shared" si="18"/>
        <v>0</v>
      </c>
      <c r="BJ190" s="13" t="s">
        <v>82</v>
      </c>
      <c r="BK190" s="141">
        <f t="shared" si="19"/>
        <v>0</v>
      </c>
      <c r="BL190" s="13" t="s">
        <v>193</v>
      </c>
      <c r="BM190" s="140" t="s">
        <v>402</v>
      </c>
    </row>
    <row r="191" spans="2:65" s="1" customFormat="1" ht="16.5" customHeight="1">
      <c r="B191" s="128"/>
      <c r="C191" s="129" t="s">
        <v>403</v>
      </c>
      <c r="D191" s="129" t="s">
        <v>132</v>
      </c>
      <c r="E191" s="130" t="s">
        <v>404</v>
      </c>
      <c r="F191" s="131" t="s">
        <v>405</v>
      </c>
      <c r="G191" s="132" t="s">
        <v>246</v>
      </c>
      <c r="H191" s="133">
        <v>1</v>
      </c>
      <c r="I191" s="134"/>
      <c r="J191" s="135">
        <f t="shared" si="10"/>
        <v>0</v>
      </c>
      <c r="K191" s="131" t="s">
        <v>1</v>
      </c>
      <c r="L191" s="28"/>
      <c r="M191" s="136" t="s">
        <v>1</v>
      </c>
      <c r="N191" s="137" t="s">
        <v>39</v>
      </c>
      <c r="P191" s="138">
        <f t="shared" si="11"/>
        <v>0</v>
      </c>
      <c r="Q191" s="138">
        <v>0</v>
      </c>
      <c r="R191" s="138">
        <f t="shared" si="12"/>
        <v>0</v>
      </c>
      <c r="S191" s="138">
        <v>0</v>
      </c>
      <c r="T191" s="139">
        <f t="shared" si="13"/>
        <v>0</v>
      </c>
      <c r="AR191" s="140" t="s">
        <v>193</v>
      </c>
      <c r="AT191" s="140" t="s">
        <v>132</v>
      </c>
      <c r="AU191" s="140" t="s">
        <v>84</v>
      </c>
      <c r="AY191" s="13" t="s">
        <v>129</v>
      </c>
      <c r="BE191" s="141">
        <f t="shared" si="14"/>
        <v>0</v>
      </c>
      <c r="BF191" s="141">
        <f t="shared" si="15"/>
        <v>0</v>
      </c>
      <c r="BG191" s="141">
        <f t="shared" si="16"/>
        <v>0</v>
      </c>
      <c r="BH191" s="141">
        <f t="shared" si="17"/>
        <v>0</v>
      </c>
      <c r="BI191" s="141">
        <f t="shared" si="18"/>
        <v>0</v>
      </c>
      <c r="BJ191" s="13" t="s">
        <v>82</v>
      </c>
      <c r="BK191" s="141">
        <f t="shared" si="19"/>
        <v>0</v>
      </c>
      <c r="BL191" s="13" t="s">
        <v>193</v>
      </c>
      <c r="BM191" s="140" t="s">
        <v>406</v>
      </c>
    </row>
    <row r="192" spans="2:65" s="1" customFormat="1" ht="33" customHeight="1">
      <c r="B192" s="128"/>
      <c r="C192" s="129" t="s">
        <v>407</v>
      </c>
      <c r="D192" s="129" t="s">
        <v>132</v>
      </c>
      <c r="E192" s="130" t="s">
        <v>408</v>
      </c>
      <c r="F192" s="131" t="s">
        <v>409</v>
      </c>
      <c r="G192" s="132" t="s">
        <v>246</v>
      </c>
      <c r="H192" s="133">
        <v>1</v>
      </c>
      <c r="I192" s="134"/>
      <c r="J192" s="135">
        <f t="shared" si="10"/>
        <v>0</v>
      </c>
      <c r="K192" s="131" t="s">
        <v>1</v>
      </c>
      <c r="L192" s="28"/>
      <c r="M192" s="136" t="s">
        <v>1</v>
      </c>
      <c r="N192" s="137" t="s">
        <v>39</v>
      </c>
      <c r="P192" s="138">
        <f t="shared" si="11"/>
        <v>0</v>
      </c>
      <c r="Q192" s="138">
        <v>0</v>
      </c>
      <c r="R192" s="138">
        <f t="shared" si="12"/>
        <v>0</v>
      </c>
      <c r="S192" s="138">
        <v>0</v>
      </c>
      <c r="T192" s="139">
        <f t="shared" si="13"/>
        <v>0</v>
      </c>
      <c r="AR192" s="140" t="s">
        <v>193</v>
      </c>
      <c r="AT192" s="140" t="s">
        <v>132</v>
      </c>
      <c r="AU192" s="140" t="s">
        <v>84</v>
      </c>
      <c r="AY192" s="13" t="s">
        <v>129</v>
      </c>
      <c r="BE192" s="141">
        <f t="shared" si="14"/>
        <v>0</v>
      </c>
      <c r="BF192" s="141">
        <f t="shared" si="15"/>
        <v>0</v>
      </c>
      <c r="BG192" s="141">
        <f t="shared" si="16"/>
        <v>0</v>
      </c>
      <c r="BH192" s="141">
        <f t="shared" si="17"/>
        <v>0</v>
      </c>
      <c r="BI192" s="141">
        <f t="shared" si="18"/>
        <v>0</v>
      </c>
      <c r="BJ192" s="13" t="s">
        <v>82</v>
      </c>
      <c r="BK192" s="141">
        <f t="shared" si="19"/>
        <v>0</v>
      </c>
      <c r="BL192" s="13" t="s">
        <v>193</v>
      </c>
      <c r="BM192" s="140" t="s">
        <v>410</v>
      </c>
    </row>
    <row r="193" spans="2:65" s="1" customFormat="1" ht="36">
      <c r="B193" s="128"/>
      <c r="C193" s="129" t="s">
        <v>411</v>
      </c>
      <c r="D193" s="129" t="s">
        <v>132</v>
      </c>
      <c r="E193" s="130" t="s">
        <v>412</v>
      </c>
      <c r="F193" s="131" t="s">
        <v>413</v>
      </c>
      <c r="G193" s="132" t="s">
        <v>246</v>
      </c>
      <c r="H193" s="133">
        <v>1</v>
      </c>
      <c r="I193" s="134"/>
      <c r="J193" s="135">
        <f t="shared" si="10"/>
        <v>0</v>
      </c>
      <c r="K193" s="131" t="s">
        <v>1</v>
      </c>
      <c r="L193" s="28"/>
      <c r="M193" s="136" t="s">
        <v>1</v>
      </c>
      <c r="N193" s="137" t="s">
        <v>39</v>
      </c>
      <c r="P193" s="138">
        <f t="shared" si="11"/>
        <v>0</v>
      </c>
      <c r="Q193" s="138">
        <v>0</v>
      </c>
      <c r="R193" s="138">
        <f t="shared" si="12"/>
        <v>0</v>
      </c>
      <c r="S193" s="138">
        <v>0</v>
      </c>
      <c r="T193" s="139">
        <f t="shared" si="13"/>
        <v>0</v>
      </c>
      <c r="AR193" s="140" t="s">
        <v>193</v>
      </c>
      <c r="AT193" s="140" t="s">
        <v>132</v>
      </c>
      <c r="AU193" s="140" t="s">
        <v>84</v>
      </c>
      <c r="AY193" s="13" t="s">
        <v>129</v>
      </c>
      <c r="BE193" s="141">
        <f t="shared" si="14"/>
        <v>0</v>
      </c>
      <c r="BF193" s="141">
        <f t="shared" si="15"/>
        <v>0</v>
      </c>
      <c r="BG193" s="141">
        <f t="shared" si="16"/>
        <v>0</v>
      </c>
      <c r="BH193" s="141">
        <f t="shared" si="17"/>
        <v>0</v>
      </c>
      <c r="BI193" s="141">
        <f t="shared" si="18"/>
        <v>0</v>
      </c>
      <c r="BJ193" s="13" t="s">
        <v>82</v>
      </c>
      <c r="BK193" s="141">
        <f t="shared" si="19"/>
        <v>0</v>
      </c>
      <c r="BL193" s="13" t="s">
        <v>193</v>
      </c>
      <c r="BM193" s="140" t="s">
        <v>414</v>
      </c>
    </row>
    <row r="194" spans="2:65" s="1" customFormat="1" ht="16.5" customHeight="1">
      <c r="B194" s="128"/>
      <c r="C194" s="129" t="s">
        <v>415</v>
      </c>
      <c r="D194" s="129" t="s">
        <v>132</v>
      </c>
      <c r="E194" s="130" t="s">
        <v>416</v>
      </c>
      <c r="F194" s="131" t="s">
        <v>417</v>
      </c>
      <c r="G194" s="132" t="s">
        <v>418</v>
      </c>
      <c r="H194" s="133">
        <v>50</v>
      </c>
      <c r="I194" s="134"/>
      <c r="J194" s="135">
        <f t="shared" si="10"/>
        <v>0</v>
      </c>
      <c r="K194" s="131" t="s">
        <v>1</v>
      </c>
      <c r="L194" s="28"/>
      <c r="M194" s="136" t="s">
        <v>1</v>
      </c>
      <c r="N194" s="137" t="s">
        <v>39</v>
      </c>
      <c r="P194" s="138">
        <f t="shared" si="11"/>
        <v>0</v>
      </c>
      <c r="Q194" s="138">
        <v>0</v>
      </c>
      <c r="R194" s="138">
        <f t="shared" si="12"/>
        <v>0</v>
      </c>
      <c r="S194" s="138">
        <v>0</v>
      </c>
      <c r="T194" s="139">
        <f t="shared" si="13"/>
        <v>0</v>
      </c>
      <c r="AR194" s="140" t="s">
        <v>193</v>
      </c>
      <c r="AT194" s="140" t="s">
        <v>132</v>
      </c>
      <c r="AU194" s="140" t="s">
        <v>84</v>
      </c>
      <c r="AY194" s="13" t="s">
        <v>129</v>
      </c>
      <c r="BE194" s="141">
        <f t="shared" si="14"/>
        <v>0</v>
      </c>
      <c r="BF194" s="141">
        <f t="shared" si="15"/>
        <v>0</v>
      </c>
      <c r="BG194" s="141">
        <f t="shared" si="16"/>
        <v>0</v>
      </c>
      <c r="BH194" s="141">
        <f t="shared" si="17"/>
        <v>0</v>
      </c>
      <c r="BI194" s="141">
        <f t="shared" si="18"/>
        <v>0</v>
      </c>
      <c r="BJ194" s="13" t="s">
        <v>82</v>
      </c>
      <c r="BK194" s="141">
        <f t="shared" si="19"/>
        <v>0</v>
      </c>
      <c r="BL194" s="13" t="s">
        <v>193</v>
      </c>
      <c r="BM194" s="140" t="s">
        <v>419</v>
      </c>
    </row>
    <row r="195" spans="2:65" s="1" customFormat="1" ht="24">
      <c r="B195" s="128"/>
      <c r="C195" s="129" t="s">
        <v>420</v>
      </c>
      <c r="D195" s="129" t="s">
        <v>132</v>
      </c>
      <c r="E195" s="130" t="s">
        <v>421</v>
      </c>
      <c r="F195" s="131" t="s">
        <v>422</v>
      </c>
      <c r="G195" s="132" t="s">
        <v>222</v>
      </c>
      <c r="H195" s="133">
        <v>1</v>
      </c>
      <c r="I195" s="134"/>
      <c r="J195" s="135">
        <f t="shared" si="10"/>
        <v>0</v>
      </c>
      <c r="K195" s="131" t="s">
        <v>1</v>
      </c>
      <c r="L195" s="28"/>
      <c r="M195" s="136" t="s">
        <v>1</v>
      </c>
      <c r="N195" s="137" t="s">
        <v>39</v>
      </c>
      <c r="P195" s="138">
        <f t="shared" si="11"/>
        <v>0</v>
      </c>
      <c r="Q195" s="138">
        <v>0</v>
      </c>
      <c r="R195" s="138">
        <f t="shared" si="12"/>
        <v>0</v>
      </c>
      <c r="S195" s="138">
        <v>0</v>
      </c>
      <c r="T195" s="139">
        <f t="shared" si="13"/>
        <v>0</v>
      </c>
      <c r="AR195" s="140" t="s">
        <v>193</v>
      </c>
      <c r="AT195" s="140" t="s">
        <v>132</v>
      </c>
      <c r="AU195" s="140" t="s">
        <v>84</v>
      </c>
      <c r="AY195" s="13" t="s">
        <v>129</v>
      </c>
      <c r="BE195" s="141">
        <f t="shared" si="14"/>
        <v>0</v>
      </c>
      <c r="BF195" s="141">
        <f t="shared" si="15"/>
        <v>0</v>
      </c>
      <c r="BG195" s="141">
        <f t="shared" si="16"/>
        <v>0</v>
      </c>
      <c r="BH195" s="141">
        <f t="shared" si="17"/>
        <v>0</v>
      </c>
      <c r="BI195" s="141">
        <f t="shared" si="18"/>
        <v>0</v>
      </c>
      <c r="BJ195" s="13" t="s">
        <v>82</v>
      </c>
      <c r="BK195" s="141">
        <f t="shared" si="19"/>
        <v>0</v>
      </c>
      <c r="BL195" s="13" t="s">
        <v>193</v>
      </c>
      <c r="BM195" s="140" t="s">
        <v>423</v>
      </c>
    </row>
    <row r="196" spans="2:65" s="1" customFormat="1" ht="24">
      <c r="B196" s="128"/>
      <c r="C196" s="129" t="s">
        <v>424</v>
      </c>
      <c r="D196" s="129" t="s">
        <v>132</v>
      </c>
      <c r="E196" s="130" t="s">
        <v>425</v>
      </c>
      <c r="F196" s="131" t="s">
        <v>426</v>
      </c>
      <c r="G196" s="132" t="s">
        <v>246</v>
      </c>
      <c r="H196" s="133">
        <v>1</v>
      </c>
      <c r="I196" s="134"/>
      <c r="J196" s="135">
        <f t="shared" si="10"/>
        <v>0</v>
      </c>
      <c r="K196" s="131" t="s">
        <v>1</v>
      </c>
      <c r="L196" s="28"/>
      <c r="M196" s="136" t="s">
        <v>1</v>
      </c>
      <c r="N196" s="137" t="s">
        <v>39</v>
      </c>
      <c r="P196" s="138">
        <f t="shared" si="11"/>
        <v>0</v>
      </c>
      <c r="Q196" s="138">
        <v>0</v>
      </c>
      <c r="R196" s="138">
        <f t="shared" si="12"/>
        <v>0</v>
      </c>
      <c r="S196" s="138">
        <v>0</v>
      </c>
      <c r="T196" s="139">
        <f t="shared" si="13"/>
        <v>0</v>
      </c>
      <c r="AR196" s="140" t="s">
        <v>193</v>
      </c>
      <c r="AT196" s="140" t="s">
        <v>132</v>
      </c>
      <c r="AU196" s="140" t="s">
        <v>84</v>
      </c>
      <c r="AY196" s="13" t="s">
        <v>129</v>
      </c>
      <c r="BE196" s="141">
        <f t="shared" si="14"/>
        <v>0</v>
      </c>
      <c r="BF196" s="141">
        <f t="shared" si="15"/>
        <v>0</v>
      </c>
      <c r="BG196" s="141">
        <f t="shared" si="16"/>
        <v>0</v>
      </c>
      <c r="BH196" s="141">
        <f t="shared" si="17"/>
        <v>0</v>
      </c>
      <c r="BI196" s="141">
        <f t="shared" si="18"/>
        <v>0</v>
      </c>
      <c r="BJ196" s="13" t="s">
        <v>82</v>
      </c>
      <c r="BK196" s="141">
        <f t="shared" si="19"/>
        <v>0</v>
      </c>
      <c r="BL196" s="13" t="s">
        <v>193</v>
      </c>
      <c r="BM196" s="140" t="s">
        <v>427</v>
      </c>
    </row>
    <row r="197" spans="2:65" s="1" customFormat="1" ht="21.75" customHeight="1">
      <c r="B197" s="128"/>
      <c r="C197" s="129" t="s">
        <v>428</v>
      </c>
      <c r="D197" s="129" t="s">
        <v>132</v>
      </c>
      <c r="E197" s="130" t="s">
        <v>429</v>
      </c>
      <c r="F197" s="131" t="s">
        <v>373</v>
      </c>
      <c r="G197" s="132" t="s">
        <v>246</v>
      </c>
      <c r="H197" s="133">
        <v>1</v>
      </c>
      <c r="I197" s="134"/>
      <c r="J197" s="135">
        <f t="shared" si="10"/>
        <v>0</v>
      </c>
      <c r="K197" s="131" t="s">
        <v>1</v>
      </c>
      <c r="L197" s="28"/>
      <c r="M197" s="136" t="s">
        <v>1</v>
      </c>
      <c r="N197" s="137" t="s">
        <v>39</v>
      </c>
      <c r="P197" s="138">
        <f t="shared" si="11"/>
        <v>0</v>
      </c>
      <c r="Q197" s="138">
        <v>0</v>
      </c>
      <c r="R197" s="138">
        <f t="shared" si="12"/>
        <v>0</v>
      </c>
      <c r="S197" s="138">
        <v>0</v>
      </c>
      <c r="T197" s="139">
        <f t="shared" si="13"/>
        <v>0</v>
      </c>
      <c r="AR197" s="140" t="s">
        <v>193</v>
      </c>
      <c r="AT197" s="140" t="s">
        <v>132</v>
      </c>
      <c r="AU197" s="140" t="s">
        <v>84</v>
      </c>
      <c r="AY197" s="13" t="s">
        <v>129</v>
      </c>
      <c r="BE197" s="141">
        <f t="shared" si="14"/>
        <v>0</v>
      </c>
      <c r="BF197" s="141">
        <f t="shared" si="15"/>
        <v>0</v>
      </c>
      <c r="BG197" s="141">
        <f t="shared" si="16"/>
        <v>0</v>
      </c>
      <c r="BH197" s="141">
        <f t="shared" si="17"/>
        <v>0</v>
      </c>
      <c r="BI197" s="141">
        <f t="shared" si="18"/>
        <v>0</v>
      </c>
      <c r="BJ197" s="13" t="s">
        <v>82</v>
      </c>
      <c r="BK197" s="141">
        <f t="shared" si="19"/>
        <v>0</v>
      </c>
      <c r="BL197" s="13" t="s">
        <v>193</v>
      </c>
      <c r="BM197" s="140" t="s">
        <v>430</v>
      </c>
    </row>
    <row r="198" spans="2:65" s="1" customFormat="1" ht="24">
      <c r="B198" s="128"/>
      <c r="C198" s="129" t="s">
        <v>431</v>
      </c>
      <c r="D198" s="129" t="s">
        <v>132</v>
      </c>
      <c r="E198" s="130" t="s">
        <v>432</v>
      </c>
      <c r="F198" s="131" t="s">
        <v>433</v>
      </c>
      <c r="G198" s="132" t="s">
        <v>222</v>
      </c>
      <c r="H198" s="133">
        <v>1</v>
      </c>
      <c r="I198" s="134"/>
      <c r="J198" s="135">
        <f t="shared" si="10"/>
        <v>0</v>
      </c>
      <c r="K198" s="131" t="s">
        <v>1</v>
      </c>
      <c r="L198" s="28"/>
      <c r="M198" s="136" t="s">
        <v>1</v>
      </c>
      <c r="N198" s="137" t="s">
        <v>39</v>
      </c>
      <c r="P198" s="138">
        <f t="shared" si="11"/>
        <v>0</v>
      </c>
      <c r="Q198" s="138">
        <v>0</v>
      </c>
      <c r="R198" s="138">
        <f t="shared" si="12"/>
        <v>0</v>
      </c>
      <c r="S198" s="138">
        <v>0</v>
      </c>
      <c r="T198" s="139">
        <f t="shared" si="13"/>
        <v>0</v>
      </c>
      <c r="AR198" s="140" t="s">
        <v>193</v>
      </c>
      <c r="AT198" s="140" t="s">
        <v>132</v>
      </c>
      <c r="AU198" s="140" t="s">
        <v>84</v>
      </c>
      <c r="AY198" s="13" t="s">
        <v>129</v>
      </c>
      <c r="BE198" s="141">
        <f t="shared" si="14"/>
        <v>0</v>
      </c>
      <c r="BF198" s="141">
        <f t="shared" si="15"/>
        <v>0</v>
      </c>
      <c r="BG198" s="141">
        <f t="shared" si="16"/>
        <v>0</v>
      </c>
      <c r="BH198" s="141">
        <f t="shared" si="17"/>
        <v>0</v>
      </c>
      <c r="BI198" s="141">
        <f t="shared" si="18"/>
        <v>0</v>
      </c>
      <c r="BJ198" s="13" t="s">
        <v>82</v>
      </c>
      <c r="BK198" s="141">
        <f t="shared" si="19"/>
        <v>0</v>
      </c>
      <c r="BL198" s="13" t="s">
        <v>193</v>
      </c>
      <c r="BM198" s="140" t="s">
        <v>434</v>
      </c>
    </row>
    <row r="199" spans="2:65" s="1" customFormat="1" ht="24">
      <c r="B199" s="128"/>
      <c r="C199" s="129" t="s">
        <v>435</v>
      </c>
      <c r="D199" s="129" t="s">
        <v>132</v>
      </c>
      <c r="E199" s="130" t="s">
        <v>436</v>
      </c>
      <c r="F199" s="131" t="s">
        <v>437</v>
      </c>
      <c r="G199" s="132" t="s">
        <v>222</v>
      </c>
      <c r="H199" s="133">
        <v>1</v>
      </c>
      <c r="I199" s="134"/>
      <c r="J199" s="135">
        <f t="shared" si="10"/>
        <v>0</v>
      </c>
      <c r="K199" s="131" t="s">
        <v>1</v>
      </c>
      <c r="L199" s="28"/>
      <c r="M199" s="136" t="s">
        <v>1</v>
      </c>
      <c r="N199" s="137" t="s">
        <v>39</v>
      </c>
      <c r="P199" s="138">
        <f t="shared" si="11"/>
        <v>0</v>
      </c>
      <c r="Q199" s="138">
        <v>0</v>
      </c>
      <c r="R199" s="138">
        <f t="shared" si="12"/>
        <v>0</v>
      </c>
      <c r="S199" s="138">
        <v>0</v>
      </c>
      <c r="T199" s="139">
        <f t="shared" si="13"/>
        <v>0</v>
      </c>
      <c r="AR199" s="140" t="s">
        <v>193</v>
      </c>
      <c r="AT199" s="140" t="s">
        <v>132</v>
      </c>
      <c r="AU199" s="140" t="s">
        <v>84</v>
      </c>
      <c r="AY199" s="13" t="s">
        <v>129</v>
      </c>
      <c r="BE199" s="141">
        <f t="shared" si="14"/>
        <v>0</v>
      </c>
      <c r="BF199" s="141">
        <f t="shared" si="15"/>
        <v>0</v>
      </c>
      <c r="BG199" s="141">
        <f t="shared" si="16"/>
        <v>0</v>
      </c>
      <c r="BH199" s="141">
        <f t="shared" si="17"/>
        <v>0</v>
      </c>
      <c r="BI199" s="141">
        <f t="shared" si="18"/>
        <v>0</v>
      </c>
      <c r="BJ199" s="13" t="s">
        <v>82</v>
      </c>
      <c r="BK199" s="141">
        <f t="shared" si="19"/>
        <v>0</v>
      </c>
      <c r="BL199" s="13" t="s">
        <v>193</v>
      </c>
      <c r="BM199" s="140" t="s">
        <v>438</v>
      </c>
    </row>
    <row r="200" spans="2:65" s="1" customFormat="1" ht="33" customHeight="1">
      <c r="B200" s="128"/>
      <c r="C200" s="129" t="s">
        <v>439</v>
      </c>
      <c r="D200" s="129" t="s">
        <v>132</v>
      </c>
      <c r="E200" s="130" t="s">
        <v>961</v>
      </c>
      <c r="F200" s="131" t="s">
        <v>962</v>
      </c>
      <c r="G200" s="132" t="s">
        <v>222</v>
      </c>
      <c r="H200" s="133">
        <v>1</v>
      </c>
      <c r="I200" s="134"/>
      <c r="J200" s="135">
        <f t="shared" si="10"/>
        <v>0</v>
      </c>
      <c r="K200" s="131" t="s">
        <v>1</v>
      </c>
      <c r="L200" s="28"/>
      <c r="M200" s="136" t="s">
        <v>1</v>
      </c>
      <c r="N200" s="137" t="s">
        <v>39</v>
      </c>
      <c r="P200" s="138">
        <f t="shared" si="11"/>
        <v>0</v>
      </c>
      <c r="Q200" s="138">
        <v>0</v>
      </c>
      <c r="R200" s="138">
        <f t="shared" si="12"/>
        <v>0</v>
      </c>
      <c r="S200" s="138">
        <v>0</v>
      </c>
      <c r="T200" s="139">
        <f t="shared" si="13"/>
        <v>0</v>
      </c>
      <c r="AR200" s="140" t="s">
        <v>193</v>
      </c>
      <c r="AT200" s="140" t="s">
        <v>132</v>
      </c>
      <c r="AU200" s="140" t="s">
        <v>84</v>
      </c>
      <c r="AY200" s="13" t="s">
        <v>129</v>
      </c>
      <c r="BE200" s="141">
        <f t="shared" si="14"/>
        <v>0</v>
      </c>
      <c r="BF200" s="141">
        <f t="shared" si="15"/>
        <v>0</v>
      </c>
      <c r="BG200" s="141">
        <f t="shared" si="16"/>
        <v>0</v>
      </c>
      <c r="BH200" s="141">
        <f t="shared" si="17"/>
        <v>0</v>
      </c>
      <c r="BI200" s="141">
        <f t="shared" si="18"/>
        <v>0</v>
      </c>
      <c r="BJ200" s="13" t="s">
        <v>82</v>
      </c>
      <c r="BK200" s="141">
        <f t="shared" si="19"/>
        <v>0</v>
      </c>
      <c r="BL200" s="13" t="s">
        <v>193</v>
      </c>
      <c r="BM200" s="140" t="s">
        <v>442</v>
      </c>
    </row>
    <row r="201" spans="2:65" s="1" customFormat="1" ht="24">
      <c r="B201" s="128"/>
      <c r="C201" s="129" t="s">
        <v>352</v>
      </c>
      <c r="D201" s="129" t="s">
        <v>132</v>
      </c>
      <c r="E201" s="130" t="s">
        <v>1001</v>
      </c>
      <c r="F201" s="131" t="s">
        <v>1002</v>
      </c>
      <c r="G201" s="132" t="s">
        <v>222</v>
      </c>
      <c r="H201" s="133">
        <v>1</v>
      </c>
      <c r="I201" s="134"/>
      <c r="J201" s="135">
        <f t="shared" si="10"/>
        <v>0</v>
      </c>
      <c r="K201" s="131" t="s">
        <v>1</v>
      </c>
      <c r="L201" s="28"/>
      <c r="M201" s="136" t="s">
        <v>1</v>
      </c>
      <c r="N201" s="137" t="s">
        <v>39</v>
      </c>
      <c r="P201" s="138">
        <f t="shared" si="11"/>
        <v>0</v>
      </c>
      <c r="Q201" s="138">
        <v>0</v>
      </c>
      <c r="R201" s="138">
        <f t="shared" si="12"/>
        <v>0</v>
      </c>
      <c r="S201" s="138">
        <v>0</v>
      </c>
      <c r="T201" s="139">
        <f t="shared" si="13"/>
        <v>0</v>
      </c>
      <c r="AR201" s="140" t="s">
        <v>193</v>
      </c>
      <c r="AT201" s="140" t="s">
        <v>132</v>
      </c>
      <c r="AU201" s="140" t="s">
        <v>84</v>
      </c>
      <c r="AY201" s="13" t="s">
        <v>129</v>
      </c>
      <c r="BE201" s="141">
        <f t="shared" si="14"/>
        <v>0</v>
      </c>
      <c r="BF201" s="141">
        <f t="shared" si="15"/>
        <v>0</v>
      </c>
      <c r="BG201" s="141">
        <f t="shared" si="16"/>
        <v>0</v>
      </c>
      <c r="BH201" s="141">
        <f t="shared" si="17"/>
        <v>0</v>
      </c>
      <c r="BI201" s="141">
        <f t="shared" si="18"/>
        <v>0</v>
      </c>
      <c r="BJ201" s="13" t="s">
        <v>82</v>
      </c>
      <c r="BK201" s="141">
        <f t="shared" si="19"/>
        <v>0</v>
      </c>
      <c r="BL201" s="13" t="s">
        <v>193</v>
      </c>
      <c r="BM201" s="140" t="s">
        <v>445</v>
      </c>
    </row>
    <row r="202" spans="2:65" s="1" customFormat="1" ht="24">
      <c r="B202" s="128"/>
      <c r="C202" s="129" t="s">
        <v>446</v>
      </c>
      <c r="D202" s="129" t="s">
        <v>132</v>
      </c>
      <c r="E202" s="130" t="s">
        <v>965</v>
      </c>
      <c r="F202" s="131" t="s">
        <v>966</v>
      </c>
      <c r="G202" s="132" t="s">
        <v>222</v>
      </c>
      <c r="H202" s="133">
        <v>1</v>
      </c>
      <c r="I202" s="134"/>
      <c r="J202" s="135">
        <f t="shared" si="10"/>
        <v>0</v>
      </c>
      <c r="K202" s="131" t="s">
        <v>1</v>
      </c>
      <c r="L202" s="28"/>
      <c r="M202" s="136" t="s">
        <v>1</v>
      </c>
      <c r="N202" s="137" t="s">
        <v>39</v>
      </c>
      <c r="P202" s="138">
        <f t="shared" si="11"/>
        <v>0</v>
      </c>
      <c r="Q202" s="138">
        <v>0</v>
      </c>
      <c r="R202" s="138">
        <f t="shared" si="12"/>
        <v>0</v>
      </c>
      <c r="S202" s="138">
        <v>0</v>
      </c>
      <c r="T202" s="139">
        <f t="shared" si="13"/>
        <v>0</v>
      </c>
      <c r="AR202" s="140" t="s">
        <v>193</v>
      </c>
      <c r="AT202" s="140" t="s">
        <v>132</v>
      </c>
      <c r="AU202" s="140" t="s">
        <v>84</v>
      </c>
      <c r="AY202" s="13" t="s">
        <v>129</v>
      </c>
      <c r="BE202" s="141">
        <f t="shared" si="14"/>
        <v>0</v>
      </c>
      <c r="BF202" s="141">
        <f t="shared" si="15"/>
        <v>0</v>
      </c>
      <c r="BG202" s="141">
        <f t="shared" si="16"/>
        <v>0</v>
      </c>
      <c r="BH202" s="141">
        <f t="shared" si="17"/>
        <v>0</v>
      </c>
      <c r="BI202" s="141">
        <f t="shared" si="18"/>
        <v>0</v>
      </c>
      <c r="BJ202" s="13" t="s">
        <v>82</v>
      </c>
      <c r="BK202" s="141">
        <f t="shared" si="19"/>
        <v>0</v>
      </c>
      <c r="BL202" s="13" t="s">
        <v>193</v>
      </c>
      <c r="BM202" s="140" t="s">
        <v>449</v>
      </c>
    </row>
    <row r="203" spans="2:65" s="1" customFormat="1" ht="24">
      <c r="B203" s="128"/>
      <c r="C203" s="129" t="s">
        <v>450</v>
      </c>
      <c r="D203" s="129" t="s">
        <v>132</v>
      </c>
      <c r="E203" s="130" t="s">
        <v>967</v>
      </c>
      <c r="F203" s="131" t="s">
        <v>968</v>
      </c>
      <c r="G203" s="132" t="s">
        <v>222</v>
      </c>
      <c r="H203" s="133">
        <v>1</v>
      </c>
      <c r="I203" s="134"/>
      <c r="J203" s="135">
        <f t="shared" si="10"/>
        <v>0</v>
      </c>
      <c r="K203" s="131" t="s">
        <v>1</v>
      </c>
      <c r="L203" s="28"/>
      <c r="M203" s="136" t="s">
        <v>1</v>
      </c>
      <c r="N203" s="137" t="s">
        <v>39</v>
      </c>
      <c r="P203" s="138">
        <f t="shared" si="11"/>
        <v>0</v>
      </c>
      <c r="Q203" s="138">
        <v>0</v>
      </c>
      <c r="R203" s="138">
        <f t="shared" si="12"/>
        <v>0</v>
      </c>
      <c r="S203" s="138">
        <v>0</v>
      </c>
      <c r="T203" s="139">
        <f t="shared" si="13"/>
        <v>0</v>
      </c>
      <c r="AR203" s="140" t="s">
        <v>193</v>
      </c>
      <c r="AT203" s="140" t="s">
        <v>132</v>
      </c>
      <c r="AU203" s="140" t="s">
        <v>84</v>
      </c>
      <c r="AY203" s="13" t="s">
        <v>129</v>
      </c>
      <c r="BE203" s="141">
        <f t="shared" si="14"/>
        <v>0</v>
      </c>
      <c r="BF203" s="141">
        <f t="shared" si="15"/>
        <v>0</v>
      </c>
      <c r="BG203" s="141">
        <f t="shared" si="16"/>
        <v>0</v>
      </c>
      <c r="BH203" s="141">
        <f t="shared" si="17"/>
        <v>0</v>
      </c>
      <c r="BI203" s="141">
        <f t="shared" si="18"/>
        <v>0</v>
      </c>
      <c r="BJ203" s="13" t="s">
        <v>82</v>
      </c>
      <c r="BK203" s="141">
        <f t="shared" si="19"/>
        <v>0</v>
      </c>
      <c r="BL203" s="13" t="s">
        <v>193</v>
      </c>
      <c r="BM203" s="140" t="s">
        <v>453</v>
      </c>
    </row>
    <row r="204" spans="2:65" s="1" customFormat="1" ht="16.5" customHeight="1">
      <c r="B204" s="128"/>
      <c r="C204" s="129" t="s">
        <v>454</v>
      </c>
      <c r="D204" s="129" t="s">
        <v>132</v>
      </c>
      <c r="E204" s="130" t="s">
        <v>455</v>
      </c>
      <c r="F204" s="131" t="s">
        <v>456</v>
      </c>
      <c r="G204" s="132" t="s">
        <v>246</v>
      </c>
      <c r="H204" s="133">
        <v>40</v>
      </c>
      <c r="I204" s="134"/>
      <c r="J204" s="135">
        <f t="shared" si="10"/>
        <v>0</v>
      </c>
      <c r="K204" s="131" t="s">
        <v>192</v>
      </c>
      <c r="L204" s="28"/>
      <c r="M204" s="136" t="s">
        <v>1</v>
      </c>
      <c r="N204" s="137" t="s">
        <v>39</v>
      </c>
      <c r="P204" s="138">
        <f t="shared" si="11"/>
        <v>0</v>
      </c>
      <c r="Q204" s="138">
        <v>1.1199999999999999E-3</v>
      </c>
      <c r="R204" s="138">
        <f t="shared" si="12"/>
        <v>4.4799999999999993E-2</v>
      </c>
      <c r="S204" s="138">
        <v>0</v>
      </c>
      <c r="T204" s="139">
        <f t="shared" si="13"/>
        <v>0</v>
      </c>
      <c r="AR204" s="140" t="s">
        <v>193</v>
      </c>
      <c r="AT204" s="140" t="s">
        <v>132</v>
      </c>
      <c r="AU204" s="140" t="s">
        <v>84</v>
      </c>
      <c r="AY204" s="13" t="s">
        <v>129</v>
      </c>
      <c r="BE204" s="141">
        <f t="shared" si="14"/>
        <v>0</v>
      </c>
      <c r="BF204" s="141">
        <f t="shared" si="15"/>
        <v>0</v>
      </c>
      <c r="BG204" s="141">
        <f t="shared" si="16"/>
        <v>0</v>
      </c>
      <c r="BH204" s="141">
        <f t="shared" si="17"/>
        <v>0</v>
      </c>
      <c r="BI204" s="141">
        <f t="shared" si="18"/>
        <v>0</v>
      </c>
      <c r="BJ204" s="13" t="s">
        <v>82</v>
      </c>
      <c r="BK204" s="141">
        <f t="shared" si="19"/>
        <v>0</v>
      </c>
      <c r="BL204" s="13" t="s">
        <v>193</v>
      </c>
      <c r="BM204" s="140" t="s">
        <v>457</v>
      </c>
    </row>
    <row r="205" spans="2:65" s="1" customFormat="1" ht="36">
      <c r="B205" s="128"/>
      <c r="C205" s="147" t="s">
        <v>458</v>
      </c>
      <c r="D205" s="147" t="s">
        <v>195</v>
      </c>
      <c r="E205" s="148" t="s">
        <v>459</v>
      </c>
      <c r="F205" s="149" t="s">
        <v>460</v>
      </c>
      <c r="G205" s="150" t="s">
        <v>222</v>
      </c>
      <c r="H205" s="151">
        <v>20</v>
      </c>
      <c r="I205" s="152"/>
      <c r="J205" s="153">
        <f t="shared" si="10"/>
        <v>0</v>
      </c>
      <c r="K205" s="149" t="s">
        <v>1</v>
      </c>
      <c r="L205" s="154"/>
      <c r="M205" s="155" t="s">
        <v>1</v>
      </c>
      <c r="N205" s="156" t="s">
        <v>39</v>
      </c>
      <c r="P205" s="138">
        <f t="shared" si="11"/>
        <v>0</v>
      </c>
      <c r="Q205" s="138">
        <v>2.2000000000000001E-3</v>
      </c>
      <c r="R205" s="138">
        <f t="shared" si="12"/>
        <v>4.4000000000000004E-2</v>
      </c>
      <c r="S205" s="138">
        <v>0</v>
      </c>
      <c r="T205" s="139">
        <f t="shared" si="13"/>
        <v>0</v>
      </c>
      <c r="AR205" s="140" t="s">
        <v>198</v>
      </c>
      <c r="AT205" s="140" t="s">
        <v>195</v>
      </c>
      <c r="AU205" s="140" t="s">
        <v>84</v>
      </c>
      <c r="AY205" s="13" t="s">
        <v>129</v>
      </c>
      <c r="BE205" s="141">
        <f t="shared" si="14"/>
        <v>0</v>
      </c>
      <c r="BF205" s="141">
        <f t="shared" si="15"/>
        <v>0</v>
      </c>
      <c r="BG205" s="141">
        <f t="shared" si="16"/>
        <v>0</v>
      </c>
      <c r="BH205" s="141">
        <f t="shared" si="17"/>
        <v>0</v>
      </c>
      <c r="BI205" s="141">
        <f t="shared" si="18"/>
        <v>0</v>
      </c>
      <c r="BJ205" s="13" t="s">
        <v>82</v>
      </c>
      <c r="BK205" s="141">
        <f t="shared" si="19"/>
        <v>0</v>
      </c>
      <c r="BL205" s="13" t="s">
        <v>193</v>
      </c>
      <c r="BM205" s="140" t="s">
        <v>461</v>
      </c>
    </row>
    <row r="206" spans="2:65" s="1" customFormat="1" ht="24">
      <c r="B206" s="128"/>
      <c r="C206" s="147" t="s">
        <v>462</v>
      </c>
      <c r="D206" s="147" t="s">
        <v>195</v>
      </c>
      <c r="E206" s="148" t="s">
        <v>463</v>
      </c>
      <c r="F206" s="149" t="s">
        <v>464</v>
      </c>
      <c r="G206" s="150" t="s">
        <v>222</v>
      </c>
      <c r="H206" s="151">
        <v>20</v>
      </c>
      <c r="I206" s="152"/>
      <c r="J206" s="153">
        <f t="shared" si="10"/>
        <v>0</v>
      </c>
      <c r="K206" s="149" t="s">
        <v>1</v>
      </c>
      <c r="L206" s="154"/>
      <c r="M206" s="155" t="s">
        <v>1</v>
      </c>
      <c r="N206" s="156" t="s">
        <v>39</v>
      </c>
      <c r="P206" s="138">
        <f t="shared" si="11"/>
        <v>0</v>
      </c>
      <c r="Q206" s="138">
        <v>2.2000000000000001E-3</v>
      </c>
      <c r="R206" s="138">
        <f t="shared" si="12"/>
        <v>4.4000000000000004E-2</v>
      </c>
      <c r="S206" s="138">
        <v>0</v>
      </c>
      <c r="T206" s="139">
        <f t="shared" si="13"/>
        <v>0</v>
      </c>
      <c r="AR206" s="140" t="s">
        <v>198</v>
      </c>
      <c r="AT206" s="140" t="s">
        <v>195</v>
      </c>
      <c r="AU206" s="140" t="s">
        <v>84</v>
      </c>
      <c r="AY206" s="13" t="s">
        <v>129</v>
      </c>
      <c r="BE206" s="141">
        <f t="shared" si="14"/>
        <v>0</v>
      </c>
      <c r="BF206" s="141">
        <f t="shared" si="15"/>
        <v>0</v>
      </c>
      <c r="BG206" s="141">
        <f t="shared" si="16"/>
        <v>0</v>
      </c>
      <c r="BH206" s="141">
        <f t="shared" si="17"/>
        <v>0</v>
      </c>
      <c r="BI206" s="141">
        <f t="shared" si="18"/>
        <v>0</v>
      </c>
      <c r="BJ206" s="13" t="s">
        <v>82</v>
      </c>
      <c r="BK206" s="141">
        <f t="shared" si="19"/>
        <v>0</v>
      </c>
      <c r="BL206" s="13" t="s">
        <v>193</v>
      </c>
      <c r="BM206" s="140" t="s">
        <v>465</v>
      </c>
    </row>
    <row r="207" spans="2:65" s="1" customFormat="1" ht="44.25" customHeight="1">
      <c r="B207" s="128"/>
      <c r="C207" s="129" t="s">
        <v>466</v>
      </c>
      <c r="D207" s="129" t="s">
        <v>132</v>
      </c>
      <c r="E207" s="130" t="s">
        <v>467</v>
      </c>
      <c r="F207" s="131" t="s">
        <v>468</v>
      </c>
      <c r="G207" s="132" t="s">
        <v>246</v>
      </c>
      <c r="H207" s="133">
        <v>1</v>
      </c>
      <c r="I207" s="134"/>
      <c r="J207" s="135">
        <f t="shared" si="10"/>
        <v>0</v>
      </c>
      <c r="K207" s="131" t="s">
        <v>192</v>
      </c>
      <c r="L207" s="28"/>
      <c r="M207" s="136" t="s">
        <v>1</v>
      </c>
      <c r="N207" s="137" t="s">
        <v>39</v>
      </c>
      <c r="P207" s="138">
        <f t="shared" si="11"/>
        <v>0</v>
      </c>
      <c r="Q207" s="138">
        <v>9.6299999999999997E-3</v>
      </c>
      <c r="R207" s="138">
        <f t="shared" si="12"/>
        <v>9.6299999999999997E-3</v>
      </c>
      <c r="S207" s="138">
        <v>0</v>
      </c>
      <c r="T207" s="139">
        <f t="shared" si="13"/>
        <v>0</v>
      </c>
      <c r="AR207" s="140" t="s">
        <v>193</v>
      </c>
      <c r="AT207" s="140" t="s">
        <v>132</v>
      </c>
      <c r="AU207" s="140" t="s">
        <v>84</v>
      </c>
      <c r="AY207" s="13" t="s">
        <v>129</v>
      </c>
      <c r="BE207" s="141">
        <f t="shared" si="14"/>
        <v>0</v>
      </c>
      <c r="BF207" s="141">
        <f t="shared" si="15"/>
        <v>0</v>
      </c>
      <c r="BG207" s="141">
        <f t="shared" si="16"/>
        <v>0</v>
      </c>
      <c r="BH207" s="141">
        <f t="shared" si="17"/>
        <v>0</v>
      </c>
      <c r="BI207" s="141">
        <f t="shared" si="18"/>
        <v>0</v>
      </c>
      <c r="BJ207" s="13" t="s">
        <v>82</v>
      </c>
      <c r="BK207" s="141">
        <f t="shared" si="19"/>
        <v>0</v>
      </c>
      <c r="BL207" s="13" t="s">
        <v>193</v>
      </c>
      <c r="BM207" s="140" t="s">
        <v>469</v>
      </c>
    </row>
    <row r="208" spans="2:65" s="1" customFormat="1" ht="44.25" customHeight="1">
      <c r="B208" s="128"/>
      <c r="C208" s="129" t="s">
        <v>470</v>
      </c>
      <c r="D208" s="129" t="s">
        <v>132</v>
      </c>
      <c r="E208" s="130" t="s">
        <v>471</v>
      </c>
      <c r="F208" s="131" t="s">
        <v>472</v>
      </c>
      <c r="G208" s="132" t="s">
        <v>246</v>
      </c>
      <c r="H208" s="133">
        <v>1</v>
      </c>
      <c r="I208" s="134"/>
      <c r="J208" s="135">
        <f t="shared" si="10"/>
        <v>0</v>
      </c>
      <c r="K208" s="131" t="s">
        <v>192</v>
      </c>
      <c r="L208" s="28"/>
      <c r="M208" s="136" t="s">
        <v>1</v>
      </c>
      <c r="N208" s="137" t="s">
        <v>39</v>
      </c>
      <c r="P208" s="138">
        <f t="shared" si="11"/>
        <v>0</v>
      </c>
      <c r="Q208" s="138">
        <v>7.0870000000000002E-2</v>
      </c>
      <c r="R208" s="138">
        <f t="shared" si="12"/>
        <v>7.0870000000000002E-2</v>
      </c>
      <c r="S208" s="138">
        <v>0</v>
      </c>
      <c r="T208" s="139">
        <f t="shared" si="13"/>
        <v>0</v>
      </c>
      <c r="AR208" s="140" t="s">
        <v>193</v>
      </c>
      <c r="AT208" s="140" t="s">
        <v>132</v>
      </c>
      <c r="AU208" s="140" t="s">
        <v>84</v>
      </c>
      <c r="AY208" s="13" t="s">
        <v>129</v>
      </c>
      <c r="BE208" s="141">
        <f t="shared" si="14"/>
        <v>0</v>
      </c>
      <c r="BF208" s="141">
        <f t="shared" si="15"/>
        <v>0</v>
      </c>
      <c r="BG208" s="141">
        <f t="shared" si="16"/>
        <v>0</v>
      </c>
      <c r="BH208" s="141">
        <f t="shared" si="17"/>
        <v>0</v>
      </c>
      <c r="BI208" s="141">
        <f t="shared" si="18"/>
        <v>0</v>
      </c>
      <c r="BJ208" s="13" t="s">
        <v>82</v>
      </c>
      <c r="BK208" s="141">
        <f t="shared" si="19"/>
        <v>0</v>
      </c>
      <c r="BL208" s="13" t="s">
        <v>193</v>
      </c>
      <c r="BM208" s="140" t="s">
        <v>473</v>
      </c>
    </row>
    <row r="209" spans="2:65" s="1" customFormat="1" ht="33" customHeight="1">
      <c r="B209" s="128"/>
      <c r="C209" s="129" t="s">
        <v>474</v>
      </c>
      <c r="D209" s="129" t="s">
        <v>132</v>
      </c>
      <c r="E209" s="130" t="s">
        <v>475</v>
      </c>
      <c r="F209" s="131" t="s">
        <v>476</v>
      </c>
      <c r="G209" s="132" t="s">
        <v>222</v>
      </c>
      <c r="H209" s="133">
        <v>2</v>
      </c>
      <c r="I209" s="134"/>
      <c r="J209" s="135">
        <f t="shared" si="10"/>
        <v>0</v>
      </c>
      <c r="K209" s="131" t="s">
        <v>192</v>
      </c>
      <c r="L209" s="28"/>
      <c r="M209" s="136" t="s">
        <v>1</v>
      </c>
      <c r="N209" s="137" t="s">
        <v>39</v>
      </c>
      <c r="P209" s="138">
        <f t="shared" si="11"/>
        <v>0</v>
      </c>
      <c r="Q209" s="138">
        <v>7.6000000000000004E-4</v>
      </c>
      <c r="R209" s="138">
        <f t="shared" si="12"/>
        <v>1.5200000000000001E-3</v>
      </c>
      <c r="S209" s="138">
        <v>0</v>
      </c>
      <c r="T209" s="139">
        <f t="shared" si="13"/>
        <v>0</v>
      </c>
      <c r="AR209" s="140" t="s">
        <v>193</v>
      </c>
      <c r="AT209" s="140" t="s">
        <v>132</v>
      </c>
      <c r="AU209" s="140" t="s">
        <v>84</v>
      </c>
      <c r="AY209" s="13" t="s">
        <v>129</v>
      </c>
      <c r="BE209" s="141">
        <f t="shared" si="14"/>
        <v>0</v>
      </c>
      <c r="BF209" s="141">
        <f t="shared" si="15"/>
        <v>0</v>
      </c>
      <c r="BG209" s="141">
        <f t="shared" si="16"/>
        <v>0</v>
      </c>
      <c r="BH209" s="141">
        <f t="shared" si="17"/>
        <v>0</v>
      </c>
      <c r="BI209" s="141">
        <f t="shared" si="18"/>
        <v>0</v>
      </c>
      <c r="BJ209" s="13" t="s">
        <v>82</v>
      </c>
      <c r="BK209" s="141">
        <f t="shared" si="19"/>
        <v>0</v>
      </c>
      <c r="BL209" s="13" t="s">
        <v>193</v>
      </c>
      <c r="BM209" s="140" t="s">
        <v>477</v>
      </c>
    </row>
    <row r="210" spans="2:65" s="11" customFormat="1" ht="22.9" customHeight="1">
      <c r="B210" s="116"/>
      <c r="D210" s="117" t="s">
        <v>73</v>
      </c>
      <c r="E210" s="126" t="s">
        <v>478</v>
      </c>
      <c r="F210" s="126" t="s">
        <v>479</v>
      </c>
      <c r="I210" s="119"/>
      <c r="J210" s="127">
        <f>BK210</f>
        <v>0</v>
      </c>
      <c r="L210" s="116"/>
      <c r="M210" s="121"/>
      <c r="P210" s="122">
        <f>SUM(P211:P234)</f>
        <v>0</v>
      </c>
      <c r="R210" s="122">
        <f>SUM(R211:R234)</f>
        <v>2.8383800000000003</v>
      </c>
      <c r="T210" s="123">
        <f>SUM(T211:T234)</f>
        <v>0</v>
      </c>
      <c r="AR210" s="117" t="s">
        <v>84</v>
      </c>
      <c r="AT210" s="124" t="s">
        <v>73</v>
      </c>
      <c r="AU210" s="124" t="s">
        <v>82</v>
      </c>
      <c r="AY210" s="117" t="s">
        <v>129</v>
      </c>
      <c r="BK210" s="125">
        <f>SUM(BK211:BK234)</f>
        <v>0</v>
      </c>
    </row>
    <row r="211" spans="2:65" s="1" customFormat="1" ht="48">
      <c r="B211" s="128"/>
      <c r="C211" s="129" t="s">
        <v>480</v>
      </c>
      <c r="D211" s="129" t="s">
        <v>132</v>
      </c>
      <c r="E211" s="130" t="s">
        <v>481</v>
      </c>
      <c r="F211" s="131" t="s">
        <v>482</v>
      </c>
      <c r="G211" s="132" t="s">
        <v>191</v>
      </c>
      <c r="H211" s="133">
        <v>6</v>
      </c>
      <c r="I211" s="134"/>
      <c r="J211" s="135">
        <f t="shared" ref="J211:J234" si="20">ROUND(I211*H211,2)</f>
        <v>0</v>
      </c>
      <c r="K211" s="131" t="s">
        <v>192</v>
      </c>
      <c r="L211" s="28"/>
      <c r="M211" s="136" t="s">
        <v>1</v>
      </c>
      <c r="N211" s="137" t="s">
        <v>39</v>
      </c>
      <c r="P211" s="138">
        <f t="shared" ref="P211:P234" si="21">O211*H211</f>
        <v>0</v>
      </c>
      <c r="Q211" s="138">
        <v>1.58E-3</v>
      </c>
      <c r="R211" s="138">
        <f t="shared" ref="R211:R234" si="22">Q211*H211</f>
        <v>9.4800000000000006E-3</v>
      </c>
      <c r="S211" s="138">
        <v>0</v>
      </c>
      <c r="T211" s="139">
        <f t="shared" ref="T211:T234" si="23">S211*H211</f>
        <v>0</v>
      </c>
      <c r="AR211" s="140" t="s">
        <v>193</v>
      </c>
      <c r="AT211" s="140" t="s">
        <v>132</v>
      </c>
      <c r="AU211" s="140" t="s">
        <v>84</v>
      </c>
      <c r="AY211" s="13" t="s">
        <v>129</v>
      </c>
      <c r="BE211" s="141">
        <f t="shared" ref="BE211:BE234" si="24">IF(N211="základní",J211,0)</f>
        <v>0</v>
      </c>
      <c r="BF211" s="141">
        <f t="shared" ref="BF211:BF234" si="25">IF(N211="snížená",J211,0)</f>
        <v>0</v>
      </c>
      <c r="BG211" s="141">
        <f t="shared" ref="BG211:BG234" si="26">IF(N211="zákl. přenesená",J211,0)</f>
        <v>0</v>
      </c>
      <c r="BH211" s="141">
        <f t="shared" ref="BH211:BH234" si="27">IF(N211="sníž. přenesená",J211,0)</f>
        <v>0</v>
      </c>
      <c r="BI211" s="141">
        <f t="shared" ref="BI211:BI234" si="28">IF(N211="nulová",J211,0)</f>
        <v>0</v>
      </c>
      <c r="BJ211" s="13" t="s">
        <v>82</v>
      </c>
      <c r="BK211" s="141">
        <f t="shared" ref="BK211:BK234" si="29">ROUND(I211*H211,2)</f>
        <v>0</v>
      </c>
      <c r="BL211" s="13" t="s">
        <v>193</v>
      </c>
      <c r="BM211" s="140" t="s">
        <v>483</v>
      </c>
    </row>
    <row r="212" spans="2:65" s="1" customFormat="1" ht="48">
      <c r="B212" s="128"/>
      <c r="C212" s="129" t="s">
        <v>484</v>
      </c>
      <c r="D212" s="129" t="s">
        <v>132</v>
      </c>
      <c r="E212" s="130" t="s">
        <v>485</v>
      </c>
      <c r="F212" s="131" t="s">
        <v>486</v>
      </c>
      <c r="G212" s="132" t="s">
        <v>191</v>
      </c>
      <c r="H212" s="133">
        <v>3</v>
      </c>
      <c r="I212" s="134"/>
      <c r="J212" s="135">
        <f t="shared" si="20"/>
        <v>0</v>
      </c>
      <c r="K212" s="131" t="s">
        <v>192</v>
      </c>
      <c r="L212" s="28"/>
      <c r="M212" s="136" t="s">
        <v>1</v>
      </c>
      <c r="N212" s="137" t="s">
        <v>39</v>
      </c>
      <c r="P212" s="138">
        <f t="shared" si="21"/>
        <v>0</v>
      </c>
      <c r="Q212" s="138">
        <v>2.96E-3</v>
      </c>
      <c r="R212" s="138">
        <f t="shared" si="22"/>
        <v>8.879999999999999E-3</v>
      </c>
      <c r="S212" s="138">
        <v>0</v>
      </c>
      <c r="T212" s="139">
        <f t="shared" si="23"/>
        <v>0</v>
      </c>
      <c r="AR212" s="140" t="s">
        <v>193</v>
      </c>
      <c r="AT212" s="140" t="s">
        <v>132</v>
      </c>
      <c r="AU212" s="140" t="s">
        <v>84</v>
      </c>
      <c r="AY212" s="13" t="s">
        <v>129</v>
      </c>
      <c r="BE212" s="141">
        <f t="shared" si="24"/>
        <v>0</v>
      </c>
      <c r="BF212" s="141">
        <f t="shared" si="25"/>
        <v>0</v>
      </c>
      <c r="BG212" s="141">
        <f t="shared" si="26"/>
        <v>0</v>
      </c>
      <c r="BH212" s="141">
        <f t="shared" si="27"/>
        <v>0</v>
      </c>
      <c r="BI212" s="141">
        <f t="shared" si="28"/>
        <v>0</v>
      </c>
      <c r="BJ212" s="13" t="s">
        <v>82</v>
      </c>
      <c r="BK212" s="141">
        <f t="shared" si="29"/>
        <v>0</v>
      </c>
      <c r="BL212" s="13" t="s">
        <v>193</v>
      </c>
      <c r="BM212" s="140" t="s">
        <v>487</v>
      </c>
    </row>
    <row r="213" spans="2:65" s="1" customFormat="1" ht="36">
      <c r="B213" s="128"/>
      <c r="C213" s="129" t="s">
        <v>488</v>
      </c>
      <c r="D213" s="129" t="s">
        <v>132</v>
      </c>
      <c r="E213" s="130" t="s">
        <v>969</v>
      </c>
      <c r="F213" s="131" t="s">
        <v>970</v>
      </c>
      <c r="G213" s="132" t="s">
        <v>191</v>
      </c>
      <c r="H213" s="133">
        <v>70</v>
      </c>
      <c r="I213" s="134"/>
      <c r="J213" s="135">
        <f t="shared" si="20"/>
        <v>0</v>
      </c>
      <c r="K213" s="131" t="s">
        <v>192</v>
      </c>
      <c r="L213" s="28"/>
      <c r="M213" s="136" t="s">
        <v>1</v>
      </c>
      <c r="N213" s="137" t="s">
        <v>39</v>
      </c>
      <c r="P213" s="138">
        <f t="shared" si="21"/>
        <v>0</v>
      </c>
      <c r="Q213" s="138">
        <v>1.251E-2</v>
      </c>
      <c r="R213" s="138">
        <f t="shared" si="22"/>
        <v>0.87570000000000003</v>
      </c>
      <c r="S213" s="138">
        <v>0</v>
      </c>
      <c r="T213" s="139">
        <f t="shared" si="23"/>
        <v>0</v>
      </c>
      <c r="AR213" s="140" t="s">
        <v>193</v>
      </c>
      <c r="AT213" s="140" t="s">
        <v>132</v>
      </c>
      <c r="AU213" s="140" t="s">
        <v>84</v>
      </c>
      <c r="AY213" s="13" t="s">
        <v>129</v>
      </c>
      <c r="BE213" s="141">
        <f t="shared" si="24"/>
        <v>0</v>
      </c>
      <c r="BF213" s="141">
        <f t="shared" si="25"/>
        <v>0</v>
      </c>
      <c r="BG213" s="141">
        <f t="shared" si="26"/>
        <v>0</v>
      </c>
      <c r="BH213" s="141">
        <f t="shared" si="27"/>
        <v>0</v>
      </c>
      <c r="BI213" s="141">
        <f t="shared" si="28"/>
        <v>0</v>
      </c>
      <c r="BJ213" s="13" t="s">
        <v>82</v>
      </c>
      <c r="BK213" s="141">
        <f t="shared" si="29"/>
        <v>0</v>
      </c>
      <c r="BL213" s="13" t="s">
        <v>193</v>
      </c>
      <c r="BM213" s="140" t="s">
        <v>971</v>
      </c>
    </row>
    <row r="214" spans="2:65" s="1" customFormat="1" ht="36">
      <c r="B214" s="128"/>
      <c r="C214" s="129" t="s">
        <v>492</v>
      </c>
      <c r="D214" s="129" t="s">
        <v>132</v>
      </c>
      <c r="E214" s="130" t="s">
        <v>493</v>
      </c>
      <c r="F214" s="131" t="s">
        <v>494</v>
      </c>
      <c r="G214" s="132" t="s">
        <v>191</v>
      </c>
      <c r="H214" s="133">
        <v>25</v>
      </c>
      <c r="I214" s="134"/>
      <c r="J214" s="135">
        <f t="shared" si="20"/>
        <v>0</v>
      </c>
      <c r="K214" s="131" t="s">
        <v>192</v>
      </c>
      <c r="L214" s="28"/>
      <c r="M214" s="136" t="s">
        <v>1</v>
      </c>
      <c r="N214" s="137" t="s">
        <v>39</v>
      </c>
      <c r="P214" s="138">
        <f t="shared" si="21"/>
        <v>0</v>
      </c>
      <c r="Q214" s="138">
        <v>1.15E-2</v>
      </c>
      <c r="R214" s="138">
        <f t="shared" si="22"/>
        <v>0.28749999999999998</v>
      </c>
      <c r="S214" s="138">
        <v>0</v>
      </c>
      <c r="T214" s="139">
        <f t="shared" si="23"/>
        <v>0</v>
      </c>
      <c r="AR214" s="140" t="s">
        <v>193</v>
      </c>
      <c r="AT214" s="140" t="s">
        <v>132</v>
      </c>
      <c r="AU214" s="140" t="s">
        <v>84</v>
      </c>
      <c r="AY214" s="13" t="s">
        <v>129</v>
      </c>
      <c r="BE214" s="141">
        <f t="shared" si="24"/>
        <v>0</v>
      </c>
      <c r="BF214" s="141">
        <f t="shared" si="25"/>
        <v>0</v>
      </c>
      <c r="BG214" s="141">
        <f t="shared" si="26"/>
        <v>0</v>
      </c>
      <c r="BH214" s="141">
        <f t="shared" si="27"/>
        <v>0</v>
      </c>
      <c r="BI214" s="141">
        <f t="shared" si="28"/>
        <v>0</v>
      </c>
      <c r="BJ214" s="13" t="s">
        <v>82</v>
      </c>
      <c r="BK214" s="141">
        <f t="shared" si="29"/>
        <v>0</v>
      </c>
      <c r="BL214" s="13" t="s">
        <v>193</v>
      </c>
      <c r="BM214" s="140" t="s">
        <v>495</v>
      </c>
    </row>
    <row r="215" spans="2:65" s="1" customFormat="1" ht="36">
      <c r="B215" s="128"/>
      <c r="C215" s="129" t="s">
        <v>496</v>
      </c>
      <c r="D215" s="129" t="s">
        <v>132</v>
      </c>
      <c r="E215" s="130" t="s">
        <v>497</v>
      </c>
      <c r="F215" s="131" t="s">
        <v>498</v>
      </c>
      <c r="G215" s="132" t="s">
        <v>191</v>
      </c>
      <c r="H215" s="133">
        <v>53</v>
      </c>
      <c r="I215" s="134"/>
      <c r="J215" s="135">
        <f t="shared" si="20"/>
        <v>0</v>
      </c>
      <c r="K215" s="131" t="s">
        <v>192</v>
      </c>
      <c r="L215" s="28"/>
      <c r="M215" s="136" t="s">
        <v>1</v>
      </c>
      <c r="N215" s="137" t="s">
        <v>39</v>
      </c>
      <c r="P215" s="138">
        <f t="shared" si="21"/>
        <v>0</v>
      </c>
      <c r="Q215" s="138">
        <v>2.8400000000000002E-2</v>
      </c>
      <c r="R215" s="138">
        <f t="shared" si="22"/>
        <v>1.5052000000000001</v>
      </c>
      <c r="S215" s="138">
        <v>0</v>
      </c>
      <c r="T215" s="139">
        <f t="shared" si="23"/>
        <v>0</v>
      </c>
      <c r="AR215" s="140" t="s">
        <v>193</v>
      </c>
      <c r="AT215" s="140" t="s">
        <v>132</v>
      </c>
      <c r="AU215" s="140" t="s">
        <v>84</v>
      </c>
      <c r="AY215" s="13" t="s">
        <v>129</v>
      </c>
      <c r="BE215" s="141">
        <f t="shared" si="24"/>
        <v>0</v>
      </c>
      <c r="BF215" s="141">
        <f t="shared" si="25"/>
        <v>0</v>
      </c>
      <c r="BG215" s="141">
        <f t="shared" si="26"/>
        <v>0</v>
      </c>
      <c r="BH215" s="141">
        <f t="shared" si="27"/>
        <v>0</v>
      </c>
      <c r="BI215" s="141">
        <f t="shared" si="28"/>
        <v>0</v>
      </c>
      <c r="BJ215" s="13" t="s">
        <v>82</v>
      </c>
      <c r="BK215" s="141">
        <f t="shared" si="29"/>
        <v>0</v>
      </c>
      <c r="BL215" s="13" t="s">
        <v>193</v>
      </c>
      <c r="BM215" s="140" t="s">
        <v>499</v>
      </c>
    </row>
    <row r="216" spans="2:65" s="1" customFormat="1" ht="16.5" customHeight="1">
      <c r="B216" s="128"/>
      <c r="C216" s="129" t="s">
        <v>500</v>
      </c>
      <c r="D216" s="129" t="s">
        <v>132</v>
      </c>
      <c r="E216" s="130" t="s">
        <v>501</v>
      </c>
      <c r="F216" s="131" t="s">
        <v>502</v>
      </c>
      <c r="G216" s="132" t="s">
        <v>246</v>
      </c>
      <c r="H216" s="133">
        <v>1</v>
      </c>
      <c r="I216" s="134"/>
      <c r="J216" s="135">
        <f t="shared" si="20"/>
        <v>0</v>
      </c>
      <c r="K216" s="131" t="s">
        <v>1</v>
      </c>
      <c r="L216" s="28"/>
      <c r="M216" s="136" t="s">
        <v>1</v>
      </c>
      <c r="N216" s="137" t="s">
        <v>39</v>
      </c>
      <c r="P216" s="138">
        <f t="shared" si="21"/>
        <v>0</v>
      </c>
      <c r="Q216" s="138">
        <v>0</v>
      </c>
      <c r="R216" s="138">
        <f t="shared" si="22"/>
        <v>0</v>
      </c>
      <c r="S216" s="138">
        <v>0</v>
      </c>
      <c r="T216" s="139">
        <f t="shared" si="23"/>
        <v>0</v>
      </c>
      <c r="AR216" s="140" t="s">
        <v>193</v>
      </c>
      <c r="AT216" s="140" t="s">
        <v>132</v>
      </c>
      <c r="AU216" s="140" t="s">
        <v>84</v>
      </c>
      <c r="AY216" s="13" t="s">
        <v>129</v>
      </c>
      <c r="BE216" s="141">
        <f t="shared" si="24"/>
        <v>0</v>
      </c>
      <c r="BF216" s="141">
        <f t="shared" si="25"/>
        <v>0</v>
      </c>
      <c r="BG216" s="141">
        <f t="shared" si="26"/>
        <v>0</v>
      </c>
      <c r="BH216" s="141">
        <f t="shared" si="27"/>
        <v>0</v>
      </c>
      <c r="BI216" s="141">
        <f t="shared" si="28"/>
        <v>0</v>
      </c>
      <c r="BJ216" s="13" t="s">
        <v>82</v>
      </c>
      <c r="BK216" s="141">
        <f t="shared" si="29"/>
        <v>0</v>
      </c>
      <c r="BL216" s="13" t="s">
        <v>193</v>
      </c>
      <c r="BM216" s="140" t="s">
        <v>503</v>
      </c>
    </row>
    <row r="217" spans="2:65" s="1" customFormat="1" ht="24">
      <c r="B217" s="128"/>
      <c r="C217" s="129" t="s">
        <v>504</v>
      </c>
      <c r="D217" s="129" t="s">
        <v>132</v>
      </c>
      <c r="E217" s="130" t="s">
        <v>505</v>
      </c>
      <c r="F217" s="131" t="s">
        <v>972</v>
      </c>
      <c r="G217" s="132" t="s">
        <v>246</v>
      </c>
      <c r="H217" s="133">
        <v>1</v>
      </c>
      <c r="I217" s="134"/>
      <c r="J217" s="135">
        <f t="shared" si="20"/>
        <v>0</v>
      </c>
      <c r="K217" s="131" t="s">
        <v>1</v>
      </c>
      <c r="L217" s="28"/>
      <c r="M217" s="136" t="s">
        <v>1</v>
      </c>
      <c r="N217" s="137" t="s">
        <v>39</v>
      </c>
      <c r="P217" s="138">
        <f t="shared" si="21"/>
        <v>0</v>
      </c>
      <c r="Q217" s="138">
        <v>0</v>
      </c>
      <c r="R217" s="138">
        <f t="shared" si="22"/>
        <v>0</v>
      </c>
      <c r="S217" s="138">
        <v>0</v>
      </c>
      <c r="T217" s="139">
        <f t="shared" si="23"/>
        <v>0</v>
      </c>
      <c r="AR217" s="140" t="s">
        <v>193</v>
      </c>
      <c r="AT217" s="140" t="s">
        <v>132</v>
      </c>
      <c r="AU217" s="140" t="s">
        <v>84</v>
      </c>
      <c r="AY217" s="13" t="s">
        <v>129</v>
      </c>
      <c r="BE217" s="141">
        <f t="shared" si="24"/>
        <v>0</v>
      </c>
      <c r="BF217" s="141">
        <f t="shared" si="25"/>
        <v>0</v>
      </c>
      <c r="BG217" s="141">
        <f t="shared" si="26"/>
        <v>0</v>
      </c>
      <c r="BH217" s="141">
        <f t="shared" si="27"/>
        <v>0</v>
      </c>
      <c r="BI217" s="141">
        <f t="shared" si="28"/>
        <v>0</v>
      </c>
      <c r="BJ217" s="13" t="s">
        <v>82</v>
      </c>
      <c r="BK217" s="141">
        <f t="shared" si="29"/>
        <v>0</v>
      </c>
      <c r="BL217" s="13" t="s">
        <v>193</v>
      </c>
      <c r="BM217" s="140" t="s">
        <v>507</v>
      </c>
    </row>
    <row r="218" spans="2:65" s="1" customFormat="1" ht="24">
      <c r="B218" s="128"/>
      <c r="C218" s="129" t="s">
        <v>508</v>
      </c>
      <c r="D218" s="129" t="s">
        <v>132</v>
      </c>
      <c r="E218" s="130" t="s">
        <v>509</v>
      </c>
      <c r="F218" s="131" t="s">
        <v>510</v>
      </c>
      <c r="G218" s="132" t="s">
        <v>246</v>
      </c>
      <c r="H218" s="133">
        <v>1</v>
      </c>
      <c r="I218" s="134"/>
      <c r="J218" s="135">
        <f t="shared" si="20"/>
        <v>0</v>
      </c>
      <c r="K218" s="131" t="s">
        <v>1</v>
      </c>
      <c r="L218" s="28"/>
      <c r="M218" s="136" t="s">
        <v>1</v>
      </c>
      <c r="N218" s="137" t="s">
        <v>39</v>
      </c>
      <c r="P218" s="138">
        <f t="shared" si="21"/>
        <v>0</v>
      </c>
      <c r="Q218" s="138">
        <v>0</v>
      </c>
      <c r="R218" s="138">
        <f t="shared" si="22"/>
        <v>0</v>
      </c>
      <c r="S218" s="138">
        <v>0</v>
      </c>
      <c r="T218" s="139">
        <f t="shared" si="23"/>
        <v>0</v>
      </c>
      <c r="AR218" s="140" t="s">
        <v>193</v>
      </c>
      <c r="AT218" s="140" t="s">
        <v>132</v>
      </c>
      <c r="AU218" s="140" t="s">
        <v>84</v>
      </c>
      <c r="AY218" s="13" t="s">
        <v>129</v>
      </c>
      <c r="BE218" s="141">
        <f t="shared" si="24"/>
        <v>0</v>
      </c>
      <c r="BF218" s="141">
        <f t="shared" si="25"/>
        <v>0</v>
      </c>
      <c r="BG218" s="141">
        <f t="shared" si="26"/>
        <v>0</v>
      </c>
      <c r="BH218" s="141">
        <f t="shared" si="27"/>
        <v>0</v>
      </c>
      <c r="BI218" s="141">
        <f t="shared" si="28"/>
        <v>0</v>
      </c>
      <c r="BJ218" s="13" t="s">
        <v>82</v>
      </c>
      <c r="BK218" s="141">
        <f t="shared" si="29"/>
        <v>0</v>
      </c>
      <c r="BL218" s="13" t="s">
        <v>193</v>
      </c>
      <c r="BM218" s="140" t="s">
        <v>511</v>
      </c>
    </row>
    <row r="219" spans="2:65" s="1" customFormat="1" ht="24">
      <c r="B219" s="128"/>
      <c r="C219" s="129" t="s">
        <v>512</v>
      </c>
      <c r="D219" s="129" t="s">
        <v>132</v>
      </c>
      <c r="E219" s="130" t="s">
        <v>513</v>
      </c>
      <c r="F219" s="131" t="s">
        <v>514</v>
      </c>
      <c r="G219" s="132" t="s">
        <v>246</v>
      </c>
      <c r="H219" s="133">
        <v>1</v>
      </c>
      <c r="I219" s="134"/>
      <c r="J219" s="135">
        <f t="shared" si="20"/>
        <v>0</v>
      </c>
      <c r="K219" s="131" t="s">
        <v>1</v>
      </c>
      <c r="L219" s="28"/>
      <c r="M219" s="136" t="s">
        <v>1</v>
      </c>
      <c r="N219" s="137" t="s">
        <v>39</v>
      </c>
      <c r="P219" s="138">
        <f t="shared" si="21"/>
        <v>0</v>
      </c>
      <c r="Q219" s="138">
        <v>0</v>
      </c>
      <c r="R219" s="138">
        <f t="shared" si="22"/>
        <v>0</v>
      </c>
      <c r="S219" s="138">
        <v>0</v>
      </c>
      <c r="T219" s="139">
        <f t="shared" si="23"/>
        <v>0</v>
      </c>
      <c r="AR219" s="140" t="s">
        <v>193</v>
      </c>
      <c r="AT219" s="140" t="s">
        <v>132</v>
      </c>
      <c r="AU219" s="140" t="s">
        <v>84</v>
      </c>
      <c r="AY219" s="13" t="s">
        <v>129</v>
      </c>
      <c r="BE219" s="141">
        <f t="shared" si="24"/>
        <v>0</v>
      </c>
      <c r="BF219" s="141">
        <f t="shared" si="25"/>
        <v>0</v>
      </c>
      <c r="BG219" s="141">
        <f t="shared" si="26"/>
        <v>0</v>
      </c>
      <c r="BH219" s="141">
        <f t="shared" si="27"/>
        <v>0</v>
      </c>
      <c r="BI219" s="141">
        <f t="shared" si="28"/>
        <v>0</v>
      </c>
      <c r="BJ219" s="13" t="s">
        <v>82</v>
      </c>
      <c r="BK219" s="141">
        <f t="shared" si="29"/>
        <v>0</v>
      </c>
      <c r="BL219" s="13" t="s">
        <v>193</v>
      </c>
      <c r="BM219" s="140" t="s">
        <v>515</v>
      </c>
    </row>
    <row r="220" spans="2:65" s="1" customFormat="1" ht="16.5" customHeight="1">
      <c r="B220" s="128"/>
      <c r="C220" s="129" t="s">
        <v>516</v>
      </c>
      <c r="D220" s="129" t="s">
        <v>132</v>
      </c>
      <c r="E220" s="130" t="s">
        <v>517</v>
      </c>
      <c r="F220" s="131" t="s">
        <v>518</v>
      </c>
      <c r="G220" s="132" t="s">
        <v>246</v>
      </c>
      <c r="H220" s="133">
        <v>1</v>
      </c>
      <c r="I220" s="134"/>
      <c r="J220" s="135">
        <f t="shared" si="20"/>
        <v>0</v>
      </c>
      <c r="K220" s="131" t="s">
        <v>1</v>
      </c>
      <c r="L220" s="28"/>
      <c r="M220" s="136" t="s">
        <v>1</v>
      </c>
      <c r="N220" s="137" t="s">
        <v>39</v>
      </c>
      <c r="P220" s="138">
        <f t="shared" si="21"/>
        <v>0</v>
      </c>
      <c r="Q220" s="138">
        <v>0</v>
      </c>
      <c r="R220" s="138">
        <f t="shared" si="22"/>
        <v>0</v>
      </c>
      <c r="S220" s="138">
        <v>0</v>
      </c>
      <c r="T220" s="139">
        <f t="shared" si="23"/>
        <v>0</v>
      </c>
      <c r="AR220" s="140" t="s">
        <v>193</v>
      </c>
      <c r="AT220" s="140" t="s">
        <v>132</v>
      </c>
      <c r="AU220" s="140" t="s">
        <v>84</v>
      </c>
      <c r="AY220" s="13" t="s">
        <v>129</v>
      </c>
      <c r="BE220" s="141">
        <f t="shared" si="24"/>
        <v>0</v>
      </c>
      <c r="BF220" s="141">
        <f t="shared" si="25"/>
        <v>0</v>
      </c>
      <c r="BG220" s="141">
        <f t="shared" si="26"/>
        <v>0</v>
      </c>
      <c r="BH220" s="141">
        <f t="shared" si="27"/>
        <v>0</v>
      </c>
      <c r="BI220" s="141">
        <f t="shared" si="28"/>
        <v>0</v>
      </c>
      <c r="BJ220" s="13" t="s">
        <v>82</v>
      </c>
      <c r="BK220" s="141">
        <f t="shared" si="29"/>
        <v>0</v>
      </c>
      <c r="BL220" s="13" t="s">
        <v>193</v>
      </c>
      <c r="BM220" s="140" t="s">
        <v>519</v>
      </c>
    </row>
    <row r="221" spans="2:65" s="1" customFormat="1" ht="21.75" customHeight="1">
      <c r="B221" s="128"/>
      <c r="C221" s="129" t="s">
        <v>520</v>
      </c>
      <c r="D221" s="129" t="s">
        <v>132</v>
      </c>
      <c r="E221" s="130" t="s">
        <v>521</v>
      </c>
      <c r="F221" s="131" t="s">
        <v>522</v>
      </c>
      <c r="G221" s="132" t="s">
        <v>246</v>
      </c>
      <c r="H221" s="133">
        <v>6</v>
      </c>
      <c r="I221" s="134"/>
      <c r="J221" s="135">
        <f t="shared" si="20"/>
        <v>0</v>
      </c>
      <c r="K221" s="131" t="s">
        <v>1</v>
      </c>
      <c r="L221" s="28"/>
      <c r="M221" s="136" t="s">
        <v>1</v>
      </c>
      <c r="N221" s="137" t="s">
        <v>39</v>
      </c>
      <c r="P221" s="138">
        <f t="shared" si="21"/>
        <v>0</v>
      </c>
      <c r="Q221" s="138">
        <v>0</v>
      </c>
      <c r="R221" s="138">
        <f t="shared" si="22"/>
        <v>0</v>
      </c>
      <c r="S221" s="138">
        <v>0</v>
      </c>
      <c r="T221" s="139">
        <f t="shared" si="23"/>
        <v>0</v>
      </c>
      <c r="AR221" s="140" t="s">
        <v>193</v>
      </c>
      <c r="AT221" s="140" t="s">
        <v>132</v>
      </c>
      <c r="AU221" s="140" t="s">
        <v>84</v>
      </c>
      <c r="AY221" s="13" t="s">
        <v>129</v>
      </c>
      <c r="BE221" s="141">
        <f t="shared" si="24"/>
        <v>0</v>
      </c>
      <c r="BF221" s="141">
        <f t="shared" si="25"/>
        <v>0</v>
      </c>
      <c r="BG221" s="141">
        <f t="shared" si="26"/>
        <v>0</v>
      </c>
      <c r="BH221" s="141">
        <f t="shared" si="27"/>
        <v>0</v>
      </c>
      <c r="BI221" s="141">
        <f t="shared" si="28"/>
        <v>0</v>
      </c>
      <c r="BJ221" s="13" t="s">
        <v>82</v>
      </c>
      <c r="BK221" s="141">
        <f t="shared" si="29"/>
        <v>0</v>
      </c>
      <c r="BL221" s="13" t="s">
        <v>193</v>
      </c>
      <c r="BM221" s="140" t="s">
        <v>523</v>
      </c>
    </row>
    <row r="222" spans="2:65" s="1" customFormat="1" ht="21.75" customHeight="1">
      <c r="B222" s="128"/>
      <c r="C222" s="129" t="s">
        <v>524</v>
      </c>
      <c r="D222" s="129" t="s">
        <v>132</v>
      </c>
      <c r="E222" s="130" t="s">
        <v>525</v>
      </c>
      <c r="F222" s="131" t="s">
        <v>526</v>
      </c>
      <c r="G222" s="132" t="s">
        <v>191</v>
      </c>
      <c r="H222" s="133">
        <v>30</v>
      </c>
      <c r="I222" s="134"/>
      <c r="J222" s="135">
        <f t="shared" si="20"/>
        <v>0</v>
      </c>
      <c r="K222" s="131" t="s">
        <v>1</v>
      </c>
      <c r="L222" s="28"/>
      <c r="M222" s="136" t="s">
        <v>1</v>
      </c>
      <c r="N222" s="137" t="s">
        <v>39</v>
      </c>
      <c r="P222" s="138">
        <f t="shared" si="21"/>
        <v>0</v>
      </c>
      <c r="Q222" s="138">
        <v>0</v>
      </c>
      <c r="R222" s="138">
        <f t="shared" si="22"/>
        <v>0</v>
      </c>
      <c r="S222" s="138">
        <v>0</v>
      </c>
      <c r="T222" s="139">
        <f t="shared" si="23"/>
        <v>0</v>
      </c>
      <c r="AR222" s="140" t="s">
        <v>193</v>
      </c>
      <c r="AT222" s="140" t="s">
        <v>132</v>
      </c>
      <c r="AU222" s="140" t="s">
        <v>84</v>
      </c>
      <c r="AY222" s="13" t="s">
        <v>129</v>
      </c>
      <c r="BE222" s="141">
        <f t="shared" si="24"/>
        <v>0</v>
      </c>
      <c r="BF222" s="141">
        <f t="shared" si="25"/>
        <v>0</v>
      </c>
      <c r="BG222" s="141">
        <f t="shared" si="26"/>
        <v>0</v>
      </c>
      <c r="BH222" s="141">
        <f t="shared" si="27"/>
        <v>0</v>
      </c>
      <c r="BI222" s="141">
        <f t="shared" si="28"/>
        <v>0</v>
      </c>
      <c r="BJ222" s="13" t="s">
        <v>82</v>
      </c>
      <c r="BK222" s="141">
        <f t="shared" si="29"/>
        <v>0</v>
      </c>
      <c r="BL222" s="13" t="s">
        <v>193</v>
      </c>
      <c r="BM222" s="140" t="s">
        <v>527</v>
      </c>
    </row>
    <row r="223" spans="2:65" s="1" customFormat="1" ht="24">
      <c r="B223" s="128"/>
      <c r="C223" s="129" t="s">
        <v>528</v>
      </c>
      <c r="D223" s="129" t="s">
        <v>132</v>
      </c>
      <c r="E223" s="130" t="s">
        <v>529</v>
      </c>
      <c r="F223" s="131" t="s">
        <v>530</v>
      </c>
      <c r="G223" s="132" t="s">
        <v>191</v>
      </c>
      <c r="H223" s="133">
        <v>36</v>
      </c>
      <c r="I223" s="134"/>
      <c r="J223" s="135">
        <f t="shared" si="20"/>
        <v>0</v>
      </c>
      <c r="K223" s="131" t="s">
        <v>1</v>
      </c>
      <c r="L223" s="28"/>
      <c r="M223" s="136" t="s">
        <v>1</v>
      </c>
      <c r="N223" s="137" t="s">
        <v>39</v>
      </c>
      <c r="P223" s="138">
        <f t="shared" si="21"/>
        <v>0</v>
      </c>
      <c r="Q223" s="138">
        <v>0</v>
      </c>
      <c r="R223" s="138">
        <f t="shared" si="22"/>
        <v>0</v>
      </c>
      <c r="S223" s="138">
        <v>0</v>
      </c>
      <c r="T223" s="139">
        <f t="shared" si="23"/>
        <v>0</v>
      </c>
      <c r="AR223" s="140" t="s">
        <v>193</v>
      </c>
      <c r="AT223" s="140" t="s">
        <v>132</v>
      </c>
      <c r="AU223" s="140" t="s">
        <v>84</v>
      </c>
      <c r="AY223" s="13" t="s">
        <v>129</v>
      </c>
      <c r="BE223" s="141">
        <f t="shared" si="24"/>
        <v>0</v>
      </c>
      <c r="BF223" s="141">
        <f t="shared" si="25"/>
        <v>0</v>
      </c>
      <c r="BG223" s="141">
        <f t="shared" si="26"/>
        <v>0</v>
      </c>
      <c r="BH223" s="141">
        <f t="shared" si="27"/>
        <v>0</v>
      </c>
      <c r="BI223" s="141">
        <f t="shared" si="28"/>
        <v>0</v>
      </c>
      <c r="BJ223" s="13" t="s">
        <v>82</v>
      </c>
      <c r="BK223" s="141">
        <f t="shared" si="29"/>
        <v>0</v>
      </c>
      <c r="BL223" s="13" t="s">
        <v>193</v>
      </c>
      <c r="BM223" s="140" t="s">
        <v>531</v>
      </c>
    </row>
    <row r="224" spans="2:65" s="1" customFormat="1" ht="24">
      <c r="B224" s="128"/>
      <c r="C224" s="129" t="s">
        <v>532</v>
      </c>
      <c r="D224" s="129" t="s">
        <v>132</v>
      </c>
      <c r="E224" s="130" t="s">
        <v>533</v>
      </c>
      <c r="F224" s="131" t="s">
        <v>534</v>
      </c>
      <c r="G224" s="132" t="s">
        <v>246</v>
      </c>
      <c r="H224" s="133">
        <v>1</v>
      </c>
      <c r="I224" s="134"/>
      <c r="J224" s="135">
        <f t="shared" si="20"/>
        <v>0</v>
      </c>
      <c r="K224" s="131" t="s">
        <v>1</v>
      </c>
      <c r="L224" s="28"/>
      <c r="M224" s="136" t="s">
        <v>1</v>
      </c>
      <c r="N224" s="137" t="s">
        <v>39</v>
      </c>
      <c r="P224" s="138">
        <f t="shared" si="21"/>
        <v>0</v>
      </c>
      <c r="Q224" s="138">
        <v>0</v>
      </c>
      <c r="R224" s="138">
        <f t="shared" si="22"/>
        <v>0</v>
      </c>
      <c r="S224" s="138">
        <v>0</v>
      </c>
      <c r="T224" s="139">
        <f t="shared" si="23"/>
        <v>0</v>
      </c>
      <c r="AR224" s="140" t="s">
        <v>193</v>
      </c>
      <c r="AT224" s="140" t="s">
        <v>132</v>
      </c>
      <c r="AU224" s="140" t="s">
        <v>84</v>
      </c>
      <c r="AY224" s="13" t="s">
        <v>129</v>
      </c>
      <c r="BE224" s="141">
        <f t="shared" si="24"/>
        <v>0</v>
      </c>
      <c r="BF224" s="141">
        <f t="shared" si="25"/>
        <v>0</v>
      </c>
      <c r="BG224" s="141">
        <f t="shared" si="26"/>
        <v>0</v>
      </c>
      <c r="BH224" s="141">
        <f t="shared" si="27"/>
        <v>0</v>
      </c>
      <c r="BI224" s="141">
        <f t="shared" si="28"/>
        <v>0</v>
      </c>
      <c r="BJ224" s="13" t="s">
        <v>82</v>
      </c>
      <c r="BK224" s="141">
        <f t="shared" si="29"/>
        <v>0</v>
      </c>
      <c r="BL224" s="13" t="s">
        <v>193</v>
      </c>
      <c r="BM224" s="140" t="s">
        <v>535</v>
      </c>
    </row>
    <row r="225" spans="2:65" s="1" customFormat="1" ht="24">
      <c r="B225" s="128"/>
      <c r="C225" s="129" t="s">
        <v>536</v>
      </c>
      <c r="D225" s="129" t="s">
        <v>132</v>
      </c>
      <c r="E225" s="130" t="s">
        <v>537</v>
      </c>
      <c r="F225" s="131" t="s">
        <v>538</v>
      </c>
      <c r="G225" s="132" t="s">
        <v>191</v>
      </c>
      <c r="H225" s="133">
        <v>36</v>
      </c>
      <c r="I225" s="134"/>
      <c r="J225" s="135">
        <f t="shared" si="20"/>
        <v>0</v>
      </c>
      <c r="K225" s="131" t="s">
        <v>1</v>
      </c>
      <c r="L225" s="28"/>
      <c r="M225" s="136" t="s">
        <v>1</v>
      </c>
      <c r="N225" s="137" t="s">
        <v>39</v>
      </c>
      <c r="P225" s="138">
        <f t="shared" si="21"/>
        <v>0</v>
      </c>
      <c r="Q225" s="138">
        <v>0</v>
      </c>
      <c r="R225" s="138">
        <f t="shared" si="22"/>
        <v>0</v>
      </c>
      <c r="S225" s="138">
        <v>0</v>
      </c>
      <c r="T225" s="139">
        <f t="shared" si="23"/>
        <v>0</v>
      </c>
      <c r="AR225" s="140" t="s">
        <v>193</v>
      </c>
      <c r="AT225" s="140" t="s">
        <v>132</v>
      </c>
      <c r="AU225" s="140" t="s">
        <v>84</v>
      </c>
      <c r="AY225" s="13" t="s">
        <v>129</v>
      </c>
      <c r="BE225" s="141">
        <f t="shared" si="24"/>
        <v>0</v>
      </c>
      <c r="BF225" s="141">
        <f t="shared" si="25"/>
        <v>0</v>
      </c>
      <c r="BG225" s="141">
        <f t="shared" si="26"/>
        <v>0</v>
      </c>
      <c r="BH225" s="141">
        <f t="shared" si="27"/>
        <v>0</v>
      </c>
      <c r="BI225" s="141">
        <f t="shared" si="28"/>
        <v>0</v>
      </c>
      <c r="BJ225" s="13" t="s">
        <v>82</v>
      </c>
      <c r="BK225" s="141">
        <f t="shared" si="29"/>
        <v>0</v>
      </c>
      <c r="BL225" s="13" t="s">
        <v>193</v>
      </c>
      <c r="BM225" s="140" t="s">
        <v>539</v>
      </c>
    </row>
    <row r="226" spans="2:65" s="1" customFormat="1" ht="24">
      <c r="B226" s="128"/>
      <c r="C226" s="129" t="s">
        <v>540</v>
      </c>
      <c r="D226" s="129" t="s">
        <v>132</v>
      </c>
      <c r="E226" s="130" t="s">
        <v>541</v>
      </c>
      <c r="F226" s="131" t="s">
        <v>542</v>
      </c>
      <c r="G226" s="132" t="s">
        <v>191</v>
      </c>
      <c r="H226" s="133">
        <v>66</v>
      </c>
      <c r="I226" s="134"/>
      <c r="J226" s="135">
        <f t="shared" si="20"/>
        <v>0</v>
      </c>
      <c r="K226" s="131" t="s">
        <v>1</v>
      </c>
      <c r="L226" s="28"/>
      <c r="M226" s="136" t="s">
        <v>1</v>
      </c>
      <c r="N226" s="137" t="s">
        <v>39</v>
      </c>
      <c r="P226" s="138">
        <f t="shared" si="21"/>
        <v>0</v>
      </c>
      <c r="Q226" s="138">
        <v>0</v>
      </c>
      <c r="R226" s="138">
        <f t="shared" si="22"/>
        <v>0</v>
      </c>
      <c r="S226" s="138">
        <v>0</v>
      </c>
      <c r="T226" s="139">
        <f t="shared" si="23"/>
        <v>0</v>
      </c>
      <c r="AR226" s="140" t="s">
        <v>193</v>
      </c>
      <c r="AT226" s="140" t="s">
        <v>132</v>
      </c>
      <c r="AU226" s="140" t="s">
        <v>84</v>
      </c>
      <c r="AY226" s="13" t="s">
        <v>129</v>
      </c>
      <c r="BE226" s="141">
        <f t="shared" si="24"/>
        <v>0</v>
      </c>
      <c r="BF226" s="141">
        <f t="shared" si="25"/>
        <v>0</v>
      </c>
      <c r="BG226" s="141">
        <f t="shared" si="26"/>
        <v>0</v>
      </c>
      <c r="BH226" s="141">
        <f t="shared" si="27"/>
        <v>0</v>
      </c>
      <c r="BI226" s="141">
        <f t="shared" si="28"/>
        <v>0</v>
      </c>
      <c r="BJ226" s="13" t="s">
        <v>82</v>
      </c>
      <c r="BK226" s="141">
        <f t="shared" si="29"/>
        <v>0</v>
      </c>
      <c r="BL226" s="13" t="s">
        <v>193</v>
      </c>
      <c r="BM226" s="140" t="s">
        <v>543</v>
      </c>
    </row>
    <row r="227" spans="2:65" s="1" customFormat="1" ht="24">
      <c r="B227" s="128"/>
      <c r="C227" s="129" t="s">
        <v>544</v>
      </c>
      <c r="D227" s="129" t="s">
        <v>132</v>
      </c>
      <c r="E227" s="130" t="s">
        <v>545</v>
      </c>
      <c r="F227" s="131" t="s">
        <v>546</v>
      </c>
      <c r="G227" s="132" t="s">
        <v>222</v>
      </c>
      <c r="H227" s="133">
        <v>3</v>
      </c>
      <c r="I227" s="134"/>
      <c r="J227" s="135">
        <f t="shared" si="20"/>
        <v>0</v>
      </c>
      <c r="K227" s="131" t="s">
        <v>1</v>
      </c>
      <c r="L227" s="28"/>
      <c r="M227" s="136" t="s">
        <v>1</v>
      </c>
      <c r="N227" s="137" t="s">
        <v>39</v>
      </c>
      <c r="P227" s="138">
        <f t="shared" si="21"/>
        <v>0</v>
      </c>
      <c r="Q227" s="138">
        <v>0</v>
      </c>
      <c r="R227" s="138">
        <f t="shared" si="22"/>
        <v>0</v>
      </c>
      <c r="S227" s="138">
        <v>0</v>
      </c>
      <c r="T227" s="139">
        <f t="shared" si="23"/>
        <v>0</v>
      </c>
      <c r="AR227" s="140" t="s">
        <v>193</v>
      </c>
      <c r="AT227" s="140" t="s">
        <v>132</v>
      </c>
      <c r="AU227" s="140" t="s">
        <v>84</v>
      </c>
      <c r="AY227" s="13" t="s">
        <v>129</v>
      </c>
      <c r="BE227" s="141">
        <f t="shared" si="24"/>
        <v>0</v>
      </c>
      <c r="BF227" s="141">
        <f t="shared" si="25"/>
        <v>0</v>
      </c>
      <c r="BG227" s="141">
        <f t="shared" si="26"/>
        <v>0</v>
      </c>
      <c r="BH227" s="141">
        <f t="shared" si="27"/>
        <v>0</v>
      </c>
      <c r="BI227" s="141">
        <f t="shared" si="28"/>
        <v>0</v>
      </c>
      <c r="BJ227" s="13" t="s">
        <v>82</v>
      </c>
      <c r="BK227" s="141">
        <f t="shared" si="29"/>
        <v>0</v>
      </c>
      <c r="BL227" s="13" t="s">
        <v>193</v>
      </c>
      <c r="BM227" s="140" t="s">
        <v>547</v>
      </c>
    </row>
    <row r="228" spans="2:65" s="1" customFormat="1" ht="24">
      <c r="B228" s="128"/>
      <c r="C228" s="129" t="s">
        <v>548</v>
      </c>
      <c r="D228" s="129" t="s">
        <v>132</v>
      </c>
      <c r="E228" s="130" t="s">
        <v>549</v>
      </c>
      <c r="F228" s="131" t="s">
        <v>550</v>
      </c>
      <c r="G228" s="132" t="s">
        <v>222</v>
      </c>
      <c r="H228" s="133">
        <v>3</v>
      </c>
      <c r="I228" s="134"/>
      <c r="J228" s="135">
        <f t="shared" si="20"/>
        <v>0</v>
      </c>
      <c r="K228" s="131" t="s">
        <v>1</v>
      </c>
      <c r="L228" s="28"/>
      <c r="M228" s="136" t="s">
        <v>1</v>
      </c>
      <c r="N228" s="137" t="s">
        <v>39</v>
      </c>
      <c r="P228" s="138">
        <f t="shared" si="21"/>
        <v>0</v>
      </c>
      <c r="Q228" s="138">
        <v>0</v>
      </c>
      <c r="R228" s="138">
        <f t="shared" si="22"/>
        <v>0</v>
      </c>
      <c r="S228" s="138">
        <v>0</v>
      </c>
      <c r="T228" s="139">
        <f t="shared" si="23"/>
        <v>0</v>
      </c>
      <c r="AR228" s="140" t="s">
        <v>193</v>
      </c>
      <c r="AT228" s="140" t="s">
        <v>132</v>
      </c>
      <c r="AU228" s="140" t="s">
        <v>84</v>
      </c>
      <c r="AY228" s="13" t="s">
        <v>129</v>
      </c>
      <c r="BE228" s="141">
        <f t="shared" si="24"/>
        <v>0</v>
      </c>
      <c r="BF228" s="141">
        <f t="shared" si="25"/>
        <v>0</v>
      </c>
      <c r="BG228" s="141">
        <f t="shared" si="26"/>
        <v>0</v>
      </c>
      <c r="BH228" s="141">
        <f t="shared" si="27"/>
        <v>0</v>
      </c>
      <c r="BI228" s="141">
        <f t="shared" si="28"/>
        <v>0</v>
      </c>
      <c r="BJ228" s="13" t="s">
        <v>82</v>
      </c>
      <c r="BK228" s="141">
        <f t="shared" si="29"/>
        <v>0</v>
      </c>
      <c r="BL228" s="13" t="s">
        <v>193</v>
      </c>
      <c r="BM228" s="140" t="s">
        <v>551</v>
      </c>
    </row>
    <row r="229" spans="2:65" s="1" customFormat="1" ht="16.5" customHeight="1">
      <c r="B229" s="128"/>
      <c r="C229" s="129" t="s">
        <v>552</v>
      </c>
      <c r="D229" s="129" t="s">
        <v>132</v>
      </c>
      <c r="E229" s="130" t="s">
        <v>553</v>
      </c>
      <c r="F229" s="131" t="s">
        <v>554</v>
      </c>
      <c r="G229" s="132" t="s">
        <v>246</v>
      </c>
      <c r="H229" s="133">
        <v>3</v>
      </c>
      <c r="I229" s="134"/>
      <c r="J229" s="135">
        <f t="shared" si="20"/>
        <v>0</v>
      </c>
      <c r="K229" s="131" t="s">
        <v>1</v>
      </c>
      <c r="L229" s="28"/>
      <c r="M229" s="136" t="s">
        <v>1</v>
      </c>
      <c r="N229" s="137" t="s">
        <v>39</v>
      </c>
      <c r="P229" s="138">
        <f t="shared" si="21"/>
        <v>0</v>
      </c>
      <c r="Q229" s="138">
        <v>0</v>
      </c>
      <c r="R229" s="138">
        <f t="shared" si="22"/>
        <v>0</v>
      </c>
      <c r="S229" s="138">
        <v>0</v>
      </c>
      <c r="T229" s="139">
        <f t="shared" si="23"/>
        <v>0</v>
      </c>
      <c r="AR229" s="140" t="s">
        <v>193</v>
      </c>
      <c r="AT229" s="140" t="s">
        <v>132</v>
      </c>
      <c r="AU229" s="140" t="s">
        <v>84</v>
      </c>
      <c r="AY229" s="13" t="s">
        <v>129</v>
      </c>
      <c r="BE229" s="141">
        <f t="shared" si="24"/>
        <v>0</v>
      </c>
      <c r="BF229" s="141">
        <f t="shared" si="25"/>
        <v>0</v>
      </c>
      <c r="BG229" s="141">
        <f t="shared" si="26"/>
        <v>0</v>
      </c>
      <c r="BH229" s="141">
        <f t="shared" si="27"/>
        <v>0</v>
      </c>
      <c r="BI229" s="141">
        <f t="shared" si="28"/>
        <v>0</v>
      </c>
      <c r="BJ229" s="13" t="s">
        <v>82</v>
      </c>
      <c r="BK229" s="141">
        <f t="shared" si="29"/>
        <v>0</v>
      </c>
      <c r="BL229" s="13" t="s">
        <v>193</v>
      </c>
      <c r="BM229" s="140" t="s">
        <v>555</v>
      </c>
    </row>
    <row r="230" spans="2:65" s="1" customFormat="1" ht="24">
      <c r="B230" s="128"/>
      <c r="C230" s="129" t="s">
        <v>556</v>
      </c>
      <c r="D230" s="129" t="s">
        <v>132</v>
      </c>
      <c r="E230" s="130" t="s">
        <v>557</v>
      </c>
      <c r="F230" s="131" t="s">
        <v>558</v>
      </c>
      <c r="G230" s="132" t="s">
        <v>242</v>
      </c>
      <c r="H230" s="133">
        <v>8</v>
      </c>
      <c r="I230" s="134"/>
      <c r="J230" s="135">
        <f t="shared" si="20"/>
        <v>0</v>
      </c>
      <c r="K230" s="131" t="s">
        <v>1</v>
      </c>
      <c r="L230" s="28"/>
      <c r="M230" s="136" t="s">
        <v>1</v>
      </c>
      <c r="N230" s="137" t="s">
        <v>39</v>
      </c>
      <c r="P230" s="138">
        <f t="shared" si="21"/>
        <v>0</v>
      </c>
      <c r="Q230" s="138">
        <v>0</v>
      </c>
      <c r="R230" s="138">
        <f t="shared" si="22"/>
        <v>0</v>
      </c>
      <c r="S230" s="138">
        <v>0</v>
      </c>
      <c r="T230" s="139">
        <f t="shared" si="23"/>
        <v>0</v>
      </c>
      <c r="AR230" s="140" t="s">
        <v>193</v>
      </c>
      <c r="AT230" s="140" t="s">
        <v>132</v>
      </c>
      <c r="AU230" s="140" t="s">
        <v>84</v>
      </c>
      <c r="AY230" s="13" t="s">
        <v>129</v>
      </c>
      <c r="BE230" s="141">
        <f t="shared" si="24"/>
        <v>0</v>
      </c>
      <c r="BF230" s="141">
        <f t="shared" si="25"/>
        <v>0</v>
      </c>
      <c r="BG230" s="141">
        <f t="shared" si="26"/>
        <v>0</v>
      </c>
      <c r="BH230" s="141">
        <f t="shared" si="27"/>
        <v>0</v>
      </c>
      <c r="BI230" s="141">
        <f t="shared" si="28"/>
        <v>0</v>
      </c>
      <c r="BJ230" s="13" t="s">
        <v>82</v>
      </c>
      <c r="BK230" s="141">
        <f t="shared" si="29"/>
        <v>0</v>
      </c>
      <c r="BL230" s="13" t="s">
        <v>193</v>
      </c>
      <c r="BM230" s="140" t="s">
        <v>559</v>
      </c>
    </row>
    <row r="231" spans="2:65" s="1" customFormat="1" ht="16.5" customHeight="1">
      <c r="B231" s="128"/>
      <c r="C231" s="129" t="s">
        <v>560</v>
      </c>
      <c r="D231" s="129" t="s">
        <v>132</v>
      </c>
      <c r="E231" s="130" t="s">
        <v>561</v>
      </c>
      <c r="F231" s="131" t="s">
        <v>562</v>
      </c>
      <c r="G231" s="132" t="s">
        <v>246</v>
      </c>
      <c r="H231" s="133">
        <v>1</v>
      </c>
      <c r="I231" s="134"/>
      <c r="J231" s="135">
        <f t="shared" si="20"/>
        <v>0</v>
      </c>
      <c r="K231" s="131" t="s">
        <v>1</v>
      </c>
      <c r="L231" s="28"/>
      <c r="M231" s="136" t="s">
        <v>1</v>
      </c>
      <c r="N231" s="137" t="s">
        <v>39</v>
      </c>
      <c r="P231" s="138">
        <f t="shared" si="21"/>
        <v>0</v>
      </c>
      <c r="Q231" s="138">
        <v>0</v>
      </c>
      <c r="R231" s="138">
        <f t="shared" si="22"/>
        <v>0</v>
      </c>
      <c r="S231" s="138">
        <v>0</v>
      </c>
      <c r="T231" s="139">
        <f t="shared" si="23"/>
        <v>0</v>
      </c>
      <c r="AR231" s="140" t="s">
        <v>193</v>
      </c>
      <c r="AT231" s="140" t="s">
        <v>132</v>
      </c>
      <c r="AU231" s="140" t="s">
        <v>84</v>
      </c>
      <c r="AY231" s="13" t="s">
        <v>129</v>
      </c>
      <c r="BE231" s="141">
        <f t="shared" si="24"/>
        <v>0</v>
      </c>
      <c r="BF231" s="141">
        <f t="shared" si="25"/>
        <v>0</v>
      </c>
      <c r="BG231" s="141">
        <f t="shared" si="26"/>
        <v>0</v>
      </c>
      <c r="BH231" s="141">
        <f t="shared" si="27"/>
        <v>0</v>
      </c>
      <c r="BI231" s="141">
        <f t="shared" si="28"/>
        <v>0</v>
      </c>
      <c r="BJ231" s="13" t="s">
        <v>82</v>
      </c>
      <c r="BK231" s="141">
        <f t="shared" si="29"/>
        <v>0</v>
      </c>
      <c r="BL231" s="13" t="s">
        <v>193</v>
      </c>
      <c r="BM231" s="140" t="s">
        <v>563</v>
      </c>
    </row>
    <row r="232" spans="2:65" s="1" customFormat="1" ht="24">
      <c r="B232" s="128"/>
      <c r="C232" s="129" t="s">
        <v>564</v>
      </c>
      <c r="D232" s="129" t="s">
        <v>132</v>
      </c>
      <c r="E232" s="130" t="s">
        <v>973</v>
      </c>
      <c r="F232" s="131" t="s">
        <v>974</v>
      </c>
      <c r="G232" s="132" t="s">
        <v>246</v>
      </c>
      <c r="H232" s="133">
        <v>2</v>
      </c>
      <c r="I232" s="134"/>
      <c r="J232" s="135">
        <f t="shared" si="20"/>
        <v>0</v>
      </c>
      <c r="K232" s="131" t="s">
        <v>1</v>
      </c>
      <c r="L232" s="28"/>
      <c r="M232" s="136" t="s">
        <v>1</v>
      </c>
      <c r="N232" s="137" t="s">
        <v>39</v>
      </c>
      <c r="P232" s="138">
        <f t="shared" si="21"/>
        <v>0</v>
      </c>
      <c r="Q232" s="138">
        <v>2.7109999999999999E-2</v>
      </c>
      <c r="R232" s="138">
        <f t="shared" si="22"/>
        <v>5.4219999999999997E-2</v>
      </c>
      <c r="S232" s="138">
        <v>0</v>
      </c>
      <c r="T232" s="139">
        <f t="shared" si="23"/>
        <v>0</v>
      </c>
      <c r="AR232" s="140" t="s">
        <v>193</v>
      </c>
      <c r="AT232" s="140" t="s">
        <v>132</v>
      </c>
      <c r="AU232" s="140" t="s">
        <v>84</v>
      </c>
      <c r="AY232" s="13" t="s">
        <v>129</v>
      </c>
      <c r="BE232" s="141">
        <f t="shared" si="24"/>
        <v>0</v>
      </c>
      <c r="BF232" s="141">
        <f t="shared" si="25"/>
        <v>0</v>
      </c>
      <c r="BG232" s="141">
        <f t="shared" si="26"/>
        <v>0</v>
      </c>
      <c r="BH232" s="141">
        <f t="shared" si="27"/>
        <v>0</v>
      </c>
      <c r="BI232" s="141">
        <f t="shared" si="28"/>
        <v>0</v>
      </c>
      <c r="BJ232" s="13" t="s">
        <v>82</v>
      </c>
      <c r="BK232" s="141">
        <f t="shared" si="29"/>
        <v>0</v>
      </c>
      <c r="BL232" s="13" t="s">
        <v>193</v>
      </c>
      <c r="BM232" s="140" t="s">
        <v>975</v>
      </c>
    </row>
    <row r="233" spans="2:65" s="1" customFormat="1" ht="24">
      <c r="B233" s="128"/>
      <c r="C233" s="129" t="s">
        <v>568</v>
      </c>
      <c r="D233" s="129" t="s">
        <v>132</v>
      </c>
      <c r="E233" s="130" t="s">
        <v>569</v>
      </c>
      <c r="F233" s="131" t="s">
        <v>570</v>
      </c>
      <c r="G233" s="132" t="s">
        <v>246</v>
      </c>
      <c r="H233" s="133">
        <v>2</v>
      </c>
      <c r="I233" s="134"/>
      <c r="J233" s="135">
        <f t="shared" si="20"/>
        <v>0</v>
      </c>
      <c r="K233" s="131" t="s">
        <v>1</v>
      </c>
      <c r="L233" s="28"/>
      <c r="M233" s="136" t="s">
        <v>1</v>
      </c>
      <c r="N233" s="137" t="s">
        <v>39</v>
      </c>
      <c r="P233" s="138">
        <f t="shared" si="21"/>
        <v>0</v>
      </c>
      <c r="Q233" s="138">
        <v>4.5440000000000001E-2</v>
      </c>
      <c r="R233" s="138">
        <f t="shared" si="22"/>
        <v>9.0880000000000002E-2</v>
      </c>
      <c r="S233" s="138">
        <v>0</v>
      </c>
      <c r="T233" s="139">
        <f t="shared" si="23"/>
        <v>0</v>
      </c>
      <c r="AR233" s="140" t="s">
        <v>193</v>
      </c>
      <c r="AT233" s="140" t="s">
        <v>132</v>
      </c>
      <c r="AU233" s="140" t="s">
        <v>84</v>
      </c>
      <c r="AY233" s="13" t="s">
        <v>129</v>
      </c>
      <c r="BE233" s="141">
        <f t="shared" si="24"/>
        <v>0</v>
      </c>
      <c r="BF233" s="141">
        <f t="shared" si="25"/>
        <v>0</v>
      </c>
      <c r="BG233" s="141">
        <f t="shared" si="26"/>
        <v>0</v>
      </c>
      <c r="BH233" s="141">
        <f t="shared" si="27"/>
        <v>0</v>
      </c>
      <c r="BI233" s="141">
        <f t="shared" si="28"/>
        <v>0</v>
      </c>
      <c r="BJ233" s="13" t="s">
        <v>82</v>
      </c>
      <c r="BK233" s="141">
        <f t="shared" si="29"/>
        <v>0</v>
      </c>
      <c r="BL233" s="13" t="s">
        <v>193</v>
      </c>
      <c r="BM233" s="140" t="s">
        <v>571</v>
      </c>
    </row>
    <row r="234" spans="2:65" s="1" customFormat="1" ht="24">
      <c r="B234" s="128"/>
      <c r="C234" s="129" t="s">
        <v>572</v>
      </c>
      <c r="D234" s="129" t="s">
        <v>132</v>
      </c>
      <c r="E234" s="130" t="s">
        <v>573</v>
      </c>
      <c r="F234" s="131" t="s">
        <v>574</v>
      </c>
      <c r="G234" s="132" t="s">
        <v>222</v>
      </c>
      <c r="H234" s="133">
        <v>4</v>
      </c>
      <c r="I234" s="134"/>
      <c r="J234" s="135">
        <f t="shared" si="20"/>
        <v>0</v>
      </c>
      <c r="K234" s="131" t="s">
        <v>192</v>
      </c>
      <c r="L234" s="28"/>
      <c r="M234" s="136" t="s">
        <v>1</v>
      </c>
      <c r="N234" s="137" t="s">
        <v>39</v>
      </c>
      <c r="P234" s="138">
        <f t="shared" si="21"/>
        <v>0</v>
      </c>
      <c r="Q234" s="138">
        <v>1.6299999999999999E-3</v>
      </c>
      <c r="R234" s="138">
        <f t="shared" si="22"/>
        <v>6.5199999999999998E-3</v>
      </c>
      <c r="S234" s="138">
        <v>0</v>
      </c>
      <c r="T234" s="139">
        <f t="shared" si="23"/>
        <v>0</v>
      </c>
      <c r="AR234" s="140" t="s">
        <v>193</v>
      </c>
      <c r="AT234" s="140" t="s">
        <v>132</v>
      </c>
      <c r="AU234" s="140" t="s">
        <v>84</v>
      </c>
      <c r="AY234" s="13" t="s">
        <v>129</v>
      </c>
      <c r="BE234" s="141">
        <f t="shared" si="24"/>
        <v>0</v>
      </c>
      <c r="BF234" s="141">
        <f t="shared" si="25"/>
        <v>0</v>
      </c>
      <c r="BG234" s="141">
        <f t="shared" si="26"/>
        <v>0</v>
      </c>
      <c r="BH234" s="141">
        <f t="shared" si="27"/>
        <v>0</v>
      </c>
      <c r="BI234" s="141">
        <f t="shared" si="28"/>
        <v>0</v>
      </c>
      <c r="BJ234" s="13" t="s">
        <v>82</v>
      </c>
      <c r="BK234" s="141">
        <f t="shared" si="29"/>
        <v>0</v>
      </c>
      <c r="BL234" s="13" t="s">
        <v>193</v>
      </c>
      <c r="BM234" s="140" t="s">
        <v>575</v>
      </c>
    </row>
    <row r="235" spans="2:65" s="11" customFormat="1" ht="22.9" customHeight="1">
      <c r="B235" s="116"/>
      <c r="D235" s="117" t="s">
        <v>73</v>
      </c>
      <c r="E235" s="126" t="s">
        <v>576</v>
      </c>
      <c r="F235" s="126" t="s">
        <v>577</v>
      </c>
      <c r="I235" s="119"/>
      <c r="J235" s="127">
        <f>BK235</f>
        <v>0</v>
      </c>
      <c r="L235" s="116"/>
      <c r="M235" s="121"/>
      <c r="P235" s="122">
        <f>SUM(P236:P269)</f>
        <v>0</v>
      </c>
      <c r="R235" s="122">
        <f>SUM(R236:R269)</f>
        <v>1.4757399999999996</v>
      </c>
      <c r="T235" s="123">
        <f>SUM(T236:T269)</f>
        <v>0</v>
      </c>
      <c r="AR235" s="117" t="s">
        <v>84</v>
      </c>
      <c r="AT235" s="124" t="s">
        <v>73</v>
      </c>
      <c r="AU235" s="124" t="s">
        <v>82</v>
      </c>
      <c r="AY235" s="117" t="s">
        <v>129</v>
      </c>
      <c r="BK235" s="125">
        <f>SUM(BK236:BK269)</f>
        <v>0</v>
      </c>
    </row>
    <row r="236" spans="2:65" s="1" customFormat="1" ht="24">
      <c r="B236" s="128"/>
      <c r="C236" s="129" t="s">
        <v>578</v>
      </c>
      <c r="D236" s="129" t="s">
        <v>132</v>
      </c>
      <c r="E236" s="130" t="s">
        <v>579</v>
      </c>
      <c r="F236" s="131" t="s">
        <v>580</v>
      </c>
      <c r="G236" s="132" t="s">
        <v>246</v>
      </c>
      <c r="H236" s="133">
        <v>1</v>
      </c>
      <c r="I236" s="134"/>
      <c r="J236" s="135">
        <f>ROUND(I236*H236,2)</f>
        <v>0</v>
      </c>
      <c r="K236" s="131" t="s">
        <v>192</v>
      </c>
      <c r="L236" s="28"/>
      <c r="M236" s="136" t="s">
        <v>1</v>
      </c>
      <c r="N236" s="137" t="s">
        <v>39</v>
      </c>
      <c r="P236" s="138">
        <f>O236*H236</f>
        <v>0</v>
      </c>
      <c r="Q236" s="138">
        <v>3.458E-2</v>
      </c>
      <c r="R236" s="138">
        <f>Q236*H236</f>
        <v>3.458E-2</v>
      </c>
      <c r="S236" s="138">
        <v>0</v>
      </c>
      <c r="T236" s="139">
        <f>S236*H236</f>
        <v>0</v>
      </c>
      <c r="AR236" s="140" t="s">
        <v>193</v>
      </c>
      <c r="AT236" s="140" t="s">
        <v>132</v>
      </c>
      <c r="AU236" s="140" t="s">
        <v>84</v>
      </c>
      <c r="AY236" s="13" t="s">
        <v>129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3" t="s">
        <v>82</v>
      </c>
      <c r="BK236" s="141">
        <f>ROUND(I236*H236,2)</f>
        <v>0</v>
      </c>
      <c r="BL236" s="13" t="s">
        <v>193</v>
      </c>
      <c r="BM236" s="140" t="s">
        <v>581</v>
      </c>
    </row>
    <row r="237" spans="2:65" s="1" customFormat="1" ht="39">
      <c r="B237" s="28"/>
      <c r="D237" s="158" t="s">
        <v>582</v>
      </c>
      <c r="F237" s="159" t="s">
        <v>583</v>
      </c>
      <c r="I237" s="160"/>
      <c r="L237" s="28"/>
      <c r="M237" s="161"/>
      <c r="T237" s="51"/>
      <c r="AT237" s="13" t="s">
        <v>582</v>
      </c>
      <c r="AU237" s="13" t="s">
        <v>84</v>
      </c>
    </row>
    <row r="238" spans="2:65" s="1" customFormat="1" ht="66.75" customHeight="1">
      <c r="B238" s="128"/>
      <c r="C238" s="129" t="s">
        <v>584</v>
      </c>
      <c r="D238" s="129" t="s">
        <v>132</v>
      </c>
      <c r="E238" s="130" t="s">
        <v>976</v>
      </c>
      <c r="F238" s="131" t="s">
        <v>977</v>
      </c>
      <c r="G238" s="132" t="s">
        <v>246</v>
      </c>
      <c r="H238" s="133">
        <v>3</v>
      </c>
      <c r="I238" s="134"/>
      <c r="J238" s="135">
        <f t="shared" ref="J238:J251" si="30">ROUND(I238*H238,2)</f>
        <v>0</v>
      </c>
      <c r="K238" s="131" t="s">
        <v>1</v>
      </c>
      <c r="L238" s="28"/>
      <c r="M238" s="136" t="s">
        <v>1</v>
      </c>
      <c r="N238" s="137" t="s">
        <v>39</v>
      </c>
      <c r="P238" s="138">
        <f t="shared" ref="P238:P251" si="31">O238*H238</f>
        <v>0</v>
      </c>
      <c r="Q238" s="138">
        <v>4.6440000000000002E-2</v>
      </c>
      <c r="R238" s="138">
        <f t="shared" ref="R238:R251" si="32">Q238*H238</f>
        <v>0.13932</v>
      </c>
      <c r="S238" s="138">
        <v>0</v>
      </c>
      <c r="T238" s="139">
        <f t="shared" ref="T238:T251" si="33">S238*H238</f>
        <v>0</v>
      </c>
      <c r="AR238" s="140" t="s">
        <v>193</v>
      </c>
      <c r="AT238" s="140" t="s">
        <v>132</v>
      </c>
      <c r="AU238" s="140" t="s">
        <v>84</v>
      </c>
      <c r="AY238" s="13" t="s">
        <v>129</v>
      </c>
      <c r="BE238" s="141">
        <f t="shared" ref="BE238:BE251" si="34">IF(N238="základní",J238,0)</f>
        <v>0</v>
      </c>
      <c r="BF238" s="141">
        <f t="shared" ref="BF238:BF251" si="35">IF(N238="snížená",J238,0)</f>
        <v>0</v>
      </c>
      <c r="BG238" s="141">
        <f t="shared" ref="BG238:BG251" si="36">IF(N238="zákl. přenesená",J238,0)</f>
        <v>0</v>
      </c>
      <c r="BH238" s="141">
        <f t="shared" ref="BH238:BH251" si="37">IF(N238="sníž. přenesená",J238,0)</f>
        <v>0</v>
      </c>
      <c r="BI238" s="141">
        <f t="shared" ref="BI238:BI251" si="38">IF(N238="nulová",J238,0)</f>
        <v>0</v>
      </c>
      <c r="BJ238" s="13" t="s">
        <v>82</v>
      </c>
      <c r="BK238" s="141">
        <f t="shared" ref="BK238:BK251" si="39">ROUND(I238*H238,2)</f>
        <v>0</v>
      </c>
      <c r="BL238" s="13" t="s">
        <v>193</v>
      </c>
      <c r="BM238" s="140" t="s">
        <v>1003</v>
      </c>
    </row>
    <row r="239" spans="2:65" s="1" customFormat="1" ht="66.75" customHeight="1">
      <c r="B239" s="128"/>
      <c r="C239" s="129" t="s">
        <v>588</v>
      </c>
      <c r="D239" s="129" t="s">
        <v>132</v>
      </c>
      <c r="E239" s="130" t="s">
        <v>589</v>
      </c>
      <c r="F239" s="131" t="s">
        <v>590</v>
      </c>
      <c r="G239" s="132" t="s">
        <v>246</v>
      </c>
      <c r="H239" s="133">
        <v>1</v>
      </c>
      <c r="I239" s="134"/>
      <c r="J239" s="135">
        <f t="shared" si="30"/>
        <v>0</v>
      </c>
      <c r="K239" s="131" t="s">
        <v>1</v>
      </c>
      <c r="L239" s="28"/>
      <c r="M239" s="136" t="s">
        <v>1</v>
      </c>
      <c r="N239" s="137" t="s">
        <v>39</v>
      </c>
      <c r="P239" s="138">
        <f t="shared" si="31"/>
        <v>0</v>
      </c>
      <c r="Q239" s="138">
        <v>9.2060000000000003E-2</v>
      </c>
      <c r="R239" s="138">
        <f t="shared" si="32"/>
        <v>9.2060000000000003E-2</v>
      </c>
      <c r="S239" s="138">
        <v>0</v>
      </c>
      <c r="T239" s="139">
        <f t="shared" si="33"/>
        <v>0</v>
      </c>
      <c r="AR239" s="140" t="s">
        <v>193</v>
      </c>
      <c r="AT239" s="140" t="s">
        <v>132</v>
      </c>
      <c r="AU239" s="140" t="s">
        <v>84</v>
      </c>
      <c r="AY239" s="13" t="s">
        <v>129</v>
      </c>
      <c r="BE239" s="141">
        <f t="shared" si="34"/>
        <v>0</v>
      </c>
      <c r="BF239" s="141">
        <f t="shared" si="35"/>
        <v>0</v>
      </c>
      <c r="BG239" s="141">
        <f t="shared" si="36"/>
        <v>0</v>
      </c>
      <c r="BH239" s="141">
        <f t="shared" si="37"/>
        <v>0</v>
      </c>
      <c r="BI239" s="141">
        <f t="shared" si="38"/>
        <v>0</v>
      </c>
      <c r="BJ239" s="13" t="s">
        <v>82</v>
      </c>
      <c r="BK239" s="141">
        <f t="shared" si="39"/>
        <v>0</v>
      </c>
      <c r="BL239" s="13" t="s">
        <v>193</v>
      </c>
      <c r="BM239" s="140" t="s">
        <v>1004</v>
      </c>
    </row>
    <row r="240" spans="2:65" s="1" customFormat="1" ht="66.75" customHeight="1">
      <c r="B240" s="128"/>
      <c r="C240" s="129" t="s">
        <v>592</v>
      </c>
      <c r="D240" s="129" t="s">
        <v>132</v>
      </c>
      <c r="E240" s="130" t="s">
        <v>593</v>
      </c>
      <c r="F240" s="131" t="s">
        <v>594</v>
      </c>
      <c r="G240" s="132" t="s">
        <v>246</v>
      </c>
      <c r="H240" s="133">
        <v>2</v>
      </c>
      <c r="I240" s="134"/>
      <c r="J240" s="135">
        <f t="shared" si="30"/>
        <v>0</v>
      </c>
      <c r="K240" s="131" t="s">
        <v>1</v>
      </c>
      <c r="L240" s="28"/>
      <c r="M240" s="136" t="s">
        <v>1</v>
      </c>
      <c r="N240" s="137" t="s">
        <v>39</v>
      </c>
      <c r="P240" s="138">
        <f t="shared" si="31"/>
        <v>0</v>
      </c>
      <c r="Q240" s="138">
        <v>0.14161000000000001</v>
      </c>
      <c r="R240" s="138">
        <f t="shared" si="32"/>
        <v>0.28322000000000003</v>
      </c>
      <c r="S240" s="138">
        <v>0</v>
      </c>
      <c r="T240" s="139">
        <f t="shared" si="33"/>
        <v>0</v>
      </c>
      <c r="AR240" s="140" t="s">
        <v>193</v>
      </c>
      <c r="AT240" s="140" t="s">
        <v>132</v>
      </c>
      <c r="AU240" s="140" t="s">
        <v>84</v>
      </c>
      <c r="AY240" s="13" t="s">
        <v>129</v>
      </c>
      <c r="BE240" s="141">
        <f t="shared" si="34"/>
        <v>0</v>
      </c>
      <c r="BF240" s="141">
        <f t="shared" si="35"/>
        <v>0</v>
      </c>
      <c r="BG240" s="141">
        <f t="shared" si="36"/>
        <v>0</v>
      </c>
      <c r="BH240" s="141">
        <f t="shared" si="37"/>
        <v>0</v>
      </c>
      <c r="BI240" s="141">
        <f t="shared" si="38"/>
        <v>0</v>
      </c>
      <c r="BJ240" s="13" t="s">
        <v>82</v>
      </c>
      <c r="BK240" s="141">
        <f t="shared" si="39"/>
        <v>0</v>
      </c>
      <c r="BL240" s="13" t="s">
        <v>193</v>
      </c>
      <c r="BM240" s="140" t="s">
        <v>1005</v>
      </c>
    </row>
    <row r="241" spans="2:65" s="1" customFormat="1" ht="101.25" customHeight="1">
      <c r="B241" s="128"/>
      <c r="C241" s="129" t="s">
        <v>596</v>
      </c>
      <c r="D241" s="129" t="s">
        <v>132</v>
      </c>
      <c r="E241" s="130" t="s">
        <v>981</v>
      </c>
      <c r="F241" s="131" t="s">
        <v>982</v>
      </c>
      <c r="G241" s="132" t="s">
        <v>246</v>
      </c>
      <c r="H241" s="133">
        <v>2</v>
      </c>
      <c r="I241" s="134"/>
      <c r="J241" s="135">
        <f t="shared" si="30"/>
        <v>0</v>
      </c>
      <c r="K241" s="131" t="s">
        <v>1</v>
      </c>
      <c r="L241" s="28"/>
      <c r="M241" s="136" t="s">
        <v>1</v>
      </c>
      <c r="N241" s="137" t="s">
        <v>39</v>
      </c>
      <c r="P241" s="138">
        <f t="shared" si="31"/>
        <v>0</v>
      </c>
      <c r="Q241" s="138">
        <v>4.8120000000000003E-2</v>
      </c>
      <c r="R241" s="138">
        <f t="shared" si="32"/>
        <v>9.6240000000000006E-2</v>
      </c>
      <c r="S241" s="138">
        <v>0</v>
      </c>
      <c r="T241" s="139">
        <f t="shared" si="33"/>
        <v>0</v>
      </c>
      <c r="AR241" s="140" t="s">
        <v>193</v>
      </c>
      <c r="AT241" s="140" t="s">
        <v>132</v>
      </c>
      <c r="AU241" s="140" t="s">
        <v>84</v>
      </c>
      <c r="AY241" s="13" t="s">
        <v>129</v>
      </c>
      <c r="BE241" s="141">
        <f t="shared" si="34"/>
        <v>0</v>
      </c>
      <c r="BF241" s="141">
        <f t="shared" si="35"/>
        <v>0</v>
      </c>
      <c r="BG241" s="141">
        <f t="shared" si="36"/>
        <v>0</v>
      </c>
      <c r="BH241" s="141">
        <f t="shared" si="37"/>
        <v>0</v>
      </c>
      <c r="BI241" s="141">
        <f t="shared" si="38"/>
        <v>0</v>
      </c>
      <c r="BJ241" s="13" t="s">
        <v>82</v>
      </c>
      <c r="BK241" s="141">
        <f t="shared" si="39"/>
        <v>0</v>
      </c>
      <c r="BL241" s="13" t="s">
        <v>193</v>
      </c>
      <c r="BM241" s="140" t="s">
        <v>1006</v>
      </c>
    </row>
    <row r="242" spans="2:65" s="1" customFormat="1" ht="101.25" customHeight="1">
      <c r="B242" s="128"/>
      <c r="C242" s="129" t="s">
        <v>600</v>
      </c>
      <c r="D242" s="129" t="s">
        <v>132</v>
      </c>
      <c r="E242" s="130" t="s">
        <v>601</v>
      </c>
      <c r="F242" s="131" t="s">
        <v>602</v>
      </c>
      <c r="G242" s="132" t="s">
        <v>246</v>
      </c>
      <c r="H242" s="133">
        <v>1</v>
      </c>
      <c r="I242" s="134"/>
      <c r="J242" s="135">
        <f t="shared" si="30"/>
        <v>0</v>
      </c>
      <c r="K242" s="131" t="s">
        <v>1</v>
      </c>
      <c r="L242" s="28"/>
      <c r="M242" s="136" t="s">
        <v>1</v>
      </c>
      <c r="N242" s="137" t="s">
        <v>39</v>
      </c>
      <c r="P242" s="138">
        <f t="shared" si="31"/>
        <v>0</v>
      </c>
      <c r="Q242" s="138">
        <v>8.5000000000000006E-2</v>
      </c>
      <c r="R242" s="138">
        <f t="shared" si="32"/>
        <v>8.5000000000000006E-2</v>
      </c>
      <c r="S242" s="138">
        <v>0</v>
      </c>
      <c r="T242" s="139">
        <f t="shared" si="33"/>
        <v>0</v>
      </c>
      <c r="AR242" s="140" t="s">
        <v>193</v>
      </c>
      <c r="AT242" s="140" t="s">
        <v>132</v>
      </c>
      <c r="AU242" s="140" t="s">
        <v>84</v>
      </c>
      <c r="AY242" s="13" t="s">
        <v>129</v>
      </c>
      <c r="BE242" s="141">
        <f t="shared" si="34"/>
        <v>0</v>
      </c>
      <c r="BF242" s="141">
        <f t="shared" si="35"/>
        <v>0</v>
      </c>
      <c r="BG242" s="141">
        <f t="shared" si="36"/>
        <v>0</v>
      </c>
      <c r="BH242" s="141">
        <f t="shared" si="37"/>
        <v>0</v>
      </c>
      <c r="BI242" s="141">
        <f t="shared" si="38"/>
        <v>0</v>
      </c>
      <c r="BJ242" s="13" t="s">
        <v>82</v>
      </c>
      <c r="BK242" s="141">
        <f t="shared" si="39"/>
        <v>0</v>
      </c>
      <c r="BL242" s="13" t="s">
        <v>193</v>
      </c>
      <c r="BM242" s="140" t="s">
        <v>1007</v>
      </c>
    </row>
    <row r="243" spans="2:65" s="1" customFormat="1" ht="101.25" customHeight="1">
      <c r="B243" s="128"/>
      <c r="C243" s="129" t="s">
        <v>604</v>
      </c>
      <c r="D243" s="129" t="s">
        <v>132</v>
      </c>
      <c r="E243" s="130" t="s">
        <v>605</v>
      </c>
      <c r="F243" s="131" t="s">
        <v>606</v>
      </c>
      <c r="G243" s="132" t="s">
        <v>246</v>
      </c>
      <c r="H243" s="133">
        <v>1</v>
      </c>
      <c r="I243" s="134"/>
      <c r="J243" s="135">
        <f t="shared" si="30"/>
        <v>0</v>
      </c>
      <c r="K243" s="131" t="s">
        <v>1</v>
      </c>
      <c r="L243" s="28"/>
      <c r="M243" s="136" t="s">
        <v>1</v>
      </c>
      <c r="N243" s="137" t="s">
        <v>39</v>
      </c>
      <c r="P243" s="138">
        <f t="shared" si="31"/>
        <v>0</v>
      </c>
      <c r="Q243" s="138">
        <v>0.12934999999999999</v>
      </c>
      <c r="R243" s="138">
        <f t="shared" si="32"/>
        <v>0.12934999999999999</v>
      </c>
      <c r="S243" s="138">
        <v>0</v>
      </c>
      <c r="T243" s="139">
        <f t="shared" si="33"/>
        <v>0</v>
      </c>
      <c r="AR243" s="140" t="s">
        <v>193</v>
      </c>
      <c r="AT243" s="140" t="s">
        <v>132</v>
      </c>
      <c r="AU243" s="140" t="s">
        <v>84</v>
      </c>
      <c r="AY243" s="13" t="s">
        <v>129</v>
      </c>
      <c r="BE243" s="141">
        <f t="shared" si="34"/>
        <v>0</v>
      </c>
      <c r="BF243" s="141">
        <f t="shared" si="35"/>
        <v>0</v>
      </c>
      <c r="BG243" s="141">
        <f t="shared" si="36"/>
        <v>0</v>
      </c>
      <c r="BH243" s="141">
        <f t="shared" si="37"/>
        <v>0</v>
      </c>
      <c r="BI243" s="141">
        <f t="shared" si="38"/>
        <v>0</v>
      </c>
      <c r="BJ243" s="13" t="s">
        <v>82</v>
      </c>
      <c r="BK243" s="141">
        <f t="shared" si="39"/>
        <v>0</v>
      </c>
      <c r="BL243" s="13" t="s">
        <v>193</v>
      </c>
      <c r="BM243" s="140" t="s">
        <v>1008</v>
      </c>
    </row>
    <row r="244" spans="2:65" s="1" customFormat="1" ht="114.95" customHeight="1">
      <c r="B244" s="128"/>
      <c r="C244" s="129" t="s">
        <v>608</v>
      </c>
      <c r="D244" s="129" t="s">
        <v>132</v>
      </c>
      <c r="E244" s="130" t="s">
        <v>609</v>
      </c>
      <c r="F244" s="131" t="s">
        <v>610</v>
      </c>
      <c r="G244" s="132" t="s">
        <v>246</v>
      </c>
      <c r="H244" s="133">
        <v>2</v>
      </c>
      <c r="I244" s="134"/>
      <c r="J244" s="135">
        <f t="shared" si="30"/>
        <v>0</v>
      </c>
      <c r="K244" s="131" t="s">
        <v>1</v>
      </c>
      <c r="L244" s="28"/>
      <c r="M244" s="136" t="s">
        <v>1</v>
      </c>
      <c r="N244" s="137" t="s">
        <v>39</v>
      </c>
      <c r="P244" s="138">
        <f t="shared" si="31"/>
        <v>0</v>
      </c>
      <c r="Q244" s="138">
        <v>1.7489999999999999E-2</v>
      </c>
      <c r="R244" s="138">
        <f t="shared" si="32"/>
        <v>3.4979999999999997E-2</v>
      </c>
      <c r="S244" s="138">
        <v>0</v>
      </c>
      <c r="T244" s="139">
        <f t="shared" si="33"/>
        <v>0</v>
      </c>
      <c r="AR244" s="140" t="s">
        <v>193</v>
      </c>
      <c r="AT244" s="140" t="s">
        <v>132</v>
      </c>
      <c r="AU244" s="140" t="s">
        <v>84</v>
      </c>
      <c r="AY244" s="13" t="s">
        <v>129</v>
      </c>
      <c r="BE244" s="141">
        <f t="shared" si="34"/>
        <v>0</v>
      </c>
      <c r="BF244" s="141">
        <f t="shared" si="35"/>
        <v>0</v>
      </c>
      <c r="BG244" s="141">
        <f t="shared" si="36"/>
        <v>0</v>
      </c>
      <c r="BH244" s="141">
        <f t="shared" si="37"/>
        <v>0</v>
      </c>
      <c r="BI244" s="141">
        <f t="shared" si="38"/>
        <v>0</v>
      </c>
      <c r="BJ244" s="13" t="s">
        <v>82</v>
      </c>
      <c r="BK244" s="141">
        <f t="shared" si="39"/>
        <v>0</v>
      </c>
      <c r="BL244" s="13" t="s">
        <v>193</v>
      </c>
      <c r="BM244" s="140" t="s">
        <v>1009</v>
      </c>
    </row>
    <row r="245" spans="2:65" s="1" customFormat="1" ht="114.95" customHeight="1">
      <c r="B245" s="128"/>
      <c r="C245" s="129" t="s">
        <v>612</v>
      </c>
      <c r="D245" s="129" t="s">
        <v>132</v>
      </c>
      <c r="E245" s="130" t="s">
        <v>987</v>
      </c>
      <c r="F245" s="131" t="s">
        <v>988</v>
      </c>
      <c r="G245" s="132" t="s">
        <v>246</v>
      </c>
      <c r="H245" s="133">
        <v>4</v>
      </c>
      <c r="I245" s="134"/>
      <c r="J245" s="135">
        <f t="shared" si="30"/>
        <v>0</v>
      </c>
      <c r="K245" s="131" t="s">
        <v>1</v>
      </c>
      <c r="L245" s="28"/>
      <c r="M245" s="136" t="s">
        <v>1</v>
      </c>
      <c r="N245" s="137" t="s">
        <v>39</v>
      </c>
      <c r="P245" s="138">
        <f t="shared" si="31"/>
        <v>0</v>
      </c>
      <c r="Q245" s="138">
        <v>1.7489999999999999E-2</v>
      </c>
      <c r="R245" s="138">
        <f t="shared" si="32"/>
        <v>6.9959999999999994E-2</v>
      </c>
      <c r="S245" s="138">
        <v>0</v>
      </c>
      <c r="T245" s="139">
        <f t="shared" si="33"/>
        <v>0</v>
      </c>
      <c r="AR245" s="140" t="s">
        <v>193</v>
      </c>
      <c r="AT245" s="140" t="s">
        <v>132</v>
      </c>
      <c r="AU245" s="140" t="s">
        <v>84</v>
      </c>
      <c r="AY245" s="13" t="s">
        <v>129</v>
      </c>
      <c r="BE245" s="141">
        <f t="shared" si="34"/>
        <v>0</v>
      </c>
      <c r="BF245" s="141">
        <f t="shared" si="35"/>
        <v>0</v>
      </c>
      <c r="BG245" s="141">
        <f t="shared" si="36"/>
        <v>0</v>
      </c>
      <c r="BH245" s="141">
        <f t="shared" si="37"/>
        <v>0</v>
      </c>
      <c r="BI245" s="141">
        <f t="shared" si="38"/>
        <v>0</v>
      </c>
      <c r="BJ245" s="13" t="s">
        <v>82</v>
      </c>
      <c r="BK245" s="141">
        <f t="shared" si="39"/>
        <v>0</v>
      </c>
      <c r="BL245" s="13" t="s">
        <v>193</v>
      </c>
      <c r="BM245" s="140" t="s">
        <v>1010</v>
      </c>
    </row>
    <row r="246" spans="2:65" s="1" customFormat="1" ht="114.95" customHeight="1">
      <c r="B246" s="128"/>
      <c r="C246" s="129" t="s">
        <v>616</v>
      </c>
      <c r="D246" s="129" t="s">
        <v>132</v>
      </c>
      <c r="E246" s="130" t="s">
        <v>613</v>
      </c>
      <c r="F246" s="131" t="s">
        <v>614</v>
      </c>
      <c r="G246" s="132" t="s">
        <v>246</v>
      </c>
      <c r="H246" s="133">
        <v>3</v>
      </c>
      <c r="I246" s="134"/>
      <c r="J246" s="135">
        <f t="shared" si="30"/>
        <v>0</v>
      </c>
      <c r="K246" s="131" t="s">
        <v>1</v>
      </c>
      <c r="L246" s="28"/>
      <c r="M246" s="136" t="s">
        <v>1</v>
      </c>
      <c r="N246" s="137" t="s">
        <v>39</v>
      </c>
      <c r="P246" s="138">
        <f t="shared" si="31"/>
        <v>0</v>
      </c>
      <c r="Q246" s="138">
        <v>3.0120000000000001E-2</v>
      </c>
      <c r="R246" s="138">
        <f t="shared" si="32"/>
        <v>9.0359999999999996E-2</v>
      </c>
      <c r="S246" s="138">
        <v>0</v>
      </c>
      <c r="T246" s="139">
        <f t="shared" si="33"/>
        <v>0</v>
      </c>
      <c r="AR246" s="140" t="s">
        <v>193</v>
      </c>
      <c r="AT246" s="140" t="s">
        <v>132</v>
      </c>
      <c r="AU246" s="140" t="s">
        <v>84</v>
      </c>
      <c r="AY246" s="13" t="s">
        <v>129</v>
      </c>
      <c r="BE246" s="141">
        <f t="shared" si="34"/>
        <v>0</v>
      </c>
      <c r="BF246" s="141">
        <f t="shared" si="35"/>
        <v>0</v>
      </c>
      <c r="BG246" s="141">
        <f t="shared" si="36"/>
        <v>0</v>
      </c>
      <c r="BH246" s="141">
        <f t="shared" si="37"/>
        <v>0</v>
      </c>
      <c r="BI246" s="141">
        <f t="shared" si="38"/>
        <v>0</v>
      </c>
      <c r="BJ246" s="13" t="s">
        <v>82</v>
      </c>
      <c r="BK246" s="141">
        <f t="shared" si="39"/>
        <v>0</v>
      </c>
      <c r="BL246" s="13" t="s">
        <v>193</v>
      </c>
      <c r="BM246" s="140" t="s">
        <v>1011</v>
      </c>
    </row>
    <row r="247" spans="2:65" s="1" customFormat="1" ht="114.95" customHeight="1">
      <c r="B247" s="128"/>
      <c r="C247" s="129" t="s">
        <v>620</v>
      </c>
      <c r="D247" s="129" t="s">
        <v>132</v>
      </c>
      <c r="E247" s="130" t="s">
        <v>617</v>
      </c>
      <c r="F247" s="131" t="s">
        <v>618</v>
      </c>
      <c r="G247" s="132" t="s">
        <v>246</v>
      </c>
      <c r="H247" s="133">
        <v>8</v>
      </c>
      <c r="I247" s="134"/>
      <c r="J247" s="135">
        <f t="shared" si="30"/>
        <v>0</v>
      </c>
      <c r="K247" s="131" t="s">
        <v>1</v>
      </c>
      <c r="L247" s="28"/>
      <c r="M247" s="136" t="s">
        <v>1</v>
      </c>
      <c r="N247" s="137" t="s">
        <v>39</v>
      </c>
      <c r="P247" s="138">
        <f t="shared" si="31"/>
        <v>0</v>
      </c>
      <c r="Q247" s="138">
        <v>3.6940000000000001E-2</v>
      </c>
      <c r="R247" s="138">
        <f t="shared" si="32"/>
        <v>0.29552</v>
      </c>
      <c r="S247" s="138">
        <v>0</v>
      </c>
      <c r="T247" s="139">
        <f t="shared" si="33"/>
        <v>0</v>
      </c>
      <c r="AR247" s="140" t="s">
        <v>193</v>
      </c>
      <c r="AT247" s="140" t="s">
        <v>132</v>
      </c>
      <c r="AU247" s="140" t="s">
        <v>84</v>
      </c>
      <c r="AY247" s="13" t="s">
        <v>129</v>
      </c>
      <c r="BE247" s="141">
        <f t="shared" si="34"/>
        <v>0</v>
      </c>
      <c r="BF247" s="141">
        <f t="shared" si="35"/>
        <v>0</v>
      </c>
      <c r="BG247" s="141">
        <f t="shared" si="36"/>
        <v>0</v>
      </c>
      <c r="BH247" s="141">
        <f t="shared" si="37"/>
        <v>0</v>
      </c>
      <c r="BI247" s="141">
        <f t="shared" si="38"/>
        <v>0</v>
      </c>
      <c r="BJ247" s="13" t="s">
        <v>82</v>
      </c>
      <c r="BK247" s="141">
        <f t="shared" si="39"/>
        <v>0</v>
      </c>
      <c r="BL247" s="13" t="s">
        <v>193</v>
      </c>
      <c r="BM247" s="140" t="s">
        <v>1012</v>
      </c>
    </row>
    <row r="248" spans="2:65" s="1" customFormat="1" ht="66.75" customHeight="1">
      <c r="B248" s="128"/>
      <c r="C248" s="129" t="s">
        <v>624</v>
      </c>
      <c r="D248" s="129" t="s">
        <v>132</v>
      </c>
      <c r="E248" s="130" t="s">
        <v>992</v>
      </c>
      <c r="F248" s="131" t="s">
        <v>993</v>
      </c>
      <c r="G248" s="132" t="s">
        <v>222</v>
      </c>
      <c r="H248" s="133">
        <v>2</v>
      </c>
      <c r="I248" s="134"/>
      <c r="J248" s="135">
        <f t="shared" si="30"/>
        <v>0</v>
      </c>
      <c r="K248" s="131" t="s">
        <v>1</v>
      </c>
      <c r="L248" s="28"/>
      <c r="M248" s="136" t="s">
        <v>1</v>
      </c>
      <c r="N248" s="137" t="s">
        <v>39</v>
      </c>
      <c r="P248" s="138">
        <f t="shared" si="31"/>
        <v>0</v>
      </c>
      <c r="Q248" s="138">
        <v>0</v>
      </c>
      <c r="R248" s="138">
        <f t="shared" si="32"/>
        <v>0</v>
      </c>
      <c r="S248" s="138">
        <v>0</v>
      </c>
      <c r="T248" s="139">
        <f t="shared" si="33"/>
        <v>0</v>
      </c>
      <c r="AR248" s="140" t="s">
        <v>193</v>
      </c>
      <c r="AT248" s="140" t="s">
        <v>132</v>
      </c>
      <c r="AU248" s="140" t="s">
        <v>84</v>
      </c>
      <c r="AY248" s="13" t="s">
        <v>129</v>
      </c>
      <c r="BE248" s="141">
        <f t="shared" si="34"/>
        <v>0</v>
      </c>
      <c r="BF248" s="141">
        <f t="shared" si="35"/>
        <v>0</v>
      </c>
      <c r="BG248" s="141">
        <f t="shared" si="36"/>
        <v>0</v>
      </c>
      <c r="BH248" s="141">
        <f t="shared" si="37"/>
        <v>0</v>
      </c>
      <c r="BI248" s="141">
        <f t="shared" si="38"/>
        <v>0</v>
      </c>
      <c r="BJ248" s="13" t="s">
        <v>82</v>
      </c>
      <c r="BK248" s="141">
        <f t="shared" si="39"/>
        <v>0</v>
      </c>
      <c r="BL248" s="13" t="s">
        <v>193</v>
      </c>
      <c r="BM248" s="140" t="s">
        <v>623</v>
      </c>
    </row>
    <row r="249" spans="2:65" s="1" customFormat="1" ht="66.75" customHeight="1">
      <c r="B249" s="128"/>
      <c r="C249" s="129" t="s">
        <v>628</v>
      </c>
      <c r="D249" s="129" t="s">
        <v>132</v>
      </c>
      <c r="E249" s="130" t="s">
        <v>625</v>
      </c>
      <c r="F249" s="131" t="s">
        <v>626</v>
      </c>
      <c r="G249" s="132" t="s">
        <v>222</v>
      </c>
      <c r="H249" s="133">
        <v>1</v>
      </c>
      <c r="I249" s="134"/>
      <c r="J249" s="135">
        <f t="shared" si="30"/>
        <v>0</v>
      </c>
      <c r="K249" s="131" t="s">
        <v>1</v>
      </c>
      <c r="L249" s="28"/>
      <c r="M249" s="136" t="s">
        <v>1</v>
      </c>
      <c r="N249" s="137" t="s">
        <v>39</v>
      </c>
      <c r="P249" s="138">
        <f t="shared" si="31"/>
        <v>0</v>
      </c>
      <c r="Q249" s="138">
        <v>0</v>
      </c>
      <c r="R249" s="138">
        <f t="shared" si="32"/>
        <v>0</v>
      </c>
      <c r="S249" s="138">
        <v>0</v>
      </c>
      <c r="T249" s="139">
        <f t="shared" si="33"/>
        <v>0</v>
      </c>
      <c r="AR249" s="140" t="s">
        <v>193</v>
      </c>
      <c r="AT249" s="140" t="s">
        <v>132</v>
      </c>
      <c r="AU249" s="140" t="s">
        <v>84</v>
      </c>
      <c r="AY249" s="13" t="s">
        <v>129</v>
      </c>
      <c r="BE249" s="141">
        <f t="shared" si="34"/>
        <v>0</v>
      </c>
      <c r="BF249" s="141">
        <f t="shared" si="35"/>
        <v>0</v>
      </c>
      <c r="BG249" s="141">
        <f t="shared" si="36"/>
        <v>0</v>
      </c>
      <c r="BH249" s="141">
        <f t="shared" si="37"/>
        <v>0</v>
      </c>
      <c r="BI249" s="141">
        <f t="shared" si="38"/>
        <v>0</v>
      </c>
      <c r="BJ249" s="13" t="s">
        <v>82</v>
      </c>
      <c r="BK249" s="141">
        <f t="shared" si="39"/>
        <v>0</v>
      </c>
      <c r="BL249" s="13" t="s">
        <v>193</v>
      </c>
      <c r="BM249" s="140" t="s">
        <v>627</v>
      </c>
    </row>
    <row r="250" spans="2:65" s="1" customFormat="1" ht="66.75" customHeight="1">
      <c r="B250" s="128"/>
      <c r="C250" s="129" t="s">
        <v>633</v>
      </c>
      <c r="D250" s="129" t="s">
        <v>132</v>
      </c>
      <c r="E250" s="130" t="s">
        <v>994</v>
      </c>
      <c r="F250" s="131" t="s">
        <v>995</v>
      </c>
      <c r="G250" s="132" t="s">
        <v>222</v>
      </c>
      <c r="H250" s="133">
        <v>1</v>
      </c>
      <c r="I250" s="134"/>
      <c r="J250" s="135">
        <f t="shared" si="30"/>
        <v>0</v>
      </c>
      <c r="K250" s="131" t="s">
        <v>1</v>
      </c>
      <c r="L250" s="28"/>
      <c r="M250" s="136" t="s">
        <v>1</v>
      </c>
      <c r="N250" s="137" t="s">
        <v>39</v>
      </c>
      <c r="P250" s="138">
        <f t="shared" si="31"/>
        <v>0</v>
      </c>
      <c r="Q250" s="138">
        <v>0</v>
      </c>
      <c r="R250" s="138">
        <f t="shared" si="32"/>
        <v>0</v>
      </c>
      <c r="S250" s="138">
        <v>0</v>
      </c>
      <c r="T250" s="139">
        <f t="shared" si="33"/>
        <v>0</v>
      </c>
      <c r="AR250" s="140" t="s">
        <v>193</v>
      </c>
      <c r="AT250" s="140" t="s">
        <v>132</v>
      </c>
      <c r="AU250" s="140" t="s">
        <v>84</v>
      </c>
      <c r="AY250" s="13" t="s">
        <v>129</v>
      </c>
      <c r="BE250" s="141">
        <f t="shared" si="34"/>
        <v>0</v>
      </c>
      <c r="BF250" s="141">
        <f t="shared" si="35"/>
        <v>0</v>
      </c>
      <c r="BG250" s="141">
        <f t="shared" si="36"/>
        <v>0</v>
      </c>
      <c r="BH250" s="141">
        <f t="shared" si="37"/>
        <v>0</v>
      </c>
      <c r="BI250" s="141">
        <f t="shared" si="38"/>
        <v>0</v>
      </c>
      <c r="BJ250" s="13" t="s">
        <v>82</v>
      </c>
      <c r="BK250" s="141">
        <f t="shared" si="39"/>
        <v>0</v>
      </c>
      <c r="BL250" s="13" t="s">
        <v>193</v>
      </c>
      <c r="BM250" s="140" t="s">
        <v>996</v>
      </c>
    </row>
    <row r="251" spans="2:65" s="1" customFormat="1" ht="21.75" customHeight="1">
      <c r="B251" s="128"/>
      <c r="C251" s="129" t="s">
        <v>637</v>
      </c>
      <c r="D251" s="129" t="s">
        <v>132</v>
      </c>
      <c r="E251" s="130" t="s">
        <v>629</v>
      </c>
      <c r="F251" s="131" t="s">
        <v>630</v>
      </c>
      <c r="G251" s="132" t="s">
        <v>222</v>
      </c>
      <c r="H251" s="133">
        <v>1</v>
      </c>
      <c r="I251" s="134"/>
      <c r="J251" s="135">
        <f t="shared" si="30"/>
        <v>0</v>
      </c>
      <c r="K251" s="131" t="s">
        <v>192</v>
      </c>
      <c r="L251" s="28"/>
      <c r="M251" s="136" t="s">
        <v>1</v>
      </c>
      <c r="N251" s="137" t="s">
        <v>39</v>
      </c>
      <c r="P251" s="138">
        <f t="shared" si="31"/>
        <v>0</v>
      </c>
      <c r="Q251" s="138">
        <v>3.0000000000000001E-5</v>
      </c>
      <c r="R251" s="138">
        <f t="shared" si="32"/>
        <v>3.0000000000000001E-5</v>
      </c>
      <c r="S251" s="138">
        <v>0</v>
      </c>
      <c r="T251" s="139">
        <f t="shared" si="33"/>
        <v>0</v>
      </c>
      <c r="AR251" s="140" t="s">
        <v>193</v>
      </c>
      <c r="AT251" s="140" t="s">
        <v>132</v>
      </c>
      <c r="AU251" s="140" t="s">
        <v>84</v>
      </c>
      <c r="AY251" s="13" t="s">
        <v>129</v>
      </c>
      <c r="BE251" s="141">
        <f t="shared" si="34"/>
        <v>0</v>
      </c>
      <c r="BF251" s="141">
        <f t="shared" si="35"/>
        <v>0</v>
      </c>
      <c r="BG251" s="141">
        <f t="shared" si="36"/>
        <v>0</v>
      </c>
      <c r="BH251" s="141">
        <f t="shared" si="37"/>
        <v>0</v>
      </c>
      <c r="BI251" s="141">
        <f t="shared" si="38"/>
        <v>0</v>
      </c>
      <c r="BJ251" s="13" t="s">
        <v>82</v>
      </c>
      <c r="BK251" s="141">
        <f t="shared" si="39"/>
        <v>0</v>
      </c>
      <c r="BL251" s="13" t="s">
        <v>193</v>
      </c>
      <c r="BM251" s="140" t="s">
        <v>631</v>
      </c>
    </row>
    <row r="252" spans="2:65" s="1" customFormat="1" ht="19.5">
      <c r="B252" s="28"/>
      <c r="D252" s="158" t="s">
        <v>582</v>
      </c>
      <c r="F252" s="159" t="s">
        <v>632</v>
      </c>
      <c r="I252" s="160"/>
      <c r="L252" s="28"/>
      <c r="M252" s="161"/>
      <c r="T252" s="51"/>
      <c r="AT252" s="13" t="s">
        <v>582</v>
      </c>
      <c r="AU252" s="13" t="s">
        <v>84</v>
      </c>
    </row>
    <row r="253" spans="2:65" s="1" customFormat="1" ht="24">
      <c r="B253" s="128"/>
      <c r="C253" s="129" t="s">
        <v>641</v>
      </c>
      <c r="D253" s="129" t="s">
        <v>132</v>
      </c>
      <c r="E253" s="130" t="s">
        <v>634</v>
      </c>
      <c r="F253" s="131" t="s">
        <v>635</v>
      </c>
      <c r="G253" s="132" t="s">
        <v>222</v>
      </c>
      <c r="H253" s="133">
        <v>4</v>
      </c>
      <c r="I253" s="134"/>
      <c r="J253" s="135">
        <f t="shared" ref="J253:J269" si="40">ROUND(I253*H253,2)</f>
        <v>0</v>
      </c>
      <c r="K253" s="131" t="s">
        <v>192</v>
      </c>
      <c r="L253" s="28"/>
      <c r="M253" s="136" t="s">
        <v>1</v>
      </c>
      <c r="N253" s="137" t="s">
        <v>39</v>
      </c>
      <c r="P253" s="138">
        <f t="shared" ref="P253:P269" si="41">O253*H253</f>
        <v>0</v>
      </c>
      <c r="Q253" s="138">
        <v>2.7E-4</v>
      </c>
      <c r="R253" s="138">
        <f t="shared" ref="R253:R269" si="42">Q253*H253</f>
        <v>1.08E-3</v>
      </c>
      <c r="S253" s="138">
        <v>0</v>
      </c>
      <c r="T253" s="139">
        <f t="shared" ref="T253:T269" si="43">S253*H253</f>
        <v>0</v>
      </c>
      <c r="AR253" s="140" t="s">
        <v>193</v>
      </c>
      <c r="AT253" s="140" t="s">
        <v>132</v>
      </c>
      <c r="AU253" s="140" t="s">
        <v>84</v>
      </c>
      <c r="AY253" s="13" t="s">
        <v>129</v>
      </c>
      <c r="BE253" s="141">
        <f t="shared" ref="BE253:BE269" si="44">IF(N253="základní",J253,0)</f>
        <v>0</v>
      </c>
      <c r="BF253" s="141">
        <f t="shared" ref="BF253:BF269" si="45">IF(N253="snížená",J253,0)</f>
        <v>0</v>
      </c>
      <c r="BG253" s="141">
        <f t="shared" ref="BG253:BG269" si="46">IF(N253="zákl. přenesená",J253,0)</f>
        <v>0</v>
      </c>
      <c r="BH253" s="141">
        <f t="shared" ref="BH253:BH269" si="47">IF(N253="sníž. přenesená",J253,0)</f>
        <v>0</v>
      </c>
      <c r="BI253" s="141">
        <f t="shared" ref="BI253:BI269" si="48">IF(N253="nulová",J253,0)</f>
        <v>0</v>
      </c>
      <c r="BJ253" s="13" t="s">
        <v>82</v>
      </c>
      <c r="BK253" s="141">
        <f t="shared" ref="BK253:BK269" si="49">ROUND(I253*H253,2)</f>
        <v>0</v>
      </c>
      <c r="BL253" s="13" t="s">
        <v>193</v>
      </c>
      <c r="BM253" s="140" t="s">
        <v>636</v>
      </c>
    </row>
    <row r="254" spans="2:65" s="1" customFormat="1" ht="24">
      <c r="B254" s="128"/>
      <c r="C254" s="129" t="s">
        <v>645</v>
      </c>
      <c r="D254" s="129" t="s">
        <v>132</v>
      </c>
      <c r="E254" s="130" t="s">
        <v>638</v>
      </c>
      <c r="F254" s="131" t="s">
        <v>639</v>
      </c>
      <c r="G254" s="132" t="s">
        <v>222</v>
      </c>
      <c r="H254" s="133">
        <v>1</v>
      </c>
      <c r="I254" s="134"/>
      <c r="J254" s="135">
        <f t="shared" si="40"/>
        <v>0</v>
      </c>
      <c r="K254" s="131" t="s">
        <v>192</v>
      </c>
      <c r="L254" s="28"/>
      <c r="M254" s="136" t="s">
        <v>1</v>
      </c>
      <c r="N254" s="137" t="s">
        <v>39</v>
      </c>
      <c r="P254" s="138">
        <f t="shared" si="41"/>
        <v>0</v>
      </c>
      <c r="Q254" s="138">
        <v>3.6000000000000002E-4</v>
      </c>
      <c r="R254" s="138">
        <f t="shared" si="42"/>
        <v>3.6000000000000002E-4</v>
      </c>
      <c r="S254" s="138">
        <v>0</v>
      </c>
      <c r="T254" s="139">
        <f t="shared" si="43"/>
        <v>0</v>
      </c>
      <c r="AR254" s="140" t="s">
        <v>193</v>
      </c>
      <c r="AT254" s="140" t="s">
        <v>132</v>
      </c>
      <c r="AU254" s="140" t="s">
        <v>84</v>
      </c>
      <c r="AY254" s="13" t="s">
        <v>129</v>
      </c>
      <c r="BE254" s="141">
        <f t="shared" si="44"/>
        <v>0</v>
      </c>
      <c r="BF254" s="141">
        <f t="shared" si="45"/>
        <v>0</v>
      </c>
      <c r="BG254" s="141">
        <f t="shared" si="46"/>
        <v>0</v>
      </c>
      <c r="BH254" s="141">
        <f t="shared" si="47"/>
        <v>0</v>
      </c>
      <c r="BI254" s="141">
        <f t="shared" si="48"/>
        <v>0</v>
      </c>
      <c r="BJ254" s="13" t="s">
        <v>82</v>
      </c>
      <c r="BK254" s="141">
        <f t="shared" si="49"/>
        <v>0</v>
      </c>
      <c r="BL254" s="13" t="s">
        <v>193</v>
      </c>
      <c r="BM254" s="140" t="s">
        <v>640</v>
      </c>
    </row>
    <row r="255" spans="2:65" s="1" customFormat="1" ht="24">
      <c r="B255" s="128"/>
      <c r="C255" s="129" t="s">
        <v>649</v>
      </c>
      <c r="D255" s="129" t="s">
        <v>132</v>
      </c>
      <c r="E255" s="130" t="s">
        <v>642</v>
      </c>
      <c r="F255" s="131" t="s">
        <v>643</v>
      </c>
      <c r="G255" s="132" t="s">
        <v>222</v>
      </c>
      <c r="H255" s="133">
        <v>1</v>
      </c>
      <c r="I255" s="134"/>
      <c r="J255" s="135">
        <f t="shared" si="40"/>
        <v>0</v>
      </c>
      <c r="K255" s="131" t="s">
        <v>192</v>
      </c>
      <c r="L255" s="28"/>
      <c r="M255" s="136" t="s">
        <v>1</v>
      </c>
      <c r="N255" s="137" t="s">
        <v>39</v>
      </c>
      <c r="P255" s="138">
        <f t="shared" si="41"/>
        <v>0</v>
      </c>
      <c r="Q255" s="138">
        <v>9.3999999999999997E-4</v>
      </c>
      <c r="R255" s="138">
        <f t="shared" si="42"/>
        <v>9.3999999999999997E-4</v>
      </c>
      <c r="S255" s="138">
        <v>0</v>
      </c>
      <c r="T255" s="139">
        <f t="shared" si="43"/>
        <v>0</v>
      </c>
      <c r="AR255" s="140" t="s">
        <v>193</v>
      </c>
      <c r="AT255" s="140" t="s">
        <v>132</v>
      </c>
      <c r="AU255" s="140" t="s">
        <v>84</v>
      </c>
      <c r="AY255" s="13" t="s">
        <v>129</v>
      </c>
      <c r="BE255" s="141">
        <f t="shared" si="44"/>
        <v>0</v>
      </c>
      <c r="BF255" s="141">
        <f t="shared" si="45"/>
        <v>0</v>
      </c>
      <c r="BG255" s="141">
        <f t="shared" si="46"/>
        <v>0</v>
      </c>
      <c r="BH255" s="141">
        <f t="shared" si="47"/>
        <v>0</v>
      </c>
      <c r="BI255" s="141">
        <f t="shared" si="48"/>
        <v>0</v>
      </c>
      <c r="BJ255" s="13" t="s">
        <v>82</v>
      </c>
      <c r="BK255" s="141">
        <f t="shared" si="49"/>
        <v>0</v>
      </c>
      <c r="BL255" s="13" t="s">
        <v>193</v>
      </c>
      <c r="BM255" s="140" t="s">
        <v>644</v>
      </c>
    </row>
    <row r="256" spans="2:65" s="1" customFormat="1" ht="21.75" customHeight="1">
      <c r="B256" s="128"/>
      <c r="C256" s="129" t="s">
        <v>653</v>
      </c>
      <c r="D256" s="129" t="s">
        <v>132</v>
      </c>
      <c r="E256" s="130" t="s">
        <v>646</v>
      </c>
      <c r="F256" s="131" t="s">
        <v>647</v>
      </c>
      <c r="G256" s="132" t="s">
        <v>222</v>
      </c>
      <c r="H256" s="133">
        <v>6</v>
      </c>
      <c r="I256" s="134"/>
      <c r="J256" s="135">
        <f t="shared" si="40"/>
        <v>0</v>
      </c>
      <c r="K256" s="131" t="s">
        <v>192</v>
      </c>
      <c r="L256" s="28"/>
      <c r="M256" s="136" t="s">
        <v>1</v>
      </c>
      <c r="N256" s="137" t="s">
        <v>39</v>
      </c>
      <c r="P256" s="138">
        <f t="shared" si="41"/>
        <v>0</v>
      </c>
      <c r="Q256" s="138">
        <v>2.5000000000000001E-4</v>
      </c>
      <c r="R256" s="138">
        <f t="shared" si="42"/>
        <v>1.5E-3</v>
      </c>
      <c r="S256" s="138">
        <v>0</v>
      </c>
      <c r="T256" s="139">
        <f t="shared" si="43"/>
        <v>0</v>
      </c>
      <c r="AR256" s="140" t="s">
        <v>193</v>
      </c>
      <c r="AT256" s="140" t="s">
        <v>132</v>
      </c>
      <c r="AU256" s="140" t="s">
        <v>84</v>
      </c>
      <c r="AY256" s="13" t="s">
        <v>129</v>
      </c>
      <c r="BE256" s="141">
        <f t="shared" si="44"/>
        <v>0</v>
      </c>
      <c r="BF256" s="141">
        <f t="shared" si="45"/>
        <v>0</v>
      </c>
      <c r="BG256" s="141">
        <f t="shared" si="46"/>
        <v>0</v>
      </c>
      <c r="BH256" s="141">
        <f t="shared" si="47"/>
        <v>0</v>
      </c>
      <c r="BI256" s="141">
        <f t="shared" si="48"/>
        <v>0</v>
      </c>
      <c r="BJ256" s="13" t="s">
        <v>82</v>
      </c>
      <c r="BK256" s="141">
        <f t="shared" si="49"/>
        <v>0</v>
      </c>
      <c r="BL256" s="13" t="s">
        <v>193</v>
      </c>
      <c r="BM256" s="140" t="s">
        <v>648</v>
      </c>
    </row>
    <row r="257" spans="2:65" s="1" customFormat="1" ht="21.75" customHeight="1">
      <c r="B257" s="128"/>
      <c r="C257" s="129" t="s">
        <v>657</v>
      </c>
      <c r="D257" s="129" t="s">
        <v>132</v>
      </c>
      <c r="E257" s="130" t="s">
        <v>650</v>
      </c>
      <c r="F257" s="131" t="s">
        <v>651</v>
      </c>
      <c r="G257" s="132" t="s">
        <v>222</v>
      </c>
      <c r="H257" s="133">
        <v>1</v>
      </c>
      <c r="I257" s="134"/>
      <c r="J257" s="135">
        <f t="shared" si="40"/>
        <v>0</v>
      </c>
      <c r="K257" s="131" t="s">
        <v>192</v>
      </c>
      <c r="L257" s="28"/>
      <c r="M257" s="136" t="s">
        <v>1</v>
      </c>
      <c r="N257" s="137" t="s">
        <v>39</v>
      </c>
      <c r="P257" s="138">
        <f t="shared" si="41"/>
        <v>0</v>
      </c>
      <c r="Q257" s="138">
        <v>3.6000000000000002E-4</v>
      </c>
      <c r="R257" s="138">
        <f t="shared" si="42"/>
        <v>3.6000000000000002E-4</v>
      </c>
      <c r="S257" s="138">
        <v>0</v>
      </c>
      <c r="T257" s="139">
        <f t="shared" si="43"/>
        <v>0</v>
      </c>
      <c r="AR257" s="140" t="s">
        <v>193</v>
      </c>
      <c r="AT257" s="140" t="s">
        <v>132</v>
      </c>
      <c r="AU257" s="140" t="s">
        <v>84</v>
      </c>
      <c r="AY257" s="13" t="s">
        <v>129</v>
      </c>
      <c r="BE257" s="141">
        <f t="shared" si="44"/>
        <v>0</v>
      </c>
      <c r="BF257" s="141">
        <f t="shared" si="45"/>
        <v>0</v>
      </c>
      <c r="BG257" s="141">
        <f t="shared" si="46"/>
        <v>0</v>
      </c>
      <c r="BH257" s="141">
        <f t="shared" si="47"/>
        <v>0</v>
      </c>
      <c r="BI257" s="141">
        <f t="shared" si="48"/>
        <v>0</v>
      </c>
      <c r="BJ257" s="13" t="s">
        <v>82</v>
      </c>
      <c r="BK257" s="141">
        <f t="shared" si="49"/>
        <v>0</v>
      </c>
      <c r="BL257" s="13" t="s">
        <v>193</v>
      </c>
      <c r="BM257" s="140" t="s">
        <v>652</v>
      </c>
    </row>
    <row r="258" spans="2:65" s="1" customFormat="1" ht="21.75" customHeight="1">
      <c r="B258" s="128"/>
      <c r="C258" s="129" t="s">
        <v>661</v>
      </c>
      <c r="D258" s="129" t="s">
        <v>132</v>
      </c>
      <c r="E258" s="130" t="s">
        <v>654</v>
      </c>
      <c r="F258" s="131" t="s">
        <v>655</v>
      </c>
      <c r="G258" s="132" t="s">
        <v>222</v>
      </c>
      <c r="H258" s="133">
        <v>7</v>
      </c>
      <c r="I258" s="134"/>
      <c r="J258" s="135">
        <f t="shared" si="40"/>
        <v>0</v>
      </c>
      <c r="K258" s="131" t="s">
        <v>192</v>
      </c>
      <c r="L258" s="28"/>
      <c r="M258" s="136" t="s">
        <v>1</v>
      </c>
      <c r="N258" s="137" t="s">
        <v>39</v>
      </c>
      <c r="P258" s="138">
        <f t="shared" si="41"/>
        <v>0</v>
      </c>
      <c r="Q258" s="138">
        <v>4.4000000000000002E-4</v>
      </c>
      <c r="R258" s="138">
        <f t="shared" si="42"/>
        <v>3.0800000000000003E-3</v>
      </c>
      <c r="S258" s="138">
        <v>0</v>
      </c>
      <c r="T258" s="139">
        <f t="shared" si="43"/>
        <v>0</v>
      </c>
      <c r="AR258" s="140" t="s">
        <v>193</v>
      </c>
      <c r="AT258" s="140" t="s">
        <v>132</v>
      </c>
      <c r="AU258" s="140" t="s">
        <v>84</v>
      </c>
      <c r="AY258" s="13" t="s">
        <v>129</v>
      </c>
      <c r="BE258" s="141">
        <f t="shared" si="44"/>
        <v>0</v>
      </c>
      <c r="BF258" s="141">
        <f t="shared" si="45"/>
        <v>0</v>
      </c>
      <c r="BG258" s="141">
        <f t="shared" si="46"/>
        <v>0</v>
      </c>
      <c r="BH258" s="141">
        <f t="shared" si="47"/>
        <v>0</v>
      </c>
      <c r="BI258" s="141">
        <f t="shared" si="48"/>
        <v>0</v>
      </c>
      <c r="BJ258" s="13" t="s">
        <v>82</v>
      </c>
      <c r="BK258" s="141">
        <f t="shared" si="49"/>
        <v>0</v>
      </c>
      <c r="BL258" s="13" t="s">
        <v>193</v>
      </c>
      <c r="BM258" s="140" t="s">
        <v>656</v>
      </c>
    </row>
    <row r="259" spans="2:65" s="1" customFormat="1" ht="24">
      <c r="B259" s="128"/>
      <c r="C259" s="129" t="s">
        <v>665</v>
      </c>
      <c r="D259" s="129" t="s">
        <v>132</v>
      </c>
      <c r="E259" s="130" t="s">
        <v>658</v>
      </c>
      <c r="F259" s="131" t="s">
        <v>659</v>
      </c>
      <c r="G259" s="132" t="s">
        <v>222</v>
      </c>
      <c r="H259" s="133">
        <v>20</v>
      </c>
      <c r="I259" s="134"/>
      <c r="J259" s="135">
        <f t="shared" si="40"/>
        <v>0</v>
      </c>
      <c r="K259" s="131" t="s">
        <v>192</v>
      </c>
      <c r="L259" s="28"/>
      <c r="M259" s="136" t="s">
        <v>1</v>
      </c>
      <c r="N259" s="137" t="s">
        <v>39</v>
      </c>
      <c r="P259" s="138">
        <f t="shared" si="41"/>
        <v>0</v>
      </c>
      <c r="Q259" s="138">
        <v>2.2000000000000001E-4</v>
      </c>
      <c r="R259" s="138">
        <f t="shared" si="42"/>
        <v>4.4000000000000003E-3</v>
      </c>
      <c r="S259" s="138">
        <v>0</v>
      </c>
      <c r="T259" s="139">
        <f t="shared" si="43"/>
        <v>0</v>
      </c>
      <c r="AR259" s="140" t="s">
        <v>193</v>
      </c>
      <c r="AT259" s="140" t="s">
        <v>132</v>
      </c>
      <c r="AU259" s="140" t="s">
        <v>84</v>
      </c>
      <c r="AY259" s="13" t="s">
        <v>129</v>
      </c>
      <c r="BE259" s="141">
        <f t="shared" si="44"/>
        <v>0</v>
      </c>
      <c r="BF259" s="141">
        <f t="shared" si="45"/>
        <v>0</v>
      </c>
      <c r="BG259" s="141">
        <f t="shared" si="46"/>
        <v>0</v>
      </c>
      <c r="BH259" s="141">
        <f t="shared" si="47"/>
        <v>0</v>
      </c>
      <c r="BI259" s="141">
        <f t="shared" si="48"/>
        <v>0</v>
      </c>
      <c r="BJ259" s="13" t="s">
        <v>82</v>
      </c>
      <c r="BK259" s="141">
        <f t="shared" si="49"/>
        <v>0</v>
      </c>
      <c r="BL259" s="13" t="s">
        <v>193</v>
      </c>
      <c r="BM259" s="140" t="s">
        <v>660</v>
      </c>
    </row>
    <row r="260" spans="2:65" s="1" customFormat="1" ht="24">
      <c r="B260" s="128"/>
      <c r="C260" s="129" t="s">
        <v>669</v>
      </c>
      <c r="D260" s="129" t="s">
        <v>132</v>
      </c>
      <c r="E260" s="130" t="s">
        <v>662</v>
      </c>
      <c r="F260" s="131" t="s">
        <v>663</v>
      </c>
      <c r="G260" s="132" t="s">
        <v>222</v>
      </c>
      <c r="H260" s="133">
        <v>6</v>
      </c>
      <c r="I260" s="134"/>
      <c r="J260" s="135">
        <f t="shared" si="40"/>
        <v>0</v>
      </c>
      <c r="K260" s="131" t="s">
        <v>192</v>
      </c>
      <c r="L260" s="28"/>
      <c r="M260" s="136" t="s">
        <v>1</v>
      </c>
      <c r="N260" s="137" t="s">
        <v>39</v>
      </c>
      <c r="P260" s="138">
        <f t="shared" si="41"/>
        <v>0</v>
      </c>
      <c r="Q260" s="138">
        <v>2.1000000000000001E-4</v>
      </c>
      <c r="R260" s="138">
        <f t="shared" si="42"/>
        <v>1.2600000000000001E-3</v>
      </c>
      <c r="S260" s="138">
        <v>0</v>
      </c>
      <c r="T260" s="139">
        <f t="shared" si="43"/>
        <v>0</v>
      </c>
      <c r="AR260" s="140" t="s">
        <v>193</v>
      </c>
      <c r="AT260" s="140" t="s">
        <v>132</v>
      </c>
      <c r="AU260" s="140" t="s">
        <v>84</v>
      </c>
      <c r="AY260" s="13" t="s">
        <v>129</v>
      </c>
      <c r="BE260" s="141">
        <f t="shared" si="44"/>
        <v>0</v>
      </c>
      <c r="BF260" s="141">
        <f t="shared" si="45"/>
        <v>0</v>
      </c>
      <c r="BG260" s="141">
        <f t="shared" si="46"/>
        <v>0</v>
      </c>
      <c r="BH260" s="141">
        <f t="shared" si="47"/>
        <v>0</v>
      </c>
      <c r="BI260" s="141">
        <f t="shared" si="48"/>
        <v>0</v>
      </c>
      <c r="BJ260" s="13" t="s">
        <v>82</v>
      </c>
      <c r="BK260" s="141">
        <f t="shared" si="49"/>
        <v>0</v>
      </c>
      <c r="BL260" s="13" t="s">
        <v>193</v>
      </c>
      <c r="BM260" s="140" t="s">
        <v>664</v>
      </c>
    </row>
    <row r="261" spans="2:65" s="1" customFormat="1" ht="24">
      <c r="B261" s="128"/>
      <c r="C261" s="129" t="s">
        <v>673</v>
      </c>
      <c r="D261" s="129" t="s">
        <v>132</v>
      </c>
      <c r="E261" s="130" t="s">
        <v>666</v>
      </c>
      <c r="F261" s="131" t="s">
        <v>667</v>
      </c>
      <c r="G261" s="132" t="s">
        <v>222</v>
      </c>
      <c r="H261" s="133">
        <v>1</v>
      </c>
      <c r="I261" s="134"/>
      <c r="J261" s="135">
        <f t="shared" si="40"/>
        <v>0</v>
      </c>
      <c r="K261" s="131" t="s">
        <v>192</v>
      </c>
      <c r="L261" s="28"/>
      <c r="M261" s="136" t="s">
        <v>1</v>
      </c>
      <c r="N261" s="137" t="s">
        <v>39</v>
      </c>
      <c r="P261" s="138">
        <f t="shared" si="41"/>
        <v>0</v>
      </c>
      <c r="Q261" s="138">
        <v>3.4000000000000002E-4</v>
      </c>
      <c r="R261" s="138">
        <f t="shared" si="42"/>
        <v>3.4000000000000002E-4</v>
      </c>
      <c r="S261" s="138">
        <v>0</v>
      </c>
      <c r="T261" s="139">
        <f t="shared" si="43"/>
        <v>0</v>
      </c>
      <c r="AR261" s="140" t="s">
        <v>193</v>
      </c>
      <c r="AT261" s="140" t="s">
        <v>132</v>
      </c>
      <c r="AU261" s="140" t="s">
        <v>84</v>
      </c>
      <c r="AY261" s="13" t="s">
        <v>129</v>
      </c>
      <c r="BE261" s="141">
        <f t="shared" si="44"/>
        <v>0</v>
      </c>
      <c r="BF261" s="141">
        <f t="shared" si="45"/>
        <v>0</v>
      </c>
      <c r="BG261" s="141">
        <f t="shared" si="46"/>
        <v>0</v>
      </c>
      <c r="BH261" s="141">
        <f t="shared" si="47"/>
        <v>0</v>
      </c>
      <c r="BI261" s="141">
        <f t="shared" si="48"/>
        <v>0</v>
      </c>
      <c r="BJ261" s="13" t="s">
        <v>82</v>
      </c>
      <c r="BK261" s="141">
        <f t="shared" si="49"/>
        <v>0</v>
      </c>
      <c r="BL261" s="13" t="s">
        <v>193</v>
      </c>
      <c r="BM261" s="140" t="s">
        <v>668</v>
      </c>
    </row>
    <row r="262" spans="2:65" s="1" customFormat="1" ht="24">
      <c r="B262" s="128"/>
      <c r="C262" s="129" t="s">
        <v>677</v>
      </c>
      <c r="D262" s="129" t="s">
        <v>132</v>
      </c>
      <c r="E262" s="130" t="s">
        <v>670</v>
      </c>
      <c r="F262" s="131" t="s">
        <v>671</v>
      </c>
      <c r="G262" s="132" t="s">
        <v>222</v>
      </c>
      <c r="H262" s="133">
        <v>7</v>
      </c>
      <c r="I262" s="134"/>
      <c r="J262" s="135">
        <f t="shared" si="40"/>
        <v>0</v>
      </c>
      <c r="K262" s="131" t="s">
        <v>192</v>
      </c>
      <c r="L262" s="28"/>
      <c r="M262" s="136" t="s">
        <v>1</v>
      </c>
      <c r="N262" s="137" t="s">
        <v>39</v>
      </c>
      <c r="P262" s="138">
        <f t="shared" si="41"/>
        <v>0</v>
      </c>
      <c r="Q262" s="138">
        <v>5.0000000000000001E-4</v>
      </c>
      <c r="R262" s="138">
        <f t="shared" si="42"/>
        <v>3.5000000000000001E-3</v>
      </c>
      <c r="S262" s="138">
        <v>0</v>
      </c>
      <c r="T262" s="139">
        <f t="shared" si="43"/>
        <v>0</v>
      </c>
      <c r="AR262" s="140" t="s">
        <v>193</v>
      </c>
      <c r="AT262" s="140" t="s">
        <v>132</v>
      </c>
      <c r="AU262" s="140" t="s">
        <v>84</v>
      </c>
      <c r="AY262" s="13" t="s">
        <v>129</v>
      </c>
      <c r="BE262" s="141">
        <f t="shared" si="44"/>
        <v>0</v>
      </c>
      <c r="BF262" s="141">
        <f t="shared" si="45"/>
        <v>0</v>
      </c>
      <c r="BG262" s="141">
        <f t="shared" si="46"/>
        <v>0</v>
      </c>
      <c r="BH262" s="141">
        <f t="shared" si="47"/>
        <v>0</v>
      </c>
      <c r="BI262" s="141">
        <f t="shared" si="48"/>
        <v>0</v>
      </c>
      <c r="BJ262" s="13" t="s">
        <v>82</v>
      </c>
      <c r="BK262" s="141">
        <f t="shared" si="49"/>
        <v>0</v>
      </c>
      <c r="BL262" s="13" t="s">
        <v>193</v>
      </c>
      <c r="BM262" s="140" t="s">
        <v>672</v>
      </c>
    </row>
    <row r="263" spans="2:65" s="1" customFormat="1" ht="36">
      <c r="B263" s="128"/>
      <c r="C263" s="129" t="s">
        <v>681</v>
      </c>
      <c r="D263" s="129" t="s">
        <v>132</v>
      </c>
      <c r="E263" s="130" t="s">
        <v>674</v>
      </c>
      <c r="F263" s="131" t="s">
        <v>675</v>
      </c>
      <c r="G263" s="132" t="s">
        <v>222</v>
      </c>
      <c r="H263" s="133">
        <v>9</v>
      </c>
      <c r="I263" s="134"/>
      <c r="J263" s="135">
        <f t="shared" si="40"/>
        <v>0</v>
      </c>
      <c r="K263" s="131" t="s">
        <v>192</v>
      </c>
      <c r="L263" s="28"/>
      <c r="M263" s="136" t="s">
        <v>1</v>
      </c>
      <c r="N263" s="137" t="s">
        <v>39</v>
      </c>
      <c r="P263" s="138">
        <f t="shared" si="41"/>
        <v>0</v>
      </c>
      <c r="Q263" s="138">
        <v>5.5999999999999995E-4</v>
      </c>
      <c r="R263" s="138">
        <f t="shared" si="42"/>
        <v>5.0399999999999993E-3</v>
      </c>
      <c r="S263" s="138">
        <v>0</v>
      </c>
      <c r="T263" s="139">
        <f t="shared" si="43"/>
        <v>0</v>
      </c>
      <c r="AR263" s="140" t="s">
        <v>193</v>
      </c>
      <c r="AT263" s="140" t="s">
        <v>132</v>
      </c>
      <c r="AU263" s="140" t="s">
        <v>84</v>
      </c>
      <c r="AY263" s="13" t="s">
        <v>129</v>
      </c>
      <c r="BE263" s="141">
        <f t="shared" si="44"/>
        <v>0</v>
      </c>
      <c r="BF263" s="141">
        <f t="shared" si="45"/>
        <v>0</v>
      </c>
      <c r="BG263" s="141">
        <f t="shared" si="46"/>
        <v>0</v>
      </c>
      <c r="BH263" s="141">
        <f t="shared" si="47"/>
        <v>0</v>
      </c>
      <c r="BI263" s="141">
        <f t="shared" si="48"/>
        <v>0</v>
      </c>
      <c r="BJ263" s="13" t="s">
        <v>82</v>
      </c>
      <c r="BK263" s="141">
        <f t="shared" si="49"/>
        <v>0</v>
      </c>
      <c r="BL263" s="13" t="s">
        <v>193</v>
      </c>
      <c r="BM263" s="140" t="s">
        <v>676</v>
      </c>
    </row>
    <row r="264" spans="2:65" s="1" customFormat="1" ht="21.75" customHeight="1">
      <c r="B264" s="128"/>
      <c r="C264" s="129" t="s">
        <v>685</v>
      </c>
      <c r="D264" s="129" t="s">
        <v>132</v>
      </c>
      <c r="E264" s="130" t="s">
        <v>678</v>
      </c>
      <c r="F264" s="131" t="s">
        <v>679</v>
      </c>
      <c r="G264" s="132" t="s">
        <v>222</v>
      </c>
      <c r="H264" s="133">
        <v>9</v>
      </c>
      <c r="I264" s="134"/>
      <c r="J264" s="135">
        <f t="shared" si="40"/>
        <v>0</v>
      </c>
      <c r="K264" s="131" t="s">
        <v>192</v>
      </c>
      <c r="L264" s="28"/>
      <c r="M264" s="136" t="s">
        <v>1</v>
      </c>
      <c r="N264" s="137" t="s">
        <v>39</v>
      </c>
      <c r="P264" s="138">
        <f t="shared" si="41"/>
        <v>0</v>
      </c>
      <c r="Q264" s="138">
        <v>3.1199999999999999E-3</v>
      </c>
      <c r="R264" s="138">
        <f t="shared" si="42"/>
        <v>2.8080000000000001E-2</v>
      </c>
      <c r="S264" s="138">
        <v>0</v>
      </c>
      <c r="T264" s="139">
        <f t="shared" si="43"/>
        <v>0</v>
      </c>
      <c r="AR264" s="140" t="s">
        <v>193</v>
      </c>
      <c r="AT264" s="140" t="s">
        <v>132</v>
      </c>
      <c r="AU264" s="140" t="s">
        <v>84</v>
      </c>
      <c r="AY264" s="13" t="s">
        <v>129</v>
      </c>
      <c r="BE264" s="141">
        <f t="shared" si="44"/>
        <v>0</v>
      </c>
      <c r="BF264" s="141">
        <f t="shared" si="45"/>
        <v>0</v>
      </c>
      <c r="BG264" s="141">
        <f t="shared" si="46"/>
        <v>0</v>
      </c>
      <c r="BH264" s="141">
        <f t="shared" si="47"/>
        <v>0</v>
      </c>
      <c r="BI264" s="141">
        <f t="shared" si="48"/>
        <v>0</v>
      </c>
      <c r="BJ264" s="13" t="s">
        <v>82</v>
      </c>
      <c r="BK264" s="141">
        <f t="shared" si="49"/>
        <v>0</v>
      </c>
      <c r="BL264" s="13" t="s">
        <v>193</v>
      </c>
      <c r="BM264" s="140" t="s">
        <v>680</v>
      </c>
    </row>
    <row r="265" spans="2:65" s="1" customFormat="1" ht="33" customHeight="1">
      <c r="B265" s="128"/>
      <c r="C265" s="129" t="s">
        <v>689</v>
      </c>
      <c r="D265" s="129" t="s">
        <v>132</v>
      </c>
      <c r="E265" s="130" t="s">
        <v>682</v>
      </c>
      <c r="F265" s="131" t="s">
        <v>683</v>
      </c>
      <c r="G265" s="132" t="s">
        <v>222</v>
      </c>
      <c r="H265" s="133">
        <v>3</v>
      </c>
      <c r="I265" s="134"/>
      <c r="J265" s="135">
        <f t="shared" si="40"/>
        <v>0</v>
      </c>
      <c r="K265" s="131" t="s">
        <v>1</v>
      </c>
      <c r="L265" s="28"/>
      <c r="M265" s="136" t="s">
        <v>1</v>
      </c>
      <c r="N265" s="137" t="s">
        <v>39</v>
      </c>
      <c r="P265" s="138">
        <f t="shared" si="41"/>
        <v>0</v>
      </c>
      <c r="Q265" s="138">
        <v>1.47E-3</v>
      </c>
      <c r="R265" s="138">
        <f t="shared" si="42"/>
        <v>4.4099999999999999E-3</v>
      </c>
      <c r="S265" s="138">
        <v>0</v>
      </c>
      <c r="T265" s="139">
        <f t="shared" si="43"/>
        <v>0</v>
      </c>
      <c r="AR265" s="140" t="s">
        <v>193</v>
      </c>
      <c r="AT265" s="140" t="s">
        <v>132</v>
      </c>
      <c r="AU265" s="140" t="s">
        <v>84</v>
      </c>
      <c r="AY265" s="13" t="s">
        <v>129</v>
      </c>
      <c r="BE265" s="141">
        <f t="shared" si="44"/>
        <v>0</v>
      </c>
      <c r="BF265" s="141">
        <f t="shared" si="45"/>
        <v>0</v>
      </c>
      <c r="BG265" s="141">
        <f t="shared" si="46"/>
        <v>0</v>
      </c>
      <c r="BH265" s="141">
        <f t="shared" si="47"/>
        <v>0</v>
      </c>
      <c r="BI265" s="141">
        <f t="shared" si="48"/>
        <v>0</v>
      </c>
      <c r="BJ265" s="13" t="s">
        <v>82</v>
      </c>
      <c r="BK265" s="141">
        <f t="shared" si="49"/>
        <v>0</v>
      </c>
      <c r="BL265" s="13" t="s">
        <v>193</v>
      </c>
      <c r="BM265" s="140" t="s">
        <v>684</v>
      </c>
    </row>
    <row r="266" spans="2:65" s="1" customFormat="1" ht="33" customHeight="1">
      <c r="B266" s="128"/>
      <c r="C266" s="129" t="s">
        <v>693</v>
      </c>
      <c r="D266" s="129" t="s">
        <v>132</v>
      </c>
      <c r="E266" s="130" t="s">
        <v>686</v>
      </c>
      <c r="F266" s="131" t="s">
        <v>687</v>
      </c>
      <c r="G266" s="132" t="s">
        <v>222</v>
      </c>
      <c r="H266" s="133">
        <v>18</v>
      </c>
      <c r="I266" s="134"/>
      <c r="J266" s="135">
        <f t="shared" si="40"/>
        <v>0</v>
      </c>
      <c r="K266" s="131" t="s">
        <v>1</v>
      </c>
      <c r="L266" s="28"/>
      <c r="M266" s="136" t="s">
        <v>1</v>
      </c>
      <c r="N266" s="137" t="s">
        <v>39</v>
      </c>
      <c r="P266" s="138">
        <f t="shared" si="41"/>
        <v>0</v>
      </c>
      <c r="Q266" s="138">
        <v>1.47E-3</v>
      </c>
      <c r="R266" s="138">
        <f t="shared" si="42"/>
        <v>2.6459999999999997E-2</v>
      </c>
      <c r="S266" s="138">
        <v>0</v>
      </c>
      <c r="T266" s="139">
        <f t="shared" si="43"/>
        <v>0</v>
      </c>
      <c r="AR266" s="140" t="s">
        <v>193</v>
      </c>
      <c r="AT266" s="140" t="s">
        <v>132</v>
      </c>
      <c r="AU266" s="140" t="s">
        <v>84</v>
      </c>
      <c r="AY266" s="13" t="s">
        <v>129</v>
      </c>
      <c r="BE266" s="141">
        <f t="shared" si="44"/>
        <v>0</v>
      </c>
      <c r="BF266" s="141">
        <f t="shared" si="45"/>
        <v>0</v>
      </c>
      <c r="BG266" s="141">
        <f t="shared" si="46"/>
        <v>0</v>
      </c>
      <c r="BH266" s="141">
        <f t="shared" si="47"/>
        <v>0</v>
      </c>
      <c r="BI266" s="141">
        <f t="shared" si="48"/>
        <v>0</v>
      </c>
      <c r="BJ266" s="13" t="s">
        <v>82</v>
      </c>
      <c r="BK266" s="141">
        <f t="shared" si="49"/>
        <v>0</v>
      </c>
      <c r="BL266" s="13" t="s">
        <v>193</v>
      </c>
      <c r="BM266" s="140" t="s">
        <v>688</v>
      </c>
    </row>
    <row r="267" spans="2:65" s="1" customFormat="1" ht="24">
      <c r="B267" s="128"/>
      <c r="C267" s="129" t="s">
        <v>697</v>
      </c>
      <c r="D267" s="129" t="s">
        <v>132</v>
      </c>
      <c r="E267" s="130" t="s">
        <v>690</v>
      </c>
      <c r="F267" s="131" t="s">
        <v>691</v>
      </c>
      <c r="G267" s="132" t="s">
        <v>222</v>
      </c>
      <c r="H267" s="133">
        <v>21</v>
      </c>
      <c r="I267" s="134"/>
      <c r="J267" s="135">
        <f t="shared" si="40"/>
        <v>0</v>
      </c>
      <c r="K267" s="131" t="s">
        <v>192</v>
      </c>
      <c r="L267" s="28"/>
      <c r="M267" s="136" t="s">
        <v>1</v>
      </c>
      <c r="N267" s="137" t="s">
        <v>39</v>
      </c>
      <c r="P267" s="138">
        <f t="shared" si="41"/>
        <v>0</v>
      </c>
      <c r="Q267" s="138">
        <v>7.5000000000000002E-4</v>
      </c>
      <c r="R267" s="138">
        <f t="shared" si="42"/>
        <v>1.575E-2</v>
      </c>
      <c r="S267" s="138">
        <v>0</v>
      </c>
      <c r="T267" s="139">
        <f t="shared" si="43"/>
        <v>0</v>
      </c>
      <c r="AR267" s="140" t="s">
        <v>193</v>
      </c>
      <c r="AT267" s="140" t="s">
        <v>132</v>
      </c>
      <c r="AU267" s="140" t="s">
        <v>84</v>
      </c>
      <c r="AY267" s="13" t="s">
        <v>129</v>
      </c>
      <c r="BE267" s="141">
        <f t="shared" si="44"/>
        <v>0</v>
      </c>
      <c r="BF267" s="141">
        <f t="shared" si="45"/>
        <v>0</v>
      </c>
      <c r="BG267" s="141">
        <f t="shared" si="46"/>
        <v>0</v>
      </c>
      <c r="BH267" s="141">
        <f t="shared" si="47"/>
        <v>0</v>
      </c>
      <c r="BI267" s="141">
        <f t="shared" si="48"/>
        <v>0</v>
      </c>
      <c r="BJ267" s="13" t="s">
        <v>82</v>
      </c>
      <c r="BK267" s="141">
        <f t="shared" si="49"/>
        <v>0</v>
      </c>
      <c r="BL267" s="13" t="s">
        <v>193</v>
      </c>
      <c r="BM267" s="140" t="s">
        <v>692</v>
      </c>
    </row>
    <row r="268" spans="2:65" s="1" customFormat="1" ht="24">
      <c r="B268" s="128"/>
      <c r="C268" s="129" t="s">
        <v>703</v>
      </c>
      <c r="D268" s="129" t="s">
        <v>132</v>
      </c>
      <c r="E268" s="130" t="s">
        <v>694</v>
      </c>
      <c r="F268" s="131" t="s">
        <v>695</v>
      </c>
      <c r="G268" s="132" t="s">
        <v>222</v>
      </c>
      <c r="H268" s="133">
        <v>45</v>
      </c>
      <c r="I268" s="134"/>
      <c r="J268" s="135">
        <f t="shared" si="40"/>
        <v>0</v>
      </c>
      <c r="K268" s="131" t="s">
        <v>192</v>
      </c>
      <c r="L268" s="28"/>
      <c r="M268" s="136" t="s">
        <v>1</v>
      </c>
      <c r="N268" s="137" t="s">
        <v>39</v>
      </c>
      <c r="P268" s="138">
        <f t="shared" si="41"/>
        <v>0</v>
      </c>
      <c r="Q268" s="138">
        <v>5.1000000000000004E-4</v>
      </c>
      <c r="R268" s="138">
        <f t="shared" si="42"/>
        <v>2.2950000000000002E-2</v>
      </c>
      <c r="S268" s="138">
        <v>0</v>
      </c>
      <c r="T268" s="139">
        <f t="shared" si="43"/>
        <v>0</v>
      </c>
      <c r="AR268" s="140" t="s">
        <v>193</v>
      </c>
      <c r="AT268" s="140" t="s">
        <v>132</v>
      </c>
      <c r="AU268" s="140" t="s">
        <v>84</v>
      </c>
      <c r="AY268" s="13" t="s">
        <v>129</v>
      </c>
      <c r="BE268" s="141">
        <f t="shared" si="44"/>
        <v>0</v>
      </c>
      <c r="BF268" s="141">
        <f t="shared" si="45"/>
        <v>0</v>
      </c>
      <c r="BG268" s="141">
        <f t="shared" si="46"/>
        <v>0</v>
      </c>
      <c r="BH268" s="141">
        <f t="shared" si="47"/>
        <v>0</v>
      </c>
      <c r="BI268" s="141">
        <f t="shared" si="48"/>
        <v>0</v>
      </c>
      <c r="BJ268" s="13" t="s">
        <v>82</v>
      </c>
      <c r="BK268" s="141">
        <f t="shared" si="49"/>
        <v>0</v>
      </c>
      <c r="BL268" s="13" t="s">
        <v>193</v>
      </c>
      <c r="BM268" s="140" t="s">
        <v>696</v>
      </c>
    </row>
    <row r="269" spans="2:65" s="1" customFormat="1" ht="24">
      <c r="B269" s="128"/>
      <c r="C269" s="129" t="s">
        <v>707</v>
      </c>
      <c r="D269" s="129" t="s">
        <v>132</v>
      </c>
      <c r="E269" s="130" t="s">
        <v>698</v>
      </c>
      <c r="F269" s="131" t="s">
        <v>699</v>
      </c>
      <c r="G269" s="132" t="s">
        <v>222</v>
      </c>
      <c r="H269" s="133">
        <v>11</v>
      </c>
      <c r="I269" s="134"/>
      <c r="J269" s="135">
        <f t="shared" si="40"/>
        <v>0</v>
      </c>
      <c r="K269" s="131" t="s">
        <v>1</v>
      </c>
      <c r="L269" s="28"/>
      <c r="M269" s="136" t="s">
        <v>1</v>
      </c>
      <c r="N269" s="137" t="s">
        <v>39</v>
      </c>
      <c r="P269" s="138">
        <f t="shared" si="41"/>
        <v>0</v>
      </c>
      <c r="Q269" s="138">
        <v>5.1000000000000004E-4</v>
      </c>
      <c r="R269" s="138">
        <f t="shared" si="42"/>
        <v>5.6100000000000004E-3</v>
      </c>
      <c r="S269" s="138">
        <v>0</v>
      </c>
      <c r="T269" s="139">
        <f t="shared" si="43"/>
        <v>0</v>
      </c>
      <c r="AR269" s="140" t="s">
        <v>193</v>
      </c>
      <c r="AT269" s="140" t="s">
        <v>132</v>
      </c>
      <c r="AU269" s="140" t="s">
        <v>84</v>
      </c>
      <c r="AY269" s="13" t="s">
        <v>129</v>
      </c>
      <c r="BE269" s="141">
        <f t="shared" si="44"/>
        <v>0</v>
      </c>
      <c r="BF269" s="141">
        <f t="shared" si="45"/>
        <v>0</v>
      </c>
      <c r="BG269" s="141">
        <f t="shared" si="46"/>
        <v>0</v>
      </c>
      <c r="BH269" s="141">
        <f t="shared" si="47"/>
        <v>0</v>
      </c>
      <c r="BI269" s="141">
        <f t="shared" si="48"/>
        <v>0</v>
      </c>
      <c r="BJ269" s="13" t="s">
        <v>82</v>
      </c>
      <c r="BK269" s="141">
        <f t="shared" si="49"/>
        <v>0</v>
      </c>
      <c r="BL269" s="13" t="s">
        <v>193</v>
      </c>
      <c r="BM269" s="140" t="s">
        <v>700</v>
      </c>
    </row>
    <row r="270" spans="2:65" s="11" customFormat="1" ht="22.9" customHeight="1">
      <c r="B270" s="116"/>
      <c r="D270" s="117" t="s">
        <v>73</v>
      </c>
      <c r="E270" s="126" t="s">
        <v>701</v>
      </c>
      <c r="F270" s="126" t="s">
        <v>702</v>
      </c>
      <c r="I270" s="119"/>
      <c r="J270" s="127">
        <f>BK270</f>
        <v>0</v>
      </c>
      <c r="L270" s="116"/>
      <c r="M270" s="121"/>
      <c r="P270" s="122">
        <f>SUM(P271:P295)</f>
        <v>0</v>
      </c>
      <c r="R270" s="122">
        <f>SUM(R271:R295)</f>
        <v>0</v>
      </c>
      <c r="T270" s="123">
        <f>SUM(T271:T295)</f>
        <v>0</v>
      </c>
      <c r="AR270" s="117" t="s">
        <v>84</v>
      </c>
      <c r="AT270" s="124" t="s">
        <v>73</v>
      </c>
      <c r="AU270" s="124" t="s">
        <v>82</v>
      </c>
      <c r="AY270" s="117" t="s">
        <v>129</v>
      </c>
      <c r="BK270" s="125">
        <f>SUM(BK271:BK295)</f>
        <v>0</v>
      </c>
    </row>
    <row r="271" spans="2:65" s="1" customFormat="1" ht="24">
      <c r="B271" s="128"/>
      <c r="C271" s="129" t="s">
        <v>711</v>
      </c>
      <c r="D271" s="129" t="s">
        <v>132</v>
      </c>
      <c r="E271" s="130" t="s">
        <v>704</v>
      </c>
      <c r="F271" s="131" t="s">
        <v>705</v>
      </c>
      <c r="G271" s="132" t="s">
        <v>246</v>
      </c>
      <c r="H271" s="133">
        <v>1</v>
      </c>
      <c r="I271" s="134"/>
      <c r="J271" s="135">
        <f t="shared" ref="J271:J295" si="50">ROUND(I271*H271,2)</f>
        <v>0</v>
      </c>
      <c r="K271" s="131" t="s">
        <v>1</v>
      </c>
      <c r="L271" s="28"/>
      <c r="M271" s="136" t="s">
        <v>1</v>
      </c>
      <c r="N271" s="137" t="s">
        <v>39</v>
      </c>
      <c r="P271" s="138">
        <f t="shared" ref="P271:P295" si="51">O271*H271</f>
        <v>0</v>
      </c>
      <c r="Q271" s="138">
        <v>0</v>
      </c>
      <c r="R271" s="138">
        <f t="shared" ref="R271:R295" si="52">Q271*H271</f>
        <v>0</v>
      </c>
      <c r="S271" s="138">
        <v>0</v>
      </c>
      <c r="T271" s="139">
        <f t="shared" ref="T271:T295" si="53">S271*H271</f>
        <v>0</v>
      </c>
      <c r="AR271" s="140" t="s">
        <v>193</v>
      </c>
      <c r="AT271" s="140" t="s">
        <v>132</v>
      </c>
      <c r="AU271" s="140" t="s">
        <v>84</v>
      </c>
      <c r="AY271" s="13" t="s">
        <v>129</v>
      </c>
      <c r="BE271" s="141">
        <f t="shared" ref="BE271:BE295" si="54">IF(N271="základní",J271,0)</f>
        <v>0</v>
      </c>
      <c r="BF271" s="141">
        <f t="shared" ref="BF271:BF295" si="55">IF(N271="snížená",J271,0)</f>
        <v>0</v>
      </c>
      <c r="BG271" s="141">
        <f t="shared" ref="BG271:BG295" si="56">IF(N271="zákl. přenesená",J271,0)</f>
        <v>0</v>
      </c>
      <c r="BH271" s="141">
        <f t="shared" ref="BH271:BH295" si="57">IF(N271="sníž. přenesená",J271,0)</f>
        <v>0</v>
      </c>
      <c r="BI271" s="141">
        <f t="shared" ref="BI271:BI295" si="58">IF(N271="nulová",J271,0)</f>
        <v>0</v>
      </c>
      <c r="BJ271" s="13" t="s">
        <v>82</v>
      </c>
      <c r="BK271" s="141">
        <f t="shared" ref="BK271:BK295" si="59">ROUND(I271*H271,2)</f>
        <v>0</v>
      </c>
      <c r="BL271" s="13" t="s">
        <v>193</v>
      </c>
      <c r="BM271" s="140" t="s">
        <v>706</v>
      </c>
    </row>
    <row r="272" spans="2:65" s="1" customFormat="1" ht="16.5" customHeight="1">
      <c r="B272" s="128"/>
      <c r="C272" s="129" t="s">
        <v>715</v>
      </c>
      <c r="D272" s="129" t="s">
        <v>132</v>
      </c>
      <c r="E272" s="130" t="s">
        <v>708</v>
      </c>
      <c r="F272" s="131" t="s">
        <v>709</v>
      </c>
      <c r="G272" s="132" t="s">
        <v>246</v>
      </c>
      <c r="H272" s="133">
        <v>1</v>
      </c>
      <c r="I272" s="134"/>
      <c r="J272" s="135">
        <f t="shared" si="50"/>
        <v>0</v>
      </c>
      <c r="K272" s="131" t="s">
        <v>1</v>
      </c>
      <c r="L272" s="28"/>
      <c r="M272" s="136" t="s">
        <v>1</v>
      </c>
      <c r="N272" s="137" t="s">
        <v>39</v>
      </c>
      <c r="P272" s="138">
        <f t="shared" si="51"/>
        <v>0</v>
      </c>
      <c r="Q272" s="138">
        <v>0</v>
      </c>
      <c r="R272" s="138">
        <f t="shared" si="52"/>
        <v>0</v>
      </c>
      <c r="S272" s="138">
        <v>0</v>
      </c>
      <c r="T272" s="139">
        <f t="shared" si="53"/>
        <v>0</v>
      </c>
      <c r="AR272" s="140" t="s">
        <v>193</v>
      </c>
      <c r="AT272" s="140" t="s">
        <v>132</v>
      </c>
      <c r="AU272" s="140" t="s">
        <v>84</v>
      </c>
      <c r="AY272" s="13" t="s">
        <v>129</v>
      </c>
      <c r="BE272" s="141">
        <f t="shared" si="54"/>
        <v>0</v>
      </c>
      <c r="BF272" s="141">
        <f t="shared" si="55"/>
        <v>0</v>
      </c>
      <c r="BG272" s="141">
        <f t="shared" si="56"/>
        <v>0</v>
      </c>
      <c r="BH272" s="141">
        <f t="shared" si="57"/>
        <v>0</v>
      </c>
      <c r="BI272" s="141">
        <f t="shared" si="58"/>
        <v>0</v>
      </c>
      <c r="BJ272" s="13" t="s">
        <v>82</v>
      </c>
      <c r="BK272" s="141">
        <f t="shared" si="59"/>
        <v>0</v>
      </c>
      <c r="BL272" s="13" t="s">
        <v>193</v>
      </c>
      <c r="BM272" s="140" t="s">
        <v>710</v>
      </c>
    </row>
    <row r="273" spans="2:65" s="1" customFormat="1" ht="16.5" customHeight="1">
      <c r="B273" s="128"/>
      <c r="C273" s="129" t="s">
        <v>719</v>
      </c>
      <c r="D273" s="129" t="s">
        <v>132</v>
      </c>
      <c r="E273" s="130" t="s">
        <v>712</v>
      </c>
      <c r="F273" s="131" t="s">
        <v>713</v>
      </c>
      <c r="G273" s="132" t="s">
        <v>246</v>
      </c>
      <c r="H273" s="133">
        <v>1</v>
      </c>
      <c r="I273" s="134"/>
      <c r="J273" s="135">
        <f t="shared" si="50"/>
        <v>0</v>
      </c>
      <c r="K273" s="131" t="s">
        <v>1</v>
      </c>
      <c r="L273" s="28"/>
      <c r="M273" s="136" t="s">
        <v>1</v>
      </c>
      <c r="N273" s="137" t="s">
        <v>39</v>
      </c>
      <c r="P273" s="138">
        <f t="shared" si="51"/>
        <v>0</v>
      </c>
      <c r="Q273" s="138">
        <v>0</v>
      </c>
      <c r="R273" s="138">
        <f t="shared" si="52"/>
        <v>0</v>
      </c>
      <c r="S273" s="138">
        <v>0</v>
      </c>
      <c r="T273" s="139">
        <f t="shared" si="53"/>
        <v>0</v>
      </c>
      <c r="AR273" s="140" t="s">
        <v>193</v>
      </c>
      <c r="AT273" s="140" t="s">
        <v>132</v>
      </c>
      <c r="AU273" s="140" t="s">
        <v>84</v>
      </c>
      <c r="AY273" s="13" t="s">
        <v>129</v>
      </c>
      <c r="BE273" s="141">
        <f t="shared" si="54"/>
        <v>0</v>
      </c>
      <c r="BF273" s="141">
        <f t="shared" si="55"/>
        <v>0</v>
      </c>
      <c r="BG273" s="141">
        <f t="shared" si="56"/>
        <v>0</v>
      </c>
      <c r="BH273" s="141">
        <f t="shared" si="57"/>
        <v>0</v>
      </c>
      <c r="BI273" s="141">
        <f t="shared" si="58"/>
        <v>0</v>
      </c>
      <c r="BJ273" s="13" t="s">
        <v>82</v>
      </c>
      <c r="BK273" s="141">
        <f t="shared" si="59"/>
        <v>0</v>
      </c>
      <c r="BL273" s="13" t="s">
        <v>193</v>
      </c>
      <c r="BM273" s="140" t="s">
        <v>714</v>
      </c>
    </row>
    <row r="274" spans="2:65" s="1" customFormat="1" ht="16.5" customHeight="1">
      <c r="B274" s="128"/>
      <c r="C274" s="129" t="s">
        <v>723</v>
      </c>
      <c r="D274" s="129" t="s">
        <v>132</v>
      </c>
      <c r="E274" s="130" t="s">
        <v>716</v>
      </c>
      <c r="F274" s="131" t="s">
        <v>717</v>
      </c>
      <c r="G274" s="132" t="s">
        <v>246</v>
      </c>
      <c r="H274" s="133">
        <v>2</v>
      </c>
      <c r="I274" s="134"/>
      <c r="J274" s="135">
        <f t="shared" si="50"/>
        <v>0</v>
      </c>
      <c r="K274" s="131" t="s">
        <v>1</v>
      </c>
      <c r="L274" s="28"/>
      <c r="M274" s="136" t="s">
        <v>1</v>
      </c>
      <c r="N274" s="137" t="s">
        <v>39</v>
      </c>
      <c r="P274" s="138">
        <f t="shared" si="51"/>
        <v>0</v>
      </c>
      <c r="Q274" s="138">
        <v>0</v>
      </c>
      <c r="R274" s="138">
        <f t="shared" si="52"/>
        <v>0</v>
      </c>
      <c r="S274" s="138">
        <v>0</v>
      </c>
      <c r="T274" s="139">
        <f t="shared" si="53"/>
        <v>0</v>
      </c>
      <c r="AR274" s="140" t="s">
        <v>193</v>
      </c>
      <c r="AT274" s="140" t="s">
        <v>132</v>
      </c>
      <c r="AU274" s="140" t="s">
        <v>84</v>
      </c>
      <c r="AY274" s="13" t="s">
        <v>129</v>
      </c>
      <c r="BE274" s="141">
        <f t="shared" si="54"/>
        <v>0</v>
      </c>
      <c r="BF274" s="141">
        <f t="shared" si="55"/>
        <v>0</v>
      </c>
      <c r="BG274" s="141">
        <f t="shared" si="56"/>
        <v>0</v>
      </c>
      <c r="BH274" s="141">
        <f t="shared" si="57"/>
        <v>0</v>
      </c>
      <c r="BI274" s="141">
        <f t="shared" si="58"/>
        <v>0</v>
      </c>
      <c r="BJ274" s="13" t="s">
        <v>82</v>
      </c>
      <c r="BK274" s="141">
        <f t="shared" si="59"/>
        <v>0</v>
      </c>
      <c r="BL274" s="13" t="s">
        <v>193</v>
      </c>
      <c r="BM274" s="140" t="s">
        <v>718</v>
      </c>
    </row>
    <row r="275" spans="2:65" s="1" customFormat="1" ht="16.5" customHeight="1">
      <c r="B275" s="128"/>
      <c r="C275" s="129" t="s">
        <v>727</v>
      </c>
      <c r="D275" s="129" t="s">
        <v>132</v>
      </c>
      <c r="E275" s="130" t="s">
        <v>720</v>
      </c>
      <c r="F275" s="131" t="s">
        <v>721</v>
      </c>
      <c r="G275" s="132" t="s">
        <v>246</v>
      </c>
      <c r="H275" s="133">
        <v>1</v>
      </c>
      <c r="I275" s="134"/>
      <c r="J275" s="135">
        <f t="shared" si="50"/>
        <v>0</v>
      </c>
      <c r="K275" s="131" t="s">
        <v>1</v>
      </c>
      <c r="L275" s="28"/>
      <c r="M275" s="136" t="s">
        <v>1</v>
      </c>
      <c r="N275" s="137" t="s">
        <v>39</v>
      </c>
      <c r="P275" s="138">
        <f t="shared" si="51"/>
        <v>0</v>
      </c>
      <c r="Q275" s="138">
        <v>0</v>
      </c>
      <c r="R275" s="138">
        <f t="shared" si="52"/>
        <v>0</v>
      </c>
      <c r="S275" s="138">
        <v>0</v>
      </c>
      <c r="T275" s="139">
        <f t="shared" si="53"/>
        <v>0</v>
      </c>
      <c r="AR275" s="140" t="s">
        <v>193</v>
      </c>
      <c r="AT275" s="140" t="s">
        <v>132</v>
      </c>
      <c r="AU275" s="140" t="s">
        <v>84</v>
      </c>
      <c r="AY275" s="13" t="s">
        <v>129</v>
      </c>
      <c r="BE275" s="141">
        <f t="shared" si="54"/>
        <v>0</v>
      </c>
      <c r="BF275" s="141">
        <f t="shared" si="55"/>
        <v>0</v>
      </c>
      <c r="BG275" s="141">
        <f t="shared" si="56"/>
        <v>0</v>
      </c>
      <c r="BH275" s="141">
        <f t="shared" si="57"/>
        <v>0</v>
      </c>
      <c r="BI275" s="141">
        <f t="shared" si="58"/>
        <v>0</v>
      </c>
      <c r="BJ275" s="13" t="s">
        <v>82</v>
      </c>
      <c r="BK275" s="141">
        <f t="shared" si="59"/>
        <v>0</v>
      </c>
      <c r="BL275" s="13" t="s">
        <v>193</v>
      </c>
      <c r="BM275" s="140" t="s">
        <v>722</v>
      </c>
    </row>
    <row r="276" spans="2:65" s="1" customFormat="1" ht="16.5" customHeight="1">
      <c r="B276" s="128"/>
      <c r="C276" s="129" t="s">
        <v>730</v>
      </c>
      <c r="D276" s="129" t="s">
        <v>132</v>
      </c>
      <c r="E276" s="130" t="s">
        <v>724</v>
      </c>
      <c r="F276" s="131" t="s">
        <v>725</v>
      </c>
      <c r="G276" s="132" t="s">
        <v>246</v>
      </c>
      <c r="H276" s="133">
        <v>1</v>
      </c>
      <c r="I276" s="134"/>
      <c r="J276" s="135">
        <f t="shared" si="50"/>
        <v>0</v>
      </c>
      <c r="K276" s="131" t="s">
        <v>1</v>
      </c>
      <c r="L276" s="28"/>
      <c r="M276" s="136" t="s">
        <v>1</v>
      </c>
      <c r="N276" s="137" t="s">
        <v>39</v>
      </c>
      <c r="P276" s="138">
        <f t="shared" si="51"/>
        <v>0</v>
      </c>
      <c r="Q276" s="138">
        <v>0</v>
      </c>
      <c r="R276" s="138">
        <f t="shared" si="52"/>
        <v>0</v>
      </c>
      <c r="S276" s="138">
        <v>0</v>
      </c>
      <c r="T276" s="139">
        <f t="shared" si="53"/>
        <v>0</v>
      </c>
      <c r="AR276" s="140" t="s">
        <v>193</v>
      </c>
      <c r="AT276" s="140" t="s">
        <v>132</v>
      </c>
      <c r="AU276" s="140" t="s">
        <v>84</v>
      </c>
      <c r="AY276" s="13" t="s">
        <v>129</v>
      </c>
      <c r="BE276" s="141">
        <f t="shared" si="54"/>
        <v>0</v>
      </c>
      <c r="BF276" s="141">
        <f t="shared" si="55"/>
        <v>0</v>
      </c>
      <c r="BG276" s="141">
        <f t="shared" si="56"/>
        <v>0</v>
      </c>
      <c r="BH276" s="141">
        <f t="shared" si="57"/>
        <v>0</v>
      </c>
      <c r="BI276" s="141">
        <f t="shared" si="58"/>
        <v>0</v>
      </c>
      <c r="BJ276" s="13" t="s">
        <v>82</v>
      </c>
      <c r="BK276" s="141">
        <f t="shared" si="59"/>
        <v>0</v>
      </c>
      <c r="BL276" s="13" t="s">
        <v>193</v>
      </c>
      <c r="BM276" s="140" t="s">
        <v>726</v>
      </c>
    </row>
    <row r="277" spans="2:65" s="1" customFormat="1" ht="16.5" customHeight="1">
      <c r="B277" s="128"/>
      <c r="C277" s="129" t="s">
        <v>734</v>
      </c>
      <c r="D277" s="129" t="s">
        <v>132</v>
      </c>
      <c r="E277" s="130" t="s">
        <v>728</v>
      </c>
      <c r="F277" s="131" t="s">
        <v>721</v>
      </c>
      <c r="G277" s="132" t="s">
        <v>246</v>
      </c>
      <c r="H277" s="133">
        <v>1</v>
      </c>
      <c r="I277" s="134"/>
      <c r="J277" s="135">
        <f t="shared" si="50"/>
        <v>0</v>
      </c>
      <c r="K277" s="131" t="s">
        <v>1</v>
      </c>
      <c r="L277" s="28"/>
      <c r="M277" s="136" t="s">
        <v>1</v>
      </c>
      <c r="N277" s="137" t="s">
        <v>39</v>
      </c>
      <c r="P277" s="138">
        <f t="shared" si="51"/>
        <v>0</v>
      </c>
      <c r="Q277" s="138">
        <v>0</v>
      </c>
      <c r="R277" s="138">
        <f t="shared" si="52"/>
        <v>0</v>
      </c>
      <c r="S277" s="138">
        <v>0</v>
      </c>
      <c r="T277" s="139">
        <f t="shared" si="53"/>
        <v>0</v>
      </c>
      <c r="AR277" s="140" t="s">
        <v>193</v>
      </c>
      <c r="AT277" s="140" t="s">
        <v>132</v>
      </c>
      <c r="AU277" s="140" t="s">
        <v>84</v>
      </c>
      <c r="AY277" s="13" t="s">
        <v>129</v>
      </c>
      <c r="BE277" s="141">
        <f t="shared" si="54"/>
        <v>0</v>
      </c>
      <c r="BF277" s="141">
        <f t="shared" si="55"/>
        <v>0</v>
      </c>
      <c r="BG277" s="141">
        <f t="shared" si="56"/>
        <v>0</v>
      </c>
      <c r="BH277" s="141">
        <f t="shared" si="57"/>
        <v>0</v>
      </c>
      <c r="BI277" s="141">
        <f t="shared" si="58"/>
        <v>0</v>
      </c>
      <c r="BJ277" s="13" t="s">
        <v>82</v>
      </c>
      <c r="BK277" s="141">
        <f t="shared" si="59"/>
        <v>0</v>
      </c>
      <c r="BL277" s="13" t="s">
        <v>193</v>
      </c>
      <c r="BM277" s="140" t="s">
        <v>729</v>
      </c>
    </row>
    <row r="278" spans="2:65" s="1" customFormat="1" ht="16.5" customHeight="1">
      <c r="B278" s="128"/>
      <c r="C278" s="129" t="s">
        <v>738</v>
      </c>
      <c r="D278" s="129" t="s">
        <v>132</v>
      </c>
      <c r="E278" s="130" t="s">
        <v>731</v>
      </c>
      <c r="F278" s="131" t="s">
        <v>732</v>
      </c>
      <c r="G278" s="132" t="s">
        <v>246</v>
      </c>
      <c r="H278" s="133">
        <v>1</v>
      </c>
      <c r="I278" s="134"/>
      <c r="J278" s="135">
        <f t="shared" si="50"/>
        <v>0</v>
      </c>
      <c r="K278" s="131" t="s">
        <v>1</v>
      </c>
      <c r="L278" s="28"/>
      <c r="M278" s="136" t="s">
        <v>1</v>
      </c>
      <c r="N278" s="137" t="s">
        <v>39</v>
      </c>
      <c r="P278" s="138">
        <f t="shared" si="51"/>
        <v>0</v>
      </c>
      <c r="Q278" s="138">
        <v>0</v>
      </c>
      <c r="R278" s="138">
        <f t="shared" si="52"/>
        <v>0</v>
      </c>
      <c r="S278" s="138">
        <v>0</v>
      </c>
      <c r="T278" s="139">
        <f t="shared" si="53"/>
        <v>0</v>
      </c>
      <c r="AR278" s="140" t="s">
        <v>193</v>
      </c>
      <c r="AT278" s="140" t="s">
        <v>132</v>
      </c>
      <c r="AU278" s="140" t="s">
        <v>84</v>
      </c>
      <c r="AY278" s="13" t="s">
        <v>129</v>
      </c>
      <c r="BE278" s="141">
        <f t="shared" si="54"/>
        <v>0</v>
      </c>
      <c r="BF278" s="141">
        <f t="shared" si="55"/>
        <v>0</v>
      </c>
      <c r="BG278" s="141">
        <f t="shared" si="56"/>
        <v>0</v>
      </c>
      <c r="BH278" s="141">
        <f t="shared" si="57"/>
        <v>0</v>
      </c>
      <c r="BI278" s="141">
        <f t="shared" si="58"/>
        <v>0</v>
      </c>
      <c r="BJ278" s="13" t="s">
        <v>82</v>
      </c>
      <c r="BK278" s="141">
        <f t="shared" si="59"/>
        <v>0</v>
      </c>
      <c r="BL278" s="13" t="s">
        <v>193</v>
      </c>
      <c r="BM278" s="140" t="s">
        <v>733</v>
      </c>
    </row>
    <row r="279" spans="2:65" s="1" customFormat="1" ht="16.5" customHeight="1">
      <c r="B279" s="128"/>
      <c r="C279" s="129" t="s">
        <v>742</v>
      </c>
      <c r="D279" s="129" t="s">
        <v>132</v>
      </c>
      <c r="E279" s="130" t="s">
        <v>735</v>
      </c>
      <c r="F279" s="131" t="s">
        <v>736</v>
      </c>
      <c r="G279" s="132" t="s">
        <v>246</v>
      </c>
      <c r="H279" s="133">
        <v>1</v>
      </c>
      <c r="I279" s="134"/>
      <c r="J279" s="135">
        <f t="shared" si="50"/>
        <v>0</v>
      </c>
      <c r="K279" s="131" t="s">
        <v>1</v>
      </c>
      <c r="L279" s="28"/>
      <c r="M279" s="136" t="s">
        <v>1</v>
      </c>
      <c r="N279" s="137" t="s">
        <v>39</v>
      </c>
      <c r="P279" s="138">
        <f t="shared" si="51"/>
        <v>0</v>
      </c>
      <c r="Q279" s="138">
        <v>0</v>
      </c>
      <c r="R279" s="138">
        <f t="shared" si="52"/>
        <v>0</v>
      </c>
      <c r="S279" s="138">
        <v>0</v>
      </c>
      <c r="T279" s="139">
        <f t="shared" si="53"/>
        <v>0</v>
      </c>
      <c r="AR279" s="140" t="s">
        <v>193</v>
      </c>
      <c r="AT279" s="140" t="s">
        <v>132</v>
      </c>
      <c r="AU279" s="140" t="s">
        <v>84</v>
      </c>
      <c r="AY279" s="13" t="s">
        <v>129</v>
      </c>
      <c r="BE279" s="141">
        <f t="shared" si="54"/>
        <v>0</v>
      </c>
      <c r="BF279" s="141">
        <f t="shared" si="55"/>
        <v>0</v>
      </c>
      <c r="BG279" s="141">
        <f t="shared" si="56"/>
        <v>0</v>
      </c>
      <c r="BH279" s="141">
        <f t="shared" si="57"/>
        <v>0</v>
      </c>
      <c r="BI279" s="141">
        <f t="shared" si="58"/>
        <v>0</v>
      </c>
      <c r="BJ279" s="13" t="s">
        <v>82</v>
      </c>
      <c r="BK279" s="141">
        <f t="shared" si="59"/>
        <v>0</v>
      </c>
      <c r="BL279" s="13" t="s">
        <v>193</v>
      </c>
      <c r="BM279" s="140" t="s">
        <v>737</v>
      </c>
    </row>
    <row r="280" spans="2:65" s="1" customFormat="1" ht="16.5" customHeight="1">
      <c r="B280" s="128"/>
      <c r="C280" s="129" t="s">
        <v>746</v>
      </c>
      <c r="D280" s="129" t="s">
        <v>132</v>
      </c>
      <c r="E280" s="130" t="s">
        <v>739</v>
      </c>
      <c r="F280" s="131" t="s">
        <v>740</v>
      </c>
      <c r="G280" s="132" t="s">
        <v>246</v>
      </c>
      <c r="H280" s="133">
        <v>1</v>
      </c>
      <c r="I280" s="134"/>
      <c r="J280" s="135">
        <f t="shared" si="50"/>
        <v>0</v>
      </c>
      <c r="K280" s="131" t="s">
        <v>1</v>
      </c>
      <c r="L280" s="28"/>
      <c r="M280" s="136" t="s">
        <v>1</v>
      </c>
      <c r="N280" s="137" t="s">
        <v>39</v>
      </c>
      <c r="P280" s="138">
        <f t="shared" si="51"/>
        <v>0</v>
      </c>
      <c r="Q280" s="138">
        <v>0</v>
      </c>
      <c r="R280" s="138">
        <f t="shared" si="52"/>
        <v>0</v>
      </c>
      <c r="S280" s="138">
        <v>0</v>
      </c>
      <c r="T280" s="139">
        <f t="shared" si="53"/>
        <v>0</v>
      </c>
      <c r="AR280" s="140" t="s">
        <v>193</v>
      </c>
      <c r="AT280" s="140" t="s">
        <v>132</v>
      </c>
      <c r="AU280" s="140" t="s">
        <v>84</v>
      </c>
      <c r="AY280" s="13" t="s">
        <v>129</v>
      </c>
      <c r="BE280" s="141">
        <f t="shared" si="54"/>
        <v>0</v>
      </c>
      <c r="BF280" s="141">
        <f t="shared" si="55"/>
        <v>0</v>
      </c>
      <c r="BG280" s="141">
        <f t="shared" si="56"/>
        <v>0</v>
      </c>
      <c r="BH280" s="141">
        <f t="shared" si="57"/>
        <v>0</v>
      </c>
      <c r="BI280" s="141">
        <f t="shared" si="58"/>
        <v>0</v>
      </c>
      <c r="BJ280" s="13" t="s">
        <v>82</v>
      </c>
      <c r="BK280" s="141">
        <f t="shared" si="59"/>
        <v>0</v>
      </c>
      <c r="BL280" s="13" t="s">
        <v>193</v>
      </c>
      <c r="BM280" s="140" t="s">
        <v>741</v>
      </c>
    </row>
    <row r="281" spans="2:65" s="1" customFormat="1" ht="16.5" customHeight="1">
      <c r="B281" s="128"/>
      <c r="C281" s="129" t="s">
        <v>750</v>
      </c>
      <c r="D281" s="129" t="s">
        <v>132</v>
      </c>
      <c r="E281" s="130" t="s">
        <v>743</v>
      </c>
      <c r="F281" s="131" t="s">
        <v>744</v>
      </c>
      <c r="G281" s="132" t="s">
        <v>246</v>
      </c>
      <c r="H281" s="133">
        <v>1</v>
      </c>
      <c r="I281" s="134"/>
      <c r="J281" s="135">
        <f t="shared" si="50"/>
        <v>0</v>
      </c>
      <c r="K281" s="131" t="s">
        <v>1</v>
      </c>
      <c r="L281" s="28"/>
      <c r="M281" s="136" t="s">
        <v>1</v>
      </c>
      <c r="N281" s="137" t="s">
        <v>39</v>
      </c>
      <c r="P281" s="138">
        <f t="shared" si="51"/>
        <v>0</v>
      </c>
      <c r="Q281" s="138">
        <v>0</v>
      </c>
      <c r="R281" s="138">
        <f t="shared" si="52"/>
        <v>0</v>
      </c>
      <c r="S281" s="138">
        <v>0</v>
      </c>
      <c r="T281" s="139">
        <f t="shared" si="53"/>
        <v>0</v>
      </c>
      <c r="AR281" s="140" t="s">
        <v>193</v>
      </c>
      <c r="AT281" s="140" t="s">
        <v>132</v>
      </c>
      <c r="AU281" s="140" t="s">
        <v>84</v>
      </c>
      <c r="AY281" s="13" t="s">
        <v>129</v>
      </c>
      <c r="BE281" s="141">
        <f t="shared" si="54"/>
        <v>0</v>
      </c>
      <c r="BF281" s="141">
        <f t="shared" si="55"/>
        <v>0</v>
      </c>
      <c r="BG281" s="141">
        <f t="shared" si="56"/>
        <v>0</v>
      </c>
      <c r="BH281" s="141">
        <f t="shared" si="57"/>
        <v>0</v>
      </c>
      <c r="BI281" s="141">
        <f t="shared" si="58"/>
        <v>0</v>
      </c>
      <c r="BJ281" s="13" t="s">
        <v>82</v>
      </c>
      <c r="BK281" s="141">
        <f t="shared" si="59"/>
        <v>0</v>
      </c>
      <c r="BL281" s="13" t="s">
        <v>193</v>
      </c>
      <c r="BM281" s="140" t="s">
        <v>745</v>
      </c>
    </row>
    <row r="282" spans="2:65" s="1" customFormat="1" ht="16.5" customHeight="1">
      <c r="B282" s="128"/>
      <c r="C282" s="129" t="s">
        <v>754</v>
      </c>
      <c r="D282" s="129" t="s">
        <v>132</v>
      </c>
      <c r="E282" s="130" t="s">
        <v>747</v>
      </c>
      <c r="F282" s="131" t="s">
        <v>748</v>
      </c>
      <c r="G282" s="132" t="s">
        <v>246</v>
      </c>
      <c r="H282" s="133">
        <v>2</v>
      </c>
      <c r="I282" s="134"/>
      <c r="J282" s="135">
        <f t="shared" si="50"/>
        <v>0</v>
      </c>
      <c r="K282" s="131" t="s">
        <v>1</v>
      </c>
      <c r="L282" s="28"/>
      <c r="M282" s="136" t="s">
        <v>1</v>
      </c>
      <c r="N282" s="137" t="s">
        <v>39</v>
      </c>
      <c r="P282" s="138">
        <f t="shared" si="51"/>
        <v>0</v>
      </c>
      <c r="Q282" s="138">
        <v>0</v>
      </c>
      <c r="R282" s="138">
        <f t="shared" si="52"/>
        <v>0</v>
      </c>
      <c r="S282" s="138">
        <v>0</v>
      </c>
      <c r="T282" s="139">
        <f t="shared" si="53"/>
        <v>0</v>
      </c>
      <c r="AR282" s="140" t="s">
        <v>193</v>
      </c>
      <c r="AT282" s="140" t="s">
        <v>132</v>
      </c>
      <c r="AU282" s="140" t="s">
        <v>84</v>
      </c>
      <c r="AY282" s="13" t="s">
        <v>129</v>
      </c>
      <c r="BE282" s="141">
        <f t="shared" si="54"/>
        <v>0</v>
      </c>
      <c r="BF282" s="141">
        <f t="shared" si="55"/>
        <v>0</v>
      </c>
      <c r="BG282" s="141">
        <f t="shared" si="56"/>
        <v>0</v>
      </c>
      <c r="BH282" s="141">
        <f t="shared" si="57"/>
        <v>0</v>
      </c>
      <c r="BI282" s="141">
        <f t="shared" si="58"/>
        <v>0</v>
      </c>
      <c r="BJ282" s="13" t="s">
        <v>82</v>
      </c>
      <c r="BK282" s="141">
        <f t="shared" si="59"/>
        <v>0</v>
      </c>
      <c r="BL282" s="13" t="s">
        <v>193</v>
      </c>
      <c r="BM282" s="140" t="s">
        <v>749</v>
      </c>
    </row>
    <row r="283" spans="2:65" s="1" customFormat="1" ht="16.5" customHeight="1">
      <c r="B283" s="128"/>
      <c r="C283" s="129" t="s">
        <v>758</v>
      </c>
      <c r="D283" s="129" t="s">
        <v>132</v>
      </c>
      <c r="E283" s="130" t="s">
        <v>751</v>
      </c>
      <c r="F283" s="131" t="s">
        <v>752</v>
      </c>
      <c r="G283" s="132" t="s">
        <v>246</v>
      </c>
      <c r="H283" s="133">
        <v>1</v>
      </c>
      <c r="I283" s="134"/>
      <c r="J283" s="135">
        <f t="shared" si="50"/>
        <v>0</v>
      </c>
      <c r="K283" s="131" t="s">
        <v>1</v>
      </c>
      <c r="L283" s="28"/>
      <c r="M283" s="136" t="s">
        <v>1</v>
      </c>
      <c r="N283" s="137" t="s">
        <v>39</v>
      </c>
      <c r="P283" s="138">
        <f t="shared" si="51"/>
        <v>0</v>
      </c>
      <c r="Q283" s="138">
        <v>0</v>
      </c>
      <c r="R283" s="138">
        <f t="shared" si="52"/>
        <v>0</v>
      </c>
      <c r="S283" s="138">
        <v>0</v>
      </c>
      <c r="T283" s="139">
        <f t="shared" si="53"/>
        <v>0</v>
      </c>
      <c r="AR283" s="140" t="s">
        <v>193</v>
      </c>
      <c r="AT283" s="140" t="s">
        <v>132</v>
      </c>
      <c r="AU283" s="140" t="s">
        <v>84</v>
      </c>
      <c r="AY283" s="13" t="s">
        <v>129</v>
      </c>
      <c r="BE283" s="141">
        <f t="shared" si="54"/>
        <v>0</v>
      </c>
      <c r="BF283" s="141">
        <f t="shared" si="55"/>
        <v>0</v>
      </c>
      <c r="BG283" s="141">
        <f t="shared" si="56"/>
        <v>0</v>
      </c>
      <c r="BH283" s="141">
        <f t="shared" si="57"/>
        <v>0</v>
      </c>
      <c r="BI283" s="141">
        <f t="shared" si="58"/>
        <v>0</v>
      </c>
      <c r="BJ283" s="13" t="s">
        <v>82</v>
      </c>
      <c r="BK283" s="141">
        <f t="shared" si="59"/>
        <v>0</v>
      </c>
      <c r="BL283" s="13" t="s">
        <v>193</v>
      </c>
      <c r="BM283" s="140" t="s">
        <v>753</v>
      </c>
    </row>
    <row r="284" spans="2:65" s="1" customFormat="1" ht="16.5" customHeight="1">
      <c r="B284" s="128"/>
      <c r="C284" s="129" t="s">
        <v>762</v>
      </c>
      <c r="D284" s="129" t="s">
        <v>132</v>
      </c>
      <c r="E284" s="130" t="s">
        <v>755</v>
      </c>
      <c r="F284" s="131" t="s">
        <v>756</v>
      </c>
      <c r="G284" s="132" t="s">
        <v>246</v>
      </c>
      <c r="H284" s="133">
        <v>1</v>
      </c>
      <c r="I284" s="134"/>
      <c r="J284" s="135">
        <f t="shared" si="50"/>
        <v>0</v>
      </c>
      <c r="K284" s="131" t="s">
        <v>1</v>
      </c>
      <c r="L284" s="28"/>
      <c r="M284" s="136" t="s">
        <v>1</v>
      </c>
      <c r="N284" s="137" t="s">
        <v>39</v>
      </c>
      <c r="P284" s="138">
        <f t="shared" si="51"/>
        <v>0</v>
      </c>
      <c r="Q284" s="138">
        <v>0</v>
      </c>
      <c r="R284" s="138">
        <f t="shared" si="52"/>
        <v>0</v>
      </c>
      <c r="S284" s="138">
        <v>0</v>
      </c>
      <c r="T284" s="139">
        <f t="shared" si="53"/>
        <v>0</v>
      </c>
      <c r="AR284" s="140" t="s">
        <v>193</v>
      </c>
      <c r="AT284" s="140" t="s">
        <v>132</v>
      </c>
      <c r="AU284" s="140" t="s">
        <v>84</v>
      </c>
      <c r="AY284" s="13" t="s">
        <v>129</v>
      </c>
      <c r="BE284" s="141">
        <f t="shared" si="54"/>
        <v>0</v>
      </c>
      <c r="BF284" s="141">
        <f t="shared" si="55"/>
        <v>0</v>
      </c>
      <c r="BG284" s="141">
        <f t="shared" si="56"/>
        <v>0</v>
      </c>
      <c r="BH284" s="141">
        <f t="shared" si="57"/>
        <v>0</v>
      </c>
      <c r="BI284" s="141">
        <f t="shared" si="58"/>
        <v>0</v>
      </c>
      <c r="BJ284" s="13" t="s">
        <v>82</v>
      </c>
      <c r="BK284" s="141">
        <f t="shared" si="59"/>
        <v>0</v>
      </c>
      <c r="BL284" s="13" t="s">
        <v>193</v>
      </c>
      <c r="BM284" s="140" t="s">
        <v>757</v>
      </c>
    </row>
    <row r="285" spans="2:65" s="1" customFormat="1" ht="16.5" customHeight="1">
      <c r="B285" s="128"/>
      <c r="C285" s="129" t="s">
        <v>766</v>
      </c>
      <c r="D285" s="129" t="s">
        <v>132</v>
      </c>
      <c r="E285" s="130" t="s">
        <v>759</v>
      </c>
      <c r="F285" s="131" t="s">
        <v>760</v>
      </c>
      <c r="G285" s="132" t="s">
        <v>246</v>
      </c>
      <c r="H285" s="133">
        <v>1</v>
      </c>
      <c r="I285" s="134"/>
      <c r="J285" s="135">
        <f t="shared" si="50"/>
        <v>0</v>
      </c>
      <c r="K285" s="131" t="s">
        <v>1</v>
      </c>
      <c r="L285" s="28"/>
      <c r="M285" s="136" t="s">
        <v>1</v>
      </c>
      <c r="N285" s="137" t="s">
        <v>39</v>
      </c>
      <c r="P285" s="138">
        <f t="shared" si="51"/>
        <v>0</v>
      </c>
      <c r="Q285" s="138">
        <v>0</v>
      </c>
      <c r="R285" s="138">
        <f t="shared" si="52"/>
        <v>0</v>
      </c>
      <c r="S285" s="138">
        <v>0</v>
      </c>
      <c r="T285" s="139">
        <f t="shared" si="53"/>
        <v>0</v>
      </c>
      <c r="AR285" s="140" t="s">
        <v>193</v>
      </c>
      <c r="AT285" s="140" t="s">
        <v>132</v>
      </c>
      <c r="AU285" s="140" t="s">
        <v>84</v>
      </c>
      <c r="AY285" s="13" t="s">
        <v>129</v>
      </c>
      <c r="BE285" s="141">
        <f t="shared" si="54"/>
        <v>0</v>
      </c>
      <c r="BF285" s="141">
        <f t="shared" si="55"/>
        <v>0</v>
      </c>
      <c r="BG285" s="141">
        <f t="shared" si="56"/>
        <v>0</v>
      </c>
      <c r="BH285" s="141">
        <f t="shared" si="57"/>
        <v>0</v>
      </c>
      <c r="BI285" s="141">
        <f t="shared" si="58"/>
        <v>0</v>
      </c>
      <c r="BJ285" s="13" t="s">
        <v>82</v>
      </c>
      <c r="BK285" s="141">
        <f t="shared" si="59"/>
        <v>0</v>
      </c>
      <c r="BL285" s="13" t="s">
        <v>193</v>
      </c>
      <c r="BM285" s="140" t="s">
        <v>761</v>
      </c>
    </row>
    <row r="286" spans="2:65" s="1" customFormat="1" ht="16.5" customHeight="1">
      <c r="B286" s="128"/>
      <c r="C286" s="129" t="s">
        <v>771</v>
      </c>
      <c r="D286" s="129" t="s">
        <v>132</v>
      </c>
      <c r="E286" s="130" t="s">
        <v>763</v>
      </c>
      <c r="F286" s="131" t="s">
        <v>764</v>
      </c>
      <c r="G286" s="132" t="s">
        <v>246</v>
      </c>
      <c r="H286" s="133">
        <v>1</v>
      </c>
      <c r="I286" s="134"/>
      <c r="J286" s="135">
        <f t="shared" si="50"/>
        <v>0</v>
      </c>
      <c r="K286" s="131" t="s">
        <v>1</v>
      </c>
      <c r="L286" s="28"/>
      <c r="M286" s="136" t="s">
        <v>1</v>
      </c>
      <c r="N286" s="137" t="s">
        <v>39</v>
      </c>
      <c r="P286" s="138">
        <f t="shared" si="51"/>
        <v>0</v>
      </c>
      <c r="Q286" s="138">
        <v>0</v>
      </c>
      <c r="R286" s="138">
        <f t="shared" si="52"/>
        <v>0</v>
      </c>
      <c r="S286" s="138">
        <v>0</v>
      </c>
      <c r="T286" s="139">
        <f t="shared" si="53"/>
        <v>0</v>
      </c>
      <c r="AR286" s="140" t="s">
        <v>193</v>
      </c>
      <c r="AT286" s="140" t="s">
        <v>132</v>
      </c>
      <c r="AU286" s="140" t="s">
        <v>84</v>
      </c>
      <c r="AY286" s="13" t="s">
        <v>129</v>
      </c>
      <c r="BE286" s="141">
        <f t="shared" si="54"/>
        <v>0</v>
      </c>
      <c r="BF286" s="141">
        <f t="shared" si="55"/>
        <v>0</v>
      </c>
      <c r="BG286" s="141">
        <f t="shared" si="56"/>
        <v>0</v>
      </c>
      <c r="BH286" s="141">
        <f t="shared" si="57"/>
        <v>0</v>
      </c>
      <c r="BI286" s="141">
        <f t="shared" si="58"/>
        <v>0</v>
      </c>
      <c r="BJ286" s="13" t="s">
        <v>82</v>
      </c>
      <c r="BK286" s="141">
        <f t="shared" si="59"/>
        <v>0</v>
      </c>
      <c r="BL286" s="13" t="s">
        <v>193</v>
      </c>
      <c r="BM286" s="140" t="s">
        <v>765</v>
      </c>
    </row>
    <row r="287" spans="2:65" s="1" customFormat="1" ht="16.5" customHeight="1">
      <c r="B287" s="128"/>
      <c r="C287" s="129" t="s">
        <v>775</v>
      </c>
      <c r="D287" s="129" t="s">
        <v>132</v>
      </c>
      <c r="E287" s="130" t="s">
        <v>767</v>
      </c>
      <c r="F287" s="131" t="s">
        <v>1127</v>
      </c>
      <c r="G287" s="132" t="s">
        <v>769</v>
      </c>
      <c r="H287" s="133">
        <v>12</v>
      </c>
      <c r="I287" s="134"/>
      <c r="J287" s="135">
        <f t="shared" si="50"/>
        <v>0</v>
      </c>
      <c r="K287" s="131" t="s">
        <v>1</v>
      </c>
      <c r="L287" s="28"/>
      <c r="M287" s="136" t="s">
        <v>1</v>
      </c>
      <c r="N287" s="137" t="s">
        <v>39</v>
      </c>
      <c r="P287" s="138">
        <f t="shared" si="51"/>
        <v>0</v>
      </c>
      <c r="Q287" s="138">
        <v>0</v>
      </c>
      <c r="R287" s="138">
        <f t="shared" si="52"/>
        <v>0</v>
      </c>
      <c r="S287" s="138">
        <v>0</v>
      </c>
      <c r="T287" s="139">
        <f t="shared" si="53"/>
        <v>0</v>
      </c>
      <c r="AR287" s="140" t="s">
        <v>193</v>
      </c>
      <c r="AT287" s="140" t="s">
        <v>132</v>
      </c>
      <c r="AU287" s="140" t="s">
        <v>84</v>
      </c>
      <c r="AY287" s="13" t="s">
        <v>129</v>
      </c>
      <c r="BE287" s="141">
        <f t="shared" si="54"/>
        <v>0</v>
      </c>
      <c r="BF287" s="141">
        <f t="shared" si="55"/>
        <v>0</v>
      </c>
      <c r="BG287" s="141">
        <f t="shared" si="56"/>
        <v>0</v>
      </c>
      <c r="BH287" s="141">
        <f t="shared" si="57"/>
        <v>0</v>
      </c>
      <c r="BI287" s="141">
        <f t="shared" si="58"/>
        <v>0</v>
      </c>
      <c r="BJ287" s="13" t="s">
        <v>82</v>
      </c>
      <c r="BK287" s="141">
        <f t="shared" si="59"/>
        <v>0</v>
      </c>
      <c r="BL287" s="13" t="s">
        <v>193</v>
      </c>
      <c r="BM287" s="140" t="s">
        <v>770</v>
      </c>
    </row>
    <row r="288" spans="2:65" s="1" customFormat="1" ht="36">
      <c r="B288" s="128"/>
      <c r="C288" s="129" t="s">
        <v>778</v>
      </c>
      <c r="D288" s="129" t="s">
        <v>132</v>
      </c>
      <c r="E288" s="130" t="s">
        <v>772</v>
      </c>
      <c r="F288" s="131" t="s">
        <v>773</v>
      </c>
      <c r="G288" s="132" t="s">
        <v>246</v>
      </c>
      <c r="H288" s="133">
        <v>1</v>
      </c>
      <c r="I288" s="134"/>
      <c r="J288" s="135">
        <f t="shared" si="50"/>
        <v>0</v>
      </c>
      <c r="K288" s="131" t="s">
        <v>1</v>
      </c>
      <c r="L288" s="28"/>
      <c r="M288" s="136" t="s">
        <v>1</v>
      </c>
      <c r="N288" s="137" t="s">
        <v>39</v>
      </c>
      <c r="P288" s="138">
        <f t="shared" si="51"/>
        <v>0</v>
      </c>
      <c r="Q288" s="138">
        <v>0</v>
      </c>
      <c r="R288" s="138">
        <f t="shared" si="52"/>
        <v>0</v>
      </c>
      <c r="S288" s="138">
        <v>0</v>
      </c>
      <c r="T288" s="139">
        <f t="shared" si="53"/>
        <v>0</v>
      </c>
      <c r="AR288" s="140" t="s">
        <v>193</v>
      </c>
      <c r="AT288" s="140" t="s">
        <v>132</v>
      </c>
      <c r="AU288" s="140" t="s">
        <v>84</v>
      </c>
      <c r="AY288" s="13" t="s">
        <v>129</v>
      </c>
      <c r="BE288" s="141">
        <f t="shared" si="54"/>
        <v>0</v>
      </c>
      <c r="BF288" s="141">
        <f t="shared" si="55"/>
        <v>0</v>
      </c>
      <c r="BG288" s="141">
        <f t="shared" si="56"/>
        <v>0</v>
      </c>
      <c r="BH288" s="141">
        <f t="shared" si="57"/>
        <v>0</v>
      </c>
      <c r="BI288" s="141">
        <f t="shared" si="58"/>
        <v>0</v>
      </c>
      <c r="BJ288" s="13" t="s">
        <v>82</v>
      </c>
      <c r="BK288" s="141">
        <f t="shared" si="59"/>
        <v>0</v>
      </c>
      <c r="BL288" s="13" t="s">
        <v>193</v>
      </c>
      <c r="BM288" s="140" t="s">
        <v>774</v>
      </c>
    </row>
    <row r="289" spans="2:65" s="1" customFormat="1" ht="16.5" customHeight="1">
      <c r="B289" s="128"/>
      <c r="C289" s="129" t="s">
        <v>782</v>
      </c>
      <c r="D289" s="129" t="s">
        <v>132</v>
      </c>
      <c r="E289" s="130" t="s">
        <v>776</v>
      </c>
      <c r="F289" s="131" t="s">
        <v>1127</v>
      </c>
      <c r="G289" s="132" t="s">
        <v>191</v>
      </c>
      <c r="H289" s="133">
        <v>20</v>
      </c>
      <c r="I289" s="134"/>
      <c r="J289" s="135">
        <f t="shared" si="50"/>
        <v>0</v>
      </c>
      <c r="K289" s="131" t="s">
        <v>1</v>
      </c>
      <c r="L289" s="28"/>
      <c r="M289" s="136" t="s">
        <v>1</v>
      </c>
      <c r="N289" s="137" t="s">
        <v>39</v>
      </c>
      <c r="P289" s="138">
        <f t="shared" si="51"/>
        <v>0</v>
      </c>
      <c r="Q289" s="138">
        <v>0</v>
      </c>
      <c r="R289" s="138">
        <f t="shared" si="52"/>
        <v>0</v>
      </c>
      <c r="S289" s="138">
        <v>0</v>
      </c>
      <c r="T289" s="139">
        <f t="shared" si="53"/>
        <v>0</v>
      </c>
      <c r="AR289" s="140" t="s">
        <v>193</v>
      </c>
      <c r="AT289" s="140" t="s">
        <v>132</v>
      </c>
      <c r="AU289" s="140" t="s">
        <v>84</v>
      </c>
      <c r="AY289" s="13" t="s">
        <v>129</v>
      </c>
      <c r="BE289" s="141">
        <f t="shared" si="54"/>
        <v>0</v>
      </c>
      <c r="BF289" s="141">
        <f t="shared" si="55"/>
        <v>0</v>
      </c>
      <c r="BG289" s="141">
        <f t="shared" si="56"/>
        <v>0</v>
      </c>
      <c r="BH289" s="141">
        <f t="shared" si="57"/>
        <v>0</v>
      </c>
      <c r="BI289" s="141">
        <f t="shared" si="58"/>
        <v>0</v>
      </c>
      <c r="BJ289" s="13" t="s">
        <v>82</v>
      </c>
      <c r="BK289" s="141">
        <f t="shared" si="59"/>
        <v>0</v>
      </c>
      <c r="BL289" s="13" t="s">
        <v>193</v>
      </c>
      <c r="BM289" s="140" t="s">
        <v>777</v>
      </c>
    </row>
    <row r="290" spans="2:65" s="1" customFormat="1" ht="16.5" customHeight="1">
      <c r="B290" s="128"/>
      <c r="C290" s="129" t="s">
        <v>786</v>
      </c>
      <c r="D290" s="129" t="s">
        <v>132</v>
      </c>
      <c r="E290" s="130" t="s">
        <v>779</v>
      </c>
      <c r="F290" s="131" t="s">
        <v>1127</v>
      </c>
      <c r="G290" s="132" t="s">
        <v>246</v>
      </c>
      <c r="H290" s="133">
        <v>1</v>
      </c>
      <c r="I290" s="134"/>
      <c r="J290" s="135">
        <f t="shared" si="50"/>
        <v>0</v>
      </c>
      <c r="K290" s="131" t="s">
        <v>1</v>
      </c>
      <c r="L290" s="28"/>
      <c r="M290" s="136" t="s">
        <v>1</v>
      </c>
      <c r="N290" s="137" t="s">
        <v>39</v>
      </c>
      <c r="P290" s="138">
        <f t="shared" si="51"/>
        <v>0</v>
      </c>
      <c r="Q290" s="138">
        <v>0</v>
      </c>
      <c r="R290" s="138">
        <f t="shared" si="52"/>
        <v>0</v>
      </c>
      <c r="S290" s="138">
        <v>0</v>
      </c>
      <c r="T290" s="139">
        <f t="shared" si="53"/>
        <v>0</v>
      </c>
      <c r="AR290" s="140" t="s">
        <v>193</v>
      </c>
      <c r="AT290" s="140" t="s">
        <v>132</v>
      </c>
      <c r="AU290" s="140" t="s">
        <v>84</v>
      </c>
      <c r="AY290" s="13" t="s">
        <v>129</v>
      </c>
      <c r="BE290" s="141">
        <f t="shared" si="54"/>
        <v>0</v>
      </c>
      <c r="BF290" s="141">
        <f t="shared" si="55"/>
        <v>0</v>
      </c>
      <c r="BG290" s="141">
        <f t="shared" si="56"/>
        <v>0</v>
      </c>
      <c r="BH290" s="141">
        <f t="shared" si="57"/>
        <v>0</v>
      </c>
      <c r="BI290" s="141">
        <f t="shared" si="58"/>
        <v>0</v>
      </c>
      <c r="BJ290" s="13" t="s">
        <v>82</v>
      </c>
      <c r="BK290" s="141">
        <f t="shared" si="59"/>
        <v>0</v>
      </c>
      <c r="BL290" s="13" t="s">
        <v>193</v>
      </c>
      <c r="BM290" s="140" t="s">
        <v>781</v>
      </c>
    </row>
    <row r="291" spans="2:65" s="1" customFormat="1" ht="24">
      <c r="B291" s="128"/>
      <c r="C291" s="129" t="s">
        <v>790</v>
      </c>
      <c r="D291" s="129" t="s">
        <v>132</v>
      </c>
      <c r="E291" s="130" t="s">
        <v>783</v>
      </c>
      <c r="F291" s="131" t="s">
        <v>784</v>
      </c>
      <c r="G291" s="132" t="s">
        <v>769</v>
      </c>
      <c r="H291" s="133">
        <v>4</v>
      </c>
      <c r="I291" s="134"/>
      <c r="J291" s="135">
        <f t="shared" si="50"/>
        <v>0</v>
      </c>
      <c r="K291" s="131" t="s">
        <v>1</v>
      </c>
      <c r="L291" s="28"/>
      <c r="M291" s="136" t="s">
        <v>1</v>
      </c>
      <c r="N291" s="137" t="s">
        <v>39</v>
      </c>
      <c r="P291" s="138">
        <f t="shared" si="51"/>
        <v>0</v>
      </c>
      <c r="Q291" s="138">
        <v>0</v>
      </c>
      <c r="R291" s="138">
        <f t="shared" si="52"/>
        <v>0</v>
      </c>
      <c r="S291" s="138">
        <v>0</v>
      </c>
      <c r="T291" s="139">
        <f t="shared" si="53"/>
        <v>0</v>
      </c>
      <c r="AR291" s="140" t="s">
        <v>193</v>
      </c>
      <c r="AT291" s="140" t="s">
        <v>132</v>
      </c>
      <c r="AU291" s="140" t="s">
        <v>84</v>
      </c>
      <c r="AY291" s="13" t="s">
        <v>129</v>
      </c>
      <c r="BE291" s="141">
        <f t="shared" si="54"/>
        <v>0</v>
      </c>
      <c r="BF291" s="141">
        <f t="shared" si="55"/>
        <v>0</v>
      </c>
      <c r="BG291" s="141">
        <f t="shared" si="56"/>
        <v>0</v>
      </c>
      <c r="BH291" s="141">
        <f t="shared" si="57"/>
        <v>0</v>
      </c>
      <c r="BI291" s="141">
        <f t="shared" si="58"/>
        <v>0</v>
      </c>
      <c r="BJ291" s="13" t="s">
        <v>82</v>
      </c>
      <c r="BK291" s="141">
        <f t="shared" si="59"/>
        <v>0</v>
      </c>
      <c r="BL291" s="13" t="s">
        <v>193</v>
      </c>
      <c r="BM291" s="140" t="s">
        <v>785</v>
      </c>
    </row>
    <row r="292" spans="2:65" s="1" customFormat="1" ht="36">
      <c r="B292" s="128"/>
      <c r="C292" s="129" t="s">
        <v>794</v>
      </c>
      <c r="D292" s="129" t="s">
        <v>132</v>
      </c>
      <c r="E292" s="130" t="s">
        <v>787</v>
      </c>
      <c r="F292" s="131" t="s">
        <v>788</v>
      </c>
      <c r="G292" s="132" t="s">
        <v>769</v>
      </c>
      <c r="H292" s="133">
        <v>12</v>
      </c>
      <c r="I292" s="134"/>
      <c r="J292" s="135">
        <f t="shared" si="50"/>
        <v>0</v>
      </c>
      <c r="K292" s="131" t="s">
        <v>1</v>
      </c>
      <c r="L292" s="28"/>
      <c r="M292" s="136" t="s">
        <v>1</v>
      </c>
      <c r="N292" s="137" t="s">
        <v>39</v>
      </c>
      <c r="P292" s="138">
        <f t="shared" si="51"/>
        <v>0</v>
      </c>
      <c r="Q292" s="138">
        <v>0</v>
      </c>
      <c r="R292" s="138">
        <f t="shared" si="52"/>
        <v>0</v>
      </c>
      <c r="S292" s="138">
        <v>0</v>
      </c>
      <c r="T292" s="139">
        <f t="shared" si="53"/>
        <v>0</v>
      </c>
      <c r="AR292" s="140" t="s">
        <v>193</v>
      </c>
      <c r="AT292" s="140" t="s">
        <v>132</v>
      </c>
      <c r="AU292" s="140" t="s">
        <v>84</v>
      </c>
      <c r="AY292" s="13" t="s">
        <v>129</v>
      </c>
      <c r="BE292" s="141">
        <f t="shared" si="54"/>
        <v>0</v>
      </c>
      <c r="BF292" s="141">
        <f t="shared" si="55"/>
        <v>0</v>
      </c>
      <c r="BG292" s="141">
        <f t="shared" si="56"/>
        <v>0</v>
      </c>
      <c r="BH292" s="141">
        <f t="shared" si="57"/>
        <v>0</v>
      </c>
      <c r="BI292" s="141">
        <f t="shared" si="58"/>
        <v>0</v>
      </c>
      <c r="BJ292" s="13" t="s">
        <v>82</v>
      </c>
      <c r="BK292" s="141">
        <f t="shared" si="59"/>
        <v>0</v>
      </c>
      <c r="BL292" s="13" t="s">
        <v>193</v>
      </c>
      <c r="BM292" s="140" t="s">
        <v>789</v>
      </c>
    </row>
    <row r="293" spans="2:65" s="1" customFormat="1" ht="33" customHeight="1">
      <c r="B293" s="128"/>
      <c r="C293" s="129" t="s">
        <v>798</v>
      </c>
      <c r="D293" s="129" t="s">
        <v>132</v>
      </c>
      <c r="E293" s="130" t="s">
        <v>791</v>
      </c>
      <c r="F293" s="131" t="s">
        <v>792</v>
      </c>
      <c r="G293" s="132" t="s">
        <v>191</v>
      </c>
      <c r="H293" s="133">
        <v>25</v>
      </c>
      <c r="I293" s="134"/>
      <c r="J293" s="135">
        <f t="shared" si="50"/>
        <v>0</v>
      </c>
      <c r="K293" s="131" t="s">
        <v>1</v>
      </c>
      <c r="L293" s="28"/>
      <c r="M293" s="136" t="s">
        <v>1</v>
      </c>
      <c r="N293" s="137" t="s">
        <v>39</v>
      </c>
      <c r="P293" s="138">
        <f t="shared" si="51"/>
        <v>0</v>
      </c>
      <c r="Q293" s="138">
        <v>0</v>
      </c>
      <c r="R293" s="138">
        <f t="shared" si="52"/>
        <v>0</v>
      </c>
      <c r="S293" s="138">
        <v>0</v>
      </c>
      <c r="T293" s="139">
        <f t="shared" si="53"/>
        <v>0</v>
      </c>
      <c r="AR293" s="140" t="s">
        <v>193</v>
      </c>
      <c r="AT293" s="140" t="s">
        <v>132</v>
      </c>
      <c r="AU293" s="140" t="s">
        <v>84</v>
      </c>
      <c r="AY293" s="13" t="s">
        <v>129</v>
      </c>
      <c r="BE293" s="141">
        <f t="shared" si="54"/>
        <v>0</v>
      </c>
      <c r="BF293" s="141">
        <f t="shared" si="55"/>
        <v>0</v>
      </c>
      <c r="BG293" s="141">
        <f t="shared" si="56"/>
        <v>0</v>
      </c>
      <c r="BH293" s="141">
        <f t="shared" si="57"/>
        <v>0</v>
      </c>
      <c r="BI293" s="141">
        <f t="shared" si="58"/>
        <v>0</v>
      </c>
      <c r="BJ293" s="13" t="s">
        <v>82</v>
      </c>
      <c r="BK293" s="141">
        <f t="shared" si="59"/>
        <v>0</v>
      </c>
      <c r="BL293" s="13" t="s">
        <v>193</v>
      </c>
      <c r="BM293" s="140" t="s">
        <v>793</v>
      </c>
    </row>
    <row r="294" spans="2:65" s="1" customFormat="1" ht="16.5" customHeight="1">
      <c r="B294" s="128"/>
      <c r="C294" s="129" t="s">
        <v>804</v>
      </c>
      <c r="D294" s="129" t="s">
        <v>132</v>
      </c>
      <c r="E294" s="130" t="s">
        <v>795</v>
      </c>
      <c r="F294" s="131" t="s">
        <v>796</v>
      </c>
      <c r="G294" s="132" t="s">
        <v>246</v>
      </c>
      <c r="H294" s="133">
        <v>1</v>
      </c>
      <c r="I294" s="134"/>
      <c r="J294" s="135">
        <f t="shared" si="50"/>
        <v>0</v>
      </c>
      <c r="K294" s="131" t="s">
        <v>1</v>
      </c>
      <c r="L294" s="28"/>
      <c r="M294" s="136" t="s">
        <v>1</v>
      </c>
      <c r="N294" s="137" t="s">
        <v>39</v>
      </c>
      <c r="P294" s="138">
        <f t="shared" si="51"/>
        <v>0</v>
      </c>
      <c r="Q294" s="138">
        <v>0</v>
      </c>
      <c r="R294" s="138">
        <f t="shared" si="52"/>
        <v>0</v>
      </c>
      <c r="S294" s="138">
        <v>0</v>
      </c>
      <c r="T294" s="139">
        <f t="shared" si="53"/>
        <v>0</v>
      </c>
      <c r="AR294" s="140" t="s">
        <v>193</v>
      </c>
      <c r="AT294" s="140" t="s">
        <v>132</v>
      </c>
      <c r="AU294" s="140" t="s">
        <v>84</v>
      </c>
      <c r="AY294" s="13" t="s">
        <v>129</v>
      </c>
      <c r="BE294" s="141">
        <f t="shared" si="54"/>
        <v>0</v>
      </c>
      <c r="BF294" s="141">
        <f t="shared" si="55"/>
        <v>0</v>
      </c>
      <c r="BG294" s="141">
        <f t="shared" si="56"/>
        <v>0</v>
      </c>
      <c r="BH294" s="141">
        <f t="shared" si="57"/>
        <v>0</v>
      </c>
      <c r="BI294" s="141">
        <f t="shared" si="58"/>
        <v>0</v>
      </c>
      <c r="BJ294" s="13" t="s">
        <v>82</v>
      </c>
      <c r="BK294" s="141">
        <f t="shared" si="59"/>
        <v>0</v>
      </c>
      <c r="BL294" s="13" t="s">
        <v>193</v>
      </c>
      <c r="BM294" s="140" t="s">
        <v>797</v>
      </c>
    </row>
    <row r="295" spans="2:65" s="1" customFormat="1" ht="16.5" customHeight="1">
      <c r="B295" s="128"/>
      <c r="C295" s="129" t="s">
        <v>811</v>
      </c>
      <c r="D295" s="129" t="s">
        <v>132</v>
      </c>
      <c r="E295" s="130" t="s">
        <v>799</v>
      </c>
      <c r="F295" s="131" t="s">
        <v>800</v>
      </c>
      <c r="G295" s="132" t="s">
        <v>769</v>
      </c>
      <c r="H295" s="133">
        <v>12</v>
      </c>
      <c r="I295" s="134"/>
      <c r="J295" s="135">
        <f t="shared" si="50"/>
        <v>0</v>
      </c>
      <c r="K295" s="131" t="s">
        <v>1</v>
      </c>
      <c r="L295" s="28"/>
      <c r="M295" s="136" t="s">
        <v>1</v>
      </c>
      <c r="N295" s="137" t="s">
        <v>39</v>
      </c>
      <c r="P295" s="138">
        <f t="shared" si="51"/>
        <v>0</v>
      </c>
      <c r="Q295" s="138">
        <v>0</v>
      </c>
      <c r="R295" s="138">
        <f t="shared" si="52"/>
        <v>0</v>
      </c>
      <c r="S295" s="138">
        <v>0</v>
      </c>
      <c r="T295" s="139">
        <f t="shared" si="53"/>
        <v>0</v>
      </c>
      <c r="AR295" s="140" t="s">
        <v>193</v>
      </c>
      <c r="AT295" s="140" t="s">
        <v>132</v>
      </c>
      <c r="AU295" s="140" t="s">
        <v>84</v>
      </c>
      <c r="AY295" s="13" t="s">
        <v>129</v>
      </c>
      <c r="BE295" s="141">
        <f t="shared" si="54"/>
        <v>0</v>
      </c>
      <c r="BF295" s="141">
        <f t="shared" si="55"/>
        <v>0</v>
      </c>
      <c r="BG295" s="141">
        <f t="shared" si="56"/>
        <v>0</v>
      </c>
      <c r="BH295" s="141">
        <f t="shared" si="57"/>
        <v>0</v>
      </c>
      <c r="BI295" s="141">
        <f t="shared" si="58"/>
        <v>0</v>
      </c>
      <c r="BJ295" s="13" t="s">
        <v>82</v>
      </c>
      <c r="BK295" s="141">
        <f t="shared" si="59"/>
        <v>0</v>
      </c>
      <c r="BL295" s="13" t="s">
        <v>193</v>
      </c>
      <c r="BM295" s="140" t="s">
        <v>801</v>
      </c>
    </row>
    <row r="296" spans="2:65" s="11" customFormat="1" ht="25.9" customHeight="1">
      <c r="B296" s="116"/>
      <c r="D296" s="117" t="s">
        <v>73</v>
      </c>
      <c r="E296" s="118" t="s">
        <v>802</v>
      </c>
      <c r="F296" s="118" t="s">
        <v>803</v>
      </c>
      <c r="I296" s="119"/>
      <c r="J296" s="120">
        <f>BK296</f>
        <v>0</v>
      </c>
      <c r="L296" s="116"/>
      <c r="M296" s="121"/>
      <c r="P296" s="122">
        <f>P297</f>
        <v>0</v>
      </c>
      <c r="R296" s="122">
        <f>R297</f>
        <v>0</v>
      </c>
      <c r="T296" s="123">
        <f>T297</f>
        <v>0</v>
      </c>
      <c r="AR296" s="117" t="s">
        <v>136</v>
      </c>
      <c r="AT296" s="124" t="s">
        <v>73</v>
      </c>
      <c r="AU296" s="124" t="s">
        <v>74</v>
      </c>
      <c r="AY296" s="117" t="s">
        <v>129</v>
      </c>
      <c r="BK296" s="125">
        <f>BK297</f>
        <v>0</v>
      </c>
    </row>
    <row r="297" spans="2:65" s="1" customFormat="1" ht="36">
      <c r="B297" s="128"/>
      <c r="C297" s="129" t="s">
        <v>816</v>
      </c>
      <c r="D297" s="129" t="s">
        <v>132</v>
      </c>
      <c r="E297" s="130" t="s">
        <v>805</v>
      </c>
      <c r="F297" s="131" t="s">
        <v>806</v>
      </c>
      <c r="G297" s="132" t="s">
        <v>769</v>
      </c>
      <c r="H297" s="133">
        <v>60</v>
      </c>
      <c r="I297" s="134"/>
      <c r="J297" s="135">
        <f>ROUND(I297*H297,2)</f>
        <v>0</v>
      </c>
      <c r="K297" s="131" t="s">
        <v>192</v>
      </c>
      <c r="L297" s="28"/>
      <c r="M297" s="136" t="s">
        <v>1</v>
      </c>
      <c r="N297" s="137" t="s">
        <v>39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807</v>
      </c>
      <c r="AT297" s="140" t="s">
        <v>132</v>
      </c>
      <c r="AU297" s="140" t="s">
        <v>82</v>
      </c>
      <c r="AY297" s="13" t="s">
        <v>129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3" t="s">
        <v>82</v>
      </c>
      <c r="BK297" s="141">
        <f>ROUND(I297*H297,2)</f>
        <v>0</v>
      </c>
      <c r="BL297" s="13" t="s">
        <v>807</v>
      </c>
      <c r="BM297" s="140" t="s">
        <v>808</v>
      </c>
    </row>
    <row r="298" spans="2:65" s="11" customFormat="1" ht="25.9" customHeight="1">
      <c r="B298" s="116"/>
      <c r="D298" s="117" t="s">
        <v>73</v>
      </c>
      <c r="E298" s="118" t="s">
        <v>126</v>
      </c>
      <c r="F298" s="118" t="s">
        <v>127</v>
      </c>
      <c r="I298" s="119"/>
      <c r="J298" s="120">
        <f>BK298</f>
        <v>0</v>
      </c>
      <c r="L298" s="116"/>
      <c r="M298" s="121"/>
      <c r="P298" s="122">
        <f>P299+P302+P305+P307+P310+P312</f>
        <v>0</v>
      </c>
      <c r="R298" s="122">
        <f>R299+R302+R305+R307+R310+R312</f>
        <v>0</v>
      </c>
      <c r="T298" s="123">
        <f>T299+T302+T305+T307+T310+T312</f>
        <v>0</v>
      </c>
      <c r="AR298" s="117" t="s">
        <v>128</v>
      </c>
      <c r="AT298" s="124" t="s">
        <v>73</v>
      </c>
      <c r="AU298" s="124" t="s">
        <v>74</v>
      </c>
      <c r="AY298" s="117" t="s">
        <v>129</v>
      </c>
      <c r="BK298" s="125">
        <f>BK299+BK302+BK305+BK307+BK310+BK312</f>
        <v>0</v>
      </c>
    </row>
    <row r="299" spans="2:65" s="11" customFormat="1" ht="22.9" customHeight="1">
      <c r="B299" s="116"/>
      <c r="D299" s="117" t="s">
        <v>73</v>
      </c>
      <c r="E299" s="126" t="s">
        <v>809</v>
      </c>
      <c r="F299" s="126" t="s">
        <v>810</v>
      </c>
      <c r="I299" s="119"/>
      <c r="J299" s="127">
        <f>BK299</f>
        <v>0</v>
      </c>
      <c r="L299" s="116"/>
      <c r="M299" s="121"/>
      <c r="P299" s="122">
        <f>SUM(P300:P301)</f>
        <v>0</v>
      </c>
      <c r="R299" s="122">
        <f>SUM(R300:R301)</f>
        <v>0</v>
      </c>
      <c r="T299" s="123">
        <f>SUM(T300:T301)</f>
        <v>0</v>
      </c>
      <c r="AR299" s="117" t="s">
        <v>128</v>
      </c>
      <c r="AT299" s="124" t="s">
        <v>73</v>
      </c>
      <c r="AU299" s="124" t="s">
        <v>82</v>
      </c>
      <c r="AY299" s="117" t="s">
        <v>129</v>
      </c>
      <c r="BK299" s="125">
        <f>SUM(BK300:BK301)</f>
        <v>0</v>
      </c>
    </row>
    <row r="300" spans="2:65" s="1" customFormat="1" ht="16.5" customHeight="1">
      <c r="B300" s="128"/>
      <c r="C300" s="129" t="s">
        <v>822</v>
      </c>
      <c r="D300" s="129" t="s">
        <v>132</v>
      </c>
      <c r="E300" s="130" t="s">
        <v>812</v>
      </c>
      <c r="F300" s="131" t="s">
        <v>813</v>
      </c>
      <c r="G300" s="132" t="s">
        <v>246</v>
      </c>
      <c r="H300" s="133">
        <v>1</v>
      </c>
      <c r="I300" s="134"/>
      <c r="J300" s="135">
        <f>ROUND(I300*H300,2)</f>
        <v>0</v>
      </c>
      <c r="K300" s="131" t="s">
        <v>192</v>
      </c>
      <c r="L300" s="28"/>
      <c r="M300" s="136" t="s">
        <v>1</v>
      </c>
      <c r="N300" s="137" t="s">
        <v>39</v>
      </c>
      <c r="P300" s="138">
        <f>O300*H300</f>
        <v>0</v>
      </c>
      <c r="Q300" s="138">
        <v>0</v>
      </c>
      <c r="R300" s="138">
        <f>Q300*H300</f>
        <v>0</v>
      </c>
      <c r="S300" s="138">
        <v>0</v>
      </c>
      <c r="T300" s="139">
        <f>S300*H300</f>
        <v>0</v>
      </c>
      <c r="AR300" s="140" t="s">
        <v>814</v>
      </c>
      <c r="AT300" s="140" t="s">
        <v>132</v>
      </c>
      <c r="AU300" s="140" t="s">
        <v>84</v>
      </c>
      <c r="AY300" s="13" t="s">
        <v>129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3" t="s">
        <v>82</v>
      </c>
      <c r="BK300" s="141">
        <f>ROUND(I300*H300,2)</f>
        <v>0</v>
      </c>
      <c r="BL300" s="13" t="s">
        <v>814</v>
      </c>
      <c r="BM300" s="140" t="s">
        <v>815</v>
      </c>
    </row>
    <row r="301" spans="2:65" s="1" customFormat="1" ht="48">
      <c r="B301" s="128"/>
      <c r="C301" s="129" t="s">
        <v>826</v>
      </c>
      <c r="D301" s="129" t="s">
        <v>132</v>
      </c>
      <c r="E301" s="130" t="s">
        <v>817</v>
      </c>
      <c r="F301" s="131" t="s">
        <v>818</v>
      </c>
      <c r="G301" s="132" t="s">
        <v>246</v>
      </c>
      <c r="H301" s="133">
        <v>1</v>
      </c>
      <c r="I301" s="134"/>
      <c r="J301" s="135">
        <f>ROUND(I301*H301,2)</f>
        <v>0</v>
      </c>
      <c r="K301" s="131" t="s">
        <v>192</v>
      </c>
      <c r="L301" s="28"/>
      <c r="M301" s="136" t="s">
        <v>1</v>
      </c>
      <c r="N301" s="137" t="s">
        <v>39</v>
      </c>
      <c r="P301" s="138">
        <f>O301*H301</f>
        <v>0</v>
      </c>
      <c r="Q301" s="138">
        <v>0</v>
      </c>
      <c r="R301" s="138">
        <f>Q301*H301</f>
        <v>0</v>
      </c>
      <c r="S301" s="138">
        <v>0</v>
      </c>
      <c r="T301" s="139">
        <f>S301*H301</f>
        <v>0</v>
      </c>
      <c r="AR301" s="140" t="s">
        <v>814</v>
      </c>
      <c r="AT301" s="140" t="s">
        <v>132</v>
      </c>
      <c r="AU301" s="140" t="s">
        <v>84</v>
      </c>
      <c r="AY301" s="13" t="s">
        <v>129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3" t="s">
        <v>82</v>
      </c>
      <c r="BK301" s="141">
        <f>ROUND(I301*H301,2)</f>
        <v>0</v>
      </c>
      <c r="BL301" s="13" t="s">
        <v>814</v>
      </c>
      <c r="BM301" s="140" t="s">
        <v>819</v>
      </c>
    </row>
    <row r="302" spans="2:65" s="11" customFormat="1" ht="22.9" customHeight="1">
      <c r="B302" s="116"/>
      <c r="D302" s="117" t="s">
        <v>73</v>
      </c>
      <c r="E302" s="126" t="s">
        <v>820</v>
      </c>
      <c r="F302" s="126" t="s">
        <v>821</v>
      </c>
      <c r="I302" s="119"/>
      <c r="J302" s="127">
        <f>BK302</f>
        <v>0</v>
      </c>
      <c r="L302" s="116"/>
      <c r="M302" s="121"/>
      <c r="P302" s="122">
        <f>SUM(P303:P304)</f>
        <v>0</v>
      </c>
      <c r="R302" s="122">
        <f>SUM(R303:R304)</f>
        <v>0</v>
      </c>
      <c r="T302" s="123">
        <f>SUM(T303:T304)</f>
        <v>0</v>
      </c>
      <c r="AR302" s="117" t="s">
        <v>128</v>
      </c>
      <c r="AT302" s="124" t="s">
        <v>73</v>
      </c>
      <c r="AU302" s="124" t="s">
        <v>82</v>
      </c>
      <c r="AY302" s="117" t="s">
        <v>129</v>
      </c>
      <c r="BK302" s="125">
        <f>SUM(BK303:BK304)</f>
        <v>0</v>
      </c>
    </row>
    <row r="303" spans="2:65" s="1" customFormat="1" ht="16.5" customHeight="1">
      <c r="B303" s="128"/>
      <c r="C303" s="129" t="s">
        <v>830</v>
      </c>
      <c r="D303" s="129" t="s">
        <v>132</v>
      </c>
      <c r="E303" s="130" t="s">
        <v>823</v>
      </c>
      <c r="F303" s="131" t="s">
        <v>824</v>
      </c>
      <c r="G303" s="132" t="s">
        <v>246</v>
      </c>
      <c r="H303" s="133">
        <v>1</v>
      </c>
      <c r="I303" s="134"/>
      <c r="J303" s="135">
        <f>ROUND(I303*H303,2)</f>
        <v>0</v>
      </c>
      <c r="K303" s="131" t="s">
        <v>1</v>
      </c>
      <c r="L303" s="28"/>
      <c r="M303" s="136" t="s">
        <v>1</v>
      </c>
      <c r="N303" s="137" t="s">
        <v>39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193</v>
      </c>
      <c r="AT303" s="140" t="s">
        <v>132</v>
      </c>
      <c r="AU303" s="140" t="s">
        <v>84</v>
      </c>
      <c r="AY303" s="13" t="s">
        <v>129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3" t="s">
        <v>82</v>
      </c>
      <c r="BK303" s="141">
        <f>ROUND(I303*H303,2)</f>
        <v>0</v>
      </c>
      <c r="BL303" s="13" t="s">
        <v>193</v>
      </c>
      <c r="BM303" s="140" t="s">
        <v>825</v>
      </c>
    </row>
    <row r="304" spans="2:65" s="1" customFormat="1" ht="16.5" customHeight="1">
      <c r="B304" s="128"/>
      <c r="C304" s="129" t="s">
        <v>836</v>
      </c>
      <c r="D304" s="129" t="s">
        <v>132</v>
      </c>
      <c r="E304" s="130" t="s">
        <v>827</v>
      </c>
      <c r="F304" s="131" t="s">
        <v>828</v>
      </c>
      <c r="G304" s="132" t="s">
        <v>246</v>
      </c>
      <c r="H304" s="133">
        <v>1</v>
      </c>
      <c r="I304" s="134"/>
      <c r="J304" s="135">
        <f>ROUND(I304*H304,2)</f>
        <v>0</v>
      </c>
      <c r="K304" s="131" t="s">
        <v>1</v>
      </c>
      <c r="L304" s="28"/>
      <c r="M304" s="136" t="s">
        <v>1</v>
      </c>
      <c r="N304" s="137" t="s">
        <v>39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193</v>
      </c>
      <c r="AT304" s="140" t="s">
        <v>132</v>
      </c>
      <c r="AU304" s="140" t="s">
        <v>84</v>
      </c>
      <c r="AY304" s="13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3" t="s">
        <v>82</v>
      </c>
      <c r="BK304" s="141">
        <f>ROUND(I304*H304,2)</f>
        <v>0</v>
      </c>
      <c r="BL304" s="13" t="s">
        <v>193</v>
      </c>
      <c r="BM304" s="140" t="s">
        <v>829</v>
      </c>
    </row>
    <row r="305" spans="2:65" s="11" customFormat="1" ht="22.9" customHeight="1">
      <c r="B305" s="116"/>
      <c r="D305" s="117" t="s">
        <v>73</v>
      </c>
      <c r="E305" s="126" t="s">
        <v>148</v>
      </c>
      <c r="F305" s="126" t="s">
        <v>149</v>
      </c>
      <c r="I305" s="119"/>
      <c r="J305" s="127">
        <f>BK305</f>
        <v>0</v>
      </c>
      <c r="L305" s="116"/>
      <c r="M305" s="121"/>
      <c r="P305" s="122">
        <f>P306</f>
        <v>0</v>
      </c>
      <c r="R305" s="122">
        <f>R306</f>
        <v>0</v>
      </c>
      <c r="T305" s="123">
        <f>T306</f>
        <v>0</v>
      </c>
      <c r="AR305" s="117" t="s">
        <v>128</v>
      </c>
      <c r="AT305" s="124" t="s">
        <v>73</v>
      </c>
      <c r="AU305" s="124" t="s">
        <v>82</v>
      </c>
      <c r="AY305" s="117" t="s">
        <v>129</v>
      </c>
      <c r="BK305" s="125">
        <f>BK306</f>
        <v>0</v>
      </c>
    </row>
    <row r="306" spans="2:65" s="1" customFormat="1" ht="48">
      <c r="B306" s="128"/>
      <c r="C306" s="129" t="s">
        <v>840</v>
      </c>
      <c r="D306" s="129" t="s">
        <v>132</v>
      </c>
      <c r="E306" s="130" t="s">
        <v>831</v>
      </c>
      <c r="F306" s="131" t="s">
        <v>832</v>
      </c>
      <c r="G306" s="132" t="s">
        <v>246</v>
      </c>
      <c r="H306" s="133">
        <v>1</v>
      </c>
      <c r="I306" s="134"/>
      <c r="J306" s="135">
        <f>ROUND(I306*H306,2)</f>
        <v>0</v>
      </c>
      <c r="K306" s="131" t="s">
        <v>192</v>
      </c>
      <c r="L306" s="28"/>
      <c r="M306" s="136" t="s">
        <v>1</v>
      </c>
      <c r="N306" s="137" t="s">
        <v>39</v>
      </c>
      <c r="P306" s="138">
        <f>O306*H306</f>
        <v>0</v>
      </c>
      <c r="Q306" s="138">
        <v>0</v>
      </c>
      <c r="R306" s="138">
        <f>Q306*H306</f>
        <v>0</v>
      </c>
      <c r="S306" s="138">
        <v>0</v>
      </c>
      <c r="T306" s="139">
        <f>S306*H306</f>
        <v>0</v>
      </c>
      <c r="AR306" s="140" t="s">
        <v>814</v>
      </c>
      <c r="AT306" s="140" t="s">
        <v>132</v>
      </c>
      <c r="AU306" s="140" t="s">
        <v>84</v>
      </c>
      <c r="AY306" s="13" t="s">
        <v>129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3" t="s">
        <v>82</v>
      </c>
      <c r="BK306" s="141">
        <f>ROUND(I306*H306,2)</f>
        <v>0</v>
      </c>
      <c r="BL306" s="13" t="s">
        <v>814</v>
      </c>
      <c r="BM306" s="140" t="s">
        <v>833</v>
      </c>
    </row>
    <row r="307" spans="2:65" s="11" customFormat="1" ht="22.9" customHeight="1">
      <c r="B307" s="116"/>
      <c r="D307" s="117" t="s">
        <v>73</v>
      </c>
      <c r="E307" s="126" t="s">
        <v>834</v>
      </c>
      <c r="F307" s="126" t="s">
        <v>835</v>
      </c>
      <c r="I307" s="119"/>
      <c r="J307" s="127">
        <f>BK307</f>
        <v>0</v>
      </c>
      <c r="L307" s="116"/>
      <c r="M307" s="121"/>
      <c r="P307" s="122">
        <f>SUM(P308:P309)</f>
        <v>0</v>
      </c>
      <c r="R307" s="122">
        <f>SUM(R308:R309)</f>
        <v>0</v>
      </c>
      <c r="T307" s="123">
        <f>SUM(T308:T309)</f>
        <v>0</v>
      </c>
      <c r="AR307" s="117" t="s">
        <v>128</v>
      </c>
      <c r="AT307" s="124" t="s">
        <v>73</v>
      </c>
      <c r="AU307" s="124" t="s">
        <v>82</v>
      </c>
      <c r="AY307" s="117" t="s">
        <v>129</v>
      </c>
      <c r="BK307" s="125">
        <f>SUM(BK308:BK309)</f>
        <v>0</v>
      </c>
    </row>
    <row r="308" spans="2:65" s="1" customFormat="1" ht="33" customHeight="1">
      <c r="B308" s="128"/>
      <c r="C308" s="129" t="s">
        <v>846</v>
      </c>
      <c r="D308" s="129" t="s">
        <v>132</v>
      </c>
      <c r="E308" s="130" t="s">
        <v>837</v>
      </c>
      <c r="F308" s="131" t="s">
        <v>838</v>
      </c>
      <c r="G308" s="132" t="s">
        <v>246</v>
      </c>
      <c r="H308" s="133">
        <v>1</v>
      </c>
      <c r="I308" s="134"/>
      <c r="J308" s="135">
        <f>ROUND(I308*H308,2)</f>
        <v>0</v>
      </c>
      <c r="K308" s="131" t="s">
        <v>1</v>
      </c>
      <c r="L308" s="28"/>
      <c r="M308" s="136" t="s">
        <v>1</v>
      </c>
      <c r="N308" s="137" t="s">
        <v>39</v>
      </c>
      <c r="P308" s="138">
        <f>O308*H308</f>
        <v>0</v>
      </c>
      <c r="Q308" s="138">
        <v>0</v>
      </c>
      <c r="R308" s="138">
        <f>Q308*H308</f>
        <v>0</v>
      </c>
      <c r="S308" s="138">
        <v>0</v>
      </c>
      <c r="T308" s="139">
        <f>S308*H308</f>
        <v>0</v>
      </c>
      <c r="AR308" s="140" t="s">
        <v>193</v>
      </c>
      <c r="AT308" s="140" t="s">
        <v>132</v>
      </c>
      <c r="AU308" s="140" t="s">
        <v>84</v>
      </c>
      <c r="AY308" s="13" t="s">
        <v>129</v>
      </c>
      <c r="BE308" s="141">
        <f>IF(N308="základní",J308,0)</f>
        <v>0</v>
      </c>
      <c r="BF308" s="141">
        <f>IF(N308="snížená",J308,0)</f>
        <v>0</v>
      </c>
      <c r="BG308" s="141">
        <f>IF(N308="zákl. přenesená",J308,0)</f>
        <v>0</v>
      </c>
      <c r="BH308" s="141">
        <f>IF(N308="sníž. přenesená",J308,0)</f>
        <v>0</v>
      </c>
      <c r="BI308" s="141">
        <f>IF(N308="nulová",J308,0)</f>
        <v>0</v>
      </c>
      <c r="BJ308" s="13" t="s">
        <v>82</v>
      </c>
      <c r="BK308" s="141">
        <f>ROUND(I308*H308,2)</f>
        <v>0</v>
      </c>
      <c r="BL308" s="13" t="s">
        <v>193</v>
      </c>
      <c r="BM308" s="140" t="s">
        <v>839</v>
      </c>
    </row>
    <row r="309" spans="2:65" s="1" customFormat="1" ht="16.5" customHeight="1">
      <c r="B309" s="128"/>
      <c r="C309" s="129" t="s">
        <v>850</v>
      </c>
      <c r="D309" s="129" t="s">
        <v>132</v>
      </c>
      <c r="E309" s="130" t="s">
        <v>841</v>
      </c>
      <c r="F309" s="131" t="s">
        <v>842</v>
      </c>
      <c r="G309" s="132" t="s">
        <v>246</v>
      </c>
      <c r="H309" s="133">
        <v>1</v>
      </c>
      <c r="I309" s="134"/>
      <c r="J309" s="135">
        <f>ROUND(I309*H309,2)</f>
        <v>0</v>
      </c>
      <c r="K309" s="131" t="s">
        <v>1</v>
      </c>
      <c r="L309" s="28"/>
      <c r="M309" s="136" t="s">
        <v>1</v>
      </c>
      <c r="N309" s="137" t="s">
        <v>39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193</v>
      </c>
      <c r="AT309" s="140" t="s">
        <v>132</v>
      </c>
      <c r="AU309" s="140" t="s">
        <v>84</v>
      </c>
      <c r="AY309" s="13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3" t="s">
        <v>82</v>
      </c>
      <c r="BK309" s="141">
        <f>ROUND(I309*H309,2)</f>
        <v>0</v>
      </c>
      <c r="BL309" s="13" t="s">
        <v>193</v>
      </c>
      <c r="BM309" s="140" t="s">
        <v>843</v>
      </c>
    </row>
    <row r="310" spans="2:65" s="11" customFormat="1" ht="22.9" customHeight="1">
      <c r="B310" s="116"/>
      <c r="D310" s="117" t="s">
        <v>73</v>
      </c>
      <c r="E310" s="126" t="s">
        <v>844</v>
      </c>
      <c r="F310" s="126" t="s">
        <v>845</v>
      </c>
      <c r="I310" s="119"/>
      <c r="J310" s="127">
        <f>BK310</f>
        <v>0</v>
      </c>
      <c r="L310" s="116"/>
      <c r="M310" s="121"/>
      <c r="P310" s="122">
        <f>P311</f>
        <v>0</v>
      </c>
      <c r="R310" s="122">
        <f>R311</f>
        <v>0</v>
      </c>
      <c r="T310" s="123">
        <f>T311</f>
        <v>0</v>
      </c>
      <c r="AR310" s="117" t="s">
        <v>128</v>
      </c>
      <c r="AT310" s="124" t="s">
        <v>73</v>
      </c>
      <c r="AU310" s="124" t="s">
        <v>82</v>
      </c>
      <c r="AY310" s="117" t="s">
        <v>129</v>
      </c>
      <c r="BK310" s="125">
        <f>BK311</f>
        <v>0</v>
      </c>
    </row>
    <row r="311" spans="2:65" s="1" customFormat="1" ht="16.5" customHeight="1">
      <c r="B311" s="128"/>
      <c r="C311" s="129" t="s">
        <v>853</v>
      </c>
      <c r="D311" s="129" t="s">
        <v>132</v>
      </c>
      <c r="E311" s="130" t="s">
        <v>847</v>
      </c>
      <c r="F311" s="131" t="s">
        <v>848</v>
      </c>
      <c r="G311" s="132" t="s">
        <v>246</v>
      </c>
      <c r="H311" s="133">
        <v>1</v>
      </c>
      <c r="I311" s="134"/>
      <c r="J311" s="135">
        <f>ROUND(I311*H311,2)</f>
        <v>0</v>
      </c>
      <c r="K311" s="131" t="s">
        <v>1</v>
      </c>
      <c r="L311" s="28"/>
      <c r="M311" s="136" t="s">
        <v>1</v>
      </c>
      <c r="N311" s="137" t="s">
        <v>39</v>
      </c>
      <c r="P311" s="138">
        <f>O311*H311</f>
        <v>0</v>
      </c>
      <c r="Q311" s="138">
        <v>0</v>
      </c>
      <c r="R311" s="138">
        <f>Q311*H311</f>
        <v>0</v>
      </c>
      <c r="S311" s="138">
        <v>0</v>
      </c>
      <c r="T311" s="139">
        <f>S311*H311</f>
        <v>0</v>
      </c>
      <c r="AR311" s="140" t="s">
        <v>193</v>
      </c>
      <c r="AT311" s="140" t="s">
        <v>132</v>
      </c>
      <c r="AU311" s="140" t="s">
        <v>84</v>
      </c>
      <c r="AY311" s="13" t="s">
        <v>129</v>
      </c>
      <c r="BE311" s="141">
        <f>IF(N311="základní",J311,0)</f>
        <v>0</v>
      </c>
      <c r="BF311" s="141">
        <f>IF(N311="snížená",J311,0)</f>
        <v>0</v>
      </c>
      <c r="BG311" s="141">
        <f>IF(N311="zákl. přenesená",J311,0)</f>
        <v>0</v>
      </c>
      <c r="BH311" s="141">
        <f>IF(N311="sníž. přenesená",J311,0)</f>
        <v>0</v>
      </c>
      <c r="BI311" s="141">
        <f>IF(N311="nulová",J311,0)</f>
        <v>0</v>
      </c>
      <c r="BJ311" s="13" t="s">
        <v>82</v>
      </c>
      <c r="BK311" s="141">
        <f>ROUND(I311*H311,2)</f>
        <v>0</v>
      </c>
      <c r="BL311" s="13" t="s">
        <v>193</v>
      </c>
      <c r="BM311" s="140" t="s">
        <v>849</v>
      </c>
    </row>
    <row r="312" spans="2:65" s="11" customFormat="1" ht="22.9" customHeight="1">
      <c r="B312" s="116"/>
      <c r="D312" s="117" t="s">
        <v>73</v>
      </c>
      <c r="E312" s="126" t="s">
        <v>161</v>
      </c>
      <c r="F312" s="126" t="s">
        <v>162</v>
      </c>
      <c r="I312" s="119"/>
      <c r="J312" s="127">
        <f>BK312</f>
        <v>0</v>
      </c>
      <c r="L312" s="116"/>
      <c r="M312" s="121"/>
      <c r="P312" s="122">
        <f>SUM(P313:P347)</f>
        <v>0</v>
      </c>
      <c r="R312" s="122">
        <f>SUM(R313:R347)</f>
        <v>0</v>
      </c>
      <c r="T312" s="123">
        <f>SUM(T313:T347)</f>
        <v>0</v>
      </c>
      <c r="AR312" s="117" t="s">
        <v>128</v>
      </c>
      <c r="AT312" s="124" t="s">
        <v>73</v>
      </c>
      <c r="AU312" s="124" t="s">
        <v>82</v>
      </c>
      <c r="AY312" s="117" t="s">
        <v>129</v>
      </c>
      <c r="BK312" s="125">
        <f>SUM(BK313:BK347)</f>
        <v>0</v>
      </c>
    </row>
    <row r="313" spans="2:65" s="1" customFormat="1" ht="16.5" customHeight="1">
      <c r="B313" s="128"/>
      <c r="C313" s="129" t="s">
        <v>856</v>
      </c>
      <c r="D313" s="129" t="s">
        <v>132</v>
      </c>
      <c r="E313" s="130" t="s">
        <v>164</v>
      </c>
      <c r="F313" s="131" t="s">
        <v>851</v>
      </c>
      <c r="G313" s="132" t="s">
        <v>246</v>
      </c>
      <c r="H313" s="133">
        <v>1</v>
      </c>
      <c r="I313" s="134"/>
      <c r="J313" s="135">
        <f>ROUND(I313*H313,2)</f>
        <v>0</v>
      </c>
      <c r="K313" s="131" t="s">
        <v>1</v>
      </c>
      <c r="L313" s="28"/>
      <c r="M313" s="136" t="s">
        <v>1</v>
      </c>
      <c r="N313" s="137" t="s">
        <v>39</v>
      </c>
      <c r="P313" s="138">
        <f>O313*H313</f>
        <v>0</v>
      </c>
      <c r="Q313" s="138">
        <v>0</v>
      </c>
      <c r="R313" s="138">
        <f>Q313*H313</f>
        <v>0</v>
      </c>
      <c r="S313" s="138">
        <v>0</v>
      </c>
      <c r="T313" s="139">
        <f>S313*H313</f>
        <v>0</v>
      </c>
      <c r="AR313" s="140" t="s">
        <v>193</v>
      </c>
      <c r="AT313" s="140" t="s">
        <v>132</v>
      </c>
      <c r="AU313" s="140" t="s">
        <v>84</v>
      </c>
      <c r="AY313" s="13" t="s">
        <v>129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3" t="s">
        <v>82</v>
      </c>
      <c r="BK313" s="141">
        <f>ROUND(I313*H313,2)</f>
        <v>0</v>
      </c>
      <c r="BL313" s="13" t="s">
        <v>193</v>
      </c>
      <c r="BM313" s="140" t="s">
        <v>852</v>
      </c>
    </row>
    <row r="314" spans="2:65" s="1" customFormat="1" ht="16.5" customHeight="1">
      <c r="B314" s="128"/>
      <c r="C314" s="129" t="s">
        <v>860</v>
      </c>
      <c r="D314" s="129" t="s">
        <v>132</v>
      </c>
      <c r="E314" s="130" t="s">
        <v>168</v>
      </c>
      <c r="F314" s="131" t="s">
        <v>854</v>
      </c>
      <c r="G314" s="132" t="s">
        <v>246</v>
      </c>
      <c r="H314" s="133">
        <v>1</v>
      </c>
      <c r="I314" s="134"/>
      <c r="J314" s="135">
        <f>ROUND(I314*H314,2)</f>
        <v>0</v>
      </c>
      <c r="K314" s="131" t="s">
        <v>1</v>
      </c>
      <c r="L314" s="28"/>
      <c r="M314" s="136" t="s">
        <v>1</v>
      </c>
      <c r="N314" s="137" t="s">
        <v>39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193</v>
      </c>
      <c r="AT314" s="140" t="s">
        <v>132</v>
      </c>
      <c r="AU314" s="140" t="s">
        <v>84</v>
      </c>
      <c r="AY314" s="13" t="s">
        <v>129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3" t="s">
        <v>82</v>
      </c>
      <c r="BK314" s="141">
        <f>ROUND(I314*H314,2)</f>
        <v>0</v>
      </c>
      <c r="BL314" s="13" t="s">
        <v>193</v>
      </c>
      <c r="BM314" s="140" t="s">
        <v>855</v>
      </c>
    </row>
    <row r="315" spans="2:65" s="1" customFormat="1" ht="24">
      <c r="B315" s="128"/>
      <c r="C315" s="129" t="s">
        <v>864</v>
      </c>
      <c r="D315" s="129" t="s">
        <v>132</v>
      </c>
      <c r="E315" s="130" t="s">
        <v>857</v>
      </c>
      <c r="F315" s="131" t="s">
        <v>858</v>
      </c>
      <c r="G315" s="132" t="s">
        <v>246</v>
      </c>
      <c r="H315" s="133">
        <v>1</v>
      </c>
      <c r="I315" s="134"/>
      <c r="J315" s="135">
        <f>ROUND(I315*H315,2)</f>
        <v>0</v>
      </c>
      <c r="K315" s="131" t="s">
        <v>1</v>
      </c>
      <c r="L315" s="28"/>
      <c r="M315" s="136" t="s">
        <v>1</v>
      </c>
      <c r="N315" s="137" t="s">
        <v>39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193</v>
      </c>
      <c r="AT315" s="140" t="s">
        <v>132</v>
      </c>
      <c r="AU315" s="140" t="s">
        <v>84</v>
      </c>
      <c r="AY315" s="13" t="s">
        <v>129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3" t="s">
        <v>82</v>
      </c>
      <c r="BK315" s="141">
        <f>ROUND(I315*H315,2)</f>
        <v>0</v>
      </c>
      <c r="BL315" s="13" t="s">
        <v>193</v>
      </c>
      <c r="BM315" s="140" t="s">
        <v>859</v>
      </c>
    </row>
    <row r="316" spans="2:65" s="1" customFormat="1" ht="24">
      <c r="B316" s="128"/>
      <c r="C316" s="129" t="s">
        <v>869</v>
      </c>
      <c r="D316" s="129" t="s">
        <v>132</v>
      </c>
      <c r="E316" s="130" t="s">
        <v>861</v>
      </c>
      <c r="F316" s="131" t="s">
        <v>862</v>
      </c>
      <c r="G316" s="132" t="s">
        <v>246</v>
      </c>
      <c r="H316" s="133">
        <v>1</v>
      </c>
      <c r="I316" s="134"/>
      <c r="J316" s="135">
        <f>ROUND(I316*H316,2)</f>
        <v>0</v>
      </c>
      <c r="K316" s="131" t="s">
        <v>1</v>
      </c>
      <c r="L316" s="28"/>
      <c r="M316" s="136" t="s">
        <v>1</v>
      </c>
      <c r="N316" s="137" t="s">
        <v>39</v>
      </c>
      <c r="P316" s="138">
        <f>O316*H316</f>
        <v>0</v>
      </c>
      <c r="Q316" s="138">
        <v>0</v>
      </c>
      <c r="R316" s="138">
        <f>Q316*H316</f>
        <v>0</v>
      </c>
      <c r="S316" s="138">
        <v>0</v>
      </c>
      <c r="T316" s="139">
        <f>S316*H316</f>
        <v>0</v>
      </c>
      <c r="AR316" s="140" t="s">
        <v>193</v>
      </c>
      <c r="AT316" s="140" t="s">
        <v>132</v>
      </c>
      <c r="AU316" s="140" t="s">
        <v>84</v>
      </c>
      <c r="AY316" s="13" t="s">
        <v>129</v>
      </c>
      <c r="BE316" s="141">
        <f>IF(N316="základní",J316,0)</f>
        <v>0</v>
      </c>
      <c r="BF316" s="141">
        <f>IF(N316="snížená",J316,0)</f>
        <v>0</v>
      </c>
      <c r="BG316" s="141">
        <f>IF(N316="zákl. přenesená",J316,0)</f>
        <v>0</v>
      </c>
      <c r="BH316" s="141">
        <f>IF(N316="sníž. přenesená",J316,0)</f>
        <v>0</v>
      </c>
      <c r="BI316" s="141">
        <f>IF(N316="nulová",J316,0)</f>
        <v>0</v>
      </c>
      <c r="BJ316" s="13" t="s">
        <v>82</v>
      </c>
      <c r="BK316" s="141">
        <f>ROUND(I316*H316,2)</f>
        <v>0</v>
      </c>
      <c r="BL316" s="13" t="s">
        <v>193</v>
      </c>
      <c r="BM316" s="140" t="s">
        <v>863</v>
      </c>
    </row>
    <row r="317" spans="2:65" s="1" customFormat="1" ht="16.5" customHeight="1">
      <c r="B317" s="128"/>
      <c r="C317" s="129" t="s">
        <v>873</v>
      </c>
      <c r="D317" s="129" t="s">
        <v>132</v>
      </c>
      <c r="E317" s="130" t="s">
        <v>865</v>
      </c>
      <c r="F317" s="131" t="s">
        <v>866</v>
      </c>
      <c r="G317" s="132" t="s">
        <v>769</v>
      </c>
      <c r="H317" s="133">
        <v>88</v>
      </c>
      <c r="I317" s="134"/>
      <c r="J317" s="135">
        <f>ROUND(I317*H317,2)</f>
        <v>0</v>
      </c>
      <c r="K317" s="131" t="s">
        <v>1</v>
      </c>
      <c r="L317" s="28"/>
      <c r="M317" s="136" t="s">
        <v>1</v>
      </c>
      <c r="N317" s="137" t="s">
        <v>39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193</v>
      </c>
      <c r="AT317" s="140" t="s">
        <v>132</v>
      </c>
      <c r="AU317" s="140" t="s">
        <v>84</v>
      </c>
      <c r="AY317" s="13" t="s">
        <v>129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3" t="s">
        <v>82</v>
      </c>
      <c r="BK317" s="141">
        <f>ROUND(I317*H317,2)</f>
        <v>0</v>
      </c>
      <c r="BL317" s="13" t="s">
        <v>193</v>
      </c>
      <c r="BM317" s="140" t="s">
        <v>867</v>
      </c>
    </row>
    <row r="318" spans="2:65" s="1" customFormat="1" ht="29.25">
      <c r="B318" s="28"/>
      <c r="D318" s="158" t="s">
        <v>582</v>
      </c>
      <c r="F318" s="159" t="s">
        <v>868</v>
      </c>
      <c r="I318" s="160"/>
      <c r="L318" s="28"/>
      <c r="M318" s="161"/>
      <c r="T318" s="51"/>
      <c r="AT318" s="13" t="s">
        <v>582</v>
      </c>
      <c r="AU318" s="13" t="s">
        <v>84</v>
      </c>
    </row>
    <row r="319" spans="2:65" s="1" customFormat="1" ht="16.5" customHeight="1">
      <c r="B319" s="128"/>
      <c r="C319" s="129" t="s">
        <v>877</v>
      </c>
      <c r="D319" s="129" t="s">
        <v>132</v>
      </c>
      <c r="E319" s="130" t="s">
        <v>870</v>
      </c>
      <c r="F319" s="131" t="s">
        <v>871</v>
      </c>
      <c r="G319" s="132" t="s">
        <v>769</v>
      </c>
      <c r="H319" s="133">
        <v>28</v>
      </c>
      <c r="I319" s="134"/>
      <c r="J319" s="135">
        <f>ROUND(I319*H319,2)</f>
        <v>0</v>
      </c>
      <c r="K319" s="131" t="s">
        <v>1</v>
      </c>
      <c r="L319" s="28"/>
      <c r="M319" s="136" t="s">
        <v>1</v>
      </c>
      <c r="N319" s="137" t="s">
        <v>39</v>
      </c>
      <c r="P319" s="138">
        <f>O319*H319</f>
        <v>0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193</v>
      </c>
      <c r="AT319" s="140" t="s">
        <v>132</v>
      </c>
      <c r="AU319" s="140" t="s">
        <v>84</v>
      </c>
      <c r="AY319" s="13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3" t="s">
        <v>82</v>
      </c>
      <c r="BK319" s="141">
        <f>ROUND(I319*H319,2)</f>
        <v>0</v>
      </c>
      <c r="BL319" s="13" t="s">
        <v>193</v>
      </c>
      <c r="BM319" s="140" t="s">
        <v>872</v>
      </c>
    </row>
    <row r="320" spans="2:65" s="1" customFormat="1" ht="29.25">
      <c r="B320" s="28"/>
      <c r="D320" s="158" t="s">
        <v>582</v>
      </c>
      <c r="F320" s="159" t="s">
        <v>868</v>
      </c>
      <c r="I320" s="160"/>
      <c r="L320" s="28"/>
      <c r="M320" s="161"/>
      <c r="T320" s="51"/>
      <c r="AT320" s="13" t="s">
        <v>582</v>
      </c>
      <c r="AU320" s="13" t="s">
        <v>84</v>
      </c>
    </row>
    <row r="321" spans="2:65" s="1" customFormat="1" ht="24">
      <c r="B321" s="128"/>
      <c r="C321" s="129" t="s">
        <v>881</v>
      </c>
      <c r="D321" s="129" t="s">
        <v>132</v>
      </c>
      <c r="E321" s="130" t="s">
        <v>874</v>
      </c>
      <c r="F321" s="131" t="s">
        <v>875</v>
      </c>
      <c r="G321" s="132" t="s">
        <v>246</v>
      </c>
      <c r="H321" s="133">
        <v>1</v>
      </c>
      <c r="I321" s="134"/>
      <c r="J321" s="135">
        <f>ROUND(I321*H321,2)</f>
        <v>0</v>
      </c>
      <c r="K321" s="131" t="s">
        <v>1</v>
      </c>
      <c r="L321" s="28"/>
      <c r="M321" s="136" t="s">
        <v>1</v>
      </c>
      <c r="N321" s="137" t="s">
        <v>39</v>
      </c>
      <c r="P321" s="138">
        <f>O321*H321</f>
        <v>0</v>
      </c>
      <c r="Q321" s="138">
        <v>0</v>
      </c>
      <c r="R321" s="138">
        <f>Q321*H321</f>
        <v>0</v>
      </c>
      <c r="S321" s="138">
        <v>0</v>
      </c>
      <c r="T321" s="139">
        <f>S321*H321</f>
        <v>0</v>
      </c>
      <c r="AR321" s="140" t="s">
        <v>193</v>
      </c>
      <c r="AT321" s="140" t="s">
        <v>132</v>
      </c>
      <c r="AU321" s="140" t="s">
        <v>84</v>
      </c>
      <c r="AY321" s="13" t="s">
        <v>129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3" t="s">
        <v>82</v>
      </c>
      <c r="BK321" s="141">
        <f>ROUND(I321*H321,2)</f>
        <v>0</v>
      </c>
      <c r="BL321" s="13" t="s">
        <v>193</v>
      </c>
      <c r="BM321" s="140" t="s">
        <v>876</v>
      </c>
    </row>
    <row r="322" spans="2:65" s="1" customFormat="1" ht="16.5" customHeight="1">
      <c r="B322" s="128"/>
      <c r="C322" s="129" t="s">
        <v>885</v>
      </c>
      <c r="D322" s="129" t="s">
        <v>132</v>
      </c>
      <c r="E322" s="130" t="s">
        <v>878</v>
      </c>
      <c r="F322" s="131" t="s">
        <v>879</v>
      </c>
      <c r="G322" s="132" t="s">
        <v>769</v>
      </c>
      <c r="H322" s="133">
        <v>12</v>
      </c>
      <c r="I322" s="134"/>
      <c r="J322" s="135">
        <f>ROUND(I322*H322,2)</f>
        <v>0</v>
      </c>
      <c r="K322" s="131" t="s">
        <v>1</v>
      </c>
      <c r="L322" s="28"/>
      <c r="M322" s="136" t="s">
        <v>1</v>
      </c>
      <c r="N322" s="137" t="s">
        <v>39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193</v>
      </c>
      <c r="AT322" s="140" t="s">
        <v>132</v>
      </c>
      <c r="AU322" s="140" t="s">
        <v>84</v>
      </c>
      <c r="AY322" s="13" t="s">
        <v>129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3" t="s">
        <v>82</v>
      </c>
      <c r="BK322" s="141">
        <f>ROUND(I322*H322,2)</f>
        <v>0</v>
      </c>
      <c r="BL322" s="13" t="s">
        <v>193</v>
      </c>
      <c r="BM322" s="140" t="s">
        <v>880</v>
      </c>
    </row>
    <row r="323" spans="2:65" s="1" customFormat="1" ht="29.25">
      <c r="B323" s="28"/>
      <c r="D323" s="158" t="s">
        <v>582</v>
      </c>
      <c r="F323" s="159" t="s">
        <v>868</v>
      </c>
      <c r="I323" s="160"/>
      <c r="L323" s="28"/>
      <c r="M323" s="161"/>
      <c r="T323" s="51"/>
      <c r="AT323" s="13" t="s">
        <v>582</v>
      </c>
      <c r="AU323" s="13" t="s">
        <v>84</v>
      </c>
    </row>
    <row r="324" spans="2:65" s="1" customFormat="1" ht="16.5" customHeight="1">
      <c r="B324" s="128"/>
      <c r="C324" s="129" t="s">
        <v>889</v>
      </c>
      <c r="D324" s="129" t="s">
        <v>132</v>
      </c>
      <c r="E324" s="130" t="s">
        <v>882</v>
      </c>
      <c r="F324" s="131" t="s">
        <v>883</v>
      </c>
      <c r="G324" s="132" t="s">
        <v>769</v>
      </c>
      <c r="H324" s="133">
        <v>28</v>
      </c>
      <c r="I324" s="134"/>
      <c r="J324" s="135">
        <f>ROUND(I324*H324,2)</f>
        <v>0</v>
      </c>
      <c r="K324" s="131" t="s">
        <v>1</v>
      </c>
      <c r="L324" s="28"/>
      <c r="M324" s="136" t="s">
        <v>1</v>
      </c>
      <c r="N324" s="137" t="s">
        <v>39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193</v>
      </c>
      <c r="AT324" s="140" t="s">
        <v>132</v>
      </c>
      <c r="AU324" s="140" t="s">
        <v>84</v>
      </c>
      <c r="AY324" s="13" t="s">
        <v>129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3" t="s">
        <v>82</v>
      </c>
      <c r="BK324" s="141">
        <f>ROUND(I324*H324,2)</f>
        <v>0</v>
      </c>
      <c r="BL324" s="13" t="s">
        <v>193</v>
      </c>
      <c r="BM324" s="140" t="s">
        <v>884</v>
      </c>
    </row>
    <row r="325" spans="2:65" s="1" customFormat="1" ht="29.25">
      <c r="B325" s="28"/>
      <c r="D325" s="158" t="s">
        <v>582</v>
      </c>
      <c r="F325" s="159" t="s">
        <v>868</v>
      </c>
      <c r="I325" s="160"/>
      <c r="L325" s="28"/>
      <c r="M325" s="161"/>
      <c r="T325" s="51"/>
      <c r="AT325" s="13" t="s">
        <v>582</v>
      </c>
      <c r="AU325" s="13" t="s">
        <v>84</v>
      </c>
    </row>
    <row r="326" spans="2:65" s="1" customFormat="1" ht="16.5" customHeight="1">
      <c r="B326" s="128"/>
      <c r="C326" s="129" t="s">
        <v>893</v>
      </c>
      <c r="D326" s="129" t="s">
        <v>132</v>
      </c>
      <c r="E326" s="130" t="s">
        <v>886</v>
      </c>
      <c r="F326" s="131" t="s">
        <v>887</v>
      </c>
      <c r="G326" s="132" t="s">
        <v>769</v>
      </c>
      <c r="H326" s="133">
        <v>12</v>
      </c>
      <c r="I326" s="134"/>
      <c r="J326" s="135">
        <f>ROUND(I326*H326,2)</f>
        <v>0</v>
      </c>
      <c r="K326" s="131" t="s">
        <v>1</v>
      </c>
      <c r="L326" s="28"/>
      <c r="M326" s="136" t="s">
        <v>1</v>
      </c>
      <c r="N326" s="137" t="s">
        <v>39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193</v>
      </c>
      <c r="AT326" s="140" t="s">
        <v>132</v>
      </c>
      <c r="AU326" s="140" t="s">
        <v>84</v>
      </c>
      <c r="AY326" s="13" t="s">
        <v>129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3" t="s">
        <v>82</v>
      </c>
      <c r="BK326" s="141">
        <f>ROUND(I326*H326,2)</f>
        <v>0</v>
      </c>
      <c r="BL326" s="13" t="s">
        <v>193</v>
      </c>
      <c r="BM326" s="140" t="s">
        <v>888</v>
      </c>
    </row>
    <row r="327" spans="2:65" s="1" customFormat="1" ht="29.25">
      <c r="B327" s="28"/>
      <c r="D327" s="158" t="s">
        <v>582</v>
      </c>
      <c r="F327" s="159" t="s">
        <v>868</v>
      </c>
      <c r="I327" s="160"/>
      <c r="L327" s="28"/>
      <c r="M327" s="161"/>
      <c r="T327" s="51"/>
      <c r="AT327" s="13" t="s">
        <v>582</v>
      </c>
      <c r="AU327" s="13" t="s">
        <v>84</v>
      </c>
    </row>
    <row r="328" spans="2:65" s="1" customFormat="1" ht="24">
      <c r="B328" s="128"/>
      <c r="C328" s="129" t="s">
        <v>897</v>
      </c>
      <c r="D328" s="129" t="s">
        <v>132</v>
      </c>
      <c r="E328" s="130" t="s">
        <v>890</v>
      </c>
      <c r="F328" s="131" t="s">
        <v>891</v>
      </c>
      <c r="G328" s="132" t="s">
        <v>263</v>
      </c>
      <c r="H328" s="133">
        <v>25</v>
      </c>
      <c r="I328" s="134"/>
      <c r="J328" s="135">
        <f>ROUND(I328*H328,2)</f>
        <v>0</v>
      </c>
      <c r="K328" s="131" t="s">
        <v>1</v>
      </c>
      <c r="L328" s="28"/>
      <c r="M328" s="136" t="s">
        <v>1</v>
      </c>
      <c r="N328" s="137" t="s">
        <v>39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193</v>
      </c>
      <c r="AT328" s="140" t="s">
        <v>132</v>
      </c>
      <c r="AU328" s="140" t="s">
        <v>84</v>
      </c>
      <c r="AY328" s="13" t="s">
        <v>129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3" t="s">
        <v>82</v>
      </c>
      <c r="BK328" s="141">
        <f>ROUND(I328*H328,2)</f>
        <v>0</v>
      </c>
      <c r="BL328" s="13" t="s">
        <v>193</v>
      </c>
      <c r="BM328" s="140" t="s">
        <v>892</v>
      </c>
    </row>
    <row r="329" spans="2:65" s="1" customFormat="1" ht="16.5" customHeight="1">
      <c r="B329" s="128"/>
      <c r="C329" s="129" t="s">
        <v>901</v>
      </c>
      <c r="D329" s="129" t="s">
        <v>132</v>
      </c>
      <c r="E329" s="130" t="s">
        <v>894</v>
      </c>
      <c r="F329" s="131" t="s">
        <v>895</v>
      </c>
      <c r="G329" s="132" t="s">
        <v>263</v>
      </c>
      <c r="H329" s="133">
        <v>180</v>
      </c>
      <c r="I329" s="134"/>
      <c r="J329" s="135">
        <f>ROUND(I329*H329,2)</f>
        <v>0</v>
      </c>
      <c r="K329" s="131" t="s">
        <v>1</v>
      </c>
      <c r="L329" s="28"/>
      <c r="M329" s="136" t="s">
        <v>1</v>
      </c>
      <c r="N329" s="137" t="s">
        <v>39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193</v>
      </c>
      <c r="AT329" s="140" t="s">
        <v>132</v>
      </c>
      <c r="AU329" s="140" t="s">
        <v>84</v>
      </c>
      <c r="AY329" s="13" t="s">
        <v>129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3" t="s">
        <v>82</v>
      </c>
      <c r="BK329" s="141">
        <f>ROUND(I329*H329,2)</f>
        <v>0</v>
      </c>
      <c r="BL329" s="13" t="s">
        <v>193</v>
      </c>
      <c r="BM329" s="140" t="s">
        <v>896</v>
      </c>
    </row>
    <row r="330" spans="2:65" s="1" customFormat="1" ht="16.5" customHeight="1">
      <c r="B330" s="128"/>
      <c r="C330" s="129" t="s">
        <v>905</v>
      </c>
      <c r="D330" s="129" t="s">
        <v>132</v>
      </c>
      <c r="E330" s="130" t="s">
        <v>898</v>
      </c>
      <c r="F330" s="131" t="s">
        <v>899</v>
      </c>
      <c r="G330" s="132" t="s">
        <v>769</v>
      </c>
      <c r="H330" s="133">
        <v>12</v>
      </c>
      <c r="I330" s="134"/>
      <c r="J330" s="135">
        <f>ROUND(I330*H330,2)</f>
        <v>0</v>
      </c>
      <c r="K330" s="131" t="s">
        <v>1</v>
      </c>
      <c r="L330" s="28"/>
      <c r="M330" s="136" t="s">
        <v>1</v>
      </c>
      <c r="N330" s="137" t="s">
        <v>39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193</v>
      </c>
      <c r="AT330" s="140" t="s">
        <v>132</v>
      </c>
      <c r="AU330" s="140" t="s">
        <v>84</v>
      </c>
      <c r="AY330" s="13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3" t="s">
        <v>82</v>
      </c>
      <c r="BK330" s="141">
        <f>ROUND(I330*H330,2)</f>
        <v>0</v>
      </c>
      <c r="BL330" s="13" t="s">
        <v>193</v>
      </c>
      <c r="BM330" s="140" t="s">
        <v>900</v>
      </c>
    </row>
    <row r="331" spans="2:65" s="1" customFormat="1" ht="29.25">
      <c r="B331" s="28"/>
      <c r="D331" s="158" t="s">
        <v>582</v>
      </c>
      <c r="F331" s="159" t="s">
        <v>868</v>
      </c>
      <c r="I331" s="160"/>
      <c r="L331" s="28"/>
      <c r="M331" s="161"/>
      <c r="T331" s="51"/>
      <c r="AT331" s="13" t="s">
        <v>582</v>
      </c>
      <c r="AU331" s="13" t="s">
        <v>84</v>
      </c>
    </row>
    <row r="332" spans="2:65" s="1" customFormat="1" ht="24">
      <c r="B332" s="128"/>
      <c r="C332" s="129" t="s">
        <v>909</v>
      </c>
      <c r="D332" s="129" t="s">
        <v>132</v>
      </c>
      <c r="E332" s="130" t="s">
        <v>902</v>
      </c>
      <c r="F332" s="131" t="s">
        <v>903</v>
      </c>
      <c r="G332" s="132" t="s">
        <v>769</v>
      </c>
      <c r="H332" s="133">
        <v>15</v>
      </c>
      <c r="I332" s="134"/>
      <c r="J332" s="135">
        <f>ROUND(I332*H332,2)</f>
        <v>0</v>
      </c>
      <c r="K332" s="131" t="s">
        <v>1</v>
      </c>
      <c r="L332" s="28"/>
      <c r="M332" s="136" t="s">
        <v>1</v>
      </c>
      <c r="N332" s="137" t="s">
        <v>39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193</v>
      </c>
      <c r="AT332" s="140" t="s">
        <v>132</v>
      </c>
      <c r="AU332" s="140" t="s">
        <v>84</v>
      </c>
      <c r="AY332" s="13" t="s">
        <v>129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3" t="s">
        <v>82</v>
      </c>
      <c r="BK332" s="141">
        <f>ROUND(I332*H332,2)</f>
        <v>0</v>
      </c>
      <c r="BL332" s="13" t="s">
        <v>193</v>
      </c>
      <c r="BM332" s="140" t="s">
        <v>904</v>
      </c>
    </row>
    <row r="333" spans="2:65" s="1" customFormat="1" ht="29.25">
      <c r="B333" s="28"/>
      <c r="D333" s="158" t="s">
        <v>582</v>
      </c>
      <c r="F333" s="159" t="s">
        <v>868</v>
      </c>
      <c r="I333" s="160"/>
      <c r="L333" s="28"/>
      <c r="M333" s="161"/>
      <c r="T333" s="51"/>
      <c r="AT333" s="13" t="s">
        <v>582</v>
      </c>
      <c r="AU333" s="13" t="s">
        <v>84</v>
      </c>
    </row>
    <row r="334" spans="2:65" s="1" customFormat="1" ht="24">
      <c r="B334" s="128"/>
      <c r="C334" s="129" t="s">
        <v>913</v>
      </c>
      <c r="D334" s="129" t="s">
        <v>132</v>
      </c>
      <c r="E334" s="130" t="s">
        <v>906</v>
      </c>
      <c r="F334" s="131" t="s">
        <v>907</v>
      </c>
      <c r="G334" s="132" t="s">
        <v>246</v>
      </c>
      <c r="H334" s="133">
        <v>1</v>
      </c>
      <c r="I334" s="134"/>
      <c r="J334" s="135">
        <f>ROUND(I334*H334,2)</f>
        <v>0</v>
      </c>
      <c r="K334" s="131" t="s">
        <v>1</v>
      </c>
      <c r="L334" s="28"/>
      <c r="M334" s="136" t="s">
        <v>1</v>
      </c>
      <c r="N334" s="137" t="s">
        <v>39</v>
      </c>
      <c r="P334" s="138">
        <f>O334*H334</f>
        <v>0</v>
      </c>
      <c r="Q334" s="138">
        <v>0</v>
      </c>
      <c r="R334" s="138">
        <f>Q334*H334</f>
        <v>0</v>
      </c>
      <c r="S334" s="138">
        <v>0</v>
      </c>
      <c r="T334" s="139">
        <f>S334*H334</f>
        <v>0</v>
      </c>
      <c r="AR334" s="140" t="s">
        <v>193</v>
      </c>
      <c r="AT334" s="140" t="s">
        <v>132</v>
      </c>
      <c r="AU334" s="140" t="s">
        <v>84</v>
      </c>
      <c r="AY334" s="13" t="s">
        <v>129</v>
      </c>
      <c r="BE334" s="141">
        <f>IF(N334="základní",J334,0)</f>
        <v>0</v>
      </c>
      <c r="BF334" s="141">
        <f>IF(N334="snížená",J334,0)</f>
        <v>0</v>
      </c>
      <c r="BG334" s="141">
        <f>IF(N334="zákl. přenesená",J334,0)</f>
        <v>0</v>
      </c>
      <c r="BH334" s="141">
        <f>IF(N334="sníž. přenesená",J334,0)</f>
        <v>0</v>
      </c>
      <c r="BI334" s="141">
        <f>IF(N334="nulová",J334,0)</f>
        <v>0</v>
      </c>
      <c r="BJ334" s="13" t="s">
        <v>82</v>
      </c>
      <c r="BK334" s="141">
        <f>ROUND(I334*H334,2)</f>
        <v>0</v>
      </c>
      <c r="BL334" s="13" t="s">
        <v>193</v>
      </c>
      <c r="BM334" s="140" t="s">
        <v>908</v>
      </c>
    </row>
    <row r="335" spans="2:65" s="1" customFormat="1" ht="24">
      <c r="B335" s="128"/>
      <c r="C335" s="129" t="s">
        <v>917</v>
      </c>
      <c r="D335" s="129" t="s">
        <v>132</v>
      </c>
      <c r="E335" s="130" t="s">
        <v>910</v>
      </c>
      <c r="F335" s="131" t="s">
        <v>911</v>
      </c>
      <c r="G335" s="132" t="s">
        <v>246</v>
      </c>
      <c r="H335" s="133">
        <v>1</v>
      </c>
      <c r="I335" s="134"/>
      <c r="J335" s="135">
        <f>ROUND(I335*H335,2)</f>
        <v>0</v>
      </c>
      <c r="K335" s="131" t="s">
        <v>1</v>
      </c>
      <c r="L335" s="28"/>
      <c r="M335" s="136" t="s">
        <v>1</v>
      </c>
      <c r="N335" s="137" t="s">
        <v>39</v>
      </c>
      <c r="P335" s="138">
        <f>O335*H335</f>
        <v>0</v>
      </c>
      <c r="Q335" s="138">
        <v>0</v>
      </c>
      <c r="R335" s="138">
        <f>Q335*H335</f>
        <v>0</v>
      </c>
      <c r="S335" s="138">
        <v>0</v>
      </c>
      <c r="T335" s="139">
        <f>S335*H335</f>
        <v>0</v>
      </c>
      <c r="AR335" s="140" t="s">
        <v>193</v>
      </c>
      <c r="AT335" s="140" t="s">
        <v>132</v>
      </c>
      <c r="AU335" s="140" t="s">
        <v>84</v>
      </c>
      <c r="AY335" s="13" t="s">
        <v>129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3" t="s">
        <v>82</v>
      </c>
      <c r="BK335" s="141">
        <f>ROUND(I335*H335,2)</f>
        <v>0</v>
      </c>
      <c r="BL335" s="13" t="s">
        <v>193</v>
      </c>
      <c r="BM335" s="140" t="s">
        <v>912</v>
      </c>
    </row>
    <row r="336" spans="2:65" s="1" customFormat="1" ht="16.5" customHeight="1">
      <c r="B336" s="128"/>
      <c r="C336" s="129" t="s">
        <v>921</v>
      </c>
      <c r="D336" s="129" t="s">
        <v>132</v>
      </c>
      <c r="E336" s="130" t="s">
        <v>914</v>
      </c>
      <c r="F336" s="131" t="s">
        <v>915</v>
      </c>
      <c r="G336" s="132" t="s">
        <v>418</v>
      </c>
      <c r="H336" s="133">
        <v>1450</v>
      </c>
      <c r="I336" s="134"/>
      <c r="J336" s="135">
        <f>ROUND(I336*H336,2)</f>
        <v>0</v>
      </c>
      <c r="K336" s="131" t="s">
        <v>1</v>
      </c>
      <c r="L336" s="28"/>
      <c r="M336" s="136" t="s">
        <v>1</v>
      </c>
      <c r="N336" s="137" t="s">
        <v>39</v>
      </c>
      <c r="P336" s="138">
        <f>O336*H336</f>
        <v>0</v>
      </c>
      <c r="Q336" s="138">
        <v>0</v>
      </c>
      <c r="R336" s="138">
        <f>Q336*H336</f>
        <v>0</v>
      </c>
      <c r="S336" s="138">
        <v>0</v>
      </c>
      <c r="T336" s="139">
        <f>S336*H336</f>
        <v>0</v>
      </c>
      <c r="AR336" s="140" t="s">
        <v>193</v>
      </c>
      <c r="AT336" s="140" t="s">
        <v>132</v>
      </c>
      <c r="AU336" s="140" t="s">
        <v>84</v>
      </c>
      <c r="AY336" s="13" t="s">
        <v>129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3" t="s">
        <v>82</v>
      </c>
      <c r="BK336" s="141">
        <f>ROUND(I336*H336,2)</f>
        <v>0</v>
      </c>
      <c r="BL336" s="13" t="s">
        <v>193</v>
      </c>
      <c r="BM336" s="140" t="s">
        <v>916</v>
      </c>
    </row>
    <row r="337" spans="2:65" s="1" customFormat="1" ht="24">
      <c r="B337" s="128"/>
      <c r="C337" s="129" t="s">
        <v>925</v>
      </c>
      <c r="D337" s="129" t="s">
        <v>132</v>
      </c>
      <c r="E337" s="130" t="s">
        <v>918</v>
      </c>
      <c r="F337" s="131" t="s">
        <v>919</v>
      </c>
      <c r="G337" s="132" t="s">
        <v>769</v>
      </c>
      <c r="H337" s="133">
        <v>36</v>
      </c>
      <c r="I337" s="134"/>
      <c r="J337" s="135">
        <f>ROUND(I337*H337,2)</f>
        <v>0</v>
      </c>
      <c r="K337" s="131" t="s">
        <v>1</v>
      </c>
      <c r="L337" s="28"/>
      <c r="M337" s="136" t="s">
        <v>1</v>
      </c>
      <c r="N337" s="137" t="s">
        <v>39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193</v>
      </c>
      <c r="AT337" s="140" t="s">
        <v>132</v>
      </c>
      <c r="AU337" s="140" t="s">
        <v>84</v>
      </c>
      <c r="AY337" s="13" t="s">
        <v>129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3" t="s">
        <v>82</v>
      </c>
      <c r="BK337" s="141">
        <f>ROUND(I337*H337,2)</f>
        <v>0</v>
      </c>
      <c r="BL337" s="13" t="s">
        <v>193</v>
      </c>
      <c r="BM337" s="140" t="s">
        <v>920</v>
      </c>
    </row>
    <row r="338" spans="2:65" s="1" customFormat="1" ht="29.25">
      <c r="B338" s="28"/>
      <c r="D338" s="158" t="s">
        <v>582</v>
      </c>
      <c r="F338" s="159" t="s">
        <v>868</v>
      </c>
      <c r="I338" s="160"/>
      <c r="L338" s="28"/>
      <c r="M338" s="161"/>
      <c r="T338" s="51"/>
      <c r="AT338" s="13" t="s">
        <v>582</v>
      </c>
      <c r="AU338" s="13" t="s">
        <v>84</v>
      </c>
    </row>
    <row r="339" spans="2:65" s="1" customFormat="1" ht="24">
      <c r="B339" s="128"/>
      <c r="C339" s="129" t="s">
        <v>929</v>
      </c>
      <c r="D339" s="129" t="s">
        <v>132</v>
      </c>
      <c r="E339" s="130" t="s">
        <v>922</v>
      </c>
      <c r="F339" s="131" t="s">
        <v>923</v>
      </c>
      <c r="G339" s="132" t="s">
        <v>242</v>
      </c>
      <c r="H339" s="133">
        <v>250</v>
      </c>
      <c r="I339" s="134"/>
      <c r="J339" s="135">
        <f>ROUND(I339*H339,2)</f>
        <v>0</v>
      </c>
      <c r="K339" s="131" t="s">
        <v>1</v>
      </c>
      <c r="L339" s="28"/>
      <c r="M339" s="136" t="s">
        <v>1</v>
      </c>
      <c r="N339" s="137" t="s">
        <v>39</v>
      </c>
      <c r="P339" s="138">
        <f>O339*H339</f>
        <v>0</v>
      </c>
      <c r="Q339" s="138">
        <v>0</v>
      </c>
      <c r="R339" s="138">
        <f>Q339*H339</f>
        <v>0</v>
      </c>
      <c r="S339" s="138">
        <v>0</v>
      </c>
      <c r="T339" s="139">
        <f>S339*H339</f>
        <v>0</v>
      </c>
      <c r="AR339" s="140" t="s">
        <v>193</v>
      </c>
      <c r="AT339" s="140" t="s">
        <v>132</v>
      </c>
      <c r="AU339" s="140" t="s">
        <v>84</v>
      </c>
      <c r="AY339" s="13" t="s">
        <v>129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3" t="s">
        <v>82</v>
      </c>
      <c r="BK339" s="141">
        <f>ROUND(I339*H339,2)</f>
        <v>0</v>
      </c>
      <c r="BL339" s="13" t="s">
        <v>193</v>
      </c>
      <c r="BM339" s="140" t="s">
        <v>924</v>
      </c>
    </row>
    <row r="340" spans="2:65" s="1" customFormat="1" ht="16.5" customHeight="1">
      <c r="B340" s="128"/>
      <c r="C340" s="129" t="s">
        <v>933</v>
      </c>
      <c r="D340" s="129" t="s">
        <v>132</v>
      </c>
      <c r="E340" s="130" t="s">
        <v>926</v>
      </c>
      <c r="F340" s="131" t="s">
        <v>927</v>
      </c>
      <c r="G340" s="132" t="s">
        <v>769</v>
      </c>
      <c r="H340" s="133">
        <v>72</v>
      </c>
      <c r="I340" s="134"/>
      <c r="J340" s="135">
        <f>ROUND(I340*H340,2)</f>
        <v>0</v>
      </c>
      <c r="K340" s="131" t="s">
        <v>1</v>
      </c>
      <c r="L340" s="28"/>
      <c r="M340" s="136" t="s">
        <v>1</v>
      </c>
      <c r="N340" s="137" t="s">
        <v>39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193</v>
      </c>
      <c r="AT340" s="140" t="s">
        <v>132</v>
      </c>
      <c r="AU340" s="140" t="s">
        <v>84</v>
      </c>
      <c r="AY340" s="13" t="s">
        <v>129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3" t="s">
        <v>82</v>
      </c>
      <c r="BK340" s="141">
        <f>ROUND(I340*H340,2)</f>
        <v>0</v>
      </c>
      <c r="BL340" s="13" t="s">
        <v>193</v>
      </c>
      <c r="BM340" s="140" t="s">
        <v>928</v>
      </c>
    </row>
    <row r="341" spans="2:65" s="1" customFormat="1" ht="29.25">
      <c r="B341" s="28"/>
      <c r="D341" s="158" t="s">
        <v>582</v>
      </c>
      <c r="F341" s="159" t="s">
        <v>868</v>
      </c>
      <c r="I341" s="160"/>
      <c r="L341" s="28"/>
      <c r="M341" s="161"/>
      <c r="T341" s="51"/>
      <c r="AT341" s="13" t="s">
        <v>582</v>
      </c>
      <c r="AU341" s="13" t="s">
        <v>84</v>
      </c>
    </row>
    <row r="342" spans="2:65" s="1" customFormat="1" ht="16.5" customHeight="1">
      <c r="B342" s="128"/>
      <c r="C342" s="129" t="s">
        <v>937</v>
      </c>
      <c r="D342" s="129" t="s">
        <v>132</v>
      </c>
      <c r="E342" s="130" t="s">
        <v>930</v>
      </c>
      <c r="F342" s="131" t="s">
        <v>931</v>
      </c>
      <c r="G342" s="132" t="s">
        <v>246</v>
      </c>
      <c r="H342" s="133">
        <v>1</v>
      </c>
      <c r="I342" s="134"/>
      <c r="J342" s="135">
        <f t="shared" ref="J342:J347" si="60">ROUND(I342*H342,2)</f>
        <v>0</v>
      </c>
      <c r="K342" s="131" t="s">
        <v>1</v>
      </c>
      <c r="L342" s="28"/>
      <c r="M342" s="136" t="s">
        <v>1</v>
      </c>
      <c r="N342" s="137" t="s">
        <v>39</v>
      </c>
      <c r="P342" s="138">
        <f t="shared" ref="P342:P347" si="61">O342*H342</f>
        <v>0</v>
      </c>
      <c r="Q342" s="138">
        <v>0</v>
      </c>
      <c r="R342" s="138">
        <f t="shared" ref="R342:R347" si="62">Q342*H342</f>
        <v>0</v>
      </c>
      <c r="S342" s="138">
        <v>0</v>
      </c>
      <c r="T342" s="139">
        <f t="shared" ref="T342:T347" si="63">S342*H342</f>
        <v>0</v>
      </c>
      <c r="AR342" s="140" t="s">
        <v>193</v>
      </c>
      <c r="AT342" s="140" t="s">
        <v>132</v>
      </c>
      <c r="AU342" s="140" t="s">
        <v>84</v>
      </c>
      <c r="AY342" s="13" t="s">
        <v>129</v>
      </c>
      <c r="BE342" s="141">
        <f t="shared" ref="BE342:BE347" si="64">IF(N342="základní",J342,0)</f>
        <v>0</v>
      </c>
      <c r="BF342" s="141">
        <f t="shared" ref="BF342:BF347" si="65">IF(N342="snížená",J342,0)</f>
        <v>0</v>
      </c>
      <c r="BG342" s="141">
        <f t="shared" ref="BG342:BG347" si="66">IF(N342="zákl. přenesená",J342,0)</f>
        <v>0</v>
      </c>
      <c r="BH342" s="141">
        <f t="shared" ref="BH342:BH347" si="67">IF(N342="sníž. přenesená",J342,0)</f>
        <v>0</v>
      </c>
      <c r="BI342" s="141">
        <f t="shared" ref="BI342:BI347" si="68">IF(N342="nulová",J342,0)</f>
        <v>0</v>
      </c>
      <c r="BJ342" s="13" t="s">
        <v>82</v>
      </c>
      <c r="BK342" s="141">
        <f t="shared" ref="BK342:BK347" si="69">ROUND(I342*H342,2)</f>
        <v>0</v>
      </c>
      <c r="BL342" s="13" t="s">
        <v>193</v>
      </c>
      <c r="BM342" s="140" t="s">
        <v>932</v>
      </c>
    </row>
    <row r="343" spans="2:65" s="1" customFormat="1" ht="24">
      <c r="B343" s="128"/>
      <c r="C343" s="129" t="s">
        <v>941</v>
      </c>
      <c r="D343" s="129" t="s">
        <v>132</v>
      </c>
      <c r="E343" s="130" t="s">
        <v>934</v>
      </c>
      <c r="F343" s="131" t="s">
        <v>935</v>
      </c>
      <c r="G343" s="132" t="s">
        <v>246</v>
      </c>
      <c r="H343" s="133">
        <v>1</v>
      </c>
      <c r="I343" s="134"/>
      <c r="J343" s="135">
        <f t="shared" si="60"/>
        <v>0</v>
      </c>
      <c r="K343" s="131" t="s">
        <v>1</v>
      </c>
      <c r="L343" s="28"/>
      <c r="M343" s="136" t="s">
        <v>1</v>
      </c>
      <c r="N343" s="137" t="s">
        <v>39</v>
      </c>
      <c r="P343" s="138">
        <f t="shared" si="61"/>
        <v>0</v>
      </c>
      <c r="Q343" s="138">
        <v>0</v>
      </c>
      <c r="R343" s="138">
        <f t="shared" si="62"/>
        <v>0</v>
      </c>
      <c r="S343" s="138">
        <v>0</v>
      </c>
      <c r="T343" s="139">
        <f t="shared" si="63"/>
        <v>0</v>
      </c>
      <c r="AR343" s="140" t="s">
        <v>193</v>
      </c>
      <c r="AT343" s="140" t="s">
        <v>132</v>
      </c>
      <c r="AU343" s="140" t="s">
        <v>84</v>
      </c>
      <c r="AY343" s="13" t="s">
        <v>129</v>
      </c>
      <c r="BE343" s="141">
        <f t="shared" si="64"/>
        <v>0</v>
      </c>
      <c r="BF343" s="141">
        <f t="shared" si="65"/>
        <v>0</v>
      </c>
      <c r="BG343" s="141">
        <f t="shared" si="66"/>
        <v>0</v>
      </c>
      <c r="BH343" s="141">
        <f t="shared" si="67"/>
        <v>0</v>
      </c>
      <c r="BI343" s="141">
        <f t="shared" si="68"/>
        <v>0</v>
      </c>
      <c r="BJ343" s="13" t="s">
        <v>82</v>
      </c>
      <c r="BK343" s="141">
        <f t="shared" si="69"/>
        <v>0</v>
      </c>
      <c r="BL343" s="13" t="s">
        <v>193</v>
      </c>
      <c r="BM343" s="140" t="s">
        <v>936</v>
      </c>
    </row>
    <row r="344" spans="2:65" s="1" customFormat="1" ht="48">
      <c r="B344" s="128"/>
      <c r="C344" s="129" t="s">
        <v>945</v>
      </c>
      <c r="D344" s="129" t="s">
        <v>132</v>
      </c>
      <c r="E344" s="130" t="s">
        <v>938</v>
      </c>
      <c r="F344" s="131" t="s">
        <v>939</v>
      </c>
      <c r="G344" s="132" t="s">
        <v>246</v>
      </c>
      <c r="H344" s="133">
        <v>1</v>
      </c>
      <c r="I344" s="134"/>
      <c r="J344" s="135">
        <f t="shared" si="60"/>
        <v>0</v>
      </c>
      <c r="K344" s="131" t="s">
        <v>1</v>
      </c>
      <c r="L344" s="28"/>
      <c r="M344" s="136" t="s">
        <v>1</v>
      </c>
      <c r="N344" s="137" t="s">
        <v>39</v>
      </c>
      <c r="P344" s="138">
        <f t="shared" si="61"/>
        <v>0</v>
      </c>
      <c r="Q344" s="138">
        <v>0</v>
      </c>
      <c r="R344" s="138">
        <f t="shared" si="62"/>
        <v>0</v>
      </c>
      <c r="S344" s="138">
        <v>0</v>
      </c>
      <c r="T344" s="139">
        <f t="shared" si="63"/>
        <v>0</v>
      </c>
      <c r="AR344" s="140" t="s">
        <v>193</v>
      </c>
      <c r="AT344" s="140" t="s">
        <v>132</v>
      </c>
      <c r="AU344" s="140" t="s">
        <v>84</v>
      </c>
      <c r="AY344" s="13" t="s">
        <v>129</v>
      </c>
      <c r="BE344" s="141">
        <f t="shared" si="64"/>
        <v>0</v>
      </c>
      <c r="BF344" s="141">
        <f t="shared" si="65"/>
        <v>0</v>
      </c>
      <c r="BG344" s="141">
        <f t="shared" si="66"/>
        <v>0</v>
      </c>
      <c r="BH344" s="141">
        <f t="shared" si="67"/>
        <v>0</v>
      </c>
      <c r="BI344" s="141">
        <f t="shared" si="68"/>
        <v>0</v>
      </c>
      <c r="BJ344" s="13" t="s">
        <v>82</v>
      </c>
      <c r="BK344" s="141">
        <f t="shared" si="69"/>
        <v>0</v>
      </c>
      <c r="BL344" s="13" t="s">
        <v>193</v>
      </c>
      <c r="BM344" s="140" t="s">
        <v>940</v>
      </c>
    </row>
    <row r="345" spans="2:65" s="1" customFormat="1" ht="24">
      <c r="B345" s="128"/>
      <c r="C345" s="129" t="s">
        <v>949</v>
      </c>
      <c r="D345" s="129" t="s">
        <v>132</v>
      </c>
      <c r="E345" s="130" t="s">
        <v>942</v>
      </c>
      <c r="F345" s="131" t="s">
        <v>943</v>
      </c>
      <c r="G345" s="132" t="s">
        <v>246</v>
      </c>
      <c r="H345" s="133">
        <v>1</v>
      </c>
      <c r="I345" s="134"/>
      <c r="J345" s="135">
        <f t="shared" si="60"/>
        <v>0</v>
      </c>
      <c r="K345" s="131" t="s">
        <v>1</v>
      </c>
      <c r="L345" s="28"/>
      <c r="M345" s="136" t="s">
        <v>1</v>
      </c>
      <c r="N345" s="137" t="s">
        <v>39</v>
      </c>
      <c r="P345" s="138">
        <f t="shared" si="61"/>
        <v>0</v>
      </c>
      <c r="Q345" s="138">
        <v>0</v>
      </c>
      <c r="R345" s="138">
        <f t="shared" si="62"/>
        <v>0</v>
      </c>
      <c r="S345" s="138">
        <v>0</v>
      </c>
      <c r="T345" s="139">
        <f t="shared" si="63"/>
        <v>0</v>
      </c>
      <c r="AR345" s="140" t="s">
        <v>193</v>
      </c>
      <c r="AT345" s="140" t="s">
        <v>132</v>
      </c>
      <c r="AU345" s="140" t="s">
        <v>84</v>
      </c>
      <c r="AY345" s="13" t="s">
        <v>129</v>
      </c>
      <c r="BE345" s="141">
        <f t="shared" si="64"/>
        <v>0</v>
      </c>
      <c r="BF345" s="141">
        <f t="shared" si="65"/>
        <v>0</v>
      </c>
      <c r="BG345" s="141">
        <f t="shared" si="66"/>
        <v>0</v>
      </c>
      <c r="BH345" s="141">
        <f t="shared" si="67"/>
        <v>0</v>
      </c>
      <c r="BI345" s="141">
        <f t="shared" si="68"/>
        <v>0</v>
      </c>
      <c r="BJ345" s="13" t="s">
        <v>82</v>
      </c>
      <c r="BK345" s="141">
        <f t="shared" si="69"/>
        <v>0</v>
      </c>
      <c r="BL345" s="13" t="s">
        <v>193</v>
      </c>
      <c r="BM345" s="140" t="s">
        <v>944</v>
      </c>
    </row>
    <row r="346" spans="2:65" s="1" customFormat="1" ht="36">
      <c r="B346" s="128"/>
      <c r="C346" s="129" t="s">
        <v>997</v>
      </c>
      <c r="D346" s="129" t="s">
        <v>132</v>
      </c>
      <c r="E346" s="130" t="s">
        <v>946</v>
      </c>
      <c r="F346" s="131" t="s">
        <v>947</v>
      </c>
      <c r="G346" s="132" t="s">
        <v>246</v>
      </c>
      <c r="H346" s="133">
        <v>1</v>
      </c>
      <c r="I346" s="134"/>
      <c r="J346" s="135">
        <f t="shared" si="60"/>
        <v>0</v>
      </c>
      <c r="K346" s="131" t="s">
        <v>1</v>
      </c>
      <c r="L346" s="28"/>
      <c r="M346" s="136" t="s">
        <v>1</v>
      </c>
      <c r="N346" s="137" t="s">
        <v>39</v>
      </c>
      <c r="P346" s="138">
        <f t="shared" si="61"/>
        <v>0</v>
      </c>
      <c r="Q346" s="138">
        <v>0</v>
      </c>
      <c r="R346" s="138">
        <f t="shared" si="62"/>
        <v>0</v>
      </c>
      <c r="S346" s="138">
        <v>0</v>
      </c>
      <c r="T346" s="139">
        <f t="shared" si="63"/>
        <v>0</v>
      </c>
      <c r="AR346" s="140" t="s">
        <v>193</v>
      </c>
      <c r="AT346" s="140" t="s">
        <v>132</v>
      </c>
      <c r="AU346" s="140" t="s">
        <v>84</v>
      </c>
      <c r="AY346" s="13" t="s">
        <v>129</v>
      </c>
      <c r="BE346" s="141">
        <f t="shared" si="64"/>
        <v>0</v>
      </c>
      <c r="BF346" s="141">
        <f t="shared" si="65"/>
        <v>0</v>
      </c>
      <c r="BG346" s="141">
        <f t="shared" si="66"/>
        <v>0</v>
      </c>
      <c r="BH346" s="141">
        <f t="shared" si="67"/>
        <v>0</v>
      </c>
      <c r="BI346" s="141">
        <f t="shared" si="68"/>
        <v>0</v>
      </c>
      <c r="BJ346" s="13" t="s">
        <v>82</v>
      </c>
      <c r="BK346" s="141">
        <f t="shared" si="69"/>
        <v>0</v>
      </c>
      <c r="BL346" s="13" t="s">
        <v>193</v>
      </c>
      <c r="BM346" s="140" t="s">
        <v>948</v>
      </c>
    </row>
    <row r="347" spans="2:65" s="1" customFormat="1" ht="24">
      <c r="B347" s="128"/>
      <c r="C347" s="129" t="s">
        <v>998</v>
      </c>
      <c r="D347" s="129" t="s">
        <v>132</v>
      </c>
      <c r="E347" s="130" t="s">
        <v>950</v>
      </c>
      <c r="F347" s="131" t="s">
        <v>951</v>
      </c>
      <c r="G347" s="132" t="s">
        <v>246</v>
      </c>
      <c r="H347" s="133">
        <v>1</v>
      </c>
      <c r="I347" s="134"/>
      <c r="J347" s="135">
        <f t="shared" si="60"/>
        <v>0</v>
      </c>
      <c r="K347" s="131" t="s">
        <v>1</v>
      </c>
      <c r="L347" s="28"/>
      <c r="M347" s="142" t="s">
        <v>1</v>
      </c>
      <c r="N347" s="143" t="s">
        <v>39</v>
      </c>
      <c r="O347" s="144"/>
      <c r="P347" s="145">
        <f t="shared" si="61"/>
        <v>0</v>
      </c>
      <c r="Q347" s="145">
        <v>0</v>
      </c>
      <c r="R347" s="145">
        <f t="shared" si="62"/>
        <v>0</v>
      </c>
      <c r="S347" s="145">
        <v>0</v>
      </c>
      <c r="T347" s="146">
        <f t="shared" si="63"/>
        <v>0</v>
      </c>
      <c r="AR347" s="140" t="s">
        <v>193</v>
      </c>
      <c r="AT347" s="140" t="s">
        <v>132</v>
      </c>
      <c r="AU347" s="140" t="s">
        <v>84</v>
      </c>
      <c r="AY347" s="13" t="s">
        <v>129</v>
      </c>
      <c r="BE347" s="141">
        <f t="shared" si="64"/>
        <v>0</v>
      </c>
      <c r="BF347" s="141">
        <f t="shared" si="65"/>
        <v>0</v>
      </c>
      <c r="BG347" s="141">
        <f t="shared" si="66"/>
        <v>0</v>
      </c>
      <c r="BH347" s="141">
        <f t="shared" si="67"/>
        <v>0</v>
      </c>
      <c r="BI347" s="141">
        <f t="shared" si="68"/>
        <v>0</v>
      </c>
      <c r="BJ347" s="13" t="s">
        <v>82</v>
      </c>
      <c r="BK347" s="141">
        <f t="shared" si="69"/>
        <v>0</v>
      </c>
      <c r="BL347" s="13" t="s">
        <v>193</v>
      </c>
      <c r="BM347" s="140" t="s">
        <v>952</v>
      </c>
    </row>
    <row r="348" spans="2:65" s="1" customFormat="1" ht="6.95" customHeight="1"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28"/>
    </row>
  </sheetData>
  <autoFilter ref="C131:K347" xr:uid="{00000000-0009-0000-0000-000004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49"/>
  <sheetViews>
    <sheetView showGridLines="0" topLeftCell="A166" workbookViewId="0">
      <selection activeCell="F139" sqref="F13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1013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ROUND(J132,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ROUND((SUM(BE132:BE348)),  2)</f>
        <v>0</v>
      </c>
      <c r="I33" s="88">
        <v>0.21</v>
      </c>
      <c r="J33" s="87">
        <f>ROUND(((SUM(BE132:BE348))*I33),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ROUND((SUM(BF132:BF348)),  2)</f>
        <v>0</v>
      </c>
      <c r="I34" s="88">
        <v>0.15</v>
      </c>
      <c r="J34" s="87">
        <f>ROUND(((SUM(BF132:BF348))*I34),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ROUND((SUM(BG132:BG348)),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ROUND((SUM(BH132:BH348)),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ROUND((SUM(BI132:BI348)),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01_F - Chlazení - objekt F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J132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172</v>
      </c>
      <c r="E97" s="102"/>
      <c r="F97" s="102"/>
      <c r="G97" s="102"/>
      <c r="H97" s="102"/>
      <c r="I97" s="102"/>
      <c r="J97" s="103">
        <f>J133</f>
        <v>0</v>
      </c>
      <c r="L97" s="100"/>
    </row>
    <row r="98" spans="2:12" s="9" customFormat="1" ht="19.899999999999999" customHeight="1">
      <c r="B98" s="104"/>
      <c r="D98" s="105" t="s">
        <v>173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9" customFormat="1" ht="19.899999999999999" customHeight="1">
      <c r="B99" s="104"/>
      <c r="D99" s="105" t="s">
        <v>174</v>
      </c>
      <c r="E99" s="106"/>
      <c r="F99" s="106"/>
      <c r="G99" s="106"/>
      <c r="H99" s="106"/>
      <c r="I99" s="106"/>
      <c r="J99" s="107">
        <f>J156</f>
        <v>0</v>
      </c>
      <c r="L99" s="104"/>
    </row>
    <row r="100" spans="2:12" s="9" customFormat="1" ht="19.899999999999999" customHeight="1">
      <c r="B100" s="104"/>
      <c r="D100" s="105" t="s">
        <v>175</v>
      </c>
      <c r="E100" s="106"/>
      <c r="F100" s="106"/>
      <c r="G100" s="106"/>
      <c r="H100" s="106"/>
      <c r="I100" s="106"/>
      <c r="J100" s="107">
        <f>J161</f>
        <v>0</v>
      </c>
      <c r="L100" s="104"/>
    </row>
    <row r="101" spans="2:12" s="9" customFormat="1" ht="19.899999999999999" customHeight="1">
      <c r="B101" s="104"/>
      <c r="D101" s="105" t="s">
        <v>176</v>
      </c>
      <c r="E101" s="106"/>
      <c r="F101" s="106"/>
      <c r="G101" s="106"/>
      <c r="H101" s="106"/>
      <c r="I101" s="106"/>
      <c r="J101" s="107">
        <f>J166</f>
        <v>0</v>
      </c>
      <c r="L101" s="104"/>
    </row>
    <row r="102" spans="2:12" s="9" customFormat="1" ht="19.899999999999999" customHeight="1">
      <c r="B102" s="104"/>
      <c r="D102" s="105" t="s">
        <v>177</v>
      </c>
      <c r="E102" s="106"/>
      <c r="F102" s="106"/>
      <c r="G102" s="106"/>
      <c r="H102" s="106"/>
      <c r="I102" s="106"/>
      <c r="J102" s="107">
        <f>J211</f>
        <v>0</v>
      </c>
      <c r="L102" s="104"/>
    </row>
    <row r="103" spans="2:12" s="9" customFormat="1" ht="19.899999999999999" customHeight="1">
      <c r="B103" s="104"/>
      <c r="D103" s="105" t="s">
        <v>178</v>
      </c>
      <c r="E103" s="106"/>
      <c r="F103" s="106"/>
      <c r="G103" s="106"/>
      <c r="H103" s="106"/>
      <c r="I103" s="106"/>
      <c r="J103" s="107">
        <f>J236</f>
        <v>0</v>
      </c>
      <c r="L103" s="104"/>
    </row>
    <row r="104" spans="2:12" s="9" customFormat="1" ht="19.899999999999999" customHeight="1">
      <c r="B104" s="104"/>
      <c r="D104" s="105" t="s">
        <v>179</v>
      </c>
      <c r="E104" s="106"/>
      <c r="F104" s="106"/>
      <c r="G104" s="106"/>
      <c r="H104" s="106"/>
      <c r="I104" s="106"/>
      <c r="J104" s="107">
        <f>J271</f>
        <v>0</v>
      </c>
      <c r="L104" s="104"/>
    </row>
    <row r="105" spans="2:12" s="8" customFormat="1" ht="24.95" customHeight="1">
      <c r="B105" s="100"/>
      <c r="D105" s="101" t="s">
        <v>180</v>
      </c>
      <c r="E105" s="102"/>
      <c r="F105" s="102"/>
      <c r="G105" s="102"/>
      <c r="H105" s="102"/>
      <c r="I105" s="102"/>
      <c r="J105" s="103">
        <f>J297</f>
        <v>0</v>
      </c>
      <c r="L105" s="100"/>
    </row>
    <row r="106" spans="2:12" s="8" customFormat="1" ht="24.95" customHeight="1">
      <c r="B106" s="100"/>
      <c r="D106" s="101" t="s">
        <v>109</v>
      </c>
      <c r="E106" s="102"/>
      <c r="F106" s="102"/>
      <c r="G106" s="102"/>
      <c r="H106" s="102"/>
      <c r="I106" s="102"/>
      <c r="J106" s="103">
        <f>J299</f>
        <v>0</v>
      </c>
      <c r="L106" s="100"/>
    </row>
    <row r="107" spans="2:12" s="9" customFormat="1" ht="19.899999999999999" customHeight="1">
      <c r="B107" s="104"/>
      <c r="D107" s="105" t="s">
        <v>181</v>
      </c>
      <c r="E107" s="106"/>
      <c r="F107" s="106"/>
      <c r="G107" s="106"/>
      <c r="H107" s="106"/>
      <c r="I107" s="106"/>
      <c r="J107" s="107">
        <f>J300</f>
        <v>0</v>
      </c>
      <c r="L107" s="104"/>
    </row>
    <row r="108" spans="2:12" s="9" customFormat="1" ht="19.899999999999999" customHeight="1">
      <c r="B108" s="104"/>
      <c r="D108" s="105" t="s">
        <v>182</v>
      </c>
      <c r="E108" s="106"/>
      <c r="F108" s="106"/>
      <c r="G108" s="106"/>
      <c r="H108" s="106"/>
      <c r="I108" s="106"/>
      <c r="J108" s="107">
        <f>J303</f>
        <v>0</v>
      </c>
      <c r="L108" s="104"/>
    </row>
    <row r="109" spans="2:12" s="9" customFormat="1" ht="19.899999999999999" customHeight="1">
      <c r="B109" s="104"/>
      <c r="D109" s="105" t="s">
        <v>111</v>
      </c>
      <c r="E109" s="106"/>
      <c r="F109" s="106"/>
      <c r="G109" s="106"/>
      <c r="H109" s="106"/>
      <c r="I109" s="106"/>
      <c r="J109" s="107">
        <f>J306</f>
        <v>0</v>
      </c>
      <c r="L109" s="104"/>
    </row>
    <row r="110" spans="2:12" s="9" customFormat="1" ht="19.899999999999999" customHeight="1">
      <c r="B110" s="104"/>
      <c r="D110" s="105" t="s">
        <v>183</v>
      </c>
      <c r="E110" s="106"/>
      <c r="F110" s="106"/>
      <c r="G110" s="106"/>
      <c r="H110" s="106"/>
      <c r="I110" s="106"/>
      <c r="J110" s="107">
        <f>J308</f>
        <v>0</v>
      </c>
      <c r="L110" s="104"/>
    </row>
    <row r="111" spans="2:12" s="9" customFormat="1" ht="19.899999999999999" customHeight="1">
      <c r="B111" s="104"/>
      <c r="D111" s="105" t="s">
        <v>184</v>
      </c>
      <c r="E111" s="106"/>
      <c r="F111" s="106"/>
      <c r="G111" s="106"/>
      <c r="H111" s="106"/>
      <c r="I111" s="106"/>
      <c r="J111" s="107">
        <f>J311</f>
        <v>0</v>
      </c>
      <c r="L111" s="104"/>
    </row>
    <row r="112" spans="2:12" s="9" customFormat="1" ht="19.899999999999999" customHeight="1">
      <c r="B112" s="104"/>
      <c r="D112" s="105" t="s">
        <v>112</v>
      </c>
      <c r="E112" s="106"/>
      <c r="F112" s="106"/>
      <c r="G112" s="106"/>
      <c r="H112" s="106"/>
      <c r="I112" s="106"/>
      <c r="J112" s="107">
        <f>J313</f>
        <v>0</v>
      </c>
      <c r="L112" s="104"/>
    </row>
    <row r="113" spans="2:12" s="1" customFormat="1" ht="21.75" customHeight="1">
      <c r="B113" s="28"/>
      <c r="L113" s="28"/>
    </row>
    <row r="114" spans="2:12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8"/>
    </row>
    <row r="118" spans="2:12" s="1" customFormat="1" ht="6.95" customHeight="1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28"/>
    </row>
    <row r="119" spans="2:12" s="1" customFormat="1" ht="24.95" customHeight="1">
      <c r="B119" s="28"/>
      <c r="C119" s="17" t="s">
        <v>113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16</v>
      </c>
      <c r="L121" s="28"/>
    </row>
    <row r="122" spans="2:12" s="1" customFormat="1" ht="16.5" customHeight="1">
      <c r="B122" s="28"/>
      <c r="E122" s="202" t="str">
        <f>E7</f>
        <v>SPIELBERK OFFICE CENTRE - VÝMĚNA ZDROJE CHLADU</v>
      </c>
      <c r="F122" s="203"/>
      <c r="G122" s="203"/>
      <c r="H122" s="203"/>
      <c r="L122" s="28"/>
    </row>
    <row r="123" spans="2:12" s="1" customFormat="1" ht="12" customHeight="1">
      <c r="B123" s="28"/>
      <c r="C123" s="23" t="s">
        <v>101</v>
      </c>
      <c r="L123" s="28"/>
    </row>
    <row r="124" spans="2:12" s="1" customFormat="1" ht="16.5" customHeight="1">
      <c r="B124" s="28"/>
      <c r="E124" s="181" t="str">
        <f>E9</f>
        <v>01_F - Chlazení - objekt F</v>
      </c>
      <c r="F124" s="201"/>
      <c r="G124" s="201"/>
      <c r="H124" s="201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20</v>
      </c>
      <c r="F126" s="21" t="str">
        <f>F12</f>
        <v xml:space="preserve"> </v>
      </c>
      <c r="I126" s="23" t="s">
        <v>22</v>
      </c>
      <c r="J126" s="48" t="str">
        <f>IF(J12="","",J12)</f>
        <v>28. 1. 2021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24</v>
      </c>
      <c r="F128" s="21" t="str">
        <f>E15</f>
        <v xml:space="preserve"> </v>
      </c>
      <c r="I128" s="23" t="s">
        <v>29</v>
      </c>
      <c r="J128" s="26" t="str">
        <f>E21</f>
        <v xml:space="preserve"> </v>
      </c>
      <c r="L128" s="28"/>
    </row>
    <row r="129" spans="2:65" s="1" customFormat="1" ht="15.2" customHeight="1">
      <c r="B129" s="28"/>
      <c r="C129" s="23" t="s">
        <v>27</v>
      </c>
      <c r="F129" s="21" t="str">
        <f>IF(E18="","",E18)</f>
        <v>Vyplň údaj</v>
      </c>
      <c r="I129" s="23" t="s">
        <v>31</v>
      </c>
      <c r="J129" s="26" t="str">
        <f>E24</f>
        <v xml:space="preserve"> 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08"/>
      <c r="C131" s="109" t="s">
        <v>114</v>
      </c>
      <c r="D131" s="110" t="s">
        <v>59</v>
      </c>
      <c r="E131" s="110" t="s">
        <v>55</v>
      </c>
      <c r="F131" s="110" t="s">
        <v>56</v>
      </c>
      <c r="G131" s="110" t="s">
        <v>115</v>
      </c>
      <c r="H131" s="110" t="s">
        <v>116</v>
      </c>
      <c r="I131" s="110" t="s">
        <v>117</v>
      </c>
      <c r="J131" s="110" t="s">
        <v>106</v>
      </c>
      <c r="K131" s="111" t="s">
        <v>118</v>
      </c>
      <c r="L131" s="108"/>
      <c r="M131" s="54" t="s">
        <v>1</v>
      </c>
      <c r="N131" s="55" t="s">
        <v>38</v>
      </c>
      <c r="O131" s="55" t="s">
        <v>119</v>
      </c>
      <c r="P131" s="55" t="s">
        <v>120</v>
      </c>
      <c r="Q131" s="55" t="s">
        <v>121</v>
      </c>
      <c r="R131" s="55" t="s">
        <v>122</v>
      </c>
      <c r="S131" s="55" t="s">
        <v>123</v>
      </c>
      <c r="T131" s="56" t="s">
        <v>124</v>
      </c>
    </row>
    <row r="132" spans="2:65" s="1" customFormat="1" ht="22.9" customHeight="1">
      <c r="B132" s="28"/>
      <c r="C132" s="59" t="s">
        <v>125</v>
      </c>
      <c r="J132" s="112">
        <f>BK132</f>
        <v>0</v>
      </c>
      <c r="L132" s="28"/>
      <c r="M132" s="57"/>
      <c r="N132" s="49"/>
      <c r="O132" s="49"/>
      <c r="P132" s="113">
        <f>P133+P297+P299</f>
        <v>0</v>
      </c>
      <c r="Q132" s="49"/>
      <c r="R132" s="113">
        <f>R133+R297+R299</f>
        <v>4.5040299999999993</v>
      </c>
      <c r="S132" s="49"/>
      <c r="T132" s="114">
        <f>T133+T297+T299</f>
        <v>0</v>
      </c>
      <c r="AT132" s="13" t="s">
        <v>73</v>
      </c>
      <c r="AU132" s="13" t="s">
        <v>108</v>
      </c>
      <c r="BK132" s="115">
        <f>BK133+BK297+BK299</f>
        <v>0</v>
      </c>
    </row>
    <row r="133" spans="2:65" s="11" customFormat="1" ht="25.9" customHeight="1">
      <c r="B133" s="116"/>
      <c r="D133" s="117" t="s">
        <v>73</v>
      </c>
      <c r="E133" s="118" t="s">
        <v>185</v>
      </c>
      <c r="F133" s="118" t="s">
        <v>186</v>
      </c>
      <c r="I133" s="119"/>
      <c r="J133" s="120">
        <f>BK133</f>
        <v>0</v>
      </c>
      <c r="L133" s="116"/>
      <c r="M133" s="121"/>
      <c r="P133" s="122">
        <f>P134+P156+P161+P166+P211+P236+P271</f>
        <v>0</v>
      </c>
      <c r="R133" s="122">
        <f>R134+R156+R161+R166+R211+R236+R271</f>
        <v>4.5040299999999993</v>
      </c>
      <c r="T133" s="123">
        <f>T134+T156+T161+T166+T211+T236+T271</f>
        <v>0</v>
      </c>
      <c r="AR133" s="117" t="s">
        <v>84</v>
      </c>
      <c r="AT133" s="124" t="s">
        <v>73</v>
      </c>
      <c r="AU133" s="124" t="s">
        <v>74</v>
      </c>
      <c r="AY133" s="117" t="s">
        <v>129</v>
      </c>
      <c r="BK133" s="125">
        <f>BK134+BK156+BK161+BK166+BK211+BK236+BK271</f>
        <v>0</v>
      </c>
    </row>
    <row r="134" spans="2:65" s="11" customFormat="1" ht="22.9" customHeight="1">
      <c r="B134" s="116"/>
      <c r="D134" s="117" t="s">
        <v>73</v>
      </c>
      <c r="E134" s="126" t="s">
        <v>187</v>
      </c>
      <c r="F134" s="126" t="s">
        <v>188</v>
      </c>
      <c r="I134" s="119"/>
      <c r="J134" s="127">
        <f>BK134</f>
        <v>0</v>
      </c>
      <c r="L134" s="116"/>
      <c r="M134" s="121"/>
      <c r="P134" s="122">
        <f>SUM(P135:P155)</f>
        <v>0</v>
      </c>
      <c r="R134" s="122">
        <f>SUM(R135:R155)</f>
        <v>2.3589999999999996E-2</v>
      </c>
      <c r="T134" s="123">
        <f>SUM(T135:T155)</f>
        <v>0</v>
      </c>
      <c r="AR134" s="117" t="s">
        <v>84</v>
      </c>
      <c r="AT134" s="124" t="s">
        <v>73</v>
      </c>
      <c r="AU134" s="124" t="s">
        <v>82</v>
      </c>
      <c r="AY134" s="117" t="s">
        <v>129</v>
      </c>
      <c r="BK134" s="125">
        <f>SUM(BK135:BK155)</f>
        <v>0</v>
      </c>
    </row>
    <row r="135" spans="2:65" s="1" customFormat="1" ht="66.75" customHeight="1">
      <c r="B135" s="128"/>
      <c r="C135" s="129" t="s">
        <v>82</v>
      </c>
      <c r="D135" s="129" t="s">
        <v>132</v>
      </c>
      <c r="E135" s="130" t="s">
        <v>189</v>
      </c>
      <c r="F135" s="131" t="s">
        <v>190</v>
      </c>
      <c r="G135" s="132" t="s">
        <v>191</v>
      </c>
      <c r="H135" s="133">
        <v>55</v>
      </c>
      <c r="I135" s="134"/>
      <c r="J135" s="135">
        <f t="shared" ref="J135:J155" si="0">ROUND(I135*H135,2)</f>
        <v>0</v>
      </c>
      <c r="K135" s="131" t="s">
        <v>192</v>
      </c>
      <c r="L135" s="28"/>
      <c r="M135" s="136" t="s">
        <v>1</v>
      </c>
      <c r="N135" s="137" t="s">
        <v>39</v>
      </c>
      <c r="P135" s="138">
        <f t="shared" ref="P135:P155" si="1">O135*H135</f>
        <v>0</v>
      </c>
      <c r="Q135" s="138">
        <v>6.0000000000000002E-5</v>
      </c>
      <c r="R135" s="138">
        <f t="shared" ref="R135:R155" si="2">Q135*H135</f>
        <v>3.3E-3</v>
      </c>
      <c r="S135" s="138">
        <v>0</v>
      </c>
      <c r="T135" s="139">
        <f t="shared" ref="T135:T155" si="3">S135*H135</f>
        <v>0</v>
      </c>
      <c r="AR135" s="140" t="s">
        <v>193</v>
      </c>
      <c r="AT135" s="140" t="s">
        <v>132</v>
      </c>
      <c r="AU135" s="140" t="s">
        <v>84</v>
      </c>
      <c r="AY135" s="13" t="s">
        <v>129</v>
      </c>
      <c r="BE135" s="141">
        <f t="shared" ref="BE135:BE155" si="4">IF(N135="základní",J135,0)</f>
        <v>0</v>
      </c>
      <c r="BF135" s="141">
        <f t="shared" ref="BF135:BF155" si="5">IF(N135="snížená",J135,0)</f>
        <v>0</v>
      </c>
      <c r="BG135" s="141">
        <f t="shared" ref="BG135:BG155" si="6">IF(N135="zákl. přenesená",J135,0)</f>
        <v>0</v>
      </c>
      <c r="BH135" s="141">
        <f t="shared" ref="BH135:BH155" si="7">IF(N135="sníž. přenesená",J135,0)</f>
        <v>0</v>
      </c>
      <c r="BI135" s="141">
        <f t="shared" ref="BI135:BI155" si="8">IF(N135="nulová",J135,0)</f>
        <v>0</v>
      </c>
      <c r="BJ135" s="13" t="s">
        <v>82</v>
      </c>
      <c r="BK135" s="141">
        <f t="shared" ref="BK135:BK155" si="9">ROUND(I135*H135,2)</f>
        <v>0</v>
      </c>
      <c r="BL135" s="13" t="s">
        <v>193</v>
      </c>
      <c r="BM135" s="140" t="s">
        <v>194</v>
      </c>
    </row>
    <row r="136" spans="2:65" s="1" customFormat="1" ht="24">
      <c r="B136" s="128"/>
      <c r="C136" s="147" t="s">
        <v>84</v>
      </c>
      <c r="D136" s="147" t="s">
        <v>195</v>
      </c>
      <c r="E136" s="148" t="s">
        <v>196</v>
      </c>
      <c r="F136" s="149" t="s">
        <v>197</v>
      </c>
      <c r="G136" s="150" t="s">
        <v>191</v>
      </c>
      <c r="H136" s="151">
        <v>1</v>
      </c>
      <c r="I136" s="152"/>
      <c r="J136" s="153">
        <f t="shared" si="0"/>
        <v>0</v>
      </c>
      <c r="K136" s="149" t="s">
        <v>1</v>
      </c>
      <c r="L136" s="154"/>
      <c r="M136" s="155" t="s">
        <v>1</v>
      </c>
      <c r="N136" s="156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198</v>
      </c>
      <c r="AT136" s="140" t="s">
        <v>195</v>
      </c>
      <c r="AU136" s="140" t="s">
        <v>84</v>
      </c>
      <c r="AY136" s="13" t="s">
        <v>129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193</v>
      </c>
      <c r="BM136" s="140" t="s">
        <v>199</v>
      </c>
    </row>
    <row r="137" spans="2:65" s="1" customFormat="1" ht="24">
      <c r="B137" s="128"/>
      <c r="C137" s="147" t="s">
        <v>141</v>
      </c>
      <c r="D137" s="147" t="s">
        <v>195</v>
      </c>
      <c r="E137" s="148" t="s">
        <v>200</v>
      </c>
      <c r="F137" s="149" t="s">
        <v>201</v>
      </c>
      <c r="G137" s="150" t="s">
        <v>191</v>
      </c>
      <c r="H137" s="151">
        <v>7</v>
      </c>
      <c r="I137" s="152"/>
      <c r="J137" s="153">
        <f t="shared" si="0"/>
        <v>0</v>
      </c>
      <c r="K137" s="149" t="s">
        <v>1</v>
      </c>
      <c r="L137" s="154"/>
      <c r="M137" s="155" t="s">
        <v>1</v>
      </c>
      <c r="N137" s="156" t="s">
        <v>39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198</v>
      </c>
      <c r="AT137" s="140" t="s">
        <v>195</v>
      </c>
      <c r="AU137" s="140" t="s">
        <v>84</v>
      </c>
      <c r="AY137" s="13" t="s">
        <v>129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3" t="s">
        <v>82</v>
      </c>
      <c r="BK137" s="141">
        <f t="shared" si="9"/>
        <v>0</v>
      </c>
      <c r="BL137" s="13" t="s">
        <v>193</v>
      </c>
      <c r="BM137" s="140" t="s">
        <v>202</v>
      </c>
    </row>
    <row r="138" spans="2:65" s="1" customFormat="1" ht="24">
      <c r="B138" s="128"/>
      <c r="C138" s="147" t="s">
        <v>136</v>
      </c>
      <c r="D138" s="147" t="s">
        <v>195</v>
      </c>
      <c r="E138" s="148" t="s">
        <v>203</v>
      </c>
      <c r="F138" s="149" t="s">
        <v>204</v>
      </c>
      <c r="G138" s="150" t="s">
        <v>191</v>
      </c>
      <c r="H138" s="151">
        <v>11</v>
      </c>
      <c r="I138" s="152"/>
      <c r="J138" s="153">
        <f t="shared" si="0"/>
        <v>0</v>
      </c>
      <c r="K138" s="149" t="s">
        <v>1</v>
      </c>
      <c r="L138" s="154"/>
      <c r="M138" s="155" t="s">
        <v>1</v>
      </c>
      <c r="N138" s="156" t="s">
        <v>39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198</v>
      </c>
      <c r="AT138" s="140" t="s">
        <v>195</v>
      </c>
      <c r="AU138" s="140" t="s">
        <v>84</v>
      </c>
      <c r="AY138" s="13" t="s">
        <v>129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3" t="s">
        <v>82</v>
      </c>
      <c r="BK138" s="141">
        <f t="shared" si="9"/>
        <v>0</v>
      </c>
      <c r="BL138" s="13" t="s">
        <v>193</v>
      </c>
      <c r="BM138" s="140" t="s">
        <v>205</v>
      </c>
    </row>
    <row r="139" spans="2:65" s="1" customFormat="1" ht="12">
      <c r="B139" s="128"/>
      <c r="C139" s="147" t="s">
        <v>128</v>
      </c>
      <c r="D139" s="147"/>
      <c r="E139" s="148"/>
      <c r="F139" s="149" t="s">
        <v>1128</v>
      </c>
      <c r="G139" s="150" t="s">
        <v>191</v>
      </c>
      <c r="H139" s="151">
        <v>36</v>
      </c>
      <c r="I139" s="152"/>
      <c r="J139" s="153">
        <f t="shared" si="0"/>
        <v>0</v>
      </c>
      <c r="K139" s="149" t="s">
        <v>1</v>
      </c>
      <c r="L139" s="154"/>
      <c r="M139" s="155" t="s">
        <v>1</v>
      </c>
      <c r="N139" s="156" t="s">
        <v>39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198</v>
      </c>
      <c r="AT139" s="140" t="s">
        <v>195</v>
      </c>
      <c r="AU139" s="140" t="s">
        <v>84</v>
      </c>
      <c r="AY139" s="13" t="s">
        <v>129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3" t="s">
        <v>82</v>
      </c>
      <c r="BK139" s="141">
        <f t="shared" si="9"/>
        <v>0</v>
      </c>
      <c r="BL139" s="13" t="s">
        <v>193</v>
      </c>
      <c r="BM139" s="140" t="s">
        <v>207</v>
      </c>
    </row>
    <row r="140" spans="2:65" s="1" customFormat="1" ht="66.75" customHeight="1">
      <c r="B140" s="128"/>
      <c r="C140" s="129" t="s">
        <v>153</v>
      </c>
      <c r="D140" s="129" t="s">
        <v>132</v>
      </c>
      <c r="E140" s="130" t="s">
        <v>208</v>
      </c>
      <c r="F140" s="131" t="s">
        <v>209</v>
      </c>
      <c r="G140" s="132" t="s">
        <v>191</v>
      </c>
      <c r="H140" s="133">
        <v>87</v>
      </c>
      <c r="I140" s="134"/>
      <c r="J140" s="135">
        <f t="shared" si="0"/>
        <v>0</v>
      </c>
      <c r="K140" s="131" t="s">
        <v>192</v>
      </c>
      <c r="L140" s="28"/>
      <c r="M140" s="136" t="s">
        <v>1</v>
      </c>
      <c r="N140" s="137" t="s">
        <v>39</v>
      </c>
      <c r="P140" s="138">
        <f t="shared" si="1"/>
        <v>0</v>
      </c>
      <c r="Q140" s="138">
        <v>1.1E-4</v>
      </c>
      <c r="R140" s="138">
        <f t="shared" si="2"/>
        <v>9.5700000000000004E-3</v>
      </c>
      <c r="S140" s="138">
        <v>0</v>
      </c>
      <c r="T140" s="139">
        <f t="shared" si="3"/>
        <v>0</v>
      </c>
      <c r="AR140" s="140" t="s">
        <v>193</v>
      </c>
      <c r="AT140" s="140" t="s">
        <v>132</v>
      </c>
      <c r="AU140" s="140" t="s">
        <v>84</v>
      </c>
      <c r="AY140" s="13" t="s">
        <v>129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3" t="s">
        <v>82</v>
      </c>
      <c r="BK140" s="141">
        <f t="shared" si="9"/>
        <v>0</v>
      </c>
      <c r="BL140" s="13" t="s">
        <v>193</v>
      </c>
      <c r="BM140" s="140" t="s">
        <v>210</v>
      </c>
    </row>
    <row r="141" spans="2:65" s="1" customFormat="1" ht="24">
      <c r="B141" s="128"/>
      <c r="C141" s="147" t="s">
        <v>157</v>
      </c>
      <c r="D141" s="147" t="s">
        <v>195</v>
      </c>
      <c r="E141" s="148" t="s">
        <v>211</v>
      </c>
      <c r="F141" s="149" t="s">
        <v>954</v>
      </c>
      <c r="G141" s="150" t="s">
        <v>191</v>
      </c>
      <c r="H141" s="151">
        <v>34</v>
      </c>
      <c r="I141" s="152"/>
      <c r="J141" s="153">
        <f t="shared" si="0"/>
        <v>0</v>
      </c>
      <c r="K141" s="149" t="s">
        <v>1</v>
      </c>
      <c r="L141" s="154"/>
      <c r="M141" s="155" t="s">
        <v>1</v>
      </c>
      <c r="N141" s="156" t="s">
        <v>39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198</v>
      </c>
      <c r="AT141" s="140" t="s">
        <v>195</v>
      </c>
      <c r="AU141" s="140" t="s">
        <v>84</v>
      </c>
      <c r="AY141" s="13" t="s">
        <v>129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3" t="s">
        <v>82</v>
      </c>
      <c r="BK141" s="141">
        <f t="shared" si="9"/>
        <v>0</v>
      </c>
      <c r="BL141" s="13" t="s">
        <v>193</v>
      </c>
      <c r="BM141" s="140" t="s">
        <v>212</v>
      </c>
    </row>
    <row r="142" spans="2:65" s="1" customFormat="1" ht="24">
      <c r="B142" s="128"/>
      <c r="C142" s="147" t="s">
        <v>163</v>
      </c>
      <c r="D142" s="147" t="s">
        <v>195</v>
      </c>
      <c r="E142" s="148" t="s">
        <v>213</v>
      </c>
      <c r="F142" s="149" t="s">
        <v>214</v>
      </c>
      <c r="G142" s="150" t="s">
        <v>191</v>
      </c>
      <c r="H142" s="151">
        <v>23</v>
      </c>
      <c r="I142" s="152"/>
      <c r="J142" s="153">
        <f t="shared" si="0"/>
        <v>0</v>
      </c>
      <c r="K142" s="149" t="s">
        <v>1</v>
      </c>
      <c r="L142" s="154"/>
      <c r="M142" s="155" t="s">
        <v>1</v>
      </c>
      <c r="N142" s="156" t="s">
        <v>39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198</v>
      </c>
      <c r="AT142" s="140" t="s">
        <v>195</v>
      </c>
      <c r="AU142" s="140" t="s">
        <v>84</v>
      </c>
      <c r="AY142" s="13" t="s">
        <v>129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3" t="s">
        <v>82</v>
      </c>
      <c r="BK142" s="141">
        <f t="shared" si="9"/>
        <v>0</v>
      </c>
      <c r="BL142" s="13" t="s">
        <v>193</v>
      </c>
      <c r="BM142" s="140" t="s">
        <v>215</v>
      </c>
    </row>
    <row r="143" spans="2:65" s="1" customFormat="1" ht="24">
      <c r="B143" s="128"/>
      <c r="C143" s="147" t="s">
        <v>167</v>
      </c>
      <c r="D143" s="147" t="s">
        <v>195</v>
      </c>
      <c r="E143" s="148" t="s">
        <v>216</v>
      </c>
      <c r="F143" s="149" t="s">
        <v>217</v>
      </c>
      <c r="G143" s="150" t="s">
        <v>191</v>
      </c>
      <c r="H143" s="151">
        <v>27</v>
      </c>
      <c r="I143" s="152"/>
      <c r="J143" s="153">
        <f t="shared" si="0"/>
        <v>0</v>
      </c>
      <c r="K143" s="149" t="s">
        <v>1</v>
      </c>
      <c r="L143" s="154"/>
      <c r="M143" s="155" t="s">
        <v>1</v>
      </c>
      <c r="N143" s="156" t="s">
        <v>39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198</v>
      </c>
      <c r="AT143" s="140" t="s">
        <v>195</v>
      </c>
      <c r="AU143" s="140" t="s">
        <v>84</v>
      </c>
      <c r="AY143" s="13" t="s">
        <v>129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3" t="s">
        <v>82</v>
      </c>
      <c r="BK143" s="141">
        <f t="shared" si="9"/>
        <v>0</v>
      </c>
      <c r="BL143" s="13" t="s">
        <v>193</v>
      </c>
      <c r="BM143" s="140" t="s">
        <v>218</v>
      </c>
    </row>
    <row r="144" spans="2:65" s="1" customFormat="1" ht="44.25" customHeight="1">
      <c r="B144" s="128"/>
      <c r="C144" s="147" t="s">
        <v>219</v>
      </c>
      <c r="D144" s="147" t="s">
        <v>195</v>
      </c>
      <c r="E144" s="148" t="s">
        <v>220</v>
      </c>
      <c r="F144" s="149" t="s">
        <v>221</v>
      </c>
      <c r="G144" s="150" t="s">
        <v>222</v>
      </c>
      <c r="H144" s="151">
        <v>1</v>
      </c>
      <c r="I144" s="152"/>
      <c r="J144" s="153">
        <f t="shared" si="0"/>
        <v>0</v>
      </c>
      <c r="K144" s="149" t="s">
        <v>1</v>
      </c>
      <c r="L144" s="154"/>
      <c r="M144" s="155" t="s">
        <v>1</v>
      </c>
      <c r="N144" s="156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198</v>
      </c>
      <c r="AT144" s="140" t="s">
        <v>195</v>
      </c>
      <c r="AU144" s="140" t="s">
        <v>84</v>
      </c>
      <c r="AY144" s="13" t="s">
        <v>129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193</v>
      </c>
      <c r="BM144" s="140" t="s">
        <v>223</v>
      </c>
    </row>
    <row r="145" spans="2:65" s="1" customFormat="1" ht="44.25" customHeight="1">
      <c r="B145" s="128"/>
      <c r="C145" s="147" t="s">
        <v>224</v>
      </c>
      <c r="D145" s="147" t="s">
        <v>195</v>
      </c>
      <c r="E145" s="148" t="s">
        <v>225</v>
      </c>
      <c r="F145" s="149" t="s">
        <v>226</v>
      </c>
      <c r="G145" s="150" t="s">
        <v>222</v>
      </c>
      <c r="H145" s="151">
        <v>2</v>
      </c>
      <c r="I145" s="152"/>
      <c r="J145" s="153">
        <f t="shared" si="0"/>
        <v>0</v>
      </c>
      <c r="K145" s="149" t="s">
        <v>1</v>
      </c>
      <c r="L145" s="154"/>
      <c r="M145" s="155" t="s">
        <v>1</v>
      </c>
      <c r="N145" s="156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198</v>
      </c>
      <c r="AT145" s="140" t="s">
        <v>195</v>
      </c>
      <c r="AU145" s="140" t="s">
        <v>84</v>
      </c>
      <c r="AY145" s="13" t="s">
        <v>129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193</v>
      </c>
      <c r="BM145" s="140" t="s">
        <v>227</v>
      </c>
    </row>
    <row r="146" spans="2:65" s="1" customFormat="1" ht="44.25" customHeight="1">
      <c r="B146" s="128"/>
      <c r="C146" s="147" t="s">
        <v>228</v>
      </c>
      <c r="D146" s="147" t="s">
        <v>195</v>
      </c>
      <c r="E146" s="148" t="s">
        <v>229</v>
      </c>
      <c r="F146" s="149" t="s">
        <v>955</v>
      </c>
      <c r="G146" s="150" t="s">
        <v>222</v>
      </c>
      <c r="H146" s="151">
        <v>18</v>
      </c>
      <c r="I146" s="152"/>
      <c r="J146" s="153">
        <f t="shared" si="0"/>
        <v>0</v>
      </c>
      <c r="K146" s="149" t="s">
        <v>1</v>
      </c>
      <c r="L146" s="154"/>
      <c r="M146" s="155" t="s">
        <v>1</v>
      </c>
      <c r="N146" s="156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198</v>
      </c>
      <c r="AT146" s="140" t="s">
        <v>195</v>
      </c>
      <c r="AU146" s="140" t="s">
        <v>84</v>
      </c>
      <c r="AY146" s="13" t="s">
        <v>129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193</v>
      </c>
      <c r="BM146" s="140" t="s">
        <v>231</v>
      </c>
    </row>
    <row r="147" spans="2:65" s="1" customFormat="1" ht="44.25" customHeight="1">
      <c r="B147" s="128"/>
      <c r="C147" s="147" t="s">
        <v>232</v>
      </c>
      <c r="D147" s="147" t="s">
        <v>195</v>
      </c>
      <c r="E147" s="148" t="s">
        <v>233</v>
      </c>
      <c r="F147" s="149" t="s">
        <v>234</v>
      </c>
      <c r="G147" s="150" t="s">
        <v>222</v>
      </c>
      <c r="H147" s="151">
        <v>10</v>
      </c>
      <c r="I147" s="152"/>
      <c r="J147" s="153">
        <f t="shared" si="0"/>
        <v>0</v>
      </c>
      <c r="K147" s="149" t="s">
        <v>1</v>
      </c>
      <c r="L147" s="154"/>
      <c r="M147" s="155" t="s">
        <v>1</v>
      </c>
      <c r="N147" s="156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198</v>
      </c>
      <c r="AT147" s="140" t="s">
        <v>195</v>
      </c>
      <c r="AU147" s="140" t="s">
        <v>84</v>
      </c>
      <c r="AY147" s="13" t="s">
        <v>129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193</v>
      </c>
      <c r="BM147" s="140" t="s">
        <v>235</v>
      </c>
    </row>
    <row r="148" spans="2:65" s="1" customFormat="1" ht="44.25" customHeight="1">
      <c r="B148" s="128"/>
      <c r="C148" s="147" t="s">
        <v>236</v>
      </c>
      <c r="D148" s="147" t="s">
        <v>195</v>
      </c>
      <c r="E148" s="148" t="s">
        <v>237</v>
      </c>
      <c r="F148" s="149" t="s">
        <v>238</v>
      </c>
      <c r="G148" s="150" t="s">
        <v>222</v>
      </c>
      <c r="H148" s="151">
        <v>12</v>
      </c>
      <c r="I148" s="152"/>
      <c r="J148" s="153">
        <f t="shared" si="0"/>
        <v>0</v>
      </c>
      <c r="K148" s="149" t="s">
        <v>1</v>
      </c>
      <c r="L148" s="154"/>
      <c r="M148" s="155" t="s">
        <v>1</v>
      </c>
      <c r="N148" s="156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198</v>
      </c>
      <c r="AT148" s="140" t="s">
        <v>195</v>
      </c>
      <c r="AU148" s="140" t="s">
        <v>84</v>
      </c>
      <c r="AY148" s="13" t="s">
        <v>129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193</v>
      </c>
      <c r="BM148" s="140" t="s">
        <v>239</v>
      </c>
    </row>
    <row r="149" spans="2:65" s="1" customFormat="1" ht="21.75" customHeight="1">
      <c r="B149" s="128"/>
      <c r="C149" s="147" t="s">
        <v>8</v>
      </c>
      <c r="D149" s="147" t="s">
        <v>195</v>
      </c>
      <c r="E149" s="148" t="s">
        <v>240</v>
      </c>
      <c r="F149" s="149" t="s">
        <v>241</v>
      </c>
      <c r="G149" s="150" t="s">
        <v>242</v>
      </c>
      <c r="H149" s="151">
        <v>18</v>
      </c>
      <c r="I149" s="152"/>
      <c r="J149" s="153">
        <f t="shared" si="0"/>
        <v>0</v>
      </c>
      <c r="K149" s="149" t="s">
        <v>1</v>
      </c>
      <c r="L149" s="154"/>
      <c r="M149" s="155" t="s">
        <v>1</v>
      </c>
      <c r="N149" s="156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198</v>
      </c>
      <c r="AT149" s="140" t="s">
        <v>195</v>
      </c>
      <c r="AU149" s="140" t="s">
        <v>84</v>
      </c>
      <c r="AY149" s="13" t="s">
        <v>129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193</v>
      </c>
      <c r="BM149" s="140" t="s">
        <v>243</v>
      </c>
    </row>
    <row r="150" spans="2:65" s="1" customFormat="1" ht="24">
      <c r="B150" s="128"/>
      <c r="C150" s="129" t="s">
        <v>193</v>
      </c>
      <c r="D150" s="129" t="s">
        <v>132</v>
      </c>
      <c r="E150" s="130" t="s">
        <v>244</v>
      </c>
      <c r="F150" s="131" t="s">
        <v>245</v>
      </c>
      <c r="G150" s="132" t="s">
        <v>246</v>
      </c>
      <c r="H150" s="133">
        <v>1</v>
      </c>
      <c r="I150" s="134"/>
      <c r="J150" s="135">
        <f t="shared" si="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193</v>
      </c>
      <c r="AT150" s="140" t="s">
        <v>132</v>
      </c>
      <c r="AU150" s="140" t="s">
        <v>84</v>
      </c>
      <c r="AY150" s="13" t="s">
        <v>129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193</v>
      </c>
      <c r="BM150" s="140" t="s">
        <v>247</v>
      </c>
    </row>
    <row r="151" spans="2:65" s="1" customFormat="1" ht="21.75" customHeight="1">
      <c r="B151" s="128"/>
      <c r="C151" s="129" t="s">
        <v>248</v>
      </c>
      <c r="D151" s="129" t="s">
        <v>132</v>
      </c>
      <c r="E151" s="130" t="s">
        <v>249</v>
      </c>
      <c r="F151" s="131" t="s">
        <v>250</v>
      </c>
      <c r="G151" s="132" t="s">
        <v>222</v>
      </c>
      <c r="H151" s="133">
        <v>4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9.0000000000000006E-5</v>
      </c>
      <c r="R151" s="138">
        <f t="shared" si="2"/>
        <v>3.6000000000000002E-4</v>
      </c>
      <c r="S151" s="138">
        <v>0</v>
      </c>
      <c r="T151" s="139">
        <f t="shared" si="3"/>
        <v>0</v>
      </c>
      <c r="AR151" s="140" t="s">
        <v>193</v>
      </c>
      <c r="AT151" s="140" t="s">
        <v>132</v>
      </c>
      <c r="AU151" s="140" t="s">
        <v>84</v>
      </c>
      <c r="AY151" s="13" t="s">
        <v>129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193</v>
      </c>
      <c r="BM151" s="140" t="s">
        <v>251</v>
      </c>
    </row>
    <row r="152" spans="2:65" s="1" customFormat="1" ht="24">
      <c r="B152" s="128"/>
      <c r="C152" s="147" t="s">
        <v>252</v>
      </c>
      <c r="D152" s="147" t="s">
        <v>195</v>
      </c>
      <c r="E152" s="148" t="s">
        <v>253</v>
      </c>
      <c r="F152" s="149" t="s">
        <v>254</v>
      </c>
      <c r="G152" s="150" t="s">
        <v>222</v>
      </c>
      <c r="H152" s="151">
        <v>2</v>
      </c>
      <c r="I152" s="152"/>
      <c r="J152" s="153">
        <f t="shared" si="0"/>
        <v>0</v>
      </c>
      <c r="K152" s="149" t="s">
        <v>192</v>
      </c>
      <c r="L152" s="154"/>
      <c r="M152" s="155" t="s">
        <v>1</v>
      </c>
      <c r="N152" s="156" t="s">
        <v>39</v>
      </c>
      <c r="P152" s="138">
        <f t="shared" si="1"/>
        <v>0</v>
      </c>
      <c r="Q152" s="138">
        <v>1.2999999999999999E-3</v>
      </c>
      <c r="R152" s="138">
        <f t="shared" si="2"/>
        <v>2.5999999999999999E-3</v>
      </c>
      <c r="S152" s="138">
        <v>0</v>
      </c>
      <c r="T152" s="139">
        <f t="shared" si="3"/>
        <v>0</v>
      </c>
      <c r="AR152" s="140" t="s">
        <v>198</v>
      </c>
      <c r="AT152" s="140" t="s">
        <v>195</v>
      </c>
      <c r="AU152" s="140" t="s">
        <v>84</v>
      </c>
      <c r="AY152" s="13" t="s">
        <v>129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193</v>
      </c>
      <c r="BM152" s="140" t="s">
        <v>255</v>
      </c>
    </row>
    <row r="153" spans="2:65" s="1" customFormat="1" ht="24">
      <c r="B153" s="128"/>
      <c r="C153" s="147" t="s">
        <v>256</v>
      </c>
      <c r="D153" s="147" t="s">
        <v>195</v>
      </c>
      <c r="E153" s="148" t="s">
        <v>257</v>
      </c>
      <c r="F153" s="149" t="s">
        <v>258</v>
      </c>
      <c r="G153" s="150" t="s">
        <v>222</v>
      </c>
      <c r="H153" s="151">
        <v>2</v>
      </c>
      <c r="I153" s="152"/>
      <c r="J153" s="153">
        <f t="shared" si="0"/>
        <v>0</v>
      </c>
      <c r="K153" s="149" t="s">
        <v>192</v>
      </c>
      <c r="L153" s="154"/>
      <c r="M153" s="155" t="s">
        <v>1</v>
      </c>
      <c r="N153" s="156" t="s">
        <v>39</v>
      </c>
      <c r="P153" s="138">
        <f t="shared" si="1"/>
        <v>0</v>
      </c>
      <c r="Q153" s="138">
        <v>2.2000000000000001E-3</v>
      </c>
      <c r="R153" s="138">
        <f t="shared" si="2"/>
        <v>4.4000000000000003E-3</v>
      </c>
      <c r="S153" s="138">
        <v>0</v>
      </c>
      <c r="T153" s="139">
        <f t="shared" si="3"/>
        <v>0</v>
      </c>
      <c r="AR153" s="140" t="s">
        <v>198</v>
      </c>
      <c r="AT153" s="140" t="s">
        <v>195</v>
      </c>
      <c r="AU153" s="140" t="s">
        <v>84</v>
      </c>
      <c r="AY153" s="13" t="s">
        <v>129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193</v>
      </c>
      <c r="BM153" s="140" t="s">
        <v>259</v>
      </c>
    </row>
    <row r="154" spans="2:65" s="1" customFormat="1" ht="36">
      <c r="B154" s="128"/>
      <c r="C154" s="129" t="s">
        <v>260</v>
      </c>
      <c r="D154" s="129" t="s">
        <v>132</v>
      </c>
      <c r="E154" s="130" t="s">
        <v>261</v>
      </c>
      <c r="F154" s="131" t="s">
        <v>262</v>
      </c>
      <c r="G154" s="132" t="s">
        <v>263</v>
      </c>
      <c r="H154" s="133">
        <v>48</v>
      </c>
      <c r="I154" s="134"/>
      <c r="J154" s="135">
        <f t="shared" si="0"/>
        <v>0</v>
      </c>
      <c r="K154" s="131" t="s">
        <v>192</v>
      </c>
      <c r="L154" s="28"/>
      <c r="M154" s="136" t="s">
        <v>1</v>
      </c>
      <c r="N154" s="137" t="s">
        <v>39</v>
      </c>
      <c r="P154" s="138">
        <f t="shared" si="1"/>
        <v>0</v>
      </c>
      <c r="Q154" s="138">
        <v>6.9999999999999994E-5</v>
      </c>
      <c r="R154" s="138">
        <f t="shared" si="2"/>
        <v>3.3599999999999997E-3</v>
      </c>
      <c r="S154" s="138">
        <v>0</v>
      </c>
      <c r="T154" s="139">
        <f t="shared" si="3"/>
        <v>0</v>
      </c>
      <c r="AR154" s="140" t="s">
        <v>193</v>
      </c>
      <c r="AT154" s="140" t="s">
        <v>132</v>
      </c>
      <c r="AU154" s="140" t="s">
        <v>84</v>
      </c>
      <c r="AY154" s="13" t="s">
        <v>129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193</v>
      </c>
      <c r="BM154" s="140" t="s">
        <v>264</v>
      </c>
    </row>
    <row r="155" spans="2:65" s="1" customFormat="1" ht="16.5" customHeight="1">
      <c r="B155" s="128"/>
      <c r="C155" s="147" t="s">
        <v>7</v>
      </c>
      <c r="D155" s="147" t="s">
        <v>195</v>
      </c>
      <c r="E155" s="148" t="s">
        <v>265</v>
      </c>
      <c r="F155" s="149" t="s">
        <v>266</v>
      </c>
      <c r="G155" s="150" t="s">
        <v>263</v>
      </c>
      <c r="H155" s="151">
        <v>48</v>
      </c>
      <c r="I155" s="152"/>
      <c r="J155" s="153">
        <f t="shared" si="0"/>
        <v>0</v>
      </c>
      <c r="K155" s="149" t="s">
        <v>1</v>
      </c>
      <c r="L155" s="154"/>
      <c r="M155" s="155" t="s">
        <v>1</v>
      </c>
      <c r="N155" s="156" t="s">
        <v>39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198</v>
      </c>
      <c r="AT155" s="140" t="s">
        <v>195</v>
      </c>
      <c r="AU155" s="140" t="s">
        <v>84</v>
      </c>
      <c r="AY155" s="13" t="s">
        <v>129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3" t="s">
        <v>82</v>
      </c>
      <c r="BK155" s="141">
        <f t="shared" si="9"/>
        <v>0</v>
      </c>
      <c r="BL155" s="13" t="s">
        <v>193</v>
      </c>
      <c r="BM155" s="140" t="s">
        <v>267</v>
      </c>
    </row>
    <row r="156" spans="2:65" s="11" customFormat="1" ht="22.9" customHeight="1">
      <c r="B156" s="116"/>
      <c r="D156" s="117" t="s">
        <v>73</v>
      </c>
      <c r="E156" s="126" t="s">
        <v>268</v>
      </c>
      <c r="F156" s="126" t="s">
        <v>269</v>
      </c>
      <c r="I156" s="119"/>
      <c r="J156" s="127">
        <f>BK156</f>
        <v>0</v>
      </c>
      <c r="L156" s="116"/>
      <c r="M156" s="121"/>
      <c r="P156" s="122">
        <f>SUM(P157:P160)</f>
        <v>0</v>
      </c>
      <c r="R156" s="122">
        <f>SUM(R157:R160)</f>
        <v>4.4399999999999995E-3</v>
      </c>
      <c r="T156" s="123">
        <f>SUM(T157:T160)</f>
        <v>0</v>
      </c>
      <c r="AR156" s="117" t="s">
        <v>84</v>
      </c>
      <c r="AT156" s="124" t="s">
        <v>73</v>
      </c>
      <c r="AU156" s="124" t="s">
        <v>82</v>
      </c>
      <c r="AY156" s="117" t="s">
        <v>129</v>
      </c>
      <c r="BK156" s="125">
        <f>SUM(BK157:BK160)</f>
        <v>0</v>
      </c>
    </row>
    <row r="157" spans="2:65" s="1" customFormat="1" ht="21.75" customHeight="1">
      <c r="B157" s="128"/>
      <c r="C157" s="129" t="s">
        <v>270</v>
      </c>
      <c r="D157" s="129" t="s">
        <v>132</v>
      </c>
      <c r="E157" s="130" t="s">
        <v>271</v>
      </c>
      <c r="F157" s="131" t="s">
        <v>272</v>
      </c>
      <c r="G157" s="132" t="s">
        <v>191</v>
      </c>
      <c r="H157" s="133">
        <v>10</v>
      </c>
      <c r="I157" s="134"/>
      <c r="J157" s="135">
        <f>ROUND(I157*H157,2)</f>
        <v>0</v>
      </c>
      <c r="K157" s="131" t="s">
        <v>192</v>
      </c>
      <c r="L157" s="28"/>
      <c r="M157" s="136" t="s">
        <v>1</v>
      </c>
      <c r="N157" s="137" t="s">
        <v>39</v>
      </c>
      <c r="P157" s="138">
        <f>O157*H157</f>
        <v>0</v>
      </c>
      <c r="Q157" s="138">
        <v>4.0999999999999999E-4</v>
      </c>
      <c r="R157" s="138">
        <f>Q157*H157</f>
        <v>4.0999999999999995E-3</v>
      </c>
      <c r="S157" s="138">
        <v>0</v>
      </c>
      <c r="T157" s="139">
        <f>S157*H157</f>
        <v>0</v>
      </c>
      <c r="AR157" s="140" t="s">
        <v>193</v>
      </c>
      <c r="AT157" s="140" t="s">
        <v>132</v>
      </c>
      <c r="AU157" s="140" t="s">
        <v>84</v>
      </c>
      <c r="AY157" s="13" t="s">
        <v>129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3" t="s">
        <v>82</v>
      </c>
      <c r="BK157" s="141">
        <f>ROUND(I157*H157,2)</f>
        <v>0</v>
      </c>
      <c r="BL157" s="13" t="s">
        <v>193</v>
      </c>
      <c r="BM157" s="140" t="s">
        <v>273</v>
      </c>
    </row>
    <row r="158" spans="2:65" s="1" customFormat="1" ht="24">
      <c r="B158" s="128"/>
      <c r="C158" s="129" t="s">
        <v>274</v>
      </c>
      <c r="D158" s="129" t="s">
        <v>132</v>
      </c>
      <c r="E158" s="130" t="s">
        <v>275</v>
      </c>
      <c r="F158" s="131" t="s">
        <v>276</v>
      </c>
      <c r="G158" s="132" t="s">
        <v>222</v>
      </c>
      <c r="H158" s="133">
        <v>1</v>
      </c>
      <c r="I158" s="134"/>
      <c r="J158" s="135">
        <f>ROUND(I158*H158,2)</f>
        <v>0</v>
      </c>
      <c r="K158" s="131" t="s">
        <v>1</v>
      </c>
      <c r="L158" s="28"/>
      <c r="M158" s="136" t="s">
        <v>1</v>
      </c>
      <c r="N158" s="137" t="s">
        <v>39</v>
      </c>
      <c r="P158" s="138">
        <f>O158*H158</f>
        <v>0</v>
      </c>
      <c r="Q158" s="138">
        <v>3.4000000000000002E-4</v>
      </c>
      <c r="R158" s="138">
        <f>Q158*H158</f>
        <v>3.4000000000000002E-4</v>
      </c>
      <c r="S158" s="138">
        <v>0</v>
      </c>
      <c r="T158" s="139">
        <f>S158*H158</f>
        <v>0</v>
      </c>
      <c r="AR158" s="140" t="s">
        <v>193</v>
      </c>
      <c r="AT158" s="140" t="s">
        <v>132</v>
      </c>
      <c r="AU158" s="140" t="s">
        <v>84</v>
      </c>
      <c r="AY158" s="13" t="s">
        <v>129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3" t="s">
        <v>82</v>
      </c>
      <c r="BK158" s="141">
        <f>ROUND(I158*H158,2)</f>
        <v>0</v>
      </c>
      <c r="BL158" s="13" t="s">
        <v>193</v>
      </c>
      <c r="BM158" s="140" t="s">
        <v>277</v>
      </c>
    </row>
    <row r="159" spans="2:65" s="1" customFormat="1" ht="24">
      <c r="B159" s="128"/>
      <c r="C159" s="129" t="s">
        <v>278</v>
      </c>
      <c r="D159" s="129" t="s">
        <v>132</v>
      </c>
      <c r="E159" s="130" t="s">
        <v>279</v>
      </c>
      <c r="F159" s="131" t="s">
        <v>280</v>
      </c>
      <c r="G159" s="132" t="s">
        <v>191</v>
      </c>
      <c r="H159" s="133">
        <v>10</v>
      </c>
      <c r="I159" s="134"/>
      <c r="J159" s="135">
        <f>ROUND(I159*H159,2)</f>
        <v>0</v>
      </c>
      <c r="K159" s="131" t="s">
        <v>192</v>
      </c>
      <c r="L159" s="28"/>
      <c r="M159" s="136" t="s">
        <v>1</v>
      </c>
      <c r="N159" s="137" t="s">
        <v>39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193</v>
      </c>
      <c r="AT159" s="140" t="s">
        <v>132</v>
      </c>
      <c r="AU159" s="140" t="s">
        <v>84</v>
      </c>
      <c r="AY159" s="13" t="s">
        <v>129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3" t="s">
        <v>82</v>
      </c>
      <c r="BK159" s="141">
        <f>ROUND(I159*H159,2)</f>
        <v>0</v>
      </c>
      <c r="BL159" s="13" t="s">
        <v>193</v>
      </c>
      <c r="BM159" s="140" t="s">
        <v>281</v>
      </c>
    </row>
    <row r="160" spans="2:65" s="1" customFormat="1" ht="36">
      <c r="B160" s="128"/>
      <c r="C160" s="129" t="s">
        <v>284</v>
      </c>
      <c r="D160" s="129" t="s">
        <v>132</v>
      </c>
      <c r="E160" s="130" t="s">
        <v>1014</v>
      </c>
      <c r="F160" s="131" t="s">
        <v>1015</v>
      </c>
      <c r="G160" s="132" t="s">
        <v>361</v>
      </c>
      <c r="H160" s="157"/>
      <c r="I160" s="134"/>
      <c r="J160" s="135">
        <f>ROUND(I160*H160,2)</f>
        <v>0</v>
      </c>
      <c r="K160" s="131" t="s">
        <v>192</v>
      </c>
      <c r="L160" s="28"/>
      <c r="M160" s="136" t="s">
        <v>1</v>
      </c>
      <c r="N160" s="137" t="s">
        <v>39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193</v>
      </c>
      <c r="AT160" s="140" t="s">
        <v>132</v>
      </c>
      <c r="AU160" s="140" t="s">
        <v>84</v>
      </c>
      <c r="AY160" s="13" t="s">
        <v>129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3" t="s">
        <v>82</v>
      </c>
      <c r="BK160" s="141">
        <f>ROUND(I160*H160,2)</f>
        <v>0</v>
      </c>
      <c r="BL160" s="13" t="s">
        <v>193</v>
      </c>
      <c r="BM160" s="140" t="s">
        <v>1016</v>
      </c>
    </row>
    <row r="161" spans="2:65" s="11" customFormat="1" ht="22.9" customHeight="1">
      <c r="B161" s="116"/>
      <c r="D161" s="117" t="s">
        <v>73</v>
      </c>
      <c r="E161" s="126" t="s">
        <v>282</v>
      </c>
      <c r="F161" s="126" t="s">
        <v>283</v>
      </c>
      <c r="I161" s="119"/>
      <c r="J161" s="127">
        <f>BK161</f>
        <v>0</v>
      </c>
      <c r="L161" s="116"/>
      <c r="M161" s="121"/>
      <c r="P161" s="122">
        <f>SUM(P162:P165)</f>
        <v>0</v>
      </c>
      <c r="R161" s="122">
        <f>SUM(R162:R165)</f>
        <v>2.3479999999999997E-2</v>
      </c>
      <c r="T161" s="123">
        <f>SUM(T162:T165)</f>
        <v>0</v>
      </c>
      <c r="AR161" s="117" t="s">
        <v>84</v>
      </c>
      <c r="AT161" s="124" t="s">
        <v>73</v>
      </c>
      <c r="AU161" s="124" t="s">
        <v>82</v>
      </c>
      <c r="AY161" s="117" t="s">
        <v>129</v>
      </c>
      <c r="BK161" s="125">
        <f>SUM(BK162:BK165)</f>
        <v>0</v>
      </c>
    </row>
    <row r="162" spans="2:65" s="1" customFormat="1" ht="33" customHeight="1">
      <c r="B162" s="128"/>
      <c r="C162" s="129" t="s">
        <v>288</v>
      </c>
      <c r="D162" s="129" t="s">
        <v>132</v>
      </c>
      <c r="E162" s="130" t="s">
        <v>285</v>
      </c>
      <c r="F162" s="131" t="s">
        <v>286</v>
      </c>
      <c r="G162" s="132" t="s">
        <v>191</v>
      </c>
      <c r="H162" s="133">
        <v>4</v>
      </c>
      <c r="I162" s="134"/>
      <c r="J162" s="135">
        <f>ROUND(I162*H162,2)</f>
        <v>0</v>
      </c>
      <c r="K162" s="131" t="s">
        <v>192</v>
      </c>
      <c r="L162" s="28"/>
      <c r="M162" s="136" t="s">
        <v>1</v>
      </c>
      <c r="N162" s="137" t="s">
        <v>39</v>
      </c>
      <c r="P162" s="138">
        <f>O162*H162</f>
        <v>0</v>
      </c>
      <c r="Q162" s="138">
        <v>1.16E-3</v>
      </c>
      <c r="R162" s="138">
        <f>Q162*H162</f>
        <v>4.64E-3</v>
      </c>
      <c r="S162" s="138">
        <v>0</v>
      </c>
      <c r="T162" s="139">
        <f>S162*H162</f>
        <v>0</v>
      </c>
      <c r="AR162" s="140" t="s">
        <v>193</v>
      </c>
      <c r="AT162" s="140" t="s">
        <v>132</v>
      </c>
      <c r="AU162" s="140" t="s">
        <v>84</v>
      </c>
      <c r="AY162" s="13" t="s">
        <v>129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3" t="s">
        <v>82</v>
      </c>
      <c r="BK162" s="141">
        <f>ROUND(I162*H162,2)</f>
        <v>0</v>
      </c>
      <c r="BL162" s="13" t="s">
        <v>193</v>
      </c>
      <c r="BM162" s="140" t="s">
        <v>287</v>
      </c>
    </row>
    <row r="163" spans="2:65" s="1" customFormat="1" ht="33" customHeight="1">
      <c r="B163" s="128"/>
      <c r="C163" s="129" t="s">
        <v>292</v>
      </c>
      <c r="D163" s="129" t="s">
        <v>132</v>
      </c>
      <c r="E163" s="130" t="s">
        <v>289</v>
      </c>
      <c r="F163" s="131" t="s">
        <v>290</v>
      </c>
      <c r="G163" s="132" t="s">
        <v>191</v>
      </c>
      <c r="H163" s="133">
        <v>11</v>
      </c>
      <c r="I163" s="134"/>
      <c r="J163" s="135">
        <f>ROUND(I163*H163,2)</f>
        <v>0</v>
      </c>
      <c r="K163" s="131" t="s">
        <v>192</v>
      </c>
      <c r="L163" s="28"/>
      <c r="M163" s="136" t="s">
        <v>1</v>
      </c>
      <c r="N163" s="137" t="s">
        <v>39</v>
      </c>
      <c r="P163" s="138">
        <f>O163*H163</f>
        <v>0</v>
      </c>
      <c r="Q163" s="138">
        <v>1.4400000000000001E-3</v>
      </c>
      <c r="R163" s="138">
        <f>Q163*H163</f>
        <v>1.584E-2</v>
      </c>
      <c r="S163" s="138">
        <v>0</v>
      </c>
      <c r="T163" s="139">
        <f>S163*H163</f>
        <v>0</v>
      </c>
      <c r="AR163" s="140" t="s">
        <v>193</v>
      </c>
      <c r="AT163" s="140" t="s">
        <v>132</v>
      </c>
      <c r="AU163" s="140" t="s">
        <v>84</v>
      </c>
      <c r="AY163" s="13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82</v>
      </c>
      <c r="BK163" s="141">
        <f>ROUND(I163*H163,2)</f>
        <v>0</v>
      </c>
      <c r="BL163" s="13" t="s">
        <v>193</v>
      </c>
      <c r="BM163" s="140" t="s">
        <v>291</v>
      </c>
    </row>
    <row r="164" spans="2:65" s="1" customFormat="1" ht="36">
      <c r="B164" s="128"/>
      <c r="C164" s="129" t="s">
        <v>296</v>
      </c>
      <c r="D164" s="129" t="s">
        <v>132</v>
      </c>
      <c r="E164" s="130" t="s">
        <v>293</v>
      </c>
      <c r="F164" s="131" t="s">
        <v>294</v>
      </c>
      <c r="G164" s="132" t="s">
        <v>191</v>
      </c>
      <c r="H164" s="133">
        <v>15</v>
      </c>
      <c r="I164" s="134"/>
      <c r="J164" s="135">
        <f>ROUND(I164*H164,2)</f>
        <v>0</v>
      </c>
      <c r="K164" s="131" t="s">
        <v>192</v>
      </c>
      <c r="L164" s="28"/>
      <c r="M164" s="136" t="s">
        <v>1</v>
      </c>
      <c r="N164" s="137" t="s">
        <v>39</v>
      </c>
      <c r="P164" s="138">
        <f>O164*H164</f>
        <v>0</v>
      </c>
      <c r="Q164" s="138">
        <v>1.9000000000000001E-4</v>
      </c>
      <c r="R164" s="138">
        <f>Q164*H164</f>
        <v>2.8500000000000001E-3</v>
      </c>
      <c r="S164" s="138">
        <v>0</v>
      </c>
      <c r="T164" s="139">
        <f>S164*H164</f>
        <v>0</v>
      </c>
      <c r="AR164" s="140" t="s">
        <v>193</v>
      </c>
      <c r="AT164" s="140" t="s">
        <v>132</v>
      </c>
      <c r="AU164" s="140" t="s">
        <v>84</v>
      </c>
      <c r="AY164" s="13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82</v>
      </c>
      <c r="BK164" s="141">
        <f>ROUND(I164*H164,2)</f>
        <v>0</v>
      </c>
      <c r="BL164" s="13" t="s">
        <v>193</v>
      </c>
      <c r="BM164" s="140" t="s">
        <v>295</v>
      </c>
    </row>
    <row r="165" spans="2:65" s="1" customFormat="1" ht="33" customHeight="1">
      <c r="B165" s="128"/>
      <c r="C165" s="129" t="s">
        <v>302</v>
      </c>
      <c r="D165" s="129" t="s">
        <v>132</v>
      </c>
      <c r="E165" s="130" t="s">
        <v>297</v>
      </c>
      <c r="F165" s="131" t="s">
        <v>298</v>
      </c>
      <c r="G165" s="132" t="s">
        <v>191</v>
      </c>
      <c r="H165" s="133">
        <v>15</v>
      </c>
      <c r="I165" s="134"/>
      <c r="J165" s="135">
        <f>ROUND(I165*H165,2)</f>
        <v>0</v>
      </c>
      <c r="K165" s="131" t="s">
        <v>192</v>
      </c>
      <c r="L165" s="28"/>
      <c r="M165" s="136" t="s">
        <v>1</v>
      </c>
      <c r="N165" s="137" t="s">
        <v>39</v>
      </c>
      <c r="P165" s="138">
        <f>O165*H165</f>
        <v>0</v>
      </c>
      <c r="Q165" s="138">
        <v>1.0000000000000001E-5</v>
      </c>
      <c r="R165" s="138">
        <f>Q165*H165</f>
        <v>1.5000000000000001E-4</v>
      </c>
      <c r="S165" s="138">
        <v>0</v>
      </c>
      <c r="T165" s="139">
        <f>S165*H165</f>
        <v>0</v>
      </c>
      <c r="AR165" s="140" t="s">
        <v>193</v>
      </c>
      <c r="AT165" s="140" t="s">
        <v>132</v>
      </c>
      <c r="AU165" s="140" t="s">
        <v>84</v>
      </c>
      <c r="AY165" s="13" t="s">
        <v>129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3" t="s">
        <v>82</v>
      </c>
      <c r="BK165" s="141">
        <f>ROUND(I165*H165,2)</f>
        <v>0</v>
      </c>
      <c r="BL165" s="13" t="s">
        <v>193</v>
      </c>
      <c r="BM165" s="140" t="s">
        <v>299</v>
      </c>
    </row>
    <row r="166" spans="2:65" s="11" customFormat="1" ht="22.9" customHeight="1">
      <c r="B166" s="116"/>
      <c r="D166" s="117" t="s">
        <v>73</v>
      </c>
      <c r="E166" s="126" t="s">
        <v>300</v>
      </c>
      <c r="F166" s="126" t="s">
        <v>301</v>
      </c>
      <c r="I166" s="119"/>
      <c r="J166" s="127">
        <f>BK166</f>
        <v>0</v>
      </c>
      <c r="L166" s="116"/>
      <c r="M166" s="121"/>
      <c r="P166" s="122">
        <f>SUM(P167:P210)</f>
        <v>0</v>
      </c>
      <c r="R166" s="122">
        <f>SUM(R167:R210)</f>
        <v>0.21481999999999998</v>
      </c>
      <c r="T166" s="123">
        <f>SUM(T167:T210)</f>
        <v>0</v>
      </c>
      <c r="AR166" s="117" t="s">
        <v>84</v>
      </c>
      <c r="AT166" s="124" t="s">
        <v>73</v>
      </c>
      <c r="AU166" s="124" t="s">
        <v>82</v>
      </c>
      <c r="AY166" s="117" t="s">
        <v>129</v>
      </c>
      <c r="BK166" s="125">
        <f>SUM(BK167:BK210)</f>
        <v>0</v>
      </c>
    </row>
    <row r="167" spans="2:65" s="1" customFormat="1" ht="167.1" customHeight="1">
      <c r="B167" s="128"/>
      <c r="C167" s="129" t="s">
        <v>306</v>
      </c>
      <c r="D167" s="129" t="s">
        <v>132</v>
      </c>
      <c r="E167" s="130" t="s">
        <v>303</v>
      </c>
      <c r="F167" s="131" t="s">
        <v>1000</v>
      </c>
      <c r="G167" s="132" t="s">
        <v>222</v>
      </c>
      <c r="H167" s="133">
        <v>1</v>
      </c>
      <c r="I167" s="134"/>
      <c r="J167" s="135">
        <f t="shared" ref="J167:J210" si="10">ROUND(I167*H167,2)</f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ref="P167:P210" si="11">O167*H167</f>
        <v>0</v>
      </c>
      <c r="Q167" s="138">
        <v>0</v>
      </c>
      <c r="R167" s="138">
        <f t="shared" ref="R167:R210" si="12">Q167*H167</f>
        <v>0</v>
      </c>
      <c r="S167" s="138">
        <v>0</v>
      </c>
      <c r="T167" s="139">
        <f t="shared" ref="T167:T210" si="13">S167*H167</f>
        <v>0</v>
      </c>
      <c r="AR167" s="140" t="s">
        <v>193</v>
      </c>
      <c r="AT167" s="140" t="s">
        <v>132</v>
      </c>
      <c r="AU167" s="140" t="s">
        <v>84</v>
      </c>
      <c r="AY167" s="13" t="s">
        <v>129</v>
      </c>
      <c r="BE167" s="141">
        <f t="shared" ref="BE167:BE210" si="14">IF(N167="základní",J167,0)</f>
        <v>0</v>
      </c>
      <c r="BF167" s="141">
        <f t="shared" ref="BF167:BF210" si="15">IF(N167="snížená",J167,0)</f>
        <v>0</v>
      </c>
      <c r="BG167" s="141">
        <f t="shared" ref="BG167:BG210" si="16">IF(N167="zákl. přenesená",J167,0)</f>
        <v>0</v>
      </c>
      <c r="BH167" s="141">
        <f t="shared" ref="BH167:BH210" si="17">IF(N167="sníž. přenesená",J167,0)</f>
        <v>0</v>
      </c>
      <c r="BI167" s="141">
        <f t="shared" ref="BI167:BI210" si="18">IF(N167="nulová",J167,0)</f>
        <v>0</v>
      </c>
      <c r="BJ167" s="13" t="s">
        <v>82</v>
      </c>
      <c r="BK167" s="141">
        <f t="shared" ref="BK167:BK210" si="19">ROUND(I167*H167,2)</f>
        <v>0</v>
      </c>
      <c r="BL167" s="13" t="s">
        <v>193</v>
      </c>
      <c r="BM167" s="140" t="s">
        <v>305</v>
      </c>
    </row>
    <row r="168" spans="2:65" s="1" customFormat="1" ht="24">
      <c r="B168" s="128"/>
      <c r="C168" s="129" t="s">
        <v>310</v>
      </c>
      <c r="D168" s="129" t="s">
        <v>132</v>
      </c>
      <c r="E168" s="130" t="s">
        <v>307</v>
      </c>
      <c r="F168" s="131" t="s">
        <v>308</v>
      </c>
      <c r="G168" s="132" t="s">
        <v>246</v>
      </c>
      <c r="H168" s="133">
        <v>1</v>
      </c>
      <c r="I168" s="134"/>
      <c r="J168" s="135">
        <f t="shared" si="10"/>
        <v>0</v>
      </c>
      <c r="K168" s="131" t="s">
        <v>1</v>
      </c>
      <c r="L168" s="28"/>
      <c r="M168" s="136" t="s">
        <v>1</v>
      </c>
      <c r="N168" s="137" t="s">
        <v>39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193</v>
      </c>
      <c r="AT168" s="140" t="s">
        <v>132</v>
      </c>
      <c r="AU168" s="140" t="s">
        <v>84</v>
      </c>
      <c r="AY168" s="13" t="s">
        <v>129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3" t="s">
        <v>82</v>
      </c>
      <c r="BK168" s="141">
        <f t="shared" si="19"/>
        <v>0</v>
      </c>
      <c r="BL168" s="13" t="s">
        <v>193</v>
      </c>
      <c r="BM168" s="140" t="s">
        <v>309</v>
      </c>
    </row>
    <row r="169" spans="2:65" s="1" customFormat="1" ht="24">
      <c r="B169" s="128"/>
      <c r="C169" s="129" t="s">
        <v>198</v>
      </c>
      <c r="D169" s="129" t="s">
        <v>132</v>
      </c>
      <c r="E169" s="130" t="s">
        <v>311</v>
      </c>
      <c r="F169" s="131" t="s">
        <v>312</v>
      </c>
      <c r="G169" s="132" t="s">
        <v>246</v>
      </c>
      <c r="H169" s="133">
        <v>1</v>
      </c>
      <c r="I169" s="134"/>
      <c r="J169" s="135">
        <f t="shared" si="1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193</v>
      </c>
      <c r="AT169" s="140" t="s">
        <v>132</v>
      </c>
      <c r="AU169" s="140" t="s">
        <v>84</v>
      </c>
      <c r="AY169" s="13" t="s">
        <v>129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3" t="s">
        <v>82</v>
      </c>
      <c r="BK169" s="141">
        <f t="shared" si="19"/>
        <v>0</v>
      </c>
      <c r="BL169" s="13" t="s">
        <v>193</v>
      </c>
      <c r="BM169" s="140" t="s">
        <v>313</v>
      </c>
    </row>
    <row r="170" spans="2:65" s="1" customFormat="1" ht="16.5" customHeight="1">
      <c r="B170" s="128"/>
      <c r="C170" s="129" t="s">
        <v>317</v>
      </c>
      <c r="D170" s="129" t="s">
        <v>132</v>
      </c>
      <c r="E170" s="130" t="s">
        <v>314</v>
      </c>
      <c r="F170" s="131" t="s">
        <v>315</v>
      </c>
      <c r="G170" s="132" t="s">
        <v>246</v>
      </c>
      <c r="H170" s="133">
        <v>1</v>
      </c>
      <c r="I170" s="134"/>
      <c r="J170" s="135">
        <f t="shared" si="1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193</v>
      </c>
      <c r="AT170" s="140" t="s">
        <v>132</v>
      </c>
      <c r="AU170" s="140" t="s">
        <v>84</v>
      </c>
      <c r="AY170" s="13" t="s">
        <v>129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3" t="s">
        <v>82</v>
      </c>
      <c r="BK170" s="141">
        <f t="shared" si="19"/>
        <v>0</v>
      </c>
      <c r="BL170" s="13" t="s">
        <v>193</v>
      </c>
      <c r="BM170" s="140" t="s">
        <v>316</v>
      </c>
    </row>
    <row r="171" spans="2:65" s="1" customFormat="1" ht="16.5" customHeight="1">
      <c r="B171" s="128"/>
      <c r="C171" s="129" t="s">
        <v>321</v>
      </c>
      <c r="D171" s="129" t="s">
        <v>132</v>
      </c>
      <c r="E171" s="130" t="s">
        <v>318</v>
      </c>
      <c r="F171" s="131" t="s">
        <v>319</v>
      </c>
      <c r="G171" s="132" t="s">
        <v>246</v>
      </c>
      <c r="H171" s="133">
        <v>1</v>
      </c>
      <c r="I171" s="134"/>
      <c r="J171" s="135">
        <f t="shared" si="1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193</v>
      </c>
      <c r="AT171" s="140" t="s">
        <v>132</v>
      </c>
      <c r="AU171" s="140" t="s">
        <v>84</v>
      </c>
      <c r="AY171" s="13" t="s">
        <v>129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3" t="s">
        <v>82</v>
      </c>
      <c r="BK171" s="141">
        <f t="shared" si="19"/>
        <v>0</v>
      </c>
      <c r="BL171" s="13" t="s">
        <v>193</v>
      </c>
      <c r="BM171" s="140" t="s">
        <v>320</v>
      </c>
    </row>
    <row r="172" spans="2:65" s="1" customFormat="1" ht="16.5" customHeight="1">
      <c r="B172" s="128"/>
      <c r="C172" s="129" t="s">
        <v>325</v>
      </c>
      <c r="D172" s="129" t="s">
        <v>132</v>
      </c>
      <c r="E172" s="130" t="s">
        <v>322</v>
      </c>
      <c r="F172" s="131" t="s">
        <v>323</v>
      </c>
      <c r="G172" s="132" t="s">
        <v>246</v>
      </c>
      <c r="H172" s="133">
        <v>1</v>
      </c>
      <c r="I172" s="134"/>
      <c r="J172" s="135">
        <f t="shared" si="10"/>
        <v>0</v>
      </c>
      <c r="K172" s="131" t="s">
        <v>1</v>
      </c>
      <c r="L172" s="28"/>
      <c r="M172" s="136" t="s">
        <v>1</v>
      </c>
      <c r="N172" s="137" t="s">
        <v>39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193</v>
      </c>
      <c r="AT172" s="140" t="s">
        <v>132</v>
      </c>
      <c r="AU172" s="140" t="s">
        <v>84</v>
      </c>
      <c r="AY172" s="13" t="s">
        <v>129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3" t="s">
        <v>82</v>
      </c>
      <c r="BK172" s="141">
        <f t="shared" si="19"/>
        <v>0</v>
      </c>
      <c r="BL172" s="13" t="s">
        <v>193</v>
      </c>
      <c r="BM172" s="140" t="s">
        <v>324</v>
      </c>
    </row>
    <row r="173" spans="2:65" s="1" customFormat="1" ht="16.5" customHeight="1">
      <c r="B173" s="128"/>
      <c r="C173" s="129" t="s">
        <v>329</v>
      </c>
      <c r="D173" s="129" t="s">
        <v>132</v>
      </c>
      <c r="E173" s="130" t="s">
        <v>326</v>
      </c>
      <c r="F173" s="131" t="s">
        <v>327</v>
      </c>
      <c r="G173" s="132" t="s">
        <v>246</v>
      </c>
      <c r="H173" s="133">
        <v>1</v>
      </c>
      <c r="I173" s="134"/>
      <c r="J173" s="135">
        <f t="shared" si="10"/>
        <v>0</v>
      </c>
      <c r="K173" s="131" t="s">
        <v>1</v>
      </c>
      <c r="L173" s="28"/>
      <c r="M173" s="136" t="s">
        <v>1</v>
      </c>
      <c r="N173" s="137" t="s">
        <v>39</v>
      </c>
      <c r="P173" s="138">
        <f t="shared" si="11"/>
        <v>0</v>
      </c>
      <c r="Q173" s="138">
        <v>0</v>
      </c>
      <c r="R173" s="138">
        <f t="shared" si="12"/>
        <v>0</v>
      </c>
      <c r="S173" s="138">
        <v>0</v>
      </c>
      <c r="T173" s="139">
        <f t="shared" si="13"/>
        <v>0</v>
      </c>
      <c r="AR173" s="140" t="s">
        <v>193</v>
      </c>
      <c r="AT173" s="140" t="s">
        <v>132</v>
      </c>
      <c r="AU173" s="140" t="s">
        <v>84</v>
      </c>
      <c r="AY173" s="13" t="s">
        <v>129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3" t="s">
        <v>82</v>
      </c>
      <c r="BK173" s="141">
        <f t="shared" si="19"/>
        <v>0</v>
      </c>
      <c r="BL173" s="13" t="s">
        <v>193</v>
      </c>
      <c r="BM173" s="140" t="s">
        <v>328</v>
      </c>
    </row>
    <row r="174" spans="2:65" s="1" customFormat="1" ht="24">
      <c r="B174" s="128"/>
      <c r="C174" s="129" t="s">
        <v>333</v>
      </c>
      <c r="D174" s="129" t="s">
        <v>132</v>
      </c>
      <c r="E174" s="130" t="s">
        <v>330</v>
      </c>
      <c r="F174" s="131" t="s">
        <v>331</v>
      </c>
      <c r="G174" s="132" t="s">
        <v>246</v>
      </c>
      <c r="H174" s="133">
        <v>1</v>
      </c>
      <c r="I174" s="134"/>
      <c r="J174" s="135">
        <f t="shared" si="10"/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si="11"/>
        <v>0</v>
      </c>
      <c r="Q174" s="138">
        <v>0</v>
      </c>
      <c r="R174" s="138">
        <f t="shared" si="12"/>
        <v>0</v>
      </c>
      <c r="S174" s="138">
        <v>0</v>
      </c>
      <c r="T174" s="139">
        <f t="shared" si="13"/>
        <v>0</v>
      </c>
      <c r="AR174" s="140" t="s">
        <v>193</v>
      </c>
      <c r="AT174" s="140" t="s">
        <v>132</v>
      </c>
      <c r="AU174" s="140" t="s">
        <v>84</v>
      </c>
      <c r="AY174" s="13" t="s">
        <v>129</v>
      </c>
      <c r="BE174" s="141">
        <f t="shared" si="14"/>
        <v>0</v>
      </c>
      <c r="BF174" s="141">
        <f t="shared" si="15"/>
        <v>0</v>
      </c>
      <c r="BG174" s="141">
        <f t="shared" si="16"/>
        <v>0</v>
      </c>
      <c r="BH174" s="141">
        <f t="shared" si="17"/>
        <v>0</v>
      </c>
      <c r="BI174" s="141">
        <f t="shared" si="18"/>
        <v>0</v>
      </c>
      <c r="BJ174" s="13" t="s">
        <v>82</v>
      </c>
      <c r="BK174" s="141">
        <f t="shared" si="19"/>
        <v>0</v>
      </c>
      <c r="BL174" s="13" t="s">
        <v>193</v>
      </c>
      <c r="BM174" s="140" t="s">
        <v>332</v>
      </c>
    </row>
    <row r="175" spans="2:65" s="1" customFormat="1" ht="16.5" customHeight="1">
      <c r="B175" s="128"/>
      <c r="C175" s="129" t="s">
        <v>337</v>
      </c>
      <c r="D175" s="129" t="s">
        <v>132</v>
      </c>
      <c r="E175" s="130" t="s">
        <v>334</v>
      </c>
      <c r="F175" s="131" t="s">
        <v>335</v>
      </c>
      <c r="G175" s="132" t="s">
        <v>246</v>
      </c>
      <c r="H175" s="133">
        <v>1</v>
      </c>
      <c r="I175" s="134"/>
      <c r="J175" s="135">
        <f t="shared" si="1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11"/>
        <v>0</v>
      </c>
      <c r="Q175" s="138">
        <v>0</v>
      </c>
      <c r="R175" s="138">
        <f t="shared" si="12"/>
        <v>0</v>
      </c>
      <c r="S175" s="138">
        <v>0</v>
      </c>
      <c r="T175" s="139">
        <f t="shared" si="13"/>
        <v>0</v>
      </c>
      <c r="AR175" s="140" t="s">
        <v>193</v>
      </c>
      <c r="AT175" s="140" t="s">
        <v>132</v>
      </c>
      <c r="AU175" s="140" t="s">
        <v>84</v>
      </c>
      <c r="AY175" s="13" t="s">
        <v>129</v>
      </c>
      <c r="BE175" s="141">
        <f t="shared" si="14"/>
        <v>0</v>
      </c>
      <c r="BF175" s="141">
        <f t="shared" si="15"/>
        <v>0</v>
      </c>
      <c r="BG175" s="141">
        <f t="shared" si="16"/>
        <v>0</v>
      </c>
      <c r="BH175" s="141">
        <f t="shared" si="17"/>
        <v>0</v>
      </c>
      <c r="BI175" s="141">
        <f t="shared" si="18"/>
        <v>0</v>
      </c>
      <c r="BJ175" s="13" t="s">
        <v>82</v>
      </c>
      <c r="BK175" s="141">
        <f t="shared" si="19"/>
        <v>0</v>
      </c>
      <c r="BL175" s="13" t="s">
        <v>193</v>
      </c>
      <c r="BM175" s="140" t="s">
        <v>336</v>
      </c>
    </row>
    <row r="176" spans="2:65" s="1" customFormat="1" ht="16.5" customHeight="1">
      <c r="B176" s="128"/>
      <c r="C176" s="129" t="s">
        <v>341</v>
      </c>
      <c r="D176" s="129" t="s">
        <v>132</v>
      </c>
      <c r="E176" s="130" t="s">
        <v>338</v>
      </c>
      <c r="F176" s="131" t="s">
        <v>339</v>
      </c>
      <c r="G176" s="132" t="s">
        <v>246</v>
      </c>
      <c r="H176" s="133">
        <v>1</v>
      </c>
      <c r="I176" s="134"/>
      <c r="J176" s="135">
        <f t="shared" si="1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11"/>
        <v>0</v>
      </c>
      <c r="Q176" s="138">
        <v>0</v>
      </c>
      <c r="R176" s="138">
        <f t="shared" si="12"/>
        <v>0</v>
      </c>
      <c r="S176" s="138">
        <v>0</v>
      </c>
      <c r="T176" s="139">
        <f t="shared" si="13"/>
        <v>0</v>
      </c>
      <c r="AR176" s="140" t="s">
        <v>193</v>
      </c>
      <c r="AT176" s="140" t="s">
        <v>132</v>
      </c>
      <c r="AU176" s="140" t="s">
        <v>84</v>
      </c>
      <c r="AY176" s="13" t="s">
        <v>129</v>
      </c>
      <c r="BE176" s="141">
        <f t="shared" si="14"/>
        <v>0</v>
      </c>
      <c r="BF176" s="141">
        <f t="shared" si="15"/>
        <v>0</v>
      </c>
      <c r="BG176" s="141">
        <f t="shared" si="16"/>
        <v>0</v>
      </c>
      <c r="BH176" s="141">
        <f t="shared" si="17"/>
        <v>0</v>
      </c>
      <c r="BI176" s="141">
        <f t="shared" si="18"/>
        <v>0</v>
      </c>
      <c r="BJ176" s="13" t="s">
        <v>82</v>
      </c>
      <c r="BK176" s="141">
        <f t="shared" si="19"/>
        <v>0</v>
      </c>
      <c r="BL176" s="13" t="s">
        <v>193</v>
      </c>
      <c r="BM176" s="140" t="s">
        <v>340</v>
      </c>
    </row>
    <row r="177" spans="2:65" s="1" customFormat="1" ht="24">
      <c r="B177" s="128"/>
      <c r="C177" s="129" t="s">
        <v>345</v>
      </c>
      <c r="D177" s="129" t="s">
        <v>132</v>
      </c>
      <c r="E177" s="130" t="s">
        <v>342</v>
      </c>
      <c r="F177" s="131" t="s">
        <v>343</v>
      </c>
      <c r="G177" s="132" t="s">
        <v>246</v>
      </c>
      <c r="H177" s="133">
        <v>1</v>
      </c>
      <c r="I177" s="134"/>
      <c r="J177" s="135">
        <f t="shared" si="1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11"/>
        <v>0</v>
      </c>
      <c r="Q177" s="138">
        <v>0</v>
      </c>
      <c r="R177" s="138">
        <f t="shared" si="12"/>
        <v>0</v>
      </c>
      <c r="S177" s="138">
        <v>0</v>
      </c>
      <c r="T177" s="139">
        <f t="shared" si="13"/>
        <v>0</v>
      </c>
      <c r="AR177" s="140" t="s">
        <v>193</v>
      </c>
      <c r="AT177" s="140" t="s">
        <v>132</v>
      </c>
      <c r="AU177" s="140" t="s">
        <v>84</v>
      </c>
      <c r="AY177" s="13" t="s">
        <v>129</v>
      </c>
      <c r="BE177" s="141">
        <f t="shared" si="14"/>
        <v>0</v>
      </c>
      <c r="BF177" s="141">
        <f t="shared" si="15"/>
        <v>0</v>
      </c>
      <c r="BG177" s="141">
        <f t="shared" si="16"/>
        <v>0</v>
      </c>
      <c r="BH177" s="141">
        <f t="shared" si="17"/>
        <v>0</v>
      </c>
      <c r="BI177" s="141">
        <f t="shared" si="18"/>
        <v>0</v>
      </c>
      <c r="BJ177" s="13" t="s">
        <v>82</v>
      </c>
      <c r="BK177" s="141">
        <f t="shared" si="19"/>
        <v>0</v>
      </c>
      <c r="BL177" s="13" t="s">
        <v>193</v>
      </c>
      <c r="BM177" s="140" t="s">
        <v>344</v>
      </c>
    </row>
    <row r="178" spans="2:65" s="1" customFormat="1" ht="16.5" customHeight="1">
      <c r="B178" s="128"/>
      <c r="C178" s="129" t="s">
        <v>349</v>
      </c>
      <c r="D178" s="129" t="s">
        <v>132</v>
      </c>
      <c r="E178" s="130" t="s">
        <v>346</v>
      </c>
      <c r="F178" s="131" t="s">
        <v>347</v>
      </c>
      <c r="G178" s="132" t="s">
        <v>246</v>
      </c>
      <c r="H178" s="133">
        <v>1</v>
      </c>
      <c r="I178" s="134"/>
      <c r="J178" s="135">
        <f t="shared" si="10"/>
        <v>0</v>
      </c>
      <c r="K178" s="131" t="s">
        <v>1</v>
      </c>
      <c r="L178" s="28"/>
      <c r="M178" s="136" t="s">
        <v>1</v>
      </c>
      <c r="N178" s="137" t="s">
        <v>39</v>
      </c>
      <c r="P178" s="138">
        <f t="shared" si="11"/>
        <v>0</v>
      </c>
      <c r="Q178" s="138">
        <v>0</v>
      </c>
      <c r="R178" s="138">
        <f t="shared" si="12"/>
        <v>0</v>
      </c>
      <c r="S178" s="138">
        <v>0</v>
      </c>
      <c r="T178" s="139">
        <f t="shared" si="13"/>
        <v>0</v>
      </c>
      <c r="AR178" s="140" t="s">
        <v>193</v>
      </c>
      <c r="AT178" s="140" t="s">
        <v>132</v>
      </c>
      <c r="AU178" s="140" t="s">
        <v>84</v>
      </c>
      <c r="AY178" s="13" t="s">
        <v>129</v>
      </c>
      <c r="BE178" s="141">
        <f t="shared" si="14"/>
        <v>0</v>
      </c>
      <c r="BF178" s="141">
        <f t="shared" si="15"/>
        <v>0</v>
      </c>
      <c r="BG178" s="141">
        <f t="shared" si="16"/>
        <v>0</v>
      </c>
      <c r="BH178" s="141">
        <f t="shared" si="17"/>
        <v>0</v>
      </c>
      <c r="BI178" s="141">
        <f t="shared" si="18"/>
        <v>0</v>
      </c>
      <c r="BJ178" s="13" t="s">
        <v>82</v>
      </c>
      <c r="BK178" s="141">
        <f t="shared" si="19"/>
        <v>0</v>
      </c>
      <c r="BL178" s="13" t="s">
        <v>193</v>
      </c>
      <c r="BM178" s="140" t="s">
        <v>348</v>
      </c>
    </row>
    <row r="179" spans="2:65" s="1" customFormat="1" ht="24">
      <c r="B179" s="128"/>
      <c r="C179" s="129" t="s">
        <v>354</v>
      </c>
      <c r="D179" s="129" t="s">
        <v>132</v>
      </c>
      <c r="E179" s="130" t="s">
        <v>350</v>
      </c>
      <c r="F179" s="131" t="s">
        <v>351</v>
      </c>
      <c r="G179" s="132" t="s">
        <v>242</v>
      </c>
      <c r="H179" s="133">
        <v>910</v>
      </c>
      <c r="I179" s="134"/>
      <c r="J179" s="135">
        <f t="shared" si="10"/>
        <v>0</v>
      </c>
      <c r="K179" s="131" t="s">
        <v>1</v>
      </c>
      <c r="L179" s="28"/>
      <c r="M179" s="136" t="s">
        <v>1</v>
      </c>
      <c r="N179" s="137" t="s">
        <v>39</v>
      </c>
      <c r="P179" s="138">
        <f t="shared" si="11"/>
        <v>0</v>
      </c>
      <c r="Q179" s="138">
        <v>0</v>
      </c>
      <c r="R179" s="138">
        <f t="shared" si="12"/>
        <v>0</v>
      </c>
      <c r="S179" s="138">
        <v>0</v>
      </c>
      <c r="T179" s="139">
        <f t="shared" si="13"/>
        <v>0</v>
      </c>
      <c r="AR179" s="140" t="s">
        <v>352</v>
      </c>
      <c r="AT179" s="140" t="s">
        <v>132</v>
      </c>
      <c r="AU179" s="140" t="s">
        <v>84</v>
      </c>
      <c r="AY179" s="13" t="s">
        <v>129</v>
      </c>
      <c r="BE179" s="141">
        <f t="shared" si="14"/>
        <v>0</v>
      </c>
      <c r="BF179" s="141">
        <f t="shared" si="15"/>
        <v>0</v>
      </c>
      <c r="BG179" s="141">
        <f t="shared" si="16"/>
        <v>0</v>
      </c>
      <c r="BH179" s="141">
        <f t="shared" si="17"/>
        <v>0</v>
      </c>
      <c r="BI179" s="141">
        <f t="shared" si="18"/>
        <v>0</v>
      </c>
      <c r="BJ179" s="13" t="s">
        <v>82</v>
      </c>
      <c r="BK179" s="141">
        <f t="shared" si="19"/>
        <v>0</v>
      </c>
      <c r="BL179" s="13" t="s">
        <v>352</v>
      </c>
      <c r="BM179" s="140" t="s">
        <v>353</v>
      </c>
    </row>
    <row r="180" spans="2:65" s="1" customFormat="1" ht="16.5" customHeight="1">
      <c r="B180" s="128"/>
      <c r="C180" s="129" t="s">
        <v>358</v>
      </c>
      <c r="D180" s="129" t="s">
        <v>132</v>
      </c>
      <c r="E180" s="130" t="s">
        <v>355</v>
      </c>
      <c r="F180" s="131" t="s">
        <v>356</v>
      </c>
      <c r="G180" s="132" t="s">
        <v>246</v>
      </c>
      <c r="H180" s="133">
        <v>1</v>
      </c>
      <c r="I180" s="134"/>
      <c r="J180" s="135">
        <f t="shared" si="10"/>
        <v>0</v>
      </c>
      <c r="K180" s="131" t="s">
        <v>1</v>
      </c>
      <c r="L180" s="28"/>
      <c r="M180" s="136" t="s">
        <v>1</v>
      </c>
      <c r="N180" s="137" t="s">
        <v>39</v>
      </c>
      <c r="P180" s="138">
        <f t="shared" si="11"/>
        <v>0</v>
      </c>
      <c r="Q180" s="138">
        <v>0</v>
      </c>
      <c r="R180" s="138">
        <f t="shared" si="12"/>
        <v>0</v>
      </c>
      <c r="S180" s="138">
        <v>0</v>
      </c>
      <c r="T180" s="139">
        <f t="shared" si="13"/>
        <v>0</v>
      </c>
      <c r="AR180" s="140" t="s">
        <v>352</v>
      </c>
      <c r="AT180" s="140" t="s">
        <v>132</v>
      </c>
      <c r="AU180" s="140" t="s">
        <v>84</v>
      </c>
      <c r="AY180" s="13" t="s">
        <v>129</v>
      </c>
      <c r="BE180" s="141">
        <f t="shared" si="14"/>
        <v>0</v>
      </c>
      <c r="BF180" s="141">
        <f t="shared" si="15"/>
        <v>0</v>
      </c>
      <c r="BG180" s="141">
        <f t="shared" si="16"/>
        <v>0</v>
      </c>
      <c r="BH180" s="141">
        <f t="shared" si="17"/>
        <v>0</v>
      </c>
      <c r="BI180" s="141">
        <f t="shared" si="18"/>
        <v>0</v>
      </c>
      <c r="BJ180" s="13" t="s">
        <v>82</v>
      </c>
      <c r="BK180" s="141">
        <f t="shared" si="19"/>
        <v>0</v>
      </c>
      <c r="BL180" s="13" t="s">
        <v>352</v>
      </c>
      <c r="BM180" s="140" t="s">
        <v>357</v>
      </c>
    </row>
    <row r="181" spans="2:65" s="1" customFormat="1" ht="21.75" customHeight="1">
      <c r="B181" s="128"/>
      <c r="C181" s="129" t="s">
        <v>363</v>
      </c>
      <c r="D181" s="129" t="s">
        <v>132</v>
      </c>
      <c r="E181" s="130" t="s">
        <v>359</v>
      </c>
      <c r="F181" s="131" t="s">
        <v>360</v>
      </c>
      <c r="G181" s="132" t="s">
        <v>361</v>
      </c>
      <c r="H181" s="157"/>
      <c r="I181" s="134"/>
      <c r="J181" s="135">
        <f t="shared" si="10"/>
        <v>0</v>
      </c>
      <c r="K181" s="131" t="s">
        <v>1</v>
      </c>
      <c r="L181" s="28"/>
      <c r="M181" s="136" t="s">
        <v>1</v>
      </c>
      <c r="N181" s="137" t="s">
        <v>39</v>
      </c>
      <c r="P181" s="138">
        <f t="shared" si="11"/>
        <v>0</v>
      </c>
      <c r="Q181" s="138">
        <v>0</v>
      </c>
      <c r="R181" s="138">
        <f t="shared" si="12"/>
        <v>0</v>
      </c>
      <c r="S181" s="138">
        <v>0</v>
      </c>
      <c r="T181" s="139">
        <f t="shared" si="13"/>
        <v>0</v>
      </c>
      <c r="AR181" s="140" t="s">
        <v>193</v>
      </c>
      <c r="AT181" s="140" t="s">
        <v>132</v>
      </c>
      <c r="AU181" s="140" t="s">
        <v>84</v>
      </c>
      <c r="AY181" s="13" t="s">
        <v>129</v>
      </c>
      <c r="BE181" s="141">
        <f t="shared" si="14"/>
        <v>0</v>
      </c>
      <c r="BF181" s="141">
        <f t="shared" si="15"/>
        <v>0</v>
      </c>
      <c r="BG181" s="141">
        <f t="shared" si="16"/>
        <v>0</v>
      </c>
      <c r="BH181" s="141">
        <f t="shared" si="17"/>
        <v>0</v>
      </c>
      <c r="BI181" s="141">
        <f t="shared" si="18"/>
        <v>0</v>
      </c>
      <c r="BJ181" s="13" t="s">
        <v>82</v>
      </c>
      <c r="BK181" s="141">
        <f t="shared" si="19"/>
        <v>0</v>
      </c>
      <c r="BL181" s="13" t="s">
        <v>193</v>
      </c>
      <c r="BM181" s="140" t="s">
        <v>362</v>
      </c>
    </row>
    <row r="182" spans="2:65" s="1" customFormat="1" ht="16.5" customHeight="1">
      <c r="B182" s="128"/>
      <c r="C182" s="129" t="s">
        <v>367</v>
      </c>
      <c r="D182" s="129" t="s">
        <v>132</v>
      </c>
      <c r="E182" s="130" t="s">
        <v>364</v>
      </c>
      <c r="F182" s="131" t="s">
        <v>365</v>
      </c>
      <c r="G182" s="132" t="s">
        <v>246</v>
      </c>
      <c r="H182" s="133">
        <v>2</v>
      </c>
      <c r="I182" s="134"/>
      <c r="J182" s="135">
        <f t="shared" si="10"/>
        <v>0</v>
      </c>
      <c r="K182" s="131" t="s">
        <v>1</v>
      </c>
      <c r="L182" s="28"/>
      <c r="M182" s="136" t="s">
        <v>1</v>
      </c>
      <c r="N182" s="137" t="s">
        <v>39</v>
      </c>
      <c r="P182" s="138">
        <f t="shared" si="11"/>
        <v>0</v>
      </c>
      <c r="Q182" s="138">
        <v>0</v>
      </c>
      <c r="R182" s="138">
        <f t="shared" si="12"/>
        <v>0</v>
      </c>
      <c r="S182" s="138">
        <v>0</v>
      </c>
      <c r="T182" s="139">
        <f t="shared" si="13"/>
        <v>0</v>
      </c>
      <c r="AR182" s="140" t="s">
        <v>193</v>
      </c>
      <c r="AT182" s="140" t="s">
        <v>132</v>
      </c>
      <c r="AU182" s="140" t="s">
        <v>84</v>
      </c>
      <c r="AY182" s="13" t="s">
        <v>129</v>
      </c>
      <c r="BE182" s="141">
        <f t="shared" si="14"/>
        <v>0</v>
      </c>
      <c r="BF182" s="141">
        <f t="shared" si="15"/>
        <v>0</v>
      </c>
      <c r="BG182" s="141">
        <f t="shared" si="16"/>
        <v>0</v>
      </c>
      <c r="BH182" s="141">
        <f t="shared" si="17"/>
        <v>0</v>
      </c>
      <c r="BI182" s="141">
        <f t="shared" si="18"/>
        <v>0</v>
      </c>
      <c r="BJ182" s="13" t="s">
        <v>82</v>
      </c>
      <c r="BK182" s="141">
        <f t="shared" si="19"/>
        <v>0</v>
      </c>
      <c r="BL182" s="13" t="s">
        <v>193</v>
      </c>
      <c r="BM182" s="140" t="s">
        <v>366</v>
      </c>
    </row>
    <row r="183" spans="2:65" s="1" customFormat="1" ht="16.5" customHeight="1">
      <c r="B183" s="128"/>
      <c r="C183" s="129" t="s">
        <v>371</v>
      </c>
      <c r="D183" s="129" t="s">
        <v>132</v>
      </c>
      <c r="E183" s="130" t="s">
        <v>368</v>
      </c>
      <c r="F183" s="131" t="s">
        <v>369</v>
      </c>
      <c r="G183" s="132" t="s">
        <v>246</v>
      </c>
      <c r="H183" s="133">
        <v>1</v>
      </c>
      <c r="I183" s="134"/>
      <c r="J183" s="135">
        <f t="shared" si="10"/>
        <v>0</v>
      </c>
      <c r="K183" s="131" t="s">
        <v>1</v>
      </c>
      <c r="L183" s="28"/>
      <c r="M183" s="136" t="s">
        <v>1</v>
      </c>
      <c r="N183" s="137" t="s">
        <v>39</v>
      </c>
      <c r="P183" s="138">
        <f t="shared" si="11"/>
        <v>0</v>
      </c>
      <c r="Q183" s="138">
        <v>0</v>
      </c>
      <c r="R183" s="138">
        <f t="shared" si="12"/>
        <v>0</v>
      </c>
      <c r="S183" s="138">
        <v>0</v>
      </c>
      <c r="T183" s="139">
        <f t="shared" si="13"/>
        <v>0</v>
      </c>
      <c r="AR183" s="140" t="s">
        <v>193</v>
      </c>
      <c r="AT183" s="140" t="s">
        <v>132</v>
      </c>
      <c r="AU183" s="140" t="s">
        <v>84</v>
      </c>
      <c r="AY183" s="13" t="s">
        <v>129</v>
      </c>
      <c r="BE183" s="141">
        <f t="shared" si="14"/>
        <v>0</v>
      </c>
      <c r="BF183" s="141">
        <f t="shared" si="15"/>
        <v>0</v>
      </c>
      <c r="BG183" s="141">
        <f t="shared" si="16"/>
        <v>0</v>
      </c>
      <c r="BH183" s="141">
        <f t="shared" si="17"/>
        <v>0</v>
      </c>
      <c r="BI183" s="141">
        <f t="shared" si="18"/>
        <v>0</v>
      </c>
      <c r="BJ183" s="13" t="s">
        <v>82</v>
      </c>
      <c r="BK183" s="141">
        <f t="shared" si="19"/>
        <v>0</v>
      </c>
      <c r="BL183" s="13" t="s">
        <v>193</v>
      </c>
      <c r="BM183" s="140" t="s">
        <v>370</v>
      </c>
    </row>
    <row r="184" spans="2:65" s="1" customFormat="1" ht="21.75" customHeight="1">
      <c r="B184" s="128"/>
      <c r="C184" s="129" t="s">
        <v>375</v>
      </c>
      <c r="D184" s="129" t="s">
        <v>132</v>
      </c>
      <c r="E184" s="130" t="s">
        <v>372</v>
      </c>
      <c r="F184" s="131" t="s">
        <v>373</v>
      </c>
      <c r="G184" s="132" t="s">
        <v>246</v>
      </c>
      <c r="H184" s="133">
        <v>1</v>
      </c>
      <c r="I184" s="134"/>
      <c r="J184" s="135">
        <f t="shared" si="10"/>
        <v>0</v>
      </c>
      <c r="K184" s="131" t="s">
        <v>1</v>
      </c>
      <c r="L184" s="28"/>
      <c r="M184" s="136" t="s">
        <v>1</v>
      </c>
      <c r="N184" s="137" t="s">
        <v>39</v>
      </c>
      <c r="P184" s="138">
        <f t="shared" si="11"/>
        <v>0</v>
      </c>
      <c r="Q184" s="138">
        <v>0</v>
      </c>
      <c r="R184" s="138">
        <f t="shared" si="12"/>
        <v>0</v>
      </c>
      <c r="S184" s="138">
        <v>0</v>
      </c>
      <c r="T184" s="139">
        <f t="shared" si="13"/>
        <v>0</v>
      </c>
      <c r="AR184" s="140" t="s">
        <v>193</v>
      </c>
      <c r="AT184" s="140" t="s">
        <v>132</v>
      </c>
      <c r="AU184" s="140" t="s">
        <v>84</v>
      </c>
      <c r="AY184" s="13" t="s">
        <v>129</v>
      </c>
      <c r="BE184" s="141">
        <f t="shared" si="14"/>
        <v>0</v>
      </c>
      <c r="BF184" s="141">
        <f t="shared" si="15"/>
        <v>0</v>
      </c>
      <c r="BG184" s="141">
        <f t="shared" si="16"/>
        <v>0</v>
      </c>
      <c r="BH184" s="141">
        <f t="shared" si="17"/>
        <v>0</v>
      </c>
      <c r="BI184" s="141">
        <f t="shared" si="18"/>
        <v>0</v>
      </c>
      <c r="BJ184" s="13" t="s">
        <v>82</v>
      </c>
      <c r="BK184" s="141">
        <f t="shared" si="19"/>
        <v>0</v>
      </c>
      <c r="BL184" s="13" t="s">
        <v>193</v>
      </c>
      <c r="BM184" s="140" t="s">
        <v>374</v>
      </c>
    </row>
    <row r="185" spans="2:65" s="1" customFormat="1" ht="78" customHeight="1">
      <c r="B185" s="128"/>
      <c r="C185" s="129" t="s">
        <v>379</v>
      </c>
      <c r="D185" s="129" t="s">
        <v>132</v>
      </c>
      <c r="E185" s="130" t="s">
        <v>957</v>
      </c>
      <c r="F185" s="131" t="s">
        <v>958</v>
      </c>
      <c r="G185" s="132" t="s">
        <v>222</v>
      </c>
      <c r="H185" s="133">
        <v>1</v>
      </c>
      <c r="I185" s="134"/>
      <c r="J185" s="135">
        <f t="shared" si="10"/>
        <v>0</v>
      </c>
      <c r="K185" s="131" t="s">
        <v>1</v>
      </c>
      <c r="L185" s="28"/>
      <c r="M185" s="136" t="s">
        <v>1</v>
      </c>
      <c r="N185" s="137" t="s">
        <v>39</v>
      </c>
      <c r="P185" s="138">
        <f t="shared" si="11"/>
        <v>0</v>
      </c>
      <c r="Q185" s="138">
        <v>0</v>
      </c>
      <c r="R185" s="138">
        <f t="shared" si="12"/>
        <v>0</v>
      </c>
      <c r="S185" s="138">
        <v>0</v>
      </c>
      <c r="T185" s="139">
        <f t="shared" si="13"/>
        <v>0</v>
      </c>
      <c r="AR185" s="140" t="s">
        <v>193</v>
      </c>
      <c r="AT185" s="140" t="s">
        <v>132</v>
      </c>
      <c r="AU185" s="140" t="s">
        <v>84</v>
      </c>
      <c r="AY185" s="13" t="s">
        <v>129</v>
      </c>
      <c r="BE185" s="141">
        <f t="shared" si="14"/>
        <v>0</v>
      </c>
      <c r="BF185" s="141">
        <f t="shared" si="15"/>
        <v>0</v>
      </c>
      <c r="BG185" s="141">
        <f t="shared" si="16"/>
        <v>0</v>
      </c>
      <c r="BH185" s="141">
        <f t="shared" si="17"/>
        <v>0</v>
      </c>
      <c r="BI185" s="141">
        <f t="shared" si="18"/>
        <v>0</v>
      </c>
      <c r="BJ185" s="13" t="s">
        <v>82</v>
      </c>
      <c r="BK185" s="141">
        <f t="shared" si="19"/>
        <v>0</v>
      </c>
      <c r="BL185" s="13" t="s">
        <v>193</v>
      </c>
      <c r="BM185" s="140" t="s">
        <v>378</v>
      </c>
    </row>
    <row r="186" spans="2:65" s="1" customFormat="1" ht="16.5" customHeight="1">
      <c r="B186" s="128"/>
      <c r="C186" s="129" t="s">
        <v>383</v>
      </c>
      <c r="D186" s="129" t="s">
        <v>132</v>
      </c>
      <c r="E186" s="130" t="s">
        <v>959</v>
      </c>
      <c r="F186" s="131" t="s">
        <v>381</v>
      </c>
      <c r="G186" s="132" t="s">
        <v>222</v>
      </c>
      <c r="H186" s="133">
        <v>1</v>
      </c>
      <c r="I186" s="134"/>
      <c r="J186" s="135">
        <f t="shared" si="10"/>
        <v>0</v>
      </c>
      <c r="K186" s="131" t="s">
        <v>1</v>
      </c>
      <c r="L186" s="28"/>
      <c r="M186" s="136" t="s">
        <v>1</v>
      </c>
      <c r="N186" s="137" t="s">
        <v>39</v>
      </c>
      <c r="P186" s="138">
        <f t="shared" si="11"/>
        <v>0</v>
      </c>
      <c r="Q186" s="138">
        <v>0</v>
      </c>
      <c r="R186" s="138">
        <f t="shared" si="12"/>
        <v>0</v>
      </c>
      <c r="S186" s="138">
        <v>0</v>
      </c>
      <c r="T186" s="139">
        <f t="shared" si="13"/>
        <v>0</v>
      </c>
      <c r="AR186" s="140" t="s">
        <v>193</v>
      </c>
      <c r="AT186" s="140" t="s">
        <v>132</v>
      </c>
      <c r="AU186" s="140" t="s">
        <v>84</v>
      </c>
      <c r="AY186" s="13" t="s">
        <v>129</v>
      </c>
      <c r="BE186" s="141">
        <f t="shared" si="14"/>
        <v>0</v>
      </c>
      <c r="BF186" s="141">
        <f t="shared" si="15"/>
        <v>0</v>
      </c>
      <c r="BG186" s="141">
        <f t="shared" si="16"/>
        <v>0</v>
      </c>
      <c r="BH186" s="141">
        <f t="shared" si="17"/>
        <v>0</v>
      </c>
      <c r="BI186" s="141">
        <f t="shared" si="18"/>
        <v>0</v>
      </c>
      <c r="BJ186" s="13" t="s">
        <v>82</v>
      </c>
      <c r="BK186" s="141">
        <f t="shared" si="19"/>
        <v>0</v>
      </c>
      <c r="BL186" s="13" t="s">
        <v>193</v>
      </c>
      <c r="BM186" s="140" t="s">
        <v>382</v>
      </c>
    </row>
    <row r="187" spans="2:65" s="1" customFormat="1" ht="16.5" customHeight="1">
      <c r="B187" s="128"/>
      <c r="C187" s="129" t="s">
        <v>387</v>
      </c>
      <c r="D187" s="129" t="s">
        <v>132</v>
      </c>
      <c r="E187" s="130" t="s">
        <v>960</v>
      </c>
      <c r="F187" s="131" t="s">
        <v>385</v>
      </c>
      <c r="G187" s="132" t="s">
        <v>222</v>
      </c>
      <c r="H187" s="133">
        <v>1</v>
      </c>
      <c r="I187" s="134"/>
      <c r="J187" s="135">
        <f t="shared" si="10"/>
        <v>0</v>
      </c>
      <c r="K187" s="131" t="s">
        <v>1</v>
      </c>
      <c r="L187" s="28"/>
      <c r="M187" s="136" t="s">
        <v>1</v>
      </c>
      <c r="N187" s="137" t="s">
        <v>39</v>
      </c>
      <c r="P187" s="138">
        <f t="shared" si="11"/>
        <v>0</v>
      </c>
      <c r="Q187" s="138">
        <v>0</v>
      </c>
      <c r="R187" s="138">
        <f t="shared" si="12"/>
        <v>0</v>
      </c>
      <c r="S187" s="138">
        <v>0</v>
      </c>
      <c r="T187" s="139">
        <f t="shared" si="13"/>
        <v>0</v>
      </c>
      <c r="AR187" s="140" t="s">
        <v>193</v>
      </c>
      <c r="AT187" s="140" t="s">
        <v>132</v>
      </c>
      <c r="AU187" s="140" t="s">
        <v>84</v>
      </c>
      <c r="AY187" s="13" t="s">
        <v>129</v>
      </c>
      <c r="BE187" s="141">
        <f t="shared" si="14"/>
        <v>0</v>
      </c>
      <c r="BF187" s="141">
        <f t="shared" si="15"/>
        <v>0</v>
      </c>
      <c r="BG187" s="141">
        <f t="shared" si="16"/>
        <v>0</v>
      </c>
      <c r="BH187" s="141">
        <f t="shared" si="17"/>
        <v>0</v>
      </c>
      <c r="BI187" s="141">
        <f t="shared" si="18"/>
        <v>0</v>
      </c>
      <c r="BJ187" s="13" t="s">
        <v>82</v>
      </c>
      <c r="BK187" s="141">
        <f t="shared" si="19"/>
        <v>0</v>
      </c>
      <c r="BL187" s="13" t="s">
        <v>193</v>
      </c>
      <c r="BM187" s="140" t="s">
        <v>386</v>
      </c>
    </row>
    <row r="188" spans="2:65" s="1" customFormat="1" ht="48">
      <c r="B188" s="128"/>
      <c r="C188" s="129" t="s">
        <v>391</v>
      </c>
      <c r="D188" s="129" t="s">
        <v>132</v>
      </c>
      <c r="E188" s="130" t="s">
        <v>388</v>
      </c>
      <c r="F188" s="131" t="s">
        <v>389</v>
      </c>
      <c r="G188" s="132" t="s">
        <v>222</v>
      </c>
      <c r="H188" s="133">
        <v>1</v>
      </c>
      <c r="I188" s="134"/>
      <c r="J188" s="135">
        <f t="shared" si="10"/>
        <v>0</v>
      </c>
      <c r="K188" s="131" t="s">
        <v>1</v>
      </c>
      <c r="L188" s="28"/>
      <c r="M188" s="136" t="s">
        <v>1</v>
      </c>
      <c r="N188" s="137" t="s">
        <v>39</v>
      </c>
      <c r="P188" s="138">
        <f t="shared" si="11"/>
        <v>0</v>
      </c>
      <c r="Q188" s="138">
        <v>0</v>
      </c>
      <c r="R188" s="138">
        <f t="shared" si="12"/>
        <v>0</v>
      </c>
      <c r="S188" s="138">
        <v>0</v>
      </c>
      <c r="T188" s="139">
        <f t="shared" si="13"/>
        <v>0</v>
      </c>
      <c r="AR188" s="140" t="s">
        <v>193</v>
      </c>
      <c r="AT188" s="140" t="s">
        <v>132</v>
      </c>
      <c r="AU188" s="140" t="s">
        <v>84</v>
      </c>
      <c r="AY188" s="13" t="s">
        <v>129</v>
      </c>
      <c r="BE188" s="141">
        <f t="shared" si="14"/>
        <v>0</v>
      </c>
      <c r="BF188" s="141">
        <f t="shared" si="15"/>
        <v>0</v>
      </c>
      <c r="BG188" s="141">
        <f t="shared" si="16"/>
        <v>0</v>
      </c>
      <c r="BH188" s="141">
        <f t="shared" si="17"/>
        <v>0</v>
      </c>
      <c r="BI188" s="141">
        <f t="shared" si="18"/>
        <v>0</v>
      </c>
      <c r="BJ188" s="13" t="s">
        <v>82</v>
      </c>
      <c r="BK188" s="141">
        <f t="shared" si="19"/>
        <v>0</v>
      </c>
      <c r="BL188" s="13" t="s">
        <v>193</v>
      </c>
      <c r="BM188" s="140" t="s">
        <v>390</v>
      </c>
    </row>
    <row r="189" spans="2:65" s="1" customFormat="1" ht="78" customHeight="1">
      <c r="B189" s="128"/>
      <c r="C189" s="129" t="s">
        <v>395</v>
      </c>
      <c r="D189" s="129" t="s">
        <v>132</v>
      </c>
      <c r="E189" s="130" t="s">
        <v>392</v>
      </c>
      <c r="F189" s="131" t="s">
        <v>393</v>
      </c>
      <c r="G189" s="132" t="s">
        <v>222</v>
      </c>
      <c r="H189" s="133">
        <v>1</v>
      </c>
      <c r="I189" s="134"/>
      <c r="J189" s="135">
        <f t="shared" si="10"/>
        <v>0</v>
      </c>
      <c r="K189" s="131" t="s">
        <v>1</v>
      </c>
      <c r="L189" s="28"/>
      <c r="M189" s="136" t="s">
        <v>1</v>
      </c>
      <c r="N189" s="137" t="s">
        <v>39</v>
      </c>
      <c r="P189" s="138">
        <f t="shared" si="11"/>
        <v>0</v>
      </c>
      <c r="Q189" s="138">
        <v>0</v>
      </c>
      <c r="R189" s="138">
        <f t="shared" si="12"/>
        <v>0</v>
      </c>
      <c r="S189" s="138">
        <v>0</v>
      </c>
      <c r="T189" s="139">
        <f t="shared" si="13"/>
        <v>0</v>
      </c>
      <c r="AR189" s="140" t="s">
        <v>193</v>
      </c>
      <c r="AT189" s="140" t="s">
        <v>132</v>
      </c>
      <c r="AU189" s="140" t="s">
        <v>84</v>
      </c>
      <c r="AY189" s="13" t="s">
        <v>129</v>
      </c>
      <c r="BE189" s="141">
        <f t="shared" si="14"/>
        <v>0</v>
      </c>
      <c r="BF189" s="141">
        <f t="shared" si="15"/>
        <v>0</v>
      </c>
      <c r="BG189" s="141">
        <f t="shared" si="16"/>
        <v>0</v>
      </c>
      <c r="BH189" s="141">
        <f t="shared" si="17"/>
        <v>0</v>
      </c>
      <c r="BI189" s="141">
        <f t="shared" si="18"/>
        <v>0</v>
      </c>
      <c r="BJ189" s="13" t="s">
        <v>82</v>
      </c>
      <c r="BK189" s="141">
        <f t="shared" si="19"/>
        <v>0</v>
      </c>
      <c r="BL189" s="13" t="s">
        <v>193</v>
      </c>
      <c r="BM189" s="140" t="s">
        <v>394</v>
      </c>
    </row>
    <row r="190" spans="2:65" s="1" customFormat="1" ht="24">
      <c r="B190" s="128"/>
      <c r="C190" s="129" t="s">
        <v>399</v>
      </c>
      <c r="D190" s="129" t="s">
        <v>132</v>
      </c>
      <c r="E190" s="130" t="s">
        <v>396</v>
      </c>
      <c r="F190" s="131" t="s">
        <v>397</v>
      </c>
      <c r="G190" s="132" t="s">
        <v>222</v>
      </c>
      <c r="H190" s="133">
        <v>1</v>
      </c>
      <c r="I190" s="134"/>
      <c r="J190" s="135">
        <f t="shared" si="10"/>
        <v>0</v>
      </c>
      <c r="K190" s="131" t="s">
        <v>1</v>
      </c>
      <c r="L190" s="28"/>
      <c r="M190" s="136" t="s">
        <v>1</v>
      </c>
      <c r="N190" s="137" t="s">
        <v>39</v>
      </c>
      <c r="P190" s="138">
        <f t="shared" si="11"/>
        <v>0</v>
      </c>
      <c r="Q190" s="138">
        <v>0</v>
      </c>
      <c r="R190" s="138">
        <f t="shared" si="12"/>
        <v>0</v>
      </c>
      <c r="S190" s="138">
        <v>0</v>
      </c>
      <c r="T190" s="139">
        <f t="shared" si="13"/>
        <v>0</v>
      </c>
      <c r="AR190" s="140" t="s">
        <v>193</v>
      </c>
      <c r="AT190" s="140" t="s">
        <v>132</v>
      </c>
      <c r="AU190" s="140" t="s">
        <v>84</v>
      </c>
      <c r="AY190" s="13" t="s">
        <v>129</v>
      </c>
      <c r="BE190" s="141">
        <f t="shared" si="14"/>
        <v>0</v>
      </c>
      <c r="BF190" s="141">
        <f t="shared" si="15"/>
        <v>0</v>
      </c>
      <c r="BG190" s="141">
        <f t="shared" si="16"/>
        <v>0</v>
      </c>
      <c r="BH190" s="141">
        <f t="shared" si="17"/>
        <v>0</v>
      </c>
      <c r="BI190" s="141">
        <f t="shared" si="18"/>
        <v>0</v>
      </c>
      <c r="BJ190" s="13" t="s">
        <v>82</v>
      </c>
      <c r="BK190" s="141">
        <f t="shared" si="19"/>
        <v>0</v>
      </c>
      <c r="BL190" s="13" t="s">
        <v>193</v>
      </c>
      <c r="BM190" s="140" t="s">
        <v>398</v>
      </c>
    </row>
    <row r="191" spans="2:65" s="1" customFormat="1" ht="21.75" customHeight="1">
      <c r="B191" s="128"/>
      <c r="C191" s="129" t="s">
        <v>403</v>
      </c>
      <c r="D191" s="129" t="s">
        <v>132</v>
      </c>
      <c r="E191" s="130" t="s">
        <v>400</v>
      </c>
      <c r="F191" s="131" t="s">
        <v>401</v>
      </c>
      <c r="G191" s="132" t="s">
        <v>242</v>
      </c>
      <c r="H191" s="133">
        <v>40</v>
      </c>
      <c r="I191" s="134"/>
      <c r="J191" s="135">
        <f t="shared" si="10"/>
        <v>0</v>
      </c>
      <c r="K191" s="131" t="s">
        <v>1</v>
      </c>
      <c r="L191" s="28"/>
      <c r="M191" s="136" t="s">
        <v>1</v>
      </c>
      <c r="N191" s="137" t="s">
        <v>39</v>
      </c>
      <c r="P191" s="138">
        <f t="shared" si="11"/>
        <v>0</v>
      </c>
      <c r="Q191" s="138">
        <v>0</v>
      </c>
      <c r="R191" s="138">
        <f t="shared" si="12"/>
        <v>0</v>
      </c>
      <c r="S191" s="138">
        <v>0</v>
      </c>
      <c r="T191" s="139">
        <f t="shared" si="13"/>
        <v>0</v>
      </c>
      <c r="AR191" s="140" t="s">
        <v>193</v>
      </c>
      <c r="AT191" s="140" t="s">
        <v>132</v>
      </c>
      <c r="AU191" s="140" t="s">
        <v>84</v>
      </c>
      <c r="AY191" s="13" t="s">
        <v>129</v>
      </c>
      <c r="BE191" s="141">
        <f t="shared" si="14"/>
        <v>0</v>
      </c>
      <c r="BF191" s="141">
        <f t="shared" si="15"/>
        <v>0</v>
      </c>
      <c r="BG191" s="141">
        <f t="shared" si="16"/>
        <v>0</v>
      </c>
      <c r="BH191" s="141">
        <f t="shared" si="17"/>
        <v>0</v>
      </c>
      <c r="BI191" s="141">
        <f t="shared" si="18"/>
        <v>0</v>
      </c>
      <c r="BJ191" s="13" t="s">
        <v>82</v>
      </c>
      <c r="BK191" s="141">
        <f t="shared" si="19"/>
        <v>0</v>
      </c>
      <c r="BL191" s="13" t="s">
        <v>193</v>
      </c>
      <c r="BM191" s="140" t="s">
        <v>402</v>
      </c>
    </row>
    <row r="192" spans="2:65" s="1" customFormat="1" ht="16.5" customHeight="1">
      <c r="B192" s="128"/>
      <c r="C192" s="129" t="s">
        <v>407</v>
      </c>
      <c r="D192" s="129" t="s">
        <v>132</v>
      </c>
      <c r="E192" s="130" t="s">
        <v>404</v>
      </c>
      <c r="F192" s="131" t="s">
        <v>405</v>
      </c>
      <c r="G192" s="132" t="s">
        <v>246</v>
      </c>
      <c r="H192" s="133">
        <v>1</v>
      </c>
      <c r="I192" s="134"/>
      <c r="J192" s="135">
        <f t="shared" si="10"/>
        <v>0</v>
      </c>
      <c r="K192" s="131" t="s">
        <v>1</v>
      </c>
      <c r="L192" s="28"/>
      <c r="M192" s="136" t="s">
        <v>1</v>
      </c>
      <c r="N192" s="137" t="s">
        <v>39</v>
      </c>
      <c r="P192" s="138">
        <f t="shared" si="11"/>
        <v>0</v>
      </c>
      <c r="Q192" s="138">
        <v>0</v>
      </c>
      <c r="R192" s="138">
        <f t="shared" si="12"/>
        <v>0</v>
      </c>
      <c r="S192" s="138">
        <v>0</v>
      </c>
      <c r="T192" s="139">
        <f t="shared" si="13"/>
        <v>0</v>
      </c>
      <c r="AR192" s="140" t="s">
        <v>193</v>
      </c>
      <c r="AT192" s="140" t="s">
        <v>132</v>
      </c>
      <c r="AU192" s="140" t="s">
        <v>84</v>
      </c>
      <c r="AY192" s="13" t="s">
        <v>129</v>
      </c>
      <c r="BE192" s="141">
        <f t="shared" si="14"/>
        <v>0</v>
      </c>
      <c r="BF192" s="141">
        <f t="shared" si="15"/>
        <v>0</v>
      </c>
      <c r="BG192" s="141">
        <f t="shared" si="16"/>
        <v>0</v>
      </c>
      <c r="BH192" s="141">
        <f t="shared" si="17"/>
        <v>0</v>
      </c>
      <c r="BI192" s="141">
        <f t="shared" si="18"/>
        <v>0</v>
      </c>
      <c r="BJ192" s="13" t="s">
        <v>82</v>
      </c>
      <c r="BK192" s="141">
        <f t="shared" si="19"/>
        <v>0</v>
      </c>
      <c r="BL192" s="13" t="s">
        <v>193</v>
      </c>
      <c r="BM192" s="140" t="s">
        <v>406</v>
      </c>
    </row>
    <row r="193" spans="2:65" s="1" customFormat="1" ht="33" customHeight="1">
      <c r="B193" s="128"/>
      <c r="C193" s="129" t="s">
        <v>411</v>
      </c>
      <c r="D193" s="129" t="s">
        <v>132</v>
      </c>
      <c r="E193" s="130" t="s">
        <v>408</v>
      </c>
      <c r="F193" s="131" t="s">
        <v>409</v>
      </c>
      <c r="G193" s="132" t="s">
        <v>246</v>
      </c>
      <c r="H193" s="133">
        <v>1</v>
      </c>
      <c r="I193" s="134"/>
      <c r="J193" s="135">
        <f t="shared" si="10"/>
        <v>0</v>
      </c>
      <c r="K193" s="131" t="s">
        <v>1</v>
      </c>
      <c r="L193" s="28"/>
      <c r="M193" s="136" t="s">
        <v>1</v>
      </c>
      <c r="N193" s="137" t="s">
        <v>39</v>
      </c>
      <c r="P193" s="138">
        <f t="shared" si="11"/>
        <v>0</v>
      </c>
      <c r="Q193" s="138">
        <v>0</v>
      </c>
      <c r="R193" s="138">
        <f t="shared" si="12"/>
        <v>0</v>
      </c>
      <c r="S193" s="138">
        <v>0</v>
      </c>
      <c r="T193" s="139">
        <f t="shared" si="13"/>
        <v>0</v>
      </c>
      <c r="AR193" s="140" t="s">
        <v>193</v>
      </c>
      <c r="AT193" s="140" t="s">
        <v>132</v>
      </c>
      <c r="AU193" s="140" t="s">
        <v>84</v>
      </c>
      <c r="AY193" s="13" t="s">
        <v>129</v>
      </c>
      <c r="BE193" s="141">
        <f t="shared" si="14"/>
        <v>0</v>
      </c>
      <c r="BF193" s="141">
        <f t="shared" si="15"/>
        <v>0</v>
      </c>
      <c r="BG193" s="141">
        <f t="shared" si="16"/>
        <v>0</v>
      </c>
      <c r="BH193" s="141">
        <f t="shared" si="17"/>
        <v>0</v>
      </c>
      <c r="BI193" s="141">
        <f t="shared" si="18"/>
        <v>0</v>
      </c>
      <c r="BJ193" s="13" t="s">
        <v>82</v>
      </c>
      <c r="BK193" s="141">
        <f t="shared" si="19"/>
        <v>0</v>
      </c>
      <c r="BL193" s="13" t="s">
        <v>193</v>
      </c>
      <c r="BM193" s="140" t="s">
        <v>410</v>
      </c>
    </row>
    <row r="194" spans="2:65" s="1" customFormat="1" ht="36">
      <c r="B194" s="128"/>
      <c r="C194" s="129" t="s">
        <v>415</v>
      </c>
      <c r="D194" s="129" t="s">
        <v>132</v>
      </c>
      <c r="E194" s="130" t="s">
        <v>412</v>
      </c>
      <c r="F194" s="131" t="s">
        <v>413</v>
      </c>
      <c r="G194" s="132" t="s">
        <v>246</v>
      </c>
      <c r="H194" s="133">
        <v>1</v>
      </c>
      <c r="I194" s="134"/>
      <c r="J194" s="135">
        <f t="shared" si="10"/>
        <v>0</v>
      </c>
      <c r="K194" s="131" t="s">
        <v>1</v>
      </c>
      <c r="L194" s="28"/>
      <c r="M194" s="136" t="s">
        <v>1</v>
      </c>
      <c r="N194" s="137" t="s">
        <v>39</v>
      </c>
      <c r="P194" s="138">
        <f t="shared" si="11"/>
        <v>0</v>
      </c>
      <c r="Q194" s="138">
        <v>0</v>
      </c>
      <c r="R194" s="138">
        <f t="shared" si="12"/>
        <v>0</v>
      </c>
      <c r="S194" s="138">
        <v>0</v>
      </c>
      <c r="T194" s="139">
        <f t="shared" si="13"/>
        <v>0</v>
      </c>
      <c r="AR194" s="140" t="s">
        <v>193</v>
      </c>
      <c r="AT194" s="140" t="s">
        <v>132</v>
      </c>
      <c r="AU194" s="140" t="s">
        <v>84</v>
      </c>
      <c r="AY194" s="13" t="s">
        <v>129</v>
      </c>
      <c r="BE194" s="141">
        <f t="shared" si="14"/>
        <v>0</v>
      </c>
      <c r="BF194" s="141">
        <f t="shared" si="15"/>
        <v>0</v>
      </c>
      <c r="BG194" s="141">
        <f t="shared" si="16"/>
        <v>0</v>
      </c>
      <c r="BH194" s="141">
        <f t="shared" si="17"/>
        <v>0</v>
      </c>
      <c r="BI194" s="141">
        <f t="shared" si="18"/>
        <v>0</v>
      </c>
      <c r="BJ194" s="13" t="s">
        <v>82</v>
      </c>
      <c r="BK194" s="141">
        <f t="shared" si="19"/>
        <v>0</v>
      </c>
      <c r="BL194" s="13" t="s">
        <v>193</v>
      </c>
      <c r="BM194" s="140" t="s">
        <v>414</v>
      </c>
    </row>
    <row r="195" spans="2:65" s="1" customFormat="1" ht="16.5" customHeight="1">
      <c r="B195" s="128"/>
      <c r="C195" s="129" t="s">
        <v>420</v>
      </c>
      <c r="D195" s="129" t="s">
        <v>132</v>
      </c>
      <c r="E195" s="130" t="s">
        <v>416</v>
      </c>
      <c r="F195" s="131" t="s">
        <v>417</v>
      </c>
      <c r="G195" s="132" t="s">
        <v>418</v>
      </c>
      <c r="H195" s="133">
        <v>50</v>
      </c>
      <c r="I195" s="134"/>
      <c r="J195" s="135">
        <f t="shared" si="10"/>
        <v>0</v>
      </c>
      <c r="K195" s="131" t="s">
        <v>1</v>
      </c>
      <c r="L195" s="28"/>
      <c r="M195" s="136" t="s">
        <v>1</v>
      </c>
      <c r="N195" s="137" t="s">
        <v>39</v>
      </c>
      <c r="P195" s="138">
        <f t="shared" si="11"/>
        <v>0</v>
      </c>
      <c r="Q195" s="138">
        <v>0</v>
      </c>
      <c r="R195" s="138">
        <f t="shared" si="12"/>
        <v>0</v>
      </c>
      <c r="S195" s="138">
        <v>0</v>
      </c>
      <c r="T195" s="139">
        <f t="shared" si="13"/>
        <v>0</v>
      </c>
      <c r="AR195" s="140" t="s">
        <v>193</v>
      </c>
      <c r="AT195" s="140" t="s">
        <v>132</v>
      </c>
      <c r="AU195" s="140" t="s">
        <v>84</v>
      </c>
      <c r="AY195" s="13" t="s">
        <v>129</v>
      </c>
      <c r="BE195" s="141">
        <f t="shared" si="14"/>
        <v>0</v>
      </c>
      <c r="BF195" s="141">
        <f t="shared" si="15"/>
        <v>0</v>
      </c>
      <c r="BG195" s="141">
        <f t="shared" si="16"/>
        <v>0</v>
      </c>
      <c r="BH195" s="141">
        <f t="shared" si="17"/>
        <v>0</v>
      </c>
      <c r="BI195" s="141">
        <f t="shared" si="18"/>
        <v>0</v>
      </c>
      <c r="BJ195" s="13" t="s">
        <v>82</v>
      </c>
      <c r="BK195" s="141">
        <f t="shared" si="19"/>
        <v>0</v>
      </c>
      <c r="BL195" s="13" t="s">
        <v>193</v>
      </c>
      <c r="BM195" s="140" t="s">
        <v>419</v>
      </c>
    </row>
    <row r="196" spans="2:65" s="1" customFormat="1" ht="24">
      <c r="B196" s="128"/>
      <c r="C196" s="129" t="s">
        <v>424</v>
      </c>
      <c r="D196" s="129" t="s">
        <v>132</v>
      </c>
      <c r="E196" s="130" t="s">
        <v>421</v>
      </c>
      <c r="F196" s="131" t="s">
        <v>422</v>
      </c>
      <c r="G196" s="132" t="s">
        <v>222</v>
      </c>
      <c r="H196" s="133">
        <v>1</v>
      </c>
      <c r="I196" s="134"/>
      <c r="J196" s="135">
        <f t="shared" si="10"/>
        <v>0</v>
      </c>
      <c r="K196" s="131" t="s">
        <v>1</v>
      </c>
      <c r="L196" s="28"/>
      <c r="M196" s="136" t="s">
        <v>1</v>
      </c>
      <c r="N196" s="137" t="s">
        <v>39</v>
      </c>
      <c r="P196" s="138">
        <f t="shared" si="11"/>
        <v>0</v>
      </c>
      <c r="Q196" s="138">
        <v>0</v>
      </c>
      <c r="R196" s="138">
        <f t="shared" si="12"/>
        <v>0</v>
      </c>
      <c r="S196" s="138">
        <v>0</v>
      </c>
      <c r="T196" s="139">
        <f t="shared" si="13"/>
        <v>0</v>
      </c>
      <c r="AR196" s="140" t="s">
        <v>193</v>
      </c>
      <c r="AT196" s="140" t="s">
        <v>132</v>
      </c>
      <c r="AU196" s="140" t="s">
        <v>84</v>
      </c>
      <c r="AY196" s="13" t="s">
        <v>129</v>
      </c>
      <c r="BE196" s="141">
        <f t="shared" si="14"/>
        <v>0</v>
      </c>
      <c r="BF196" s="141">
        <f t="shared" si="15"/>
        <v>0</v>
      </c>
      <c r="BG196" s="141">
        <f t="shared" si="16"/>
        <v>0</v>
      </c>
      <c r="BH196" s="141">
        <f t="shared" si="17"/>
        <v>0</v>
      </c>
      <c r="BI196" s="141">
        <f t="shared" si="18"/>
        <v>0</v>
      </c>
      <c r="BJ196" s="13" t="s">
        <v>82</v>
      </c>
      <c r="BK196" s="141">
        <f t="shared" si="19"/>
        <v>0</v>
      </c>
      <c r="BL196" s="13" t="s">
        <v>193</v>
      </c>
      <c r="BM196" s="140" t="s">
        <v>423</v>
      </c>
    </row>
    <row r="197" spans="2:65" s="1" customFormat="1" ht="24">
      <c r="B197" s="128"/>
      <c r="C197" s="129" t="s">
        <v>428</v>
      </c>
      <c r="D197" s="129" t="s">
        <v>132</v>
      </c>
      <c r="E197" s="130" t="s">
        <v>425</v>
      </c>
      <c r="F197" s="131" t="s">
        <v>426</v>
      </c>
      <c r="G197" s="132" t="s">
        <v>246</v>
      </c>
      <c r="H197" s="133">
        <v>1</v>
      </c>
      <c r="I197" s="134"/>
      <c r="J197" s="135">
        <f t="shared" si="10"/>
        <v>0</v>
      </c>
      <c r="K197" s="131" t="s">
        <v>1</v>
      </c>
      <c r="L197" s="28"/>
      <c r="M197" s="136" t="s">
        <v>1</v>
      </c>
      <c r="N197" s="137" t="s">
        <v>39</v>
      </c>
      <c r="P197" s="138">
        <f t="shared" si="11"/>
        <v>0</v>
      </c>
      <c r="Q197" s="138">
        <v>0</v>
      </c>
      <c r="R197" s="138">
        <f t="shared" si="12"/>
        <v>0</v>
      </c>
      <c r="S197" s="138">
        <v>0</v>
      </c>
      <c r="T197" s="139">
        <f t="shared" si="13"/>
        <v>0</v>
      </c>
      <c r="AR197" s="140" t="s">
        <v>193</v>
      </c>
      <c r="AT197" s="140" t="s">
        <v>132</v>
      </c>
      <c r="AU197" s="140" t="s">
        <v>84</v>
      </c>
      <c r="AY197" s="13" t="s">
        <v>129</v>
      </c>
      <c r="BE197" s="141">
        <f t="shared" si="14"/>
        <v>0</v>
      </c>
      <c r="BF197" s="141">
        <f t="shared" si="15"/>
        <v>0</v>
      </c>
      <c r="BG197" s="141">
        <f t="shared" si="16"/>
        <v>0</v>
      </c>
      <c r="BH197" s="141">
        <f t="shared" si="17"/>
        <v>0</v>
      </c>
      <c r="BI197" s="141">
        <f t="shared" si="18"/>
        <v>0</v>
      </c>
      <c r="BJ197" s="13" t="s">
        <v>82</v>
      </c>
      <c r="BK197" s="141">
        <f t="shared" si="19"/>
        <v>0</v>
      </c>
      <c r="BL197" s="13" t="s">
        <v>193</v>
      </c>
      <c r="BM197" s="140" t="s">
        <v>427</v>
      </c>
    </row>
    <row r="198" spans="2:65" s="1" customFormat="1" ht="21.75" customHeight="1">
      <c r="B198" s="128"/>
      <c r="C198" s="129" t="s">
        <v>431</v>
      </c>
      <c r="D198" s="129" t="s">
        <v>132</v>
      </c>
      <c r="E198" s="130" t="s">
        <v>429</v>
      </c>
      <c r="F198" s="131" t="s">
        <v>373</v>
      </c>
      <c r="G198" s="132" t="s">
        <v>246</v>
      </c>
      <c r="H198" s="133">
        <v>1</v>
      </c>
      <c r="I198" s="134"/>
      <c r="J198" s="135">
        <f t="shared" si="10"/>
        <v>0</v>
      </c>
      <c r="K198" s="131" t="s">
        <v>1</v>
      </c>
      <c r="L198" s="28"/>
      <c r="M198" s="136" t="s">
        <v>1</v>
      </c>
      <c r="N198" s="137" t="s">
        <v>39</v>
      </c>
      <c r="P198" s="138">
        <f t="shared" si="11"/>
        <v>0</v>
      </c>
      <c r="Q198" s="138">
        <v>0</v>
      </c>
      <c r="R198" s="138">
        <f t="shared" si="12"/>
        <v>0</v>
      </c>
      <c r="S198" s="138">
        <v>0</v>
      </c>
      <c r="T198" s="139">
        <f t="shared" si="13"/>
        <v>0</v>
      </c>
      <c r="AR198" s="140" t="s">
        <v>193</v>
      </c>
      <c r="AT198" s="140" t="s">
        <v>132</v>
      </c>
      <c r="AU198" s="140" t="s">
        <v>84</v>
      </c>
      <c r="AY198" s="13" t="s">
        <v>129</v>
      </c>
      <c r="BE198" s="141">
        <f t="shared" si="14"/>
        <v>0</v>
      </c>
      <c r="BF198" s="141">
        <f t="shared" si="15"/>
        <v>0</v>
      </c>
      <c r="BG198" s="141">
        <f t="shared" si="16"/>
        <v>0</v>
      </c>
      <c r="BH198" s="141">
        <f t="shared" si="17"/>
        <v>0</v>
      </c>
      <c r="BI198" s="141">
        <f t="shared" si="18"/>
        <v>0</v>
      </c>
      <c r="BJ198" s="13" t="s">
        <v>82</v>
      </c>
      <c r="BK198" s="141">
        <f t="shared" si="19"/>
        <v>0</v>
      </c>
      <c r="BL198" s="13" t="s">
        <v>193</v>
      </c>
      <c r="BM198" s="140" t="s">
        <v>430</v>
      </c>
    </row>
    <row r="199" spans="2:65" s="1" customFormat="1" ht="24">
      <c r="B199" s="128"/>
      <c r="C199" s="129" t="s">
        <v>435</v>
      </c>
      <c r="D199" s="129" t="s">
        <v>132</v>
      </c>
      <c r="E199" s="130" t="s">
        <v>432</v>
      </c>
      <c r="F199" s="131" t="s">
        <v>433</v>
      </c>
      <c r="G199" s="132" t="s">
        <v>222</v>
      </c>
      <c r="H199" s="133">
        <v>1</v>
      </c>
      <c r="I199" s="134"/>
      <c r="J199" s="135">
        <f t="shared" si="10"/>
        <v>0</v>
      </c>
      <c r="K199" s="131" t="s">
        <v>1</v>
      </c>
      <c r="L199" s="28"/>
      <c r="M199" s="136" t="s">
        <v>1</v>
      </c>
      <c r="N199" s="137" t="s">
        <v>39</v>
      </c>
      <c r="P199" s="138">
        <f t="shared" si="11"/>
        <v>0</v>
      </c>
      <c r="Q199" s="138">
        <v>0</v>
      </c>
      <c r="R199" s="138">
        <f t="shared" si="12"/>
        <v>0</v>
      </c>
      <c r="S199" s="138">
        <v>0</v>
      </c>
      <c r="T199" s="139">
        <f t="shared" si="13"/>
        <v>0</v>
      </c>
      <c r="AR199" s="140" t="s">
        <v>193</v>
      </c>
      <c r="AT199" s="140" t="s">
        <v>132</v>
      </c>
      <c r="AU199" s="140" t="s">
        <v>84</v>
      </c>
      <c r="AY199" s="13" t="s">
        <v>129</v>
      </c>
      <c r="BE199" s="141">
        <f t="shared" si="14"/>
        <v>0</v>
      </c>
      <c r="BF199" s="141">
        <f t="shared" si="15"/>
        <v>0</v>
      </c>
      <c r="BG199" s="141">
        <f t="shared" si="16"/>
        <v>0</v>
      </c>
      <c r="BH199" s="141">
        <f t="shared" si="17"/>
        <v>0</v>
      </c>
      <c r="BI199" s="141">
        <f t="shared" si="18"/>
        <v>0</v>
      </c>
      <c r="BJ199" s="13" t="s">
        <v>82</v>
      </c>
      <c r="BK199" s="141">
        <f t="shared" si="19"/>
        <v>0</v>
      </c>
      <c r="BL199" s="13" t="s">
        <v>193</v>
      </c>
      <c r="BM199" s="140" t="s">
        <v>434</v>
      </c>
    </row>
    <row r="200" spans="2:65" s="1" customFormat="1" ht="24">
      <c r="B200" s="128"/>
      <c r="C200" s="129" t="s">
        <v>439</v>
      </c>
      <c r="D200" s="129" t="s">
        <v>132</v>
      </c>
      <c r="E200" s="130" t="s">
        <v>436</v>
      </c>
      <c r="F200" s="131" t="s">
        <v>437</v>
      </c>
      <c r="G200" s="132" t="s">
        <v>222</v>
      </c>
      <c r="H200" s="133">
        <v>1</v>
      </c>
      <c r="I200" s="134"/>
      <c r="J200" s="135">
        <f t="shared" si="10"/>
        <v>0</v>
      </c>
      <c r="K200" s="131" t="s">
        <v>1</v>
      </c>
      <c r="L200" s="28"/>
      <c r="M200" s="136" t="s">
        <v>1</v>
      </c>
      <c r="N200" s="137" t="s">
        <v>39</v>
      </c>
      <c r="P200" s="138">
        <f t="shared" si="11"/>
        <v>0</v>
      </c>
      <c r="Q200" s="138">
        <v>0</v>
      </c>
      <c r="R200" s="138">
        <f t="shared" si="12"/>
        <v>0</v>
      </c>
      <c r="S200" s="138">
        <v>0</v>
      </c>
      <c r="T200" s="139">
        <f t="shared" si="13"/>
        <v>0</v>
      </c>
      <c r="AR200" s="140" t="s">
        <v>193</v>
      </c>
      <c r="AT200" s="140" t="s">
        <v>132</v>
      </c>
      <c r="AU200" s="140" t="s">
        <v>84</v>
      </c>
      <c r="AY200" s="13" t="s">
        <v>129</v>
      </c>
      <c r="BE200" s="141">
        <f t="shared" si="14"/>
        <v>0</v>
      </c>
      <c r="BF200" s="141">
        <f t="shared" si="15"/>
        <v>0</v>
      </c>
      <c r="BG200" s="141">
        <f t="shared" si="16"/>
        <v>0</v>
      </c>
      <c r="BH200" s="141">
        <f t="shared" si="17"/>
        <v>0</v>
      </c>
      <c r="BI200" s="141">
        <f t="shared" si="18"/>
        <v>0</v>
      </c>
      <c r="BJ200" s="13" t="s">
        <v>82</v>
      </c>
      <c r="BK200" s="141">
        <f t="shared" si="19"/>
        <v>0</v>
      </c>
      <c r="BL200" s="13" t="s">
        <v>193</v>
      </c>
      <c r="BM200" s="140" t="s">
        <v>438</v>
      </c>
    </row>
    <row r="201" spans="2:65" s="1" customFormat="1" ht="33" customHeight="1">
      <c r="B201" s="128"/>
      <c r="C201" s="129" t="s">
        <v>352</v>
      </c>
      <c r="D201" s="129" t="s">
        <v>132</v>
      </c>
      <c r="E201" s="130" t="s">
        <v>961</v>
      </c>
      <c r="F201" s="131" t="s">
        <v>962</v>
      </c>
      <c r="G201" s="132" t="s">
        <v>222</v>
      </c>
      <c r="H201" s="133">
        <v>1</v>
      </c>
      <c r="I201" s="134"/>
      <c r="J201" s="135">
        <f t="shared" si="10"/>
        <v>0</v>
      </c>
      <c r="K201" s="131" t="s">
        <v>1</v>
      </c>
      <c r="L201" s="28"/>
      <c r="M201" s="136" t="s">
        <v>1</v>
      </c>
      <c r="N201" s="137" t="s">
        <v>39</v>
      </c>
      <c r="P201" s="138">
        <f t="shared" si="11"/>
        <v>0</v>
      </c>
      <c r="Q201" s="138">
        <v>0</v>
      </c>
      <c r="R201" s="138">
        <f t="shared" si="12"/>
        <v>0</v>
      </c>
      <c r="S201" s="138">
        <v>0</v>
      </c>
      <c r="T201" s="139">
        <f t="shared" si="13"/>
        <v>0</v>
      </c>
      <c r="AR201" s="140" t="s">
        <v>193</v>
      </c>
      <c r="AT201" s="140" t="s">
        <v>132</v>
      </c>
      <c r="AU201" s="140" t="s">
        <v>84</v>
      </c>
      <c r="AY201" s="13" t="s">
        <v>129</v>
      </c>
      <c r="BE201" s="141">
        <f t="shared" si="14"/>
        <v>0</v>
      </c>
      <c r="BF201" s="141">
        <f t="shared" si="15"/>
        <v>0</v>
      </c>
      <c r="BG201" s="141">
        <f t="shared" si="16"/>
        <v>0</v>
      </c>
      <c r="BH201" s="141">
        <f t="shared" si="17"/>
        <v>0</v>
      </c>
      <c r="BI201" s="141">
        <f t="shared" si="18"/>
        <v>0</v>
      </c>
      <c r="BJ201" s="13" t="s">
        <v>82</v>
      </c>
      <c r="BK201" s="141">
        <f t="shared" si="19"/>
        <v>0</v>
      </c>
      <c r="BL201" s="13" t="s">
        <v>193</v>
      </c>
      <c r="BM201" s="140" t="s">
        <v>442</v>
      </c>
    </row>
    <row r="202" spans="2:65" s="1" customFormat="1" ht="24">
      <c r="B202" s="128"/>
      <c r="C202" s="129" t="s">
        <v>446</v>
      </c>
      <c r="D202" s="129" t="s">
        <v>132</v>
      </c>
      <c r="E202" s="130" t="s">
        <v>1001</v>
      </c>
      <c r="F202" s="131" t="s">
        <v>1002</v>
      </c>
      <c r="G202" s="132" t="s">
        <v>222</v>
      </c>
      <c r="H202" s="133">
        <v>1</v>
      </c>
      <c r="I202" s="134"/>
      <c r="J202" s="135">
        <f t="shared" si="10"/>
        <v>0</v>
      </c>
      <c r="K202" s="131" t="s">
        <v>1</v>
      </c>
      <c r="L202" s="28"/>
      <c r="M202" s="136" t="s">
        <v>1</v>
      </c>
      <c r="N202" s="137" t="s">
        <v>39</v>
      </c>
      <c r="P202" s="138">
        <f t="shared" si="11"/>
        <v>0</v>
      </c>
      <c r="Q202" s="138">
        <v>0</v>
      </c>
      <c r="R202" s="138">
        <f t="shared" si="12"/>
        <v>0</v>
      </c>
      <c r="S202" s="138">
        <v>0</v>
      </c>
      <c r="T202" s="139">
        <f t="shared" si="13"/>
        <v>0</v>
      </c>
      <c r="AR202" s="140" t="s">
        <v>193</v>
      </c>
      <c r="AT202" s="140" t="s">
        <v>132</v>
      </c>
      <c r="AU202" s="140" t="s">
        <v>84</v>
      </c>
      <c r="AY202" s="13" t="s">
        <v>129</v>
      </c>
      <c r="BE202" s="141">
        <f t="shared" si="14"/>
        <v>0</v>
      </c>
      <c r="BF202" s="141">
        <f t="shared" si="15"/>
        <v>0</v>
      </c>
      <c r="BG202" s="141">
        <f t="shared" si="16"/>
        <v>0</v>
      </c>
      <c r="BH202" s="141">
        <f t="shared" si="17"/>
        <v>0</v>
      </c>
      <c r="BI202" s="141">
        <f t="shared" si="18"/>
        <v>0</v>
      </c>
      <c r="BJ202" s="13" t="s">
        <v>82</v>
      </c>
      <c r="BK202" s="141">
        <f t="shared" si="19"/>
        <v>0</v>
      </c>
      <c r="BL202" s="13" t="s">
        <v>193</v>
      </c>
      <c r="BM202" s="140" t="s">
        <v>445</v>
      </c>
    </row>
    <row r="203" spans="2:65" s="1" customFormat="1" ht="24">
      <c r="B203" s="128"/>
      <c r="C203" s="129" t="s">
        <v>450</v>
      </c>
      <c r="D203" s="129" t="s">
        <v>132</v>
      </c>
      <c r="E203" s="130" t="s">
        <v>965</v>
      </c>
      <c r="F203" s="131" t="s">
        <v>966</v>
      </c>
      <c r="G203" s="132" t="s">
        <v>222</v>
      </c>
      <c r="H203" s="133">
        <v>1</v>
      </c>
      <c r="I203" s="134"/>
      <c r="J203" s="135">
        <f t="shared" si="10"/>
        <v>0</v>
      </c>
      <c r="K203" s="131" t="s">
        <v>1</v>
      </c>
      <c r="L203" s="28"/>
      <c r="M203" s="136" t="s">
        <v>1</v>
      </c>
      <c r="N203" s="137" t="s">
        <v>39</v>
      </c>
      <c r="P203" s="138">
        <f t="shared" si="11"/>
        <v>0</v>
      </c>
      <c r="Q203" s="138">
        <v>0</v>
      </c>
      <c r="R203" s="138">
        <f t="shared" si="12"/>
        <v>0</v>
      </c>
      <c r="S203" s="138">
        <v>0</v>
      </c>
      <c r="T203" s="139">
        <f t="shared" si="13"/>
        <v>0</v>
      </c>
      <c r="AR203" s="140" t="s">
        <v>193</v>
      </c>
      <c r="AT203" s="140" t="s">
        <v>132</v>
      </c>
      <c r="AU203" s="140" t="s">
        <v>84</v>
      </c>
      <c r="AY203" s="13" t="s">
        <v>129</v>
      </c>
      <c r="BE203" s="141">
        <f t="shared" si="14"/>
        <v>0</v>
      </c>
      <c r="BF203" s="141">
        <f t="shared" si="15"/>
        <v>0</v>
      </c>
      <c r="BG203" s="141">
        <f t="shared" si="16"/>
        <v>0</v>
      </c>
      <c r="BH203" s="141">
        <f t="shared" si="17"/>
        <v>0</v>
      </c>
      <c r="BI203" s="141">
        <f t="shared" si="18"/>
        <v>0</v>
      </c>
      <c r="BJ203" s="13" t="s">
        <v>82</v>
      </c>
      <c r="BK203" s="141">
        <f t="shared" si="19"/>
        <v>0</v>
      </c>
      <c r="BL203" s="13" t="s">
        <v>193</v>
      </c>
      <c r="BM203" s="140" t="s">
        <v>449</v>
      </c>
    </row>
    <row r="204" spans="2:65" s="1" customFormat="1" ht="24">
      <c r="B204" s="128"/>
      <c r="C204" s="129" t="s">
        <v>454</v>
      </c>
      <c r="D204" s="129" t="s">
        <v>132</v>
      </c>
      <c r="E204" s="130" t="s">
        <v>967</v>
      </c>
      <c r="F204" s="131" t="s">
        <v>968</v>
      </c>
      <c r="G204" s="132" t="s">
        <v>222</v>
      </c>
      <c r="H204" s="133">
        <v>1</v>
      </c>
      <c r="I204" s="134"/>
      <c r="J204" s="135">
        <f t="shared" si="10"/>
        <v>0</v>
      </c>
      <c r="K204" s="131" t="s">
        <v>1</v>
      </c>
      <c r="L204" s="28"/>
      <c r="M204" s="136" t="s">
        <v>1</v>
      </c>
      <c r="N204" s="137" t="s">
        <v>39</v>
      </c>
      <c r="P204" s="138">
        <f t="shared" si="11"/>
        <v>0</v>
      </c>
      <c r="Q204" s="138">
        <v>0</v>
      </c>
      <c r="R204" s="138">
        <f t="shared" si="12"/>
        <v>0</v>
      </c>
      <c r="S204" s="138">
        <v>0</v>
      </c>
      <c r="T204" s="139">
        <f t="shared" si="13"/>
        <v>0</v>
      </c>
      <c r="AR204" s="140" t="s">
        <v>193</v>
      </c>
      <c r="AT204" s="140" t="s">
        <v>132</v>
      </c>
      <c r="AU204" s="140" t="s">
        <v>84</v>
      </c>
      <c r="AY204" s="13" t="s">
        <v>129</v>
      </c>
      <c r="BE204" s="141">
        <f t="shared" si="14"/>
        <v>0</v>
      </c>
      <c r="BF204" s="141">
        <f t="shared" si="15"/>
        <v>0</v>
      </c>
      <c r="BG204" s="141">
        <f t="shared" si="16"/>
        <v>0</v>
      </c>
      <c r="BH204" s="141">
        <f t="shared" si="17"/>
        <v>0</v>
      </c>
      <c r="BI204" s="141">
        <f t="shared" si="18"/>
        <v>0</v>
      </c>
      <c r="BJ204" s="13" t="s">
        <v>82</v>
      </c>
      <c r="BK204" s="141">
        <f t="shared" si="19"/>
        <v>0</v>
      </c>
      <c r="BL204" s="13" t="s">
        <v>193</v>
      </c>
      <c r="BM204" s="140" t="s">
        <v>453</v>
      </c>
    </row>
    <row r="205" spans="2:65" s="1" customFormat="1" ht="16.5" customHeight="1">
      <c r="B205" s="128"/>
      <c r="C205" s="129" t="s">
        <v>458</v>
      </c>
      <c r="D205" s="129" t="s">
        <v>132</v>
      </c>
      <c r="E205" s="130" t="s">
        <v>455</v>
      </c>
      <c r="F205" s="131" t="s">
        <v>456</v>
      </c>
      <c r="G205" s="132" t="s">
        <v>246</v>
      </c>
      <c r="H205" s="133">
        <v>40</v>
      </c>
      <c r="I205" s="134"/>
      <c r="J205" s="135">
        <f t="shared" si="10"/>
        <v>0</v>
      </c>
      <c r="K205" s="131" t="s">
        <v>192</v>
      </c>
      <c r="L205" s="28"/>
      <c r="M205" s="136" t="s">
        <v>1</v>
      </c>
      <c r="N205" s="137" t="s">
        <v>39</v>
      </c>
      <c r="P205" s="138">
        <f t="shared" si="11"/>
        <v>0</v>
      </c>
      <c r="Q205" s="138">
        <v>1.1199999999999999E-3</v>
      </c>
      <c r="R205" s="138">
        <f t="shared" si="12"/>
        <v>4.4799999999999993E-2</v>
      </c>
      <c r="S205" s="138">
        <v>0</v>
      </c>
      <c r="T205" s="139">
        <f t="shared" si="13"/>
        <v>0</v>
      </c>
      <c r="AR205" s="140" t="s">
        <v>193</v>
      </c>
      <c r="AT205" s="140" t="s">
        <v>132</v>
      </c>
      <c r="AU205" s="140" t="s">
        <v>84</v>
      </c>
      <c r="AY205" s="13" t="s">
        <v>129</v>
      </c>
      <c r="BE205" s="141">
        <f t="shared" si="14"/>
        <v>0</v>
      </c>
      <c r="BF205" s="141">
        <f t="shared" si="15"/>
        <v>0</v>
      </c>
      <c r="BG205" s="141">
        <f t="shared" si="16"/>
        <v>0</v>
      </c>
      <c r="BH205" s="141">
        <f t="shared" si="17"/>
        <v>0</v>
      </c>
      <c r="BI205" s="141">
        <f t="shared" si="18"/>
        <v>0</v>
      </c>
      <c r="BJ205" s="13" t="s">
        <v>82</v>
      </c>
      <c r="BK205" s="141">
        <f t="shared" si="19"/>
        <v>0</v>
      </c>
      <c r="BL205" s="13" t="s">
        <v>193</v>
      </c>
      <c r="BM205" s="140" t="s">
        <v>457</v>
      </c>
    </row>
    <row r="206" spans="2:65" s="1" customFormat="1" ht="36">
      <c r="B206" s="128"/>
      <c r="C206" s="147" t="s">
        <v>462</v>
      </c>
      <c r="D206" s="147" t="s">
        <v>195</v>
      </c>
      <c r="E206" s="148" t="s">
        <v>459</v>
      </c>
      <c r="F206" s="149" t="s">
        <v>460</v>
      </c>
      <c r="G206" s="150" t="s">
        <v>222</v>
      </c>
      <c r="H206" s="151">
        <v>20</v>
      </c>
      <c r="I206" s="152"/>
      <c r="J206" s="153">
        <f t="shared" si="10"/>
        <v>0</v>
      </c>
      <c r="K206" s="149" t="s">
        <v>1</v>
      </c>
      <c r="L206" s="154"/>
      <c r="M206" s="155" t="s">
        <v>1</v>
      </c>
      <c r="N206" s="156" t="s">
        <v>39</v>
      </c>
      <c r="P206" s="138">
        <f t="shared" si="11"/>
        <v>0</v>
      </c>
      <c r="Q206" s="138">
        <v>2.2000000000000001E-3</v>
      </c>
      <c r="R206" s="138">
        <f t="shared" si="12"/>
        <v>4.4000000000000004E-2</v>
      </c>
      <c r="S206" s="138">
        <v>0</v>
      </c>
      <c r="T206" s="139">
        <f t="shared" si="13"/>
        <v>0</v>
      </c>
      <c r="AR206" s="140" t="s">
        <v>198</v>
      </c>
      <c r="AT206" s="140" t="s">
        <v>195</v>
      </c>
      <c r="AU206" s="140" t="s">
        <v>84</v>
      </c>
      <c r="AY206" s="13" t="s">
        <v>129</v>
      </c>
      <c r="BE206" s="141">
        <f t="shared" si="14"/>
        <v>0</v>
      </c>
      <c r="BF206" s="141">
        <f t="shared" si="15"/>
        <v>0</v>
      </c>
      <c r="BG206" s="141">
        <f t="shared" si="16"/>
        <v>0</v>
      </c>
      <c r="BH206" s="141">
        <f t="shared" si="17"/>
        <v>0</v>
      </c>
      <c r="BI206" s="141">
        <f t="shared" si="18"/>
        <v>0</v>
      </c>
      <c r="BJ206" s="13" t="s">
        <v>82</v>
      </c>
      <c r="BK206" s="141">
        <f t="shared" si="19"/>
        <v>0</v>
      </c>
      <c r="BL206" s="13" t="s">
        <v>193</v>
      </c>
      <c r="BM206" s="140" t="s">
        <v>461</v>
      </c>
    </row>
    <row r="207" spans="2:65" s="1" customFormat="1" ht="24">
      <c r="B207" s="128"/>
      <c r="C207" s="147" t="s">
        <v>466</v>
      </c>
      <c r="D207" s="147" t="s">
        <v>195</v>
      </c>
      <c r="E207" s="148" t="s">
        <v>463</v>
      </c>
      <c r="F207" s="149" t="s">
        <v>464</v>
      </c>
      <c r="G207" s="150" t="s">
        <v>222</v>
      </c>
      <c r="H207" s="151">
        <v>20</v>
      </c>
      <c r="I207" s="152"/>
      <c r="J207" s="153">
        <f t="shared" si="10"/>
        <v>0</v>
      </c>
      <c r="K207" s="149" t="s">
        <v>1</v>
      </c>
      <c r="L207" s="154"/>
      <c r="M207" s="155" t="s">
        <v>1</v>
      </c>
      <c r="N207" s="156" t="s">
        <v>39</v>
      </c>
      <c r="P207" s="138">
        <f t="shared" si="11"/>
        <v>0</v>
      </c>
      <c r="Q207" s="138">
        <v>2.2000000000000001E-3</v>
      </c>
      <c r="R207" s="138">
        <f t="shared" si="12"/>
        <v>4.4000000000000004E-2</v>
      </c>
      <c r="S207" s="138">
        <v>0</v>
      </c>
      <c r="T207" s="139">
        <f t="shared" si="13"/>
        <v>0</v>
      </c>
      <c r="AR207" s="140" t="s">
        <v>198</v>
      </c>
      <c r="AT207" s="140" t="s">
        <v>195</v>
      </c>
      <c r="AU207" s="140" t="s">
        <v>84</v>
      </c>
      <c r="AY207" s="13" t="s">
        <v>129</v>
      </c>
      <c r="BE207" s="141">
        <f t="shared" si="14"/>
        <v>0</v>
      </c>
      <c r="BF207" s="141">
        <f t="shared" si="15"/>
        <v>0</v>
      </c>
      <c r="BG207" s="141">
        <f t="shared" si="16"/>
        <v>0</v>
      </c>
      <c r="BH207" s="141">
        <f t="shared" si="17"/>
        <v>0</v>
      </c>
      <c r="BI207" s="141">
        <f t="shared" si="18"/>
        <v>0</v>
      </c>
      <c r="BJ207" s="13" t="s">
        <v>82</v>
      </c>
      <c r="BK207" s="141">
        <f t="shared" si="19"/>
        <v>0</v>
      </c>
      <c r="BL207" s="13" t="s">
        <v>193</v>
      </c>
      <c r="BM207" s="140" t="s">
        <v>465</v>
      </c>
    </row>
    <row r="208" spans="2:65" s="1" customFormat="1" ht="44.25" customHeight="1">
      <c r="B208" s="128"/>
      <c r="C208" s="129" t="s">
        <v>470</v>
      </c>
      <c r="D208" s="129" t="s">
        <v>132</v>
      </c>
      <c r="E208" s="130" t="s">
        <v>467</v>
      </c>
      <c r="F208" s="131" t="s">
        <v>468</v>
      </c>
      <c r="G208" s="132" t="s">
        <v>246</v>
      </c>
      <c r="H208" s="133">
        <v>1</v>
      </c>
      <c r="I208" s="134"/>
      <c r="J208" s="135">
        <f t="shared" si="10"/>
        <v>0</v>
      </c>
      <c r="K208" s="131" t="s">
        <v>192</v>
      </c>
      <c r="L208" s="28"/>
      <c r="M208" s="136" t="s">
        <v>1</v>
      </c>
      <c r="N208" s="137" t="s">
        <v>39</v>
      </c>
      <c r="P208" s="138">
        <f t="shared" si="11"/>
        <v>0</v>
      </c>
      <c r="Q208" s="138">
        <v>9.6299999999999997E-3</v>
      </c>
      <c r="R208" s="138">
        <f t="shared" si="12"/>
        <v>9.6299999999999997E-3</v>
      </c>
      <c r="S208" s="138">
        <v>0</v>
      </c>
      <c r="T208" s="139">
        <f t="shared" si="13"/>
        <v>0</v>
      </c>
      <c r="AR208" s="140" t="s">
        <v>193</v>
      </c>
      <c r="AT208" s="140" t="s">
        <v>132</v>
      </c>
      <c r="AU208" s="140" t="s">
        <v>84</v>
      </c>
      <c r="AY208" s="13" t="s">
        <v>129</v>
      </c>
      <c r="BE208" s="141">
        <f t="shared" si="14"/>
        <v>0</v>
      </c>
      <c r="BF208" s="141">
        <f t="shared" si="15"/>
        <v>0</v>
      </c>
      <c r="BG208" s="141">
        <f t="shared" si="16"/>
        <v>0</v>
      </c>
      <c r="BH208" s="141">
        <f t="shared" si="17"/>
        <v>0</v>
      </c>
      <c r="BI208" s="141">
        <f t="shared" si="18"/>
        <v>0</v>
      </c>
      <c r="BJ208" s="13" t="s">
        <v>82</v>
      </c>
      <c r="BK208" s="141">
        <f t="shared" si="19"/>
        <v>0</v>
      </c>
      <c r="BL208" s="13" t="s">
        <v>193</v>
      </c>
      <c r="BM208" s="140" t="s">
        <v>469</v>
      </c>
    </row>
    <row r="209" spans="2:65" s="1" customFormat="1" ht="44.25" customHeight="1">
      <c r="B209" s="128"/>
      <c r="C209" s="129" t="s">
        <v>474</v>
      </c>
      <c r="D209" s="129" t="s">
        <v>132</v>
      </c>
      <c r="E209" s="130" t="s">
        <v>471</v>
      </c>
      <c r="F209" s="131" t="s">
        <v>472</v>
      </c>
      <c r="G209" s="132" t="s">
        <v>246</v>
      </c>
      <c r="H209" s="133">
        <v>1</v>
      </c>
      <c r="I209" s="134"/>
      <c r="J209" s="135">
        <f t="shared" si="10"/>
        <v>0</v>
      </c>
      <c r="K209" s="131" t="s">
        <v>192</v>
      </c>
      <c r="L209" s="28"/>
      <c r="M209" s="136" t="s">
        <v>1</v>
      </c>
      <c r="N209" s="137" t="s">
        <v>39</v>
      </c>
      <c r="P209" s="138">
        <f t="shared" si="11"/>
        <v>0</v>
      </c>
      <c r="Q209" s="138">
        <v>7.0870000000000002E-2</v>
      </c>
      <c r="R209" s="138">
        <f t="shared" si="12"/>
        <v>7.0870000000000002E-2</v>
      </c>
      <c r="S209" s="138">
        <v>0</v>
      </c>
      <c r="T209" s="139">
        <f t="shared" si="13"/>
        <v>0</v>
      </c>
      <c r="AR209" s="140" t="s">
        <v>193</v>
      </c>
      <c r="AT209" s="140" t="s">
        <v>132</v>
      </c>
      <c r="AU209" s="140" t="s">
        <v>84</v>
      </c>
      <c r="AY209" s="13" t="s">
        <v>129</v>
      </c>
      <c r="BE209" s="141">
        <f t="shared" si="14"/>
        <v>0</v>
      </c>
      <c r="BF209" s="141">
        <f t="shared" si="15"/>
        <v>0</v>
      </c>
      <c r="BG209" s="141">
        <f t="shared" si="16"/>
        <v>0</v>
      </c>
      <c r="BH209" s="141">
        <f t="shared" si="17"/>
        <v>0</v>
      </c>
      <c r="BI209" s="141">
        <f t="shared" si="18"/>
        <v>0</v>
      </c>
      <c r="BJ209" s="13" t="s">
        <v>82</v>
      </c>
      <c r="BK209" s="141">
        <f t="shared" si="19"/>
        <v>0</v>
      </c>
      <c r="BL209" s="13" t="s">
        <v>193</v>
      </c>
      <c r="BM209" s="140" t="s">
        <v>473</v>
      </c>
    </row>
    <row r="210" spans="2:65" s="1" customFormat="1" ht="33" customHeight="1">
      <c r="B210" s="128"/>
      <c r="C210" s="129" t="s">
        <v>480</v>
      </c>
      <c r="D210" s="129" t="s">
        <v>132</v>
      </c>
      <c r="E210" s="130" t="s">
        <v>475</v>
      </c>
      <c r="F210" s="131" t="s">
        <v>476</v>
      </c>
      <c r="G210" s="132" t="s">
        <v>222</v>
      </c>
      <c r="H210" s="133">
        <v>2</v>
      </c>
      <c r="I210" s="134"/>
      <c r="J210" s="135">
        <f t="shared" si="10"/>
        <v>0</v>
      </c>
      <c r="K210" s="131" t="s">
        <v>192</v>
      </c>
      <c r="L210" s="28"/>
      <c r="M210" s="136" t="s">
        <v>1</v>
      </c>
      <c r="N210" s="137" t="s">
        <v>39</v>
      </c>
      <c r="P210" s="138">
        <f t="shared" si="11"/>
        <v>0</v>
      </c>
      <c r="Q210" s="138">
        <v>7.6000000000000004E-4</v>
      </c>
      <c r="R210" s="138">
        <f t="shared" si="12"/>
        <v>1.5200000000000001E-3</v>
      </c>
      <c r="S210" s="138">
        <v>0</v>
      </c>
      <c r="T210" s="139">
        <f t="shared" si="13"/>
        <v>0</v>
      </c>
      <c r="AR210" s="140" t="s">
        <v>193</v>
      </c>
      <c r="AT210" s="140" t="s">
        <v>132</v>
      </c>
      <c r="AU210" s="140" t="s">
        <v>84</v>
      </c>
      <c r="AY210" s="13" t="s">
        <v>129</v>
      </c>
      <c r="BE210" s="141">
        <f t="shared" si="14"/>
        <v>0</v>
      </c>
      <c r="BF210" s="141">
        <f t="shared" si="15"/>
        <v>0</v>
      </c>
      <c r="BG210" s="141">
        <f t="shared" si="16"/>
        <v>0</v>
      </c>
      <c r="BH210" s="141">
        <f t="shared" si="17"/>
        <v>0</v>
      </c>
      <c r="BI210" s="141">
        <f t="shared" si="18"/>
        <v>0</v>
      </c>
      <c r="BJ210" s="13" t="s">
        <v>82</v>
      </c>
      <c r="BK210" s="141">
        <f t="shared" si="19"/>
        <v>0</v>
      </c>
      <c r="BL210" s="13" t="s">
        <v>193</v>
      </c>
      <c r="BM210" s="140" t="s">
        <v>477</v>
      </c>
    </row>
    <row r="211" spans="2:65" s="11" customFormat="1" ht="22.9" customHeight="1">
      <c r="B211" s="116"/>
      <c r="D211" s="117" t="s">
        <v>73</v>
      </c>
      <c r="E211" s="126" t="s">
        <v>478</v>
      </c>
      <c r="F211" s="126" t="s">
        <v>479</v>
      </c>
      <c r="I211" s="119"/>
      <c r="J211" s="127">
        <f>BK211</f>
        <v>0</v>
      </c>
      <c r="L211" s="116"/>
      <c r="M211" s="121"/>
      <c r="P211" s="122">
        <f>SUM(P212:P235)</f>
        <v>0</v>
      </c>
      <c r="R211" s="122">
        <f>SUM(R212:R235)</f>
        <v>2.7619599999999997</v>
      </c>
      <c r="T211" s="123">
        <f>SUM(T212:T235)</f>
        <v>0</v>
      </c>
      <c r="AR211" s="117" t="s">
        <v>84</v>
      </c>
      <c r="AT211" s="124" t="s">
        <v>73</v>
      </c>
      <c r="AU211" s="124" t="s">
        <v>82</v>
      </c>
      <c r="AY211" s="117" t="s">
        <v>129</v>
      </c>
      <c r="BK211" s="125">
        <f>SUM(BK212:BK235)</f>
        <v>0</v>
      </c>
    </row>
    <row r="212" spans="2:65" s="1" customFormat="1" ht="48">
      <c r="B212" s="128"/>
      <c r="C212" s="129" t="s">
        <v>484</v>
      </c>
      <c r="D212" s="129" t="s">
        <v>132</v>
      </c>
      <c r="E212" s="130" t="s">
        <v>481</v>
      </c>
      <c r="F212" s="131" t="s">
        <v>482</v>
      </c>
      <c r="G212" s="132" t="s">
        <v>191</v>
      </c>
      <c r="H212" s="133">
        <v>6</v>
      </c>
      <c r="I212" s="134"/>
      <c r="J212" s="135">
        <f t="shared" ref="J212:J235" si="20">ROUND(I212*H212,2)</f>
        <v>0</v>
      </c>
      <c r="K212" s="131" t="s">
        <v>192</v>
      </c>
      <c r="L212" s="28"/>
      <c r="M212" s="136" t="s">
        <v>1</v>
      </c>
      <c r="N212" s="137" t="s">
        <v>39</v>
      </c>
      <c r="P212" s="138">
        <f t="shared" ref="P212:P235" si="21">O212*H212</f>
        <v>0</v>
      </c>
      <c r="Q212" s="138">
        <v>1.58E-3</v>
      </c>
      <c r="R212" s="138">
        <f t="shared" ref="R212:R235" si="22">Q212*H212</f>
        <v>9.4800000000000006E-3</v>
      </c>
      <c r="S212" s="138">
        <v>0</v>
      </c>
      <c r="T212" s="139">
        <f t="shared" ref="T212:T235" si="23">S212*H212</f>
        <v>0</v>
      </c>
      <c r="AR212" s="140" t="s">
        <v>193</v>
      </c>
      <c r="AT212" s="140" t="s">
        <v>132</v>
      </c>
      <c r="AU212" s="140" t="s">
        <v>84</v>
      </c>
      <c r="AY212" s="13" t="s">
        <v>129</v>
      </c>
      <c r="BE212" s="141">
        <f t="shared" ref="BE212:BE235" si="24">IF(N212="základní",J212,0)</f>
        <v>0</v>
      </c>
      <c r="BF212" s="141">
        <f t="shared" ref="BF212:BF235" si="25">IF(N212="snížená",J212,0)</f>
        <v>0</v>
      </c>
      <c r="BG212" s="141">
        <f t="shared" ref="BG212:BG235" si="26">IF(N212="zákl. přenesená",J212,0)</f>
        <v>0</v>
      </c>
      <c r="BH212" s="141">
        <f t="shared" ref="BH212:BH235" si="27">IF(N212="sníž. přenesená",J212,0)</f>
        <v>0</v>
      </c>
      <c r="BI212" s="141">
        <f t="shared" ref="BI212:BI235" si="28">IF(N212="nulová",J212,0)</f>
        <v>0</v>
      </c>
      <c r="BJ212" s="13" t="s">
        <v>82</v>
      </c>
      <c r="BK212" s="141">
        <f t="shared" ref="BK212:BK235" si="29">ROUND(I212*H212,2)</f>
        <v>0</v>
      </c>
      <c r="BL212" s="13" t="s">
        <v>193</v>
      </c>
      <c r="BM212" s="140" t="s">
        <v>483</v>
      </c>
    </row>
    <row r="213" spans="2:65" s="1" customFormat="1" ht="48">
      <c r="B213" s="128"/>
      <c r="C213" s="129" t="s">
        <v>488</v>
      </c>
      <c r="D213" s="129" t="s">
        <v>132</v>
      </c>
      <c r="E213" s="130" t="s">
        <v>485</v>
      </c>
      <c r="F213" s="131" t="s">
        <v>486</v>
      </c>
      <c r="G213" s="132" t="s">
        <v>191</v>
      </c>
      <c r="H213" s="133">
        <v>3</v>
      </c>
      <c r="I213" s="134"/>
      <c r="J213" s="135">
        <f t="shared" si="20"/>
        <v>0</v>
      </c>
      <c r="K213" s="131" t="s">
        <v>192</v>
      </c>
      <c r="L213" s="28"/>
      <c r="M213" s="136" t="s">
        <v>1</v>
      </c>
      <c r="N213" s="137" t="s">
        <v>39</v>
      </c>
      <c r="P213" s="138">
        <f t="shared" si="21"/>
        <v>0</v>
      </c>
      <c r="Q213" s="138">
        <v>2.96E-3</v>
      </c>
      <c r="R213" s="138">
        <f t="shared" si="22"/>
        <v>8.879999999999999E-3</v>
      </c>
      <c r="S213" s="138">
        <v>0</v>
      </c>
      <c r="T213" s="139">
        <f t="shared" si="23"/>
        <v>0</v>
      </c>
      <c r="AR213" s="140" t="s">
        <v>193</v>
      </c>
      <c r="AT213" s="140" t="s">
        <v>132</v>
      </c>
      <c r="AU213" s="140" t="s">
        <v>84</v>
      </c>
      <c r="AY213" s="13" t="s">
        <v>129</v>
      </c>
      <c r="BE213" s="141">
        <f t="shared" si="24"/>
        <v>0</v>
      </c>
      <c r="BF213" s="141">
        <f t="shared" si="25"/>
        <v>0</v>
      </c>
      <c r="BG213" s="141">
        <f t="shared" si="26"/>
        <v>0</v>
      </c>
      <c r="BH213" s="141">
        <f t="shared" si="27"/>
        <v>0</v>
      </c>
      <c r="BI213" s="141">
        <f t="shared" si="28"/>
        <v>0</v>
      </c>
      <c r="BJ213" s="13" t="s">
        <v>82</v>
      </c>
      <c r="BK213" s="141">
        <f t="shared" si="29"/>
        <v>0</v>
      </c>
      <c r="BL213" s="13" t="s">
        <v>193</v>
      </c>
      <c r="BM213" s="140" t="s">
        <v>487</v>
      </c>
    </row>
    <row r="214" spans="2:65" s="1" customFormat="1" ht="36">
      <c r="B214" s="128"/>
      <c r="C214" s="129" t="s">
        <v>492</v>
      </c>
      <c r="D214" s="129" t="s">
        <v>132</v>
      </c>
      <c r="E214" s="130" t="s">
        <v>969</v>
      </c>
      <c r="F214" s="131" t="s">
        <v>970</v>
      </c>
      <c r="G214" s="132" t="s">
        <v>191</v>
      </c>
      <c r="H214" s="133">
        <v>68</v>
      </c>
      <c r="I214" s="134"/>
      <c r="J214" s="135">
        <f t="shared" si="20"/>
        <v>0</v>
      </c>
      <c r="K214" s="131" t="s">
        <v>192</v>
      </c>
      <c r="L214" s="28"/>
      <c r="M214" s="136" t="s">
        <v>1</v>
      </c>
      <c r="N214" s="137" t="s">
        <v>39</v>
      </c>
      <c r="P214" s="138">
        <f t="shared" si="21"/>
        <v>0</v>
      </c>
      <c r="Q214" s="138">
        <v>1.251E-2</v>
      </c>
      <c r="R214" s="138">
        <f t="shared" si="22"/>
        <v>0.85067999999999999</v>
      </c>
      <c r="S214" s="138">
        <v>0</v>
      </c>
      <c r="T214" s="139">
        <f t="shared" si="23"/>
        <v>0</v>
      </c>
      <c r="AR214" s="140" t="s">
        <v>193</v>
      </c>
      <c r="AT214" s="140" t="s">
        <v>132</v>
      </c>
      <c r="AU214" s="140" t="s">
        <v>84</v>
      </c>
      <c r="AY214" s="13" t="s">
        <v>129</v>
      </c>
      <c r="BE214" s="141">
        <f t="shared" si="24"/>
        <v>0</v>
      </c>
      <c r="BF214" s="141">
        <f t="shared" si="25"/>
        <v>0</v>
      </c>
      <c r="BG214" s="141">
        <f t="shared" si="26"/>
        <v>0</v>
      </c>
      <c r="BH214" s="141">
        <f t="shared" si="27"/>
        <v>0</v>
      </c>
      <c r="BI214" s="141">
        <f t="shared" si="28"/>
        <v>0</v>
      </c>
      <c r="BJ214" s="13" t="s">
        <v>82</v>
      </c>
      <c r="BK214" s="141">
        <f t="shared" si="29"/>
        <v>0</v>
      </c>
      <c r="BL214" s="13" t="s">
        <v>193</v>
      </c>
      <c r="BM214" s="140" t="s">
        <v>971</v>
      </c>
    </row>
    <row r="215" spans="2:65" s="1" customFormat="1" ht="36">
      <c r="B215" s="128"/>
      <c r="C215" s="129" t="s">
        <v>496</v>
      </c>
      <c r="D215" s="129" t="s">
        <v>132</v>
      </c>
      <c r="E215" s="130" t="s">
        <v>493</v>
      </c>
      <c r="F215" s="131" t="s">
        <v>494</v>
      </c>
      <c r="G215" s="132" t="s">
        <v>191</v>
      </c>
      <c r="H215" s="133">
        <v>23</v>
      </c>
      <c r="I215" s="134"/>
      <c r="J215" s="135">
        <f t="shared" si="20"/>
        <v>0</v>
      </c>
      <c r="K215" s="131" t="s">
        <v>192</v>
      </c>
      <c r="L215" s="28"/>
      <c r="M215" s="136" t="s">
        <v>1</v>
      </c>
      <c r="N215" s="137" t="s">
        <v>39</v>
      </c>
      <c r="P215" s="138">
        <f t="shared" si="21"/>
        <v>0</v>
      </c>
      <c r="Q215" s="138">
        <v>1.15E-2</v>
      </c>
      <c r="R215" s="138">
        <f t="shared" si="22"/>
        <v>0.26450000000000001</v>
      </c>
      <c r="S215" s="138">
        <v>0</v>
      </c>
      <c r="T215" s="139">
        <f t="shared" si="23"/>
        <v>0</v>
      </c>
      <c r="AR215" s="140" t="s">
        <v>193</v>
      </c>
      <c r="AT215" s="140" t="s">
        <v>132</v>
      </c>
      <c r="AU215" s="140" t="s">
        <v>84</v>
      </c>
      <c r="AY215" s="13" t="s">
        <v>129</v>
      </c>
      <c r="BE215" s="141">
        <f t="shared" si="24"/>
        <v>0</v>
      </c>
      <c r="BF215" s="141">
        <f t="shared" si="25"/>
        <v>0</v>
      </c>
      <c r="BG215" s="141">
        <f t="shared" si="26"/>
        <v>0</v>
      </c>
      <c r="BH215" s="141">
        <f t="shared" si="27"/>
        <v>0</v>
      </c>
      <c r="BI215" s="141">
        <f t="shared" si="28"/>
        <v>0</v>
      </c>
      <c r="BJ215" s="13" t="s">
        <v>82</v>
      </c>
      <c r="BK215" s="141">
        <f t="shared" si="29"/>
        <v>0</v>
      </c>
      <c r="BL215" s="13" t="s">
        <v>193</v>
      </c>
      <c r="BM215" s="140" t="s">
        <v>495</v>
      </c>
    </row>
    <row r="216" spans="2:65" s="1" customFormat="1" ht="36">
      <c r="B216" s="128"/>
      <c r="C216" s="129" t="s">
        <v>500</v>
      </c>
      <c r="D216" s="129" t="s">
        <v>132</v>
      </c>
      <c r="E216" s="130" t="s">
        <v>497</v>
      </c>
      <c r="F216" s="131" t="s">
        <v>498</v>
      </c>
      <c r="G216" s="132" t="s">
        <v>191</v>
      </c>
      <c r="H216" s="133">
        <v>52</v>
      </c>
      <c r="I216" s="134"/>
      <c r="J216" s="135">
        <f t="shared" si="20"/>
        <v>0</v>
      </c>
      <c r="K216" s="131" t="s">
        <v>192</v>
      </c>
      <c r="L216" s="28"/>
      <c r="M216" s="136" t="s">
        <v>1</v>
      </c>
      <c r="N216" s="137" t="s">
        <v>39</v>
      </c>
      <c r="P216" s="138">
        <f t="shared" si="21"/>
        <v>0</v>
      </c>
      <c r="Q216" s="138">
        <v>2.8400000000000002E-2</v>
      </c>
      <c r="R216" s="138">
        <f t="shared" si="22"/>
        <v>1.4768000000000001</v>
      </c>
      <c r="S216" s="138">
        <v>0</v>
      </c>
      <c r="T216" s="139">
        <f t="shared" si="23"/>
        <v>0</v>
      </c>
      <c r="AR216" s="140" t="s">
        <v>193</v>
      </c>
      <c r="AT216" s="140" t="s">
        <v>132</v>
      </c>
      <c r="AU216" s="140" t="s">
        <v>84</v>
      </c>
      <c r="AY216" s="13" t="s">
        <v>129</v>
      </c>
      <c r="BE216" s="141">
        <f t="shared" si="24"/>
        <v>0</v>
      </c>
      <c r="BF216" s="141">
        <f t="shared" si="25"/>
        <v>0</v>
      </c>
      <c r="BG216" s="141">
        <f t="shared" si="26"/>
        <v>0</v>
      </c>
      <c r="BH216" s="141">
        <f t="shared" si="27"/>
        <v>0</v>
      </c>
      <c r="BI216" s="141">
        <f t="shared" si="28"/>
        <v>0</v>
      </c>
      <c r="BJ216" s="13" t="s">
        <v>82</v>
      </c>
      <c r="BK216" s="141">
        <f t="shared" si="29"/>
        <v>0</v>
      </c>
      <c r="BL216" s="13" t="s">
        <v>193</v>
      </c>
      <c r="BM216" s="140" t="s">
        <v>499</v>
      </c>
    </row>
    <row r="217" spans="2:65" s="1" customFormat="1" ht="16.5" customHeight="1">
      <c r="B217" s="128"/>
      <c r="C217" s="129" t="s">
        <v>504</v>
      </c>
      <c r="D217" s="129" t="s">
        <v>132</v>
      </c>
      <c r="E217" s="130" t="s">
        <v>501</v>
      </c>
      <c r="F217" s="131" t="s">
        <v>502</v>
      </c>
      <c r="G217" s="132" t="s">
        <v>246</v>
      </c>
      <c r="H217" s="133">
        <v>1</v>
      </c>
      <c r="I217" s="134"/>
      <c r="J217" s="135">
        <f t="shared" si="20"/>
        <v>0</v>
      </c>
      <c r="K217" s="131" t="s">
        <v>1</v>
      </c>
      <c r="L217" s="28"/>
      <c r="M217" s="136" t="s">
        <v>1</v>
      </c>
      <c r="N217" s="137" t="s">
        <v>39</v>
      </c>
      <c r="P217" s="138">
        <f t="shared" si="21"/>
        <v>0</v>
      </c>
      <c r="Q217" s="138">
        <v>0</v>
      </c>
      <c r="R217" s="138">
        <f t="shared" si="22"/>
        <v>0</v>
      </c>
      <c r="S217" s="138">
        <v>0</v>
      </c>
      <c r="T217" s="139">
        <f t="shared" si="23"/>
        <v>0</v>
      </c>
      <c r="AR217" s="140" t="s">
        <v>193</v>
      </c>
      <c r="AT217" s="140" t="s">
        <v>132</v>
      </c>
      <c r="AU217" s="140" t="s">
        <v>84</v>
      </c>
      <c r="AY217" s="13" t="s">
        <v>129</v>
      </c>
      <c r="BE217" s="141">
        <f t="shared" si="24"/>
        <v>0</v>
      </c>
      <c r="BF217" s="141">
        <f t="shared" si="25"/>
        <v>0</v>
      </c>
      <c r="BG217" s="141">
        <f t="shared" si="26"/>
        <v>0</v>
      </c>
      <c r="BH217" s="141">
        <f t="shared" si="27"/>
        <v>0</v>
      </c>
      <c r="BI217" s="141">
        <f t="shared" si="28"/>
        <v>0</v>
      </c>
      <c r="BJ217" s="13" t="s">
        <v>82</v>
      </c>
      <c r="BK217" s="141">
        <f t="shared" si="29"/>
        <v>0</v>
      </c>
      <c r="BL217" s="13" t="s">
        <v>193</v>
      </c>
      <c r="BM217" s="140" t="s">
        <v>503</v>
      </c>
    </row>
    <row r="218" spans="2:65" s="1" customFormat="1" ht="24">
      <c r="B218" s="128"/>
      <c r="C218" s="129" t="s">
        <v>508</v>
      </c>
      <c r="D218" s="129" t="s">
        <v>132</v>
      </c>
      <c r="E218" s="130" t="s">
        <v>505</v>
      </c>
      <c r="F218" s="131" t="s">
        <v>972</v>
      </c>
      <c r="G218" s="132" t="s">
        <v>246</v>
      </c>
      <c r="H218" s="133">
        <v>1</v>
      </c>
      <c r="I218" s="134"/>
      <c r="J218" s="135">
        <f t="shared" si="20"/>
        <v>0</v>
      </c>
      <c r="K218" s="131" t="s">
        <v>1</v>
      </c>
      <c r="L218" s="28"/>
      <c r="M218" s="136" t="s">
        <v>1</v>
      </c>
      <c r="N218" s="137" t="s">
        <v>39</v>
      </c>
      <c r="P218" s="138">
        <f t="shared" si="21"/>
        <v>0</v>
      </c>
      <c r="Q218" s="138">
        <v>0</v>
      </c>
      <c r="R218" s="138">
        <f t="shared" si="22"/>
        <v>0</v>
      </c>
      <c r="S218" s="138">
        <v>0</v>
      </c>
      <c r="T218" s="139">
        <f t="shared" si="23"/>
        <v>0</v>
      </c>
      <c r="AR218" s="140" t="s">
        <v>193</v>
      </c>
      <c r="AT218" s="140" t="s">
        <v>132</v>
      </c>
      <c r="AU218" s="140" t="s">
        <v>84</v>
      </c>
      <c r="AY218" s="13" t="s">
        <v>129</v>
      </c>
      <c r="BE218" s="141">
        <f t="shared" si="24"/>
        <v>0</v>
      </c>
      <c r="BF218" s="141">
        <f t="shared" si="25"/>
        <v>0</v>
      </c>
      <c r="BG218" s="141">
        <f t="shared" si="26"/>
        <v>0</v>
      </c>
      <c r="BH218" s="141">
        <f t="shared" si="27"/>
        <v>0</v>
      </c>
      <c r="BI218" s="141">
        <f t="shared" si="28"/>
        <v>0</v>
      </c>
      <c r="BJ218" s="13" t="s">
        <v>82</v>
      </c>
      <c r="BK218" s="141">
        <f t="shared" si="29"/>
        <v>0</v>
      </c>
      <c r="BL218" s="13" t="s">
        <v>193</v>
      </c>
      <c r="BM218" s="140" t="s">
        <v>507</v>
      </c>
    </row>
    <row r="219" spans="2:65" s="1" customFormat="1" ht="24">
      <c r="B219" s="128"/>
      <c r="C219" s="129" t="s">
        <v>512</v>
      </c>
      <c r="D219" s="129" t="s">
        <v>132</v>
      </c>
      <c r="E219" s="130" t="s">
        <v>509</v>
      </c>
      <c r="F219" s="131" t="s">
        <v>510</v>
      </c>
      <c r="G219" s="132" t="s">
        <v>246</v>
      </c>
      <c r="H219" s="133">
        <v>1</v>
      </c>
      <c r="I219" s="134"/>
      <c r="J219" s="135">
        <f t="shared" si="20"/>
        <v>0</v>
      </c>
      <c r="K219" s="131" t="s">
        <v>1</v>
      </c>
      <c r="L219" s="28"/>
      <c r="M219" s="136" t="s">
        <v>1</v>
      </c>
      <c r="N219" s="137" t="s">
        <v>39</v>
      </c>
      <c r="P219" s="138">
        <f t="shared" si="21"/>
        <v>0</v>
      </c>
      <c r="Q219" s="138">
        <v>0</v>
      </c>
      <c r="R219" s="138">
        <f t="shared" si="22"/>
        <v>0</v>
      </c>
      <c r="S219" s="138">
        <v>0</v>
      </c>
      <c r="T219" s="139">
        <f t="shared" si="23"/>
        <v>0</v>
      </c>
      <c r="AR219" s="140" t="s">
        <v>193</v>
      </c>
      <c r="AT219" s="140" t="s">
        <v>132</v>
      </c>
      <c r="AU219" s="140" t="s">
        <v>84</v>
      </c>
      <c r="AY219" s="13" t="s">
        <v>129</v>
      </c>
      <c r="BE219" s="141">
        <f t="shared" si="24"/>
        <v>0</v>
      </c>
      <c r="BF219" s="141">
        <f t="shared" si="25"/>
        <v>0</v>
      </c>
      <c r="BG219" s="141">
        <f t="shared" si="26"/>
        <v>0</v>
      </c>
      <c r="BH219" s="141">
        <f t="shared" si="27"/>
        <v>0</v>
      </c>
      <c r="BI219" s="141">
        <f t="shared" si="28"/>
        <v>0</v>
      </c>
      <c r="BJ219" s="13" t="s">
        <v>82</v>
      </c>
      <c r="BK219" s="141">
        <f t="shared" si="29"/>
        <v>0</v>
      </c>
      <c r="BL219" s="13" t="s">
        <v>193</v>
      </c>
      <c r="BM219" s="140" t="s">
        <v>511</v>
      </c>
    </row>
    <row r="220" spans="2:65" s="1" customFormat="1" ht="24">
      <c r="B220" s="128"/>
      <c r="C220" s="129" t="s">
        <v>516</v>
      </c>
      <c r="D220" s="129" t="s">
        <v>132</v>
      </c>
      <c r="E220" s="130" t="s">
        <v>513</v>
      </c>
      <c r="F220" s="131" t="s">
        <v>514</v>
      </c>
      <c r="G220" s="132" t="s">
        <v>246</v>
      </c>
      <c r="H220" s="133">
        <v>1</v>
      </c>
      <c r="I220" s="134"/>
      <c r="J220" s="135">
        <f t="shared" si="20"/>
        <v>0</v>
      </c>
      <c r="K220" s="131" t="s">
        <v>1</v>
      </c>
      <c r="L220" s="28"/>
      <c r="M220" s="136" t="s">
        <v>1</v>
      </c>
      <c r="N220" s="137" t="s">
        <v>39</v>
      </c>
      <c r="P220" s="138">
        <f t="shared" si="21"/>
        <v>0</v>
      </c>
      <c r="Q220" s="138">
        <v>0</v>
      </c>
      <c r="R220" s="138">
        <f t="shared" si="22"/>
        <v>0</v>
      </c>
      <c r="S220" s="138">
        <v>0</v>
      </c>
      <c r="T220" s="139">
        <f t="shared" si="23"/>
        <v>0</v>
      </c>
      <c r="AR220" s="140" t="s">
        <v>193</v>
      </c>
      <c r="AT220" s="140" t="s">
        <v>132</v>
      </c>
      <c r="AU220" s="140" t="s">
        <v>84</v>
      </c>
      <c r="AY220" s="13" t="s">
        <v>129</v>
      </c>
      <c r="BE220" s="141">
        <f t="shared" si="24"/>
        <v>0</v>
      </c>
      <c r="BF220" s="141">
        <f t="shared" si="25"/>
        <v>0</v>
      </c>
      <c r="BG220" s="141">
        <f t="shared" si="26"/>
        <v>0</v>
      </c>
      <c r="BH220" s="141">
        <f t="shared" si="27"/>
        <v>0</v>
      </c>
      <c r="BI220" s="141">
        <f t="shared" si="28"/>
        <v>0</v>
      </c>
      <c r="BJ220" s="13" t="s">
        <v>82</v>
      </c>
      <c r="BK220" s="141">
        <f t="shared" si="29"/>
        <v>0</v>
      </c>
      <c r="BL220" s="13" t="s">
        <v>193</v>
      </c>
      <c r="BM220" s="140" t="s">
        <v>515</v>
      </c>
    </row>
    <row r="221" spans="2:65" s="1" customFormat="1" ht="16.5" customHeight="1">
      <c r="B221" s="128"/>
      <c r="C221" s="129" t="s">
        <v>520</v>
      </c>
      <c r="D221" s="129" t="s">
        <v>132</v>
      </c>
      <c r="E221" s="130" t="s">
        <v>517</v>
      </c>
      <c r="F221" s="131" t="s">
        <v>518</v>
      </c>
      <c r="G221" s="132" t="s">
        <v>246</v>
      </c>
      <c r="H221" s="133">
        <v>1</v>
      </c>
      <c r="I221" s="134"/>
      <c r="J221" s="135">
        <f t="shared" si="20"/>
        <v>0</v>
      </c>
      <c r="K221" s="131" t="s">
        <v>1</v>
      </c>
      <c r="L221" s="28"/>
      <c r="M221" s="136" t="s">
        <v>1</v>
      </c>
      <c r="N221" s="137" t="s">
        <v>39</v>
      </c>
      <c r="P221" s="138">
        <f t="shared" si="21"/>
        <v>0</v>
      </c>
      <c r="Q221" s="138">
        <v>0</v>
      </c>
      <c r="R221" s="138">
        <f t="shared" si="22"/>
        <v>0</v>
      </c>
      <c r="S221" s="138">
        <v>0</v>
      </c>
      <c r="T221" s="139">
        <f t="shared" si="23"/>
        <v>0</v>
      </c>
      <c r="AR221" s="140" t="s">
        <v>193</v>
      </c>
      <c r="AT221" s="140" t="s">
        <v>132</v>
      </c>
      <c r="AU221" s="140" t="s">
        <v>84</v>
      </c>
      <c r="AY221" s="13" t="s">
        <v>129</v>
      </c>
      <c r="BE221" s="141">
        <f t="shared" si="24"/>
        <v>0</v>
      </c>
      <c r="BF221" s="141">
        <f t="shared" si="25"/>
        <v>0</v>
      </c>
      <c r="BG221" s="141">
        <f t="shared" si="26"/>
        <v>0</v>
      </c>
      <c r="BH221" s="141">
        <f t="shared" si="27"/>
        <v>0</v>
      </c>
      <c r="BI221" s="141">
        <f t="shared" si="28"/>
        <v>0</v>
      </c>
      <c r="BJ221" s="13" t="s">
        <v>82</v>
      </c>
      <c r="BK221" s="141">
        <f t="shared" si="29"/>
        <v>0</v>
      </c>
      <c r="BL221" s="13" t="s">
        <v>193</v>
      </c>
      <c r="BM221" s="140" t="s">
        <v>519</v>
      </c>
    </row>
    <row r="222" spans="2:65" s="1" customFormat="1" ht="21.75" customHeight="1">
      <c r="B222" s="128"/>
      <c r="C222" s="129" t="s">
        <v>524</v>
      </c>
      <c r="D222" s="129" t="s">
        <v>132</v>
      </c>
      <c r="E222" s="130" t="s">
        <v>521</v>
      </c>
      <c r="F222" s="131" t="s">
        <v>522</v>
      </c>
      <c r="G222" s="132" t="s">
        <v>246</v>
      </c>
      <c r="H222" s="133">
        <v>6</v>
      </c>
      <c r="I222" s="134"/>
      <c r="J222" s="135">
        <f t="shared" si="20"/>
        <v>0</v>
      </c>
      <c r="K222" s="131" t="s">
        <v>1</v>
      </c>
      <c r="L222" s="28"/>
      <c r="M222" s="136" t="s">
        <v>1</v>
      </c>
      <c r="N222" s="137" t="s">
        <v>39</v>
      </c>
      <c r="P222" s="138">
        <f t="shared" si="21"/>
        <v>0</v>
      </c>
      <c r="Q222" s="138">
        <v>0</v>
      </c>
      <c r="R222" s="138">
        <f t="shared" si="22"/>
        <v>0</v>
      </c>
      <c r="S222" s="138">
        <v>0</v>
      </c>
      <c r="T222" s="139">
        <f t="shared" si="23"/>
        <v>0</v>
      </c>
      <c r="AR222" s="140" t="s">
        <v>193</v>
      </c>
      <c r="AT222" s="140" t="s">
        <v>132</v>
      </c>
      <c r="AU222" s="140" t="s">
        <v>84</v>
      </c>
      <c r="AY222" s="13" t="s">
        <v>129</v>
      </c>
      <c r="BE222" s="141">
        <f t="shared" si="24"/>
        <v>0</v>
      </c>
      <c r="BF222" s="141">
        <f t="shared" si="25"/>
        <v>0</v>
      </c>
      <c r="BG222" s="141">
        <f t="shared" si="26"/>
        <v>0</v>
      </c>
      <c r="BH222" s="141">
        <f t="shared" si="27"/>
        <v>0</v>
      </c>
      <c r="BI222" s="141">
        <f t="shared" si="28"/>
        <v>0</v>
      </c>
      <c r="BJ222" s="13" t="s">
        <v>82</v>
      </c>
      <c r="BK222" s="141">
        <f t="shared" si="29"/>
        <v>0</v>
      </c>
      <c r="BL222" s="13" t="s">
        <v>193</v>
      </c>
      <c r="BM222" s="140" t="s">
        <v>523</v>
      </c>
    </row>
    <row r="223" spans="2:65" s="1" customFormat="1" ht="21.75" customHeight="1">
      <c r="B223" s="128"/>
      <c r="C223" s="129" t="s">
        <v>528</v>
      </c>
      <c r="D223" s="129" t="s">
        <v>132</v>
      </c>
      <c r="E223" s="130" t="s">
        <v>525</v>
      </c>
      <c r="F223" s="131" t="s">
        <v>526</v>
      </c>
      <c r="G223" s="132" t="s">
        <v>191</v>
      </c>
      <c r="H223" s="133">
        <v>30</v>
      </c>
      <c r="I223" s="134"/>
      <c r="J223" s="135">
        <f t="shared" si="20"/>
        <v>0</v>
      </c>
      <c r="K223" s="131" t="s">
        <v>1</v>
      </c>
      <c r="L223" s="28"/>
      <c r="M223" s="136" t="s">
        <v>1</v>
      </c>
      <c r="N223" s="137" t="s">
        <v>39</v>
      </c>
      <c r="P223" s="138">
        <f t="shared" si="21"/>
        <v>0</v>
      </c>
      <c r="Q223" s="138">
        <v>0</v>
      </c>
      <c r="R223" s="138">
        <f t="shared" si="22"/>
        <v>0</v>
      </c>
      <c r="S223" s="138">
        <v>0</v>
      </c>
      <c r="T223" s="139">
        <f t="shared" si="23"/>
        <v>0</v>
      </c>
      <c r="AR223" s="140" t="s">
        <v>193</v>
      </c>
      <c r="AT223" s="140" t="s">
        <v>132</v>
      </c>
      <c r="AU223" s="140" t="s">
        <v>84</v>
      </c>
      <c r="AY223" s="13" t="s">
        <v>129</v>
      </c>
      <c r="BE223" s="141">
        <f t="shared" si="24"/>
        <v>0</v>
      </c>
      <c r="BF223" s="141">
        <f t="shared" si="25"/>
        <v>0</v>
      </c>
      <c r="BG223" s="141">
        <f t="shared" si="26"/>
        <v>0</v>
      </c>
      <c r="BH223" s="141">
        <f t="shared" si="27"/>
        <v>0</v>
      </c>
      <c r="BI223" s="141">
        <f t="shared" si="28"/>
        <v>0</v>
      </c>
      <c r="BJ223" s="13" t="s">
        <v>82</v>
      </c>
      <c r="BK223" s="141">
        <f t="shared" si="29"/>
        <v>0</v>
      </c>
      <c r="BL223" s="13" t="s">
        <v>193</v>
      </c>
      <c r="BM223" s="140" t="s">
        <v>527</v>
      </c>
    </row>
    <row r="224" spans="2:65" s="1" customFormat="1" ht="24">
      <c r="B224" s="128"/>
      <c r="C224" s="129" t="s">
        <v>532</v>
      </c>
      <c r="D224" s="129" t="s">
        <v>132</v>
      </c>
      <c r="E224" s="130" t="s">
        <v>529</v>
      </c>
      <c r="F224" s="131" t="s">
        <v>530</v>
      </c>
      <c r="G224" s="132" t="s">
        <v>191</v>
      </c>
      <c r="H224" s="133">
        <v>36</v>
      </c>
      <c r="I224" s="134"/>
      <c r="J224" s="135">
        <f t="shared" si="20"/>
        <v>0</v>
      </c>
      <c r="K224" s="131" t="s">
        <v>1</v>
      </c>
      <c r="L224" s="28"/>
      <c r="M224" s="136" t="s">
        <v>1</v>
      </c>
      <c r="N224" s="137" t="s">
        <v>39</v>
      </c>
      <c r="P224" s="138">
        <f t="shared" si="21"/>
        <v>0</v>
      </c>
      <c r="Q224" s="138">
        <v>0</v>
      </c>
      <c r="R224" s="138">
        <f t="shared" si="22"/>
        <v>0</v>
      </c>
      <c r="S224" s="138">
        <v>0</v>
      </c>
      <c r="T224" s="139">
        <f t="shared" si="23"/>
        <v>0</v>
      </c>
      <c r="AR224" s="140" t="s">
        <v>193</v>
      </c>
      <c r="AT224" s="140" t="s">
        <v>132</v>
      </c>
      <c r="AU224" s="140" t="s">
        <v>84</v>
      </c>
      <c r="AY224" s="13" t="s">
        <v>129</v>
      </c>
      <c r="BE224" s="141">
        <f t="shared" si="24"/>
        <v>0</v>
      </c>
      <c r="BF224" s="141">
        <f t="shared" si="25"/>
        <v>0</v>
      </c>
      <c r="BG224" s="141">
        <f t="shared" si="26"/>
        <v>0</v>
      </c>
      <c r="BH224" s="141">
        <f t="shared" si="27"/>
        <v>0</v>
      </c>
      <c r="BI224" s="141">
        <f t="shared" si="28"/>
        <v>0</v>
      </c>
      <c r="BJ224" s="13" t="s">
        <v>82</v>
      </c>
      <c r="BK224" s="141">
        <f t="shared" si="29"/>
        <v>0</v>
      </c>
      <c r="BL224" s="13" t="s">
        <v>193</v>
      </c>
      <c r="BM224" s="140" t="s">
        <v>531</v>
      </c>
    </row>
    <row r="225" spans="2:65" s="1" customFormat="1" ht="24">
      <c r="B225" s="128"/>
      <c r="C225" s="129" t="s">
        <v>536</v>
      </c>
      <c r="D225" s="129" t="s">
        <v>132</v>
      </c>
      <c r="E225" s="130" t="s">
        <v>533</v>
      </c>
      <c r="F225" s="131" t="s">
        <v>534</v>
      </c>
      <c r="G225" s="132" t="s">
        <v>246</v>
      </c>
      <c r="H225" s="133">
        <v>1</v>
      </c>
      <c r="I225" s="134"/>
      <c r="J225" s="135">
        <f t="shared" si="20"/>
        <v>0</v>
      </c>
      <c r="K225" s="131" t="s">
        <v>1</v>
      </c>
      <c r="L225" s="28"/>
      <c r="M225" s="136" t="s">
        <v>1</v>
      </c>
      <c r="N225" s="137" t="s">
        <v>39</v>
      </c>
      <c r="P225" s="138">
        <f t="shared" si="21"/>
        <v>0</v>
      </c>
      <c r="Q225" s="138">
        <v>0</v>
      </c>
      <c r="R225" s="138">
        <f t="shared" si="22"/>
        <v>0</v>
      </c>
      <c r="S225" s="138">
        <v>0</v>
      </c>
      <c r="T225" s="139">
        <f t="shared" si="23"/>
        <v>0</v>
      </c>
      <c r="AR225" s="140" t="s">
        <v>193</v>
      </c>
      <c r="AT225" s="140" t="s">
        <v>132</v>
      </c>
      <c r="AU225" s="140" t="s">
        <v>84</v>
      </c>
      <c r="AY225" s="13" t="s">
        <v>129</v>
      </c>
      <c r="BE225" s="141">
        <f t="shared" si="24"/>
        <v>0</v>
      </c>
      <c r="BF225" s="141">
        <f t="shared" si="25"/>
        <v>0</v>
      </c>
      <c r="BG225" s="141">
        <f t="shared" si="26"/>
        <v>0</v>
      </c>
      <c r="BH225" s="141">
        <f t="shared" si="27"/>
        <v>0</v>
      </c>
      <c r="BI225" s="141">
        <f t="shared" si="28"/>
        <v>0</v>
      </c>
      <c r="BJ225" s="13" t="s">
        <v>82</v>
      </c>
      <c r="BK225" s="141">
        <f t="shared" si="29"/>
        <v>0</v>
      </c>
      <c r="BL225" s="13" t="s">
        <v>193</v>
      </c>
      <c r="BM225" s="140" t="s">
        <v>535</v>
      </c>
    </row>
    <row r="226" spans="2:65" s="1" customFormat="1" ht="24">
      <c r="B226" s="128"/>
      <c r="C226" s="129" t="s">
        <v>540</v>
      </c>
      <c r="D226" s="129" t="s">
        <v>132</v>
      </c>
      <c r="E226" s="130" t="s">
        <v>537</v>
      </c>
      <c r="F226" s="131" t="s">
        <v>538</v>
      </c>
      <c r="G226" s="132" t="s">
        <v>191</v>
      </c>
      <c r="H226" s="133">
        <v>36</v>
      </c>
      <c r="I226" s="134"/>
      <c r="J226" s="135">
        <f t="shared" si="20"/>
        <v>0</v>
      </c>
      <c r="K226" s="131" t="s">
        <v>1</v>
      </c>
      <c r="L226" s="28"/>
      <c r="M226" s="136" t="s">
        <v>1</v>
      </c>
      <c r="N226" s="137" t="s">
        <v>39</v>
      </c>
      <c r="P226" s="138">
        <f t="shared" si="21"/>
        <v>0</v>
      </c>
      <c r="Q226" s="138">
        <v>0</v>
      </c>
      <c r="R226" s="138">
        <f t="shared" si="22"/>
        <v>0</v>
      </c>
      <c r="S226" s="138">
        <v>0</v>
      </c>
      <c r="T226" s="139">
        <f t="shared" si="23"/>
        <v>0</v>
      </c>
      <c r="AR226" s="140" t="s">
        <v>193</v>
      </c>
      <c r="AT226" s="140" t="s">
        <v>132</v>
      </c>
      <c r="AU226" s="140" t="s">
        <v>84</v>
      </c>
      <c r="AY226" s="13" t="s">
        <v>129</v>
      </c>
      <c r="BE226" s="141">
        <f t="shared" si="24"/>
        <v>0</v>
      </c>
      <c r="BF226" s="141">
        <f t="shared" si="25"/>
        <v>0</v>
      </c>
      <c r="BG226" s="141">
        <f t="shared" si="26"/>
        <v>0</v>
      </c>
      <c r="BH226" s="141">
        <f t="shared" si="27"/>
        <v>0</v>
      </c>
      <c r="BI226" s="141">
        <f t="shared" si="28"/>
        <v>0</v>
      </c>
      <c r="BJ226" s="13" t="s">
        <v>82</v>
      </c>
      <c r="BK226" s="141">
        <f t="shared" si="29"/>
        <v>0</v>
      </c>
      <c r="BL226" s="13" t="s">
        <v>193</v>
      </c>
      <c r="BM226" s="140" t="s">
        <v>539</v>
      </c>
    </row>
    <row r="227" spans="2:65" s="1" customFormat="1" ht="24">
      <c r="B227" s="128"/>
      <c r="C227" s="129" t="s">
        <v>544</v>
      </c>
      <c r="D227" s="129" t="s">
        <v>132</v>
      </c>
      <c r="E227" s="130" t="s">
        <v>541</v>
      </c>
      <c r="F227" s="131" t="s">
        <v>542</v>
      </c>
      <c r="G227" s="132" t="s">
        <v>191</v>
      </c>
      <c r="H227" s="133">
        <v>66</v>
      </c>
      <c r="I227" s="134"/>
      <c r="J227" s="135">
        <f t="shared" si="20"/>
        <v>0</v>
      </c>
      <c r="K227" s="131" t="s">
        <v>1</v>
      </c>
      <c r="L227" s="28"/>
      <c r="M227" s="136" t="s">
        <v>1</v>
      </c>
      <c r="N227" s="137" t="s">
        <v>39</v>
      </c>
      <c r="P227" s="138">
        <f t="shared" si="21"/>
        <v>0</v>
      </c>
      <c r="Q227" s="138">
        <v>0</v>
      </c>
      <c r="R227" s="138">
        <f t="shared" si="22"/>
        <v>0</v>
      </c>
      <c r="S227" s="138">
        <v>0</v>
      </c>
      <c r="T227" s="139">
        <f t="shared" si="23"/>
        <v>0</v>
      </c>
      <c r="AR227" s="140" t="s">
        <v>193</v>
      </c>
      <c r="AT227" s="140" t="s">
        <v>132</v>
      </c>
      <c r="AU227" s="140" t="s">
        <v>84</v>
      </c>
      <c r="AY227" s="13" t="s">
        <v>129</v>
      </c>
      <c r="BE227" s="141">
        <f t="shared" si="24"/>
        <v>0</v>
      </c>
      <c r="BF227" s="141">
        <f t="shared" si="25"/>
        <v>0</v>
      </c>
      <c r="BG227" s="141">
        <f t="shared" si="26"/>
        <v>0</v>
      </c>
      <c r="BH227" s="141">
        <f t="shared" si="27"/>
        <v>0</v>
      </c>
      <c r="BI227" s="141">
        <f t="shared" si="28"/>
        <v>0</v>
      </c>
      <c r="BJ227" s="13" t="s">
        <v>82</v>
      </c>
      <c r="BK227" s="141">
        <f t="shared" si="29"/>
        <v>0</v>
      </c>
      <c r="BL227" s="13" t="s">
        <v>193</v>
      </c>
      <c r="BM227" s="140" t="s">
        <v>543</v>
      </c>
    </row>
    <row r="228" spans="2:65" s="1" customFormat="1" ht="24">
      <c r="B228" s="128"/>
      <c r="C228" s="129" t="s">
        <v>548</v>
      </c>
      <c r="D228" s="129" t="s">
        <v>132</v>
      </c>
      <c r="E228" s="130" t="s">
        <v>545</v>
      </c>
      <c r="F228" s="131" t="s">
        <v>546</v>
      </c>
      <c r="G228" s="132" t="s">
        <v>222</v>
      </c>
      <c r="H228" s="133">
        <v>3</v>
      </c>
      <c r="I228" s="134"/>
      <c r="J228" s="135">
        <f t="shared" si="20"/>
        <v>0</v>
      </c>
      <c r="K228" s="131" t="s">
        <v>1</v>
      </c>
      <c r="L228" s="28"/>
      <c r="M228" s="136" t="s">
        <v>1</v>
      </c>
      <c r="N228" s="137" t="s">
        <v>39</v>
      </c>
      <c r="P228" s="138">
        <f t="shared" si="21"/>
        <v>0</v>
      </c>
      <c r="Q228" s="138">
        <v>0</v>
      </c>
      <c r="R228" s="138">
        <f t="shared" si="22"/>
        <v>0</v>
      </c>
      <c r="S228" s="138">
        <v>0</v>
      </c>
      <c r="T228" s="139">
        <f t="shared" si="23"/>
        <v>0</v>
      </c>
      <c r="AR228" s="140" t="s">
        <v>193</v>
      </c>
      <c r="AT228" s="140" t="s">
        <v>132</v>
      </c>
      <c r="AU228" s="140" t="s">
        <v>84</v>
      </c>
      <c r="AY228" s="13" t="s">
        <v>129</v>
      </c>
      <c r="BE228" s="141">
        <f t="shared" si="24"/>
        <v>0</v>
      </c>
      <c r="BF228" s="141">
        <f t="shared" si="25"/>
        <v>0</v>
      </c>
      <c r="BG228" s="141">
        <f t="shared" si="26"/>
        <v>0</v>
      </c>
      <c r="BH228" s="141">
        <f t="shared" si="27"/>
        <v>0</v>
      </c>
      <c r="BI228" s="141">
        <f t="shared" si="28"/>
        <v>0</v>
      </c>
      <c r="BJ228" s="13" t="s">
        <v>82</v>
      </c>
      <c r="BK228" s="141">
        <f t="shared" si="29"/>
        <v>0</v>
      </c>
      <c r="BL228" s="13" t="s">
        <v>193</v>
      </c>
      <c r="BM228" s="140" t="s">
        <v>547</v>
      </c>
    </row>
    <row r="229" spans="2:65" s="1" customFormat="1" ht="24">
      <c r="B229" s="128"/>
      <c r="C229" s="129" t="s">
        <v>552</v>
      </c>
      <c r="D229" s="129" t="s">
        <v>132</v>
      </c>
      <c r="E229" s="130" t="s">
        <v>549</v>
      </c>
      <c r="F229" s="131" t="s">
        <v>550</v>
      </c>
      <c r="G229" s="132" t="s">
        <v>222</v>
      </c>
      <c r="H229" s="133">
        <v>3</v>
      </c>
      <c r="I229" s="134"/>
      <c r="J229" s="135">
        <f t="shared" si="20"/>
        <v>0</v>
      </c>
      <c r="K229" s="131" t="s">
        <v>1</v>
      </c>
      <c r="L229" s="28"/>
      <c r="M229" s="136" t="s">
        <v>1</v>
      </c>
      <c r="N229" s="137" t="s">
        <v>39</v>
      </c>
      <c r="P229" s="138">
        <f t="shared" si="21"/>
        <v>0</v>
      </c>
      <c r="Q229" s="138">
        <v>0</v>
      </c>
      <c r="R229" s="138">
        <f t="shared" si="22"/>
        <v>0</v>
      </c>
      <c r="S229" s="138">
        <v>0</v>
      </c>
      <c r="T229" s="139">
        <f t="shared" si="23"/>
        <v>0</v>
      </c>
      <c r="AR229" s="140" t="s">
        <v>193</v>
      </c>
      <c r="AT229" s="140" t="s">
        <v>132</v>
      </c>
      <c r="AU229" s="140" t="s">
        <v>84</v>
      </c>
      <c r="AY229" s="13" t="s">
        <v>129</v>
      </c>
      <c r="BE229" s="141">
        <f t="shared" si="24"/>
        <v>0</v>
      </c>
      <c r="BF229" s="141">
        <f t="shared" si="25"/>
        <v>0</v>
      </c>
      <c r="BG229" s="141">
        <f t="shared" si="26"/>
        <v>0</v>
      </c>
      <c r="BH229" s="141">
        <f t="shared" si="27"/>
        <v>0</v>
      </c>
      <c r="BI229" s="141">
        <f t="shared" si="28"/>
        <v>0</v>
      </c>
      <c r="BJ229" s="13" t="s">
        <v>82</v>
      </c>
      <c r="BK229" s="141">
        <f t="shared" si="29"/>
        <v>0</v>
      </c>
      <c r="BL229" s="13" t="s">
        <v>193</v>
      </c>
      <c r="BM229" s="140" t="s">
        <v>551</v>
      </c>
    </row>
    <row r="230" spans="2:65" s="1" customFormat="1" ht="16.5" customHeight="1">
      <c r="B230" s="128"/>
      <c r="C230" s="129" t="s">
        <v>556</v>
      </c>
      <c r="D230" s="129" t="s">
        <v>132</v>
      </c>
      <c r="E230" s="130" t="s">
        <v>553</v>
      </c>
      <c r="F230" s="131" t="s">
        <v>554</v>
      </c>
      <c r="G230" s="132" t="s">
        <v>246</v>
      </c>
      <c r="H230" s="133">
        <v>3</v>
      </c>
      <c r="I230" s="134"/>
      <c r="J230" s="135">
        <f t="shared" si="20"/>
        <v>0</v>
      </c>
      <c r="K230" s="131" t="s">
        <v>1</v>
      </c>
      <c r="L230" s="28"/>
      <c r="M230" s="136" t="s">
        <v>1</v>
      </c>
      <c r="N230" s="137" t="s">
        <v>39</v>
      </c>
      <c r="P230" s="138">
        <f t="shared" si="21"/>
        <v>0</v>
      </c>
      <c r="Q230" s="138">
        <v>0</v>
      </c>
      <c r="R230" s="138">
        <f t="shared" si="22"/>
        <v>0</v>
      </c>
      <c r="S230" s="138">
        <v>0</v>
      </c>
      <c r="T230" s="139">
        <f t="shared" si="23"/>
        <v>0</v>
      </c>
      <c r="AR230" s="140" t="s">
        <v>193</v>
      </c>
      <c r="AT230" s="140" t="s">
        <v>132</v>
      </c>
      <c r="AU230" s="140" t="s">
        <v>84</v>
      </c>
      <c r="AY230" s="13" t="s">
        <v>129</v>
      </c>
      <c r="BE230" s="141">
        <f t="shared" si="24"/>
        <v>0</v>
      </c>
      <c r="BF230" s="141">
        <f t="shared" si="25"/>
        <v>0</v>
      </c>
      <c r="BG230" s="141">
        <f t="shared" si="26"/>
        <v>0</v>
      </c>
      <c r="BH230" s="141">
        <f t="shared" si="27"/>
        <v>0</v>
      </c>
      <c r="BI230" s="141">
        <f t="shared" si="28"/>
        <v>0</v>
      </c>
      <c r="BJ230" s="13" t="s">
        <v>82</v>
      </c>
      <c r="BK230" s="141">
        <f t="shared" si="29"/>
        <v>0</v>
      </c>
      <c r="BL230" s="13" t="s">
        <v>193</v>
      </c>
      <c r="BM230" s="140" t="s">
        <v>555</v>
      </c>
    </row>
    <row r="231" spans="2:65" s="1" customFormat="1" ht="24">
      <c r="B231" s="128"/>
      <c r="C231" s="129" t="s">
        <v>560</v>
      </c>
      <c r="D231" s="129" t="s">
        <v>132</v>
      </c>
      <c r="E231" s="130" t="s">
        <v>557</v>
      </c>
      <c r="F231" s="131" t="s">
        <v>558</v>
      </c>
      <c r="G231" s="132" t="s">
        <v>242</v>
      </c>
      <c r="H231" s="133">
        <v>8</v>
      </c>
      <c r="I231" s="134"/>
      <c r="J231" s="135">
        <f t="shared" si="20"/>
        <v>0</v>
      </c>
      <c r="K231" s="131" t="s">
        <v>1</v>
      </c>
      <c r="L231" s="28"/>
      <c r="M231" s="136" t="s">
        <v>1</v>
      </c>
      <c r="N231" s="137" t="s">
        <v>39</v>
      </c>
      <c r="P231" s="138">
        <f t="shared" si="21"/>
        <v>0</v>
      </c>
      <c r="Q231" s="138">
        <v>0</v>
      </c>
      <c r="R231" s="138">
        <f t="shared" si="22"/>
        <v>0</v>
      </c>
      <c r="S231" s="138">
        <v>0</v>
      </c>
      <c r="T231" s="139">
        <f t="shared" si="23"/>
        <v>0</v>
      </c>
      <c r="AR231" s="140" t="s">
        <v>193</v>
      </c>
      <c r="AT231" s="140" t="s">
        <v>132</v>
      </c>
      <c r="AU231" s="140" t="s">
        <v>84</v>
      </c>
      <c r="AY231" s="13" t="s">
        <v>129</v>
      </c>
      <c r="BE231" s="141">
        <f t="shared" si="24"/>
        <v>0</v>
      </c>
      <c r="BF231" s="141">
        <f t="shared" si="25"/>
        <v>0</v>
      </c>
      <c r="BG231" s="141">
        <f t="shared" si="26"/>
        <v>0</v>
      </c>
      <c r="BH231" s="141">
        <f t="shared" si="27"/>
        <v>0</v>
      </c>
      <c r="BI231" s="141">
        <f t="shared" si="28"/>
        <v>0</v>
      </c>
      <c r="BJ231" s="13" t="s">
        <v>82</v>
      </c>
      <c r="BK231" s="141">
        <f t="shared" si="29"/>
        <v>0</v>
      </c>
      <c r="BL231" s="13" t="s">
        <v>193</v>
      </c>
      <c r="BM231" s="140" t="s">
        <v>559</v>
      </c>
    </row>
    <row r="232" spans="2:65" s="1" customFormat="1" ht="16.5" customHeight="1">
      <c r="B232" s="128"/>
      <c r="C232" s="129" t="s">
        <v>564</v>
      </c>
      <c r="D232" s="129" t="s">
        <v>132</v>
      </c>
      <c r="E232" s="130" t="s">
        <v>561</v>
      </c>
      <c r="F232" s="131" t="s">
        <v>562</v>
      </c>
      <c r="G232" s="132" t="s">
        <v>246</v>
      </c>
      <c r="H232" s="133">
        <v>1</v>
      </c>
      <c r="I232" s="134"/>
      <c r="J232" s="135">
        <f t="shared" si="20"/>
        <v>0</v>
      </c>
      <c r="K232" s="131" t="s">
        <v>1</v>
      </c>
      <c r="L232" s="28"/>
      <c r="M232" s="136" t="s">
        <v>1</v>
      </c>
      <c r="N232" s="137" t="s">
        <v>39</v>
      </c>
      <c r="P232" s="138">
        <f t="shared" si="21"/>
        <v>0</v>
      </c>
      <c r="Q232" s="138">
        <v>0</v>
      </c>
      <c r="R232" s="138">
        <f t="shared" si="22"/>
        <v>0</v>
      </c>
      <c r="S232" s="138">
        <v>0</v>
      </c>
      <c r="T232" s="139">
        <f t="shared" si="23"/>
        <v>0</v>
      </c>
      <c r="AR232" s="140" t="s">
        <v>193</v>
      </c>
      <c r="AT232" s="140" t="s">
        <v>132</v>
      </c>
      <c r="AU232" s="140" t="s">
        <v>84</v>
      </c>
      <c r="AY232" s="13" t="s">
        <v>129</v>
      </c>
      <c r="BE232" s="141">
        <f t="shared" si="24"/>
        <v>0</v>
      </c>
      <c r="BF232" s="141">
        <f t="shared" si="25"/>
        <v>0</v>
      </c>
      <c r="BG232" s="141">
        <f t="shared" si="26"/>
        <v>0</v>
      </c>
      <c r="BH232" s="141">
        <f t="shared" si="27"/>
        <v>0</v>
      </c>
      <c r="BI232" s="141">
        <f t="shared" si="28"/>
        <v>0</v>
      </c>
      <c r="BJ232" s="13" t="s">
        <v>82</v>
      </c>
      <c r="BK232" s="141">
        <f t="shared" si="29"/>
        <v>0</v>
      </c>
      <c r="BL232" s="13" t="s">
        <v>193</v>
      </c>
      <c r="BM232" s="140" t="s">
        <v>563</v>
      </c>
    </row>
    <row r="233" spans="2:65" s="1" customFormat="1" ht="24">
      <c r="B233" s="128"/>
      <c r="C233" s="129" t="s">
        <v>568</v>
      </c>
      <c r="D233" s="129" t="s">
        <v>132</v>
      </c>
      <c r="E233" s="130" t="s">
        <v>973</v>
      </c>
      <c r="F233" s="131" t="s">
        <v>974</v>
      </c>
      <c r="G233" s="132" t="s">
        <v>246</v>
      </c>
      <c r="H233" s="133">
        <v>2</v>
      </c>
      <c r="I233" s="134"/>
      <c r="J233" s="135">
        <f t="shared" si="20"/>
        <v>0</v>
      </c>
      <c r="K233" s="131" t="s">
        <v>1</v>
      </c>
      <c r="L233" s="28"/>
      <c r="M233" s="136" t="s">
        <v>1</v>
      </c>
      <c r="N233" s="137" t="s">
        <v>39</v>
      </c>
      <c r="P233" s="138">
        <f t="shared" si="21"/>
        <v>0</v>
      </c>
      <c r="Q233" s="138">
        <v>2.7109999999999999E-2</v>
      </c>
      <c r="R233" s="138">
        <f t="shared" si="22"/>
        <v>5.4219999999999997E-2</v>
      </c>
      <c r="S233" s="138">
        <v>0</v>
      </c>
      <c r="T233" s="139">
        <f t="shared" si="23"/>
        <v>0</v>
      </c>
      <c r="AR233" s="140" t="s">
        <v>193</v>
      </c>
      <c r="AT233" s="140" t="s">
        <v>132</v>
      </c>
      <c r="AU233" s="140" t="s">
        <v>84</v>
      </c>
      <c r="AY233" s="13" t="s">
        <v>129</v>
      </c>
      <c r="BE233" s="141">
        <f t="shared" si="24"/>
        <v>0</v>
      </c>
      <c r="BF233" s="141">
        <f t="shared" si="25"/>
        <v>0</v>
      </c>
      <c r="BG233" s="141">
        <f t="shared" si="26"/>
        <v>0</v>
      </c>
      <c r="BH233" s="141">
        <f t="shared" si="27"/>
        <v>0</v>
      </c>
      <c r="BI233" s="141">
        <f t="shared" si="28"/>
        <v>0</v>
      </c>
      <c r="BJ233" s="13" t="s">
        <v>82</v>
      </c>
      <c r="BK233" s="141">
        <f t="shared" si="29"/>
        <v>0</v>
      </c>
      <c r="BL233" s="13" t="s">
        <v>193</v>
      </c>
      <c r="BM233" s="140" t="s">
        <v>975</v>
      </c>
    </row>
    <row r="234" spans="2:65" s="1" customFormat="1" ht="24">
      <c r="B234" s="128"/>
      <c r="C234" s="129" t="s">
        <v>572</v>
      </c>
      <c r="D234" s="129" t="s">
        <v>132</v>
      </c>
      <c r="E234" s="130" t="s">
        <v>569</v>
      </c>
      <c r="F234" s="131" t="s">
        <v>570</v>
      </c>
      <c r="G234" s="132" t="s">
        <v>246</v>
      </c>
      <c r="H234" s="133">
        <v>2</v>
      </c>
      <c r="I234" s="134"/>
      <c r="J234" s="135">
        <f t="shared" si="20"/>
        <v>0</v>
      </c>
      <c r="K234" s="131" t="s">
        <v>1</v>
      </c>
      <c r="L234" s="28"/>
      <c r="M234" s="136" t="s">
        <v>1</v>
      </c>
      <c r="N234" s="137" t="s">
        <v>39</v>
      </c>
      <c r="P234" s="138">
        <f t="shared" si="21"/>
        <v>0</v>
      </c>
      <c r="Q234" s="138">
        <v>4.5440000000000001E-2</v>
      </c>
      <c r="R234" s="138">
        <f t="shared" si="22"/>
        <v>9.0880000000000002E-2</v>
      </c>
      <c r="S234" s="138">
        <v>0</v>
      </c>
      <c r="T234" s="139">
        <f t="shared" si="23"/>
        <v>0</v>
      </c>
      <c r="AR234" s="140" t="s">
        <v>193</v>
      </c>
      <c r="AT234" s="140" t="s">
        <v>132</v>
      </c>
      <c r="AU234" s="140" t="s">
        <v>84</v>
      </c>
      <c r="AY234" s="13" t="s">
        <v>129</v>
      </c>
      <c r="BE234" s="141">
        <f t="shared" si="24"/>
        <v>0</v>
      </c>
      <c r="BF234" s="141">
        <f t="shared" si="25"/>
        <v>0</v>
      </c>
      <c r="BG234" s="141">
        <f t="shared" si="26"/>
        <v>0</v>
      </c>
      <c r="BH234" s="141">
        <f t="shared" si="27"/>
        <v>0</v>
      </c>
      <c r="BI234" s="141">
        <f t="shared" si="28"/>
        <v>0</v>
      </c>
      <c r="BJ234" s="13" t="s">
        <v>82</v>
      </c>
      <c r="BK234" s="141">
        <f t="shared" si="29"/>
        <v>0</v>
      </c>
      <c r="BL234" s="13" t="s">
        <v>193</v>
      </c>
      <c r="BM234" s="140" t="s">
        <v>571</v>
      </c>
    </row>
    <row r="235" spans="2:65" s="1" customFormat="1" ht="24">
      <c r="B235" s="128"/>
      <c r="C235" s="129" t="s">
        <v>578</v>
      </c>
      <c r="D235" s="129" t="s">
        <v>132</v>
      </c>
      <c r="E235" s="130" t="s">
        <v>573</v>
      </c>
      <c r="F235" s="131" t="s">
        <v>574</v>
      </c>
      <c r="G235" s="132" t="s">
        <v>222</v>
      </c>
      <c r="H235" s="133">
        <v>4</v>
      </c>
      <c r="I235" s="134"/>
      <c r="J235" s="135">
        <f t="shared" si="20"/>
        <v>0</v>
      </c>
      <c r="K235" s="131" t="s">
        <v>192</v>
      </c>
      <c r="L235" s="28"/>
      <c r="M235" s="136" t="s">
        <v>1</v>
      </c>
      <c r="N235" s="137" t="s">
        <v>39</v>
      </c>
      <c r="P235" s="138">
        <f t="shared" si="21"/>
        <v>0</v>
      </c>
      <c r="Q235" s="138">
        <v>1.6299999999999999E-3</v>
      </c>
      <c r="R235" s="138">
        <f t="shared" si="22"/>
        <v>6.5199999999999998E-3</v>
      </c>
      <c r="S235" s="138">
        <v>0</v>
      </c>
      <c r="T235" s="139">
        <f t="shared" si="23"/>
        <v>0</v>
      </c>
      <c r="AR235" s="140" t="s">
        <v>193</v>
      </c>
      <c r="AT235" s="140" t="s">
        <v>132</v>
      </c>
      <c r="AU235" s="140" t="s">
        <v>84</v>
      </c>
      <c r="AY235" s="13" t="s">
        <v>129</v>
      </c>
      <c r="BE235" s="141">
        <f t="shared" si="24"/>
        <v>0</v>
      </c>
      <c r="BF235" s="141">
        <f t="shared" si="25"/>
        <v>0</v>
      </c>
      <c r="BG235" s="141">
        <f t="shared" si="26"/>
        <v>0</v>
      </c>
      <c r="BH235" s="141">
        <f t="shared" si="27"/>
        <v>0</v>
      </c>
      <c r="BI235" s="141">
        <f t="shared" si="28"/>
        <v>0</v>
      </c>
      <c r="BJ235" s="13" t="s">
        <v>82</v>
      </c>
      <c r="BK235" s="141">
        <f t="shared" si="29"/>
        <v>0</v>
      </c>
      <c r="BL235" s="13" t="s">
        <v>193</v>
      </c>
      <c r="BM235" s="140" t="s">
        <v>575</v>
      </c>
    </row>
    <row r="236" spans="2:65" s="11" customFormat="1" ht="22.9" customHeight="1">
      <c r="B236" s="116"/>
      <c r="D236" s="117" t="s">
        <v>73</v>
      </c>
      <c r="E236" s="126" t="s">
        <v>576</v>
      </c>
      <c r="F236" s="126" t="s">
        <v>577</v>
      </c>
      <c r="I236" s="119"/>
      <c r="J236" s="127">
        <f>BK236</f>
        <v>0</v>
      </c>
      <c r="L236" s="116"/>
      <c r="M236" s="121"/>
      <c r="P236" s="122">
        <f>SUM(P237:P270)</f>
        <v>0</v>
      </c>
      <c r="R236" s="122">
        <f>SUM(R237:R270)</f>
        <v>1.4757399999999996</v>
      </c>
      <c r="T236" s="123">
        <f>SUM(T237:T270)</f>
        <v>0</v>
      </c>
      <c r="AR236" s="117" t="s">
        <v>84</v>
      </c>
      <c r="AT236" s="124" t="s">
        <v>73</v>
      </c>
      <c r="AU236" s="124" t="s">
        <v>82</v>
      </c>
      <c r="AY236" s="117" t="s">
        <v>129</v>
      </c>
      <c r="BK236" s="125">
        <f>SUM(BK237:BK270)</f>
        <v>0</v>
      </c>
    </row>
    <row r="237" spans="2:65" s="1" customFormat="1" ht="24">
      <c r="B237" s="128"/>
      <c r="C237" s="129" t="s">
        <v>584</v>
      </c>
      <c r="D237" s="129" t="s">
        <v>132</v>
      </c>
      <c r="E237" s="130" t="s">
        <v>579</v>
      </c>
      <c r="F237" s="131" t="s">
        <v>580</v>
      </c>
      <c r="G237" s="132" t="s">
        <v>246</v>
      </c>
      <c r="H237" s="133">
        <v>1</v>
      </c>
      <c r="I237" s="134"/>
      <c r="J237" s="135">
        <f>ROUND(I237*H237,2)</f>
        <v>0</v>
      </c>
      <c r="K237" s="131" t="s">
        <v>192</v>
      </c>
      <c r="L237" s="28"/>
      <c r="M237" s="136" t="s">
        <v>1</v>
      </c>
      <c r="N237" s="137" t="s">
        <v>39</v>
      </c>
      <c r="P237" s="138">
        <f>O237*H237</f>
        <v>0</v>
      </c>
      <c r="Q237" s="138">
        <v>3.458E-2</v>
      </c>
      <c r="R237" s="138">
        <f>Q237*H237</f>
        <v>3.458E-2</v>
      </c>
      <c r="S237" s="138">
        <v>0</v>
      </c>
      <c r="T237" s="139">
        <f>S237*H237</f>
        <v>0</v>
      </c>
      <c r="AR237" s="140" t="s">
        <v>193</v>
      </c>
      <c r="AT237" s="140" t="s">
        <v>132</v>
      </c>
      <c r="AU237" s="140" t="s">
        <v>84</v>
      </c>
      <c r="AY237" s="13" t="s">
        <v>129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3" t="s">
        <v>82</v>
      </c>
      <c r="BK237" s="141">
        <f>ROUND(I237*H237,2)</f>
        <v>0</v>
      </c>
      <c r="BL237" s="13" t="s">
        <v>193</v>
      </c>
      <c r="BM237" s="140" t="s">
        <v>581</v>
      </c>
    </row>
    <row r="238" spans="2:65" s="1" customFormat="1" ht="39">
      <c r="B238" s="28"/>
      <c r="D238" s="158" t="s">
        <v>582</v>
      </c>
      <c r="F238" s="159" t="s">
        <v>583</v>
      </c>
      <c r="I238" s="160"/>
      <c r="L238" s="28"/>
      <c r="M238" s="161"/>
      <c r="T238" s="51"/>
      <c r="AT238" s="13" t="s">
        <v>582</v>
      </c>
      <c r="AU238" s="13" t="s">
        <v>84</v>
      </c>
    </row>
    <row r="239" spans="2:65" s="1" customFormat="1" ht="66.75" customHeight="1">
      <c r="B239" s="128"/>
      <c r="C239" s="129" t="s">
        <v>588</v>
      </c>
      <c r="D239" s="129" t="s">
        <v>132</v>
      </c>
      <c r="E239" s="130" t="s">
        <v>976</v>
      </c>
      <c r="F239" s="131" t="s">
        <v>977</v>
      </c>
      <c r="G239" s="132" t="s">
        <v>246</v>
      </c>
      <c r="H239" s="133">
        <v>3</v>
      </c>
      <c r="I239" s="134"/>
      <c r="J239" s="135">
        <f t="shared" ref="J239:J252" si="30">ROUND(I239*H239,2)</f>
        <v>0</v>
      </c>
      <c r="K239" s="131" t="s">
        <v>1</v>
      </c>
      <c r="L239" s="28"/>
      <c r="M239" s="136" t="s">
        <v>1</v>
      </c>
      <c r="N239" s="137" t="s">
        <v>39</v>
      </c>
      <c r="P239" s="138">
        <f t="shared" ref="P239:P252" si="31">O239*H239</f>
        <v>0</v>
      </c>
      <c r="Q239" s="138">
        <v>4.6440000000000002E-2</v>
      </c>
      <c r="R239" s="138">
        <f t="shared" ref="R239:R252" si="32">Q239*H239</f>
        <v>0.13932</v>
      </c>
      <c r="S239" s="138">
        <v>0</v>
      </c>
      <c r="T239" s="139">
        <f t="shared" ref="T239:T252" si="33">S239*H239</f>
        <v>0</v>
      </c>
      <c r="AR239" s="140" t="s">
        <v>193</v>
      </c>
      <c r="AT239" s="140" t="s">
        <v>132</v>
      </c>
      <c r="AU239" s="140" t="s">
        <v>84</v>
      </c>
      <c r="AY239" s="13" t="s">
        <v>129</v>
      </c>
      <c r="BE239" s="141">
        <f t="shared" ref="BE239:BE252" si="34">IF(N239="základní",J239,0)</f>
        <v>0</v>
      </c>
      <c r="BF239" s="141">
        <f t="shared" ref="BF239:BF252" si="35">IF(N239="snížená",J239,0)</f>
        <v>0</v>
      </c>
      <c r="BG239" s="141">
        <f t="shared" ref="BG239:BG252" si="36">IF(N239="zákl. přenesená",J239,0)</f>
        <v>0</v>
      </c>
      <c r="BH239" s="141">
        <f t="shared" ref="BH239:BH252" si="37">IF(N239="sníž. přenesená",J239,0)</f>
        <v>0</v>
      </c>
      <c r="BI239" s="141">
        <f t="shared" ref="BI239:BI252" si="38">IF(N239="nulová",J239,0)</f>
        <v>0</v>
      </c>
      <c r="BJ239" s="13" t="s">
        <v>82</v>
      </c>
      <c r="BK239" s="141">
        <f t="shared" ref="BK239:BK252" si="39">ROUND(I239*H239,2)</f>
        <v>0</v>
      </c>
      <c r="BL239" s="13" t="s">
        <v>193</v>
      </c>
      <c r="BM239" s="140" t="s">
        <v>1017</v>
      </c>
    </row>
    <row r="240" spans="2:65" s="1" customFormat="1" ht="66.75" customHeight="1">
      <c r="B240" s="128"/>
      <c r="C240" s="129" t="s">
        <v>592</v>
      </c>
      <c r="D240" s="129" t="s">
        <v>132</v>
      </c>
      <c r="E240" s="130" t="s">
        <v>589</v>
      </c>
      <c r="F240" s="131" t="s">
        <v>590</v>
      </c>
      <c r="G240" s="132" t="s">
        <v>246</v>
      </c>
      <c r="H240" s="133">
        <v>1</v>
      </c>
      <c r="I240" s="134"/>
      <c r="J240" s="135">
        <f t="shared" si="30"/>
        <v>0</v>
      </c>
      <c r="K240" s="131" t="s">
        <v>1</v>
      </c>
      <c r="L240" s="28"/>
      <c r="M240" s="136" t="s">
        <v>1</v>
      </c>
      <c r="N240" s="137" t="s">
        <v>39</v>
      </c>
      <c r="P240" s="138">
        <f t="shared" si="31"/>
        <v>0</v>
      </c>
      <c r="Q240" s="138">
        <v>9.2060000000000003E-2</v>
      </c>
      <c r="R240" s="138">
        <f t="shared" si="32"/>
        <v>9.2060000000000003E-2</v>
      </c>
      <c r="S240" s="138">
        <v>0</v>
      </c>
      <c r="T240" s="139">
        <f t="shared" si="33"/>
        <v>0</v>
      </c>
      <c r="AR240" s="140" t="s">
        <v>193</v>
      </c>
      <c r="AT240" s="140" t="s">
        <v>132</v>
      </c>
      <c r="AU240" s="140" t="s">
        <v>84</v>
      </c>
      <c r="AY240" s="13" t="s">
        <v>129</v>
      </c>
      <c r="BE240" s="141">
        <f t="shared" si="34"/>
        <v>0</v>
      </c>
      <c r="BF240" s="141">
        <f t="shared" si="35"/>
        <v>0</v>
      </c>
      <c r="BG240" s="141">
        <f t="shared" si="36"/>
        <v>0</v>
      </c>
      <c r="BH240" s="141">
        <f t="shared" si="37"/>
        <v>0</v>
      </c>
      <c r="BI240" s="141">
        <f t="shared" si="38"/>
        <v>0</v>
      </c>
      <c r="BJ240" s="13" t="s">
        <v>82</v>
      </c>
      <c r="BK240" s="141">
        <f t="shared" si="39"/>
        <v>0</v>
      </c>
      <c r="BL240" s="13" t="s">
        <v>193</v>
      </c>
      <c r="BM240" s="140" t="s">
        <v>1018</v>
      </c>
    </row>
    <row r="241" spans="2:65" s="1" customFormat="1" ht="66.75" customHeight="1">
      <c r="B241" s="128"/>
      <c r="C241" s="129" t="s">
        <v>596</v>
      </c>
      <c r="D241" s="129" t="s">
        <v>132</v>
      </c>
      <c r="E241" s="130" t="s">
        <v>593</v>
      </c>
      <c r="F241" s="131" t="s">
        <v>594</v>
      </c>
      <c r="G241" s="132" t="s">
        <v>246</v>
      </c>
      <c r="H241" s="133">
        <v>2</v>
      </c>
      <c r="I241" s="134"/>
      <c r="J241" s="135">
        <f t="shared" si="30"/>
        <v>0</v>
      </c>
      <c r="K241" s="131" t="s">
        <v>1</v>
      </c>
      <c r="L241" s="28"/>
      <c r="M241" s="136" t="s">
        <v>1</v>
      </c>
      <c r="N241" s="137" t="s">
        <v>39</v>
      </c>
      <c r="P241" s="138">
        <f t="shared" si="31"/>
        <v>0</v>
      </c>
      <c r="Q241" s="138">
        <v>0.14161000000000001</v>
      </c>
      <c r="R241" s="138">
        <f t="shared" si="32"/>
        <v>0.28322000000000003</v>
      </c>
      <c r="S241" s="138">
        <v>0</v>
      </c>
      <c r="T241" s="139">
        <f t="shared" si="33"/>
        <v>0</v>
      </c>
      <c r="AR241" s="140" t="s">
        <v>193</v>
      </c>
      <c r="AT241" s="140" t="s">
        <v>132</v>
      </c>
      <c r="AU241" s="140" t="s">
        <v>84</v>
      </c>
      <c r="AY241" s="13" t="s">
        <v>129</v>
      </c>
      <c r="BE241" s="141">
        <f t="shared" si="34"/>
        <v>0</v>
      </c>
      <c r="BF241" s="141">
        <f t="shared" si="35"/>
        <v>0</v>
      </c>
      <c r="BG241" s="141">
        <f t="shared" si="36"/>
        <v>0</v>
      </c>
      <c r="BH241" s="141">
        <f t="shared" si="37"/>
        <v>0</v>
      </c>
      <c r="BI241" s="141">
        <f t="shared" si="38"/>
        <v>0</v>
      </c>
      <c r="BJ241" s="13" t="s">
        <v>82</v>
      </c>
      <c r="BK241" s="141">
        <f t="shared" si="39"/>
        <v>0</v>
      </c>
      <c r="BL241" s="13" t="s">
        <v>193</v>
      </c>
      <c r="BM241" s="140" t="s">
        <v>1019</v>
      </c>
    </row>
    <row r="242" spans="2:65" s="1" customFormat="1" ht="101.25" customHeight="1">
      <c r="B242" s="128"/>
      <c r="C242" s="129" t="s">
        <v>600</v>
      </c>
      <c r="D242" s="129" t="s">
        <v>132</v>
      </c>
      <c r="E242" s="130" t="s">
        <v>981</v>
      </c>
      <c r="F242" s="131" t="s">
        <v>982</v>
      </c>
      <c r="G242" s="132" t="s">
        <v>246</v>
      </c>
      <c r="H242" s="133">
        <v>2</v>
      </c>
      <c r="I242" s="134"/>
      <c r="J242" s="135">
        <f t="shared" si="30"/>
        <v>0</v>
      </c>
      <c r="K242" s="131" t="s">
        <v>1</v>
      </c>
      <c r="L242" s="28"/>
      <c r="M242" s="136" t="s">
        <v>1</v>
      </c>
      <c r="N242" s="137" t="s">
        <v>39</v>
      </c>
      <c r="P242" s="138">
        <f t="shared" si="31"/>
        <v>0</v>
      </c>
      <c r="Q242" s="138">
        <v>4.8120000000000003E-2</v>
      </c>
      <c r="R242" s="138">
        <f t="shared" si="32"/>
        <v>9.6240000000000006E-2</v>
      </c>
      <c r="S242" s="138">
        <v>0</v>
      </c>
      <c r="T242" s="139">
        <f t="shared" si="33"/>
        <v>0</v>
      </c>
      <c r="AR242" s="140" t="s">
        <v>193</v>
      </c>
      <c r="AT242" s="140" t="s">
        <v>132</v>
      </c>
      <c r="AU242" s="140" t="s">
        <v>84</v>
      </c>
      <c r="AY242" s="13" t="s">
        <v>129</v>
      </c>
      <c r="BE242" s="141">
        <f t="shared" si="34"/>
        <v>0</v>
      </c>
      <c r="BF242" s="141">
        <f t="shared" si="35"/>
        <v>0</v>
      </c>
      <c r="BG242" s="141">
        <f t="shared" si="36"/>
        <v>0</v>
      </c>
      <c r="BH242" s="141">
        <f t="shared" si="37"/>
        <v>0</v>
      </c>
      <c r="BI242" s="141">
        <f t="shared" si="38"/>
        <v>0</v>
      </c>
      <c r="BJ242" s="13" t="s">
        <v>82</v>
      </c>
      <c r="BK242" s="141">
        <f t="shared" si="39"/>
        <v>0</v>
      </c>
      <c r="BL242" s="13" t="s">
        <v>193</v>
      </c>
      <c r="BM242" s="140" t="s">
        <v>1020</v>
      </c>
    </row>
    <row r="243" spans="2:65" s="1" customFormat="1" ht="101.25" customHeight="1">
      <c r="B243" s="128"/>
      <c r="C243" s="129" t="s">
        <v>604</v>
      </c>
      <c r="D243" s="129" t="s">
        <v>132</v>
      </c>
      <c r="E243" s="130" t="s">
        <v>601</v>
      </c>
      <c r="F243" s="131" t="s">
        <v>602</v>
      </c>
      <c r="G243" s="132" t="s">
        <v>246</v>
      </c>
      <c r="H243" s="133">
        <v>1</v>
      </c>
      <c r="I243" s="134"/>
      <c r="J243" s="135">
        <f t="shared" si="30"/>
        <v>0</v>
      </c>
      <c r="K243" s="131" t="s">
        <v>1</v>
      </c>
      <c r="L243" s="28"/>
      <c r="M243" s="136" t="s">
        <v>1</v>
      </c>
      <c r="N243" s="137" t="s">
        <v>39</v>
      </c>
      <c r="P243" s="138">
        <f t="shared" si="31"/>
        <v>0</v>
      </c>
      <c r="Q243" s="138">
        <v>8.5000000000000006E-2</v>
      </c>
      <c r="R243" s="138">
        <f t="shared" si="32"/>
        <v>8.5000000000000006E-2</v>
      </c>
      <c r="S243" s="138">
        <v>0</v>
      </c>
      <c r="T243" s="139">
        <f t="shared" si="33"/>
        <v>0</v>
      </c>
      <c r="AR243" s="140" t="s">
        <v>193</v>
      </c>
      <c r="AT243" s="140" t="s">
        <v>132</v>
      </c>
      <c r="AU243" s="140" t="s">
        <v>84</v>
      </c>
      <c r="AY243" s="13" t="s">
        <v>129</v>
      </c>
      <c r="BE243" s="141">
        <f t="shared" si="34"/>
        <v>0</v>
      </c>
      <c r="BF243" s="141">
        <f t="shared" si="35"/>
        <v>0</v>
      </c>
      <c r="BG243" s="141">
        <f t="shared" si="36"/>
        <v>0</v>
      </c>
      <c r="BH243" s="141">
        <f t="shared" si="37"/>
        <v>0</v>
      </c>
      <c r="BI243" s="141">
        <f t="shared" si="38"/>
        <v>0</v>
      </c>
      <c r="BJ243" s="13" t="s">
        <v>82</v>
      </c>
      <c r="BK243" s="141">
        <f t="shared" si="39"/>
        <v>0</v>
      </c>
      <c r="BL243" s="13" t="s">
        <v>193</v>
      </c>
      <c r="BM243" s="140" t="s">
        <v>1021</v>
      </c>
    </row>
    <row r="244" spans="2:65" s="1" customFormat="1" ht="101.25" customHeight="1">
      <c r="B244" s="128"/>
      <c r="C244" s="129" t="s">
        <v>608</v>
      </c>
      <c r="D244" s="129" t="s">
        <v>132</v>
      </c>
      <c r="E244" s="130" t="s">
        <v>605</v>
      </c>
      <c r="F244" s="131" t="s">
        <v>606</v>
      </c>
      <c r="G244" s="132" t="s">
        <v>246</v>
      </c>
      <c r="H244" s="133">
        <v>1</v>
      </c>
      <c r="I244" s="134"/>
      <c r="J244" s="135">
        <f t="shared" si="30"/>
        <v>0</v>
      </c>
      <c r="K244" s="131" t="s">
        <v>1</v>
      </c>
      <c r="L244" s="28"/>
      <c r="M244" s="136" t="s">
        <v>1</v>
      </c>
      <c r="N244" s="137" t="s">
        <v>39</v>
      </c>
      <c r="P244" s="138">
        <f t="shared" si="31"/>
        <v>0</v>
      </c>
      <c r="Q244" s="138">
        <v>0.12934999999999999</v>
      </c>
      <c r="R244" s="138">
        <f t="shared" si="32"/>
        <v>0.12934999999999999</v>
      </c>
      <c r="S244" s="138">
        <v>0</v>
      </c>
      <c r="T244" s="139">
        <f t="shared" si="33"/>
        <v>0</v>
      </c>
      <c r="AR244" s="140" t="s">
        <v>193</v>
      </c>
      <c r="AT244" s="140" t="s">
        <v>132</v>
      </c>
      <c r="AU244" s="140" t="s">
        <v>84</v>
      </c>
      <c r="AY244" s="13" t="s">
        <v>129</v>
      </c>
      <c r="BE244" s="141">
        <f t="shared" si="34"/>
        <v>0</v>
      </c>
      <c r="BF244" s="141">
        <f t="shared" si="35"/>
        <v>0</v>
      </c>
      <c r="BG244" s="141">
        <f t="shared" si="36"/>
        <v>0</v>
      </c>
      <c r="BH244" s="141">
        <f t="shared" si="37"/>
        <v>0</v>
      </c>
      <c r="BI244" s="141">
        <f t="shared" si="38"/>
        <v>0</v>
      </c>
      <c r="BJ244" s="13" t="s">
        <v>82</v>
      </c>
      <c r="BK244" s="141">
        <f t="shared" si="39"/>
        <v>0</v>
      </c>
      <c r="BL244" s="13" t="s">
        <v>193</v>
      </c>
      <c r="BM244" s="140" t="s">
        <v>1022</v>
      </c>
    </row>
    <row r="245" spans="2:65" s="1" customFormat="1" ht="114.95" customHeight="1">
      <c r="B245" s="128"/>
      <c r="C245" s="129" t="s">
        <v>612</v>
      </c>
      <c r="D245" s="129" t="s">
        <v>132</v>
      </c>
      <c r="E245" s="130" t="s">
        <v>609</v>
      </c>
      <c r="F245" s="131" t="s">
        <v>610</v>
      </c>
      <c r="G245" s="132" t="s">
        <v>246</v>
      </c>
      <c r="H245" s="133">
        <v>2</v>
      </c>
      <c r="I245" s="134"/>
      <c r="J245" s="135">
        <f t="shared" si="30"/>
        <v>0</v>
      </c>
      <c r="K245" s="131" t="s">
        <v>1</v>
      </c>
      <c r="L245" s="28"/>
      <c r="M245" s="136" t="s">
        <v>1</v>
      </c>
      <c r="N245" s="137" t="s">
        <v>39</v>
      </c>
      <c r="P245" s="138">
        <f t="shared" si="31"/>
        <v>0</v>
      </c>
      <c r="Q245" s="138">
        <v>1.7489999999999999E-2</v>
      </c>
      <c r="R245" s="138">
        <f t="shared" si="32"/>
        <v>3.4979999999999997E-2</v>
      </c>
      <c r="S245" s="138">
        <v>0</v>
      </c>
      <c r="T245" s="139">
        <f t="shared" si="33"/>
        <v>0</v>
      </c>
      <c r="AR245" s="140" t="s">
        <v>193</v>
      </c>
      <c r="AT245" s="140" t="s">
        <v>132</v>
      </c>
      <c r="AU245" s="140" t="s">
        <v>84</v>
      </c>
      <c r="AY245" s="13" t="s">
        <v>129</v>
      </c>
      <c r="BE245" s="141">
        <f t="shared" si="34"/>
        <v>0</v>
      </c>
      <c r="BF245" s="141">
        <f t="shared" si="35"/>
        <v>0</v>
      </c>
      <c r="BG245" s="141">
        <f t="shared" si="36"/>
        <v>0</v>
      </c>
      <c r="BH245" s="141">
        <f t="shared" si="37"/>
        <v>0</v>
      </c>
      <c r="BI245" s="141">
        <f t="shared" si="38"/>
        <v>0</v>
      </c>
      <c r="BJ245" s="13" t="s">
        <v>82</v>
      </c>
      <c r="BK245" s="141">
        <f t="shared" si="39"/>
        <v>0</v>
      </c>
      <c r="BL245" s="13" t="s">
        <v>193</v>
      </c>
      <c r="BM245" s="140" t="s">
        <v>1023</v>
      </c>
    </row>
    <row r="246" spans="2:65" s="1" customFormat="1" ht="114.95" customHeight="1">
      <c r="B246" s="128"/>
      <c r="C246" s="129" t="s">
        <v>616</v>
      </c>
      <c r="D246" s="129" t="s">
        <v>132</v>
      </c>
      <c r="E246" s="130" t="s">
        <v>987</v>
      </c>
      <c r="F246" s="131" t="s">
        <v>988</v>
      </c>
      <c r="G246" s="132" t="s">
        <v>246</v>
      </c>
      <c r="H246" s="133">
        <v>4</v>
      </c>
      <c r="I246" s="134"/>
      <c r="J246" s="135">
        <f t="shared" si="30"/>
        <v>0</v>
      </c>
      <c r="K246" s="131" t="s">
        <v>1</v>
      </c>
      <c r="L246" s="28"/>
      <c r="M246" s="136" t="s">
        <v>1</v>
      </c>
      <c r="N246" s="137" t="s">
        <v>39</v>
      </c>
      <c r="P246" s="138">
        <f t="shared" si="31"/>
        <v>0</v>
      </c>
      <c r="Q246" s="138">
        <v>1.7489999999999999E-2</v>
      </c>
      <c r="R246" s="138">
        <f t="shared" si="32"/>
        <v>6.9959999999999994E-2</v>
      </c>
      <c r="S246" s="138">
        <v>0</v>
      </c>
      <c r="T246" s="139">
        <f t="shared" si="33"/>
        <v>0</v>
      </c>
      <c r="AR246" s="140" t="s">
        <v>193</v>
      </c>
      <c r="AT246" s="140" t="s">
        <v>132</v>
      </c>
      <c r="AU246" s="140" t="s">
        <v>84</v>
      </c>
      <c r="AY246" s="13" t="s">
        <v>129</v>
      </c>
      <c r="BE246" s="141">
        <f t="shared" si="34"/>
        <v>0</v>
      </c>
      <c r="BF246" s="141">
        <f t="shared" si="35"/>
        <v>0</v>
      </c>
      <c r="BG246" s="141">
        <f t="shared" si="36"/>
        <v>0</v>
      </c>
      <c r="BH246" s="141">
        <f t="shared" si="37"/>
        <v>0</v>
      </c>
      <c r="BI246" s="141">
        <f t="shared" si="38"/>
        <v>0</v>
      </c>
      <c r="BJ246" s="13" t="s">
        <v>82</v>
      </c>
      <c r="BK246" s="141">
        <f t="shared" si="39"/>
        <v>0</v>
      </c>
      <c r="BL246" s="13" t="s">
        <v>193</v>
      </c>
      <c r="BM246" s="140" t="s">
        <v>1024</v>
      </c>
    </row>
    <row r="247" spans="2:65" s="1" customFormat="1" ht="114.95" customHeight="1">
      <c r="B247" s="128"/>
      <c r="C247" s="129" t="s">
        <v>620</v>
      </c>
      <c r="D247" s="129" t="s">
        <v>132</v>
      </c>
      <c r="E247" s="130" t="s">
        <v>613</v>
      </c>
      <c r="F247" s="131" t="s">
        <v>614</v>
      </c>
      <c r="G247" s="132" t="s">
        <v>246</v>
      </c>
      <c r="H247" s="133">
        <v>3</v>
      </c>
      <c r="I247" s="134"/>
      <c r="J247" s="135">
        <f t="shared" si="30"/>
        <v>0</v>
      </c>
      <c r="K247" s="131" t="s">
        <v>1</v>
      </c>
      <c r="L247" s="28"/>
      <c r="M247" s="136" t="s">
        <v>1</v>
      </c>
      <c r="N247" s="137" t="s">
        <v>39</v>
      </c>
      <c r="P247" s="138">
        <f t="shared" si="31"/>
        <v>0</v>
      </c>
      <c r="Q247" s="138">
        <v>3.0120000000000001E-2</v>
      </c>
      <c r="R247" s="138">
        <f t="shared" si="32"/>
        <v>9.0359999999999996E-2</v>
      </c>
      <c r="S247" s="138">
        <v>0</v>
      </c>
      <c r="T247" s="139">
        <f t="shared" si="33"/>
        <v>0</v>
      </c>
      <c r="AR247" s="140" t="s">
        <v>193</v>
      </c>
      <c r="AT247" s="140" t="s">
        <v>132</v>
      </c>
      <c r="AU247" s="140" t="s">
        <v>84</v>
      </c>
      <c r="AY247" s="13" t="s">
        <v>129</v>
      </c>
      <c r="BE247" s="141">
        <f t="shared" si="34"/>
        <v>0</v>
      </c>
      <c r="BF247" s="141">
        <f t="shared" si="35"/>
        <v>0</v>
      </c>
      <c r="BG247" s="141">
        <f t="shared" si="36"/>
        <v>0</v>
      </c>
      <c r="BH247" s="141">
        <f t="shared" si="37"/>
        <v>0</v>
      </c>
      <c r="BI247" s="141">
        <f t="shared" si="38"/>
        <v>0</v>
      </c>
      <c r="BJ247" s="13" t="s">
        <v>82</v>
      </c>
      <c r="BK247" s="141">
        <f t="shared" si="39"/>
        <v>0</v>
      </c>
      <c r="BL247" s="13" t="s">
        <v>193</v>
      </c>
      <c r="BM247" s="140" t="s">
        <v>1025</v>
      </c>
    </row>
    <row r="248" spans="2:65" s="1" customFormat="1" ht="114.95" customHeight="1">
      <c r="B248" s="128"/>
      <c r="C248" s="129" t="s">
        <v>624</v>
      </c>
      <c r="D248" s="129" t="s">
        <v>132</v>
      </c>
      <c r="E248" s="130" t="s">
        <v>617</v>
      </c>
      <c r="F248" s="131" t="s">
        <v>618</v>
      </c>
      <c r="G248" s="132" t="s">
        <v>246</v>
      </c>
      <c r="H248" s="133">
        <v>8</v>
      </c>
      <c r="I248" s="134"/>
      <c r="J248" s="135">
        <f t="shared" si="30"/>
        <v>0</v>
      </c>
      <c r="K248" s="131" t="s">
        <v>1</v>
      </c>
      <c r="L248" s="28"/>
      <c r="M248" s="136" t="s">
        <v>1</v>
      </c>
      <c r="N248" s="137" t="s">
        <v>39</v>
      </c>
      <c r="P248" s="138">
        <f t="shared" si="31"/>
        <v>0</v>
      </c>
      <c r="Q248" s="138">
        <v>3.6940000000000001E-2</v>
      </c>
      <c r="R248" s="138">
        <f t="shared" si="32"/>
        <v>0.29552</v>
      </c>
      <c r="S248" s="138">
        <v>0</v>
      </c>
      <c r="T248" s="139">
        <f t="shared" si="33"/>
        <v>0</v>
      </c>
      <c r="AR248" s="140" t="s">
        <v>193</v>
      </c>
      <c r="AT248" s="140" t="s">
        <v>132</v>
      </c>
      <c r="AU248" s="140" t="s">
        <v>84</v>
      </c>
      <c r="AY248" s="13" t="s">
        <v>129</v>
      </c>
      <c r="BE248" s="141">
        <f t="shared" si="34"/>
        <v>0</v>
      </c>
      <c r="BF248" s="141">
        <f t="shared" si="35"/>
        <v>0</v>
      </c>
      <c r="BG248" s="141">
        <f t="shared" si="36"/>
        <v>0</v>
      </c>
      <c r="BH248" s="141">
        <f t="shared" si="37"/>
        <v>0</v>
      </c>
      <c r="BI248" s="141">
        <f t="shared" si="38"/>
        <v>0</v>
      </c>
      <c r="BJ248" s="13" t="s">
        <v>82</v>
      </c>
      <c r="BK248" s="141">
        <f t="shared" si="39"/>
        <v>0</v>
      </c>
      <c r="BL248" s="13" t="s">
        <v>193</v>
      </c>
      <c r="BM248" s="140" t="s">
        <v>1026</v>
      </c>
    </row>
    <row r="249" spans="2:65" s="1" customFormat="1" ht="66.75" customHeight="1">
      <c r="B249" s="128"/>
      <c r="C249" s="129" t="s">
        <v>628</v>
      </c>
      <c r="D249" s="129" t="s">
        <v>132</v>
      </c>
      <c r="E249" s="130" t="s">
        <v>992</v>
      </c>
      <c r="F249" s="131" t="s">
        <v>993</v>
      </c>
      <c r="G249" s="132" t="s">
        <v>222</v>
      </c>
      <c r="H249" s="133">
        <v>2</v>
      </c>
      <c r="I249" s="134"/>
      <c r="J249" s="135">
        <f t="shared" si="30"/>
        <v>0</v>
      </c>
      <c r="K249" s="131" t="s">
        <v>1</v>
      </c>
      <c r="L249" s="28"/>
      <c r="M249" s="136" t="s">
        <v>1</v>
      </c>
      <c r="N249" s="137" t="s">
        <v>39</v>
      </c>
      <c r="P249" s="138">
        <f t="shared" si="31"/>
        <v>0</v>
      </c>
      <c r="Q249" s="138">
        <v>0</v>
      </c>
      <c r="R249" s="138">
        <f t="shared" si="32"/>
        <v>0</v>
      </c>
      <c r="S249" s="138">
        <v>0</v>
      </c>
      <c r="T249" s="139">
        <f t="shared" si="33"/>
        <v>0</v>
      </c>
      <c r="AR249" s="140" t="s">
        <v>193</v>
      </c>
      <c r="AT249" s="140" t="s">
        <v>132</v>
      </c>
      <c r="AU249" s="140" t="s">
        <v>84</v>
      </c>
      <c r="AY249" s="13" t="s">
        <v>129</v>
      </c>
      <c r="BE249" s="141">
        <f t="shared" si="34"/>
        <v>0</v>
      </c>
      <c r="BF249" s="141">
        <f t="shared" si="35"/>
        <v>0</v>
      </c>
      <c r="BG249" s="141">
        <f t="shared" si="36"/>
        <v>0</v>
      </c>
      <c r="BH249" s="141">
        <f t="shared" si="37"/>
        <v>0</v>
      </c>
      <c r="BI249" s="141">
        <f t="shared" si="38"/>
        <v>0</v>
      </c>
      <c r="BJ249" s="13" t="s">
        <v>82</v>
      </c>
      <c r="BK249" s="141">
        <f t="shared" si="39"/>
        <v>0</v>
      </c>
      <c r="BL249" s="13" t="s">
        <v>193</v>
      </c>
      <c r="BM249" s="140" t="s">
        <v>623</v>
      </c>
    </row>
    <row r="250" spans="2:65" s="1" customFormat="1" ht="66.75" customHeight="1">
      <c r="B250" s="128"/>
      <c r="C250" s="129" t="s">
        <v>633</v>
      </c>
      <c r="D250" s="129" t="s">
        <v>132</v>
      </c>
      <c r="E250" s="130" t="s">
        <v>625</v>
      </c>
      <c r="F250" s="131" t="s">
        <v>626</v>
      </c>
      <c r="G250" s="132" t="s">
        <v>222</v>
      </c>
      <c r="H250" s="133">
        <v>1</v>
      </c>
      <c r="I250" s="134"/>
      <c r="J250" s="135">
        <f t="shared" si="30"/>
        <v>0</v>
      </c>
      <c r="K250" s="131" t="s">
        <v>1</v>
      </c>
      <c r="L250" s="28"/>
      <c r="M250" s="136" t="s">
        <v>1</v>
      </c>
      <c r="N250" s="137" t="s">
        <v>39</v>
      </c>
      <c r="P250" s="138">
        <f t="shared" si="31"/>
        <v>0</v>
      </c>
      <c r="Q250" s="138">
        <v>0</v>
      </c>
      <c r="R250" s="138">
        <f t="shared" si="32"/>
        <v>0</v>
      </c>
      <c r="S250" s="138">
        <v>0</v>
      </c>
      <c r="T250" s="139">
        <f t="shared" si="33"/>
        <v>0</v>
      </c>
      <c r="AR250" s="140" t="s">
        <v>193</v>
      </c>
      <c r="AT250" s="140" t="s">
        <v>132</v>
      </c>
      <c r="AU250" s="140" t="s">
        <v>84</v>
      </c>
      <c r="AY250" s="13" t="s">
        <v>129</v>
      </c>
      <c r="BE250" s="141">
        <f t="shared" si="34"/>
        <v>0</v>
      </c>
      <c r="BF250" s="141">
        <f t="shared" si="35"/>
        <v>0</v>
      </c>
      <c r="BG250" s="141">
        <f t="shared" si="36"/>
        <v>0</v>
      </c>
      <c r="BH250" s="141">
        <f t="shared" si="37"/>
        <v>0</v>
      </c>
      <c r="BI250" s="141">
        <f t="shared" si="38"/>
        <v>0</v>
      </c>
      <c r="BJ250" s="13" t="s">
        <v>82</v>
      </c>
      <c r="BK250" s="141">
        <f t="shared" si="39"/>
        <v>0</v>
      </c>
      <c r="BL250" s="13" t="s">
        <v>193</v>
      </c>
      <c r="BM250" s="140" t="s">
        <v>627</v>
      </c>
    </row>
    <row r="251" spans="2:65" s="1" customFormat="1" ht="66.75" customHeight="1">
      <c r="B251" s="128"/>
      <c r="C251" s="129" t="s">
        <v>637</v>
      </c>
      <c r="D251" s="129" t="s">
        <v>132</v>
      </c>
      <c r="E251" s="130" t="s">
        <v>994</v>
      </c>
      <c r="F251" s="131" t="s">
        <v>995</v>
      </c>
      <c r="G251" s="132" t="s">
        <v>222</v>
      </c>
      <c r="H251" s="133">
        <v>1</v>
      </c>
      <c r="I251" s="134"/>
      <c r="J251" s="135">
        <f t="shared" si="30"/>
        <v>0</v>
      </c>
      <c r="K251" s="131" t="s">
        <v>1</v>
      </c>
      <c r="L251" s="28"/>
      <c r="M251" s="136" t="s">
        <v>1</v>
      </c>
      <c r="N251" s="137" t="s">
        <v>39</v>
      </c>
      <c r="P251" s="138">
        <f t="shared" si="31"/>
        <v>0</v>
      </c>
      <c r="Q251" s="138">
        <v>0</v>
      </c>
      <c r="R251" s="138">
        <f t="shared" si="32"/>
        <v>0</v>
      </c>
      <c r="S251" s="138">
        <v>0</v>
      </c>
      <c r="T251" s="139">
        <f t="shared" si="33"/>
        <v>0</v>
      </c>
      <c r="AR251" s="140" t="s">
        <v>193</v>
      </c>
      <c r="AT251" s="140" t="s">
        <v>132</v>
      </c>
      <c r="AU251" s="140" t="s">
        <v>84</v>
      </c>
      <c r="AY251" s="13" t="s">
        <v>129</v>
      </c>
      <c r="BE251" s="141">
        <f t="shared" si="34"/>
        <v>0</v>
      </c>
      <c r="BF251" s="141">
        <f t="shared" si="35"/>
        <v>0</v>
      </c>
      <c r="BG251" s="141">
        <f t="shared" si="36"/>
        <v>0</v>
      </c>
      <c r="BH251" s="141">
        <f t="shared" si="37"/>
        <v>0</v>
      </c>
      <c r="BI251" s="141">
        <f t="shared" si="38"/>
        <v>0</v>
      </c>
      <c r="BJ251" s="13" t="s">
        <v>82</v>
      </c>
      <c r="BK251" s="141">
        <f t="shared" si="39"/>
        <v>0</v>
      </c>
      <c r="BL251" s="13" t="s">
        <v>193</v>
      </c>
      <c r="BM251" s="140" t="s">
        <v>996</v>
      </c>
    </row>
    <row r="252" spans="2:65" s="1" customFormat="1" ht="21.75" customHeight="1">
      <c r="B252" s="128"/>
      <c r="C252" s="129" t="s">
        <v>641</v>
      </c>
      <c r="D252" s="129" t="s">
        <v>132</v>
      </c>
      <c r="E252" s="130" t="s">
        <v>629</v>
      </c>
      <c r="F252" s="131" t="s">
        <v>630</v>
      </c>
      <c r="G252" s="132" t="s">
        <v>222</v>
      </c>
      <c r="H252" s="133">
        <v>1</v>
      </c>
      <c r="I252" s="134"/>
      <c r="J252" s="135">
        <f t="shared" si="30"/>
        <v>0</v>
      </c>
      <c r="K252" s="131" t="s">
        <v>192</v>
      </c>
      <c r="L252" s="28"/>
      <c r="M252" s="136" t="s">
        <v>1</v>
      </c>
      <c r="N252" s="137" t="s">
        <v>39</v>
      </c>
      <c r="P252" s="138">
        <f t="shared" si="31"/>
        <v>0</v>
      </c>
      <c r="Q252" s="138">
        <v>3.0000000000000001E-5</v>
      </c>
      <c r="R252" s="138">
        <f t="shared" si="32"/>
        <v>3.0000000000000001E-5</v>
      </c>
      <c r="S252" s="138">
        <v>0</v>
      </c>
      <c r="T252" s="139">
        <f t="shared" si="33"/>
        <v>0</v>
      </c>
      <c r="AR252" s="140" t="s">
        <v>193</v>
      </c>
      <c r="AT252" s="140" t="s">
        <v>132</v>
      </c>
      <c r="AU252" s="140" t="s">
        <v>84</v>
      </c>
      <c r="AY252" s="13" t="s">
        <v>129</v>
      </c>
      <c r="BE252" s="141">
        <f t="shared" si="34"/>
        <v>0</v>
      </c>
      <c r="BF252" s="141">
        <f t="shared" si="35"/>
        <v>0</v>
      </c>
      <c r="BG252" s="141">
        <f t="shared" si="36"/>
        <v>0</v>
      </c>
      <c r="BH252" s="141">
        <f t="shared" si="37"/>
        <v>0</v>
      </c>
      <c r="BI252" s="141">
        <f t="shared" si="38"/>
        <v>0</v>
      </c>
      <c r="BJ252" s="13" t="s">
        <v>82</v>
      </c>
      <c r="BK252" s="141">
        <f t="shared" si="39"/>
        <v>0</v>
      </c>
      <c r="BL252" s="13" t="s">
        <v>193</v>
      </c>
      <c r="BM252" s="140" t="s">
        <v>631</v>
      </c>
    </row>
    <row r="253" spans="2:65" s="1" customFormat="1" ht="19.5">
      <c r="B253" s="28"/>
      <c r="D253" s="158" t="s">
        <v>582</v>
      </c>
      <c r="F253" s="159" t="s">
        <v>632</v>
      </c>
      <c r="I253" s="160"/>
      <c r="L253" s="28"/>
      <c r="M253" s="161"/>
      <c r="T253" s="51"/>
      <c r="AT253" s="13" t="s">
        <v>582</v>
      </c>
      <c r="AU253" s="13" t="s">
        <v>84</v>
      </c>
    </row>
    <row r="254" spans="2:65" s="1" customFormat="1" ht="24">
      <c r="B254" s="128"/>
      <c r="C254" s="129" t="s">
        <v>645</v>
      </c>
      <c r="D254" s="129" t="s">
        <v>132</v>
      </c>
      <c r="E254" s="130" t="s">
        <v>634</v>
      </c>
      <c r="F254" s="131" t="s">
        <v>635</v>
      </c>
      <c r="G254" s="132" t="s">
        <v>222</v>
      </c>
      <c r="H254" s="133">
        <v>4</v>
      </c>
      <c r="I254" s="134"/>
      <c r="J254" s="135">
        <f t="shared" ref="J254:J270" si="40">ROUND(I254*H254,2)</f>
        <v>0</v>
      </c>
      <c r="K254" s="131" t="s">
        <v>192</v>
      </c>
      <c r="L254" s="28"/>
      <c r="M254" s="136" t="s">
        <v>1</v>
      </c>
      <c r="N254" s="137" t="s">
        <v>39</v>
      </c>
      <c r="P254" s="138">
        <f t="shared" ref="P254:P270" si="41">O254*H254</f>
        <v>0</v>
      </c>
      <c r="Q254" s="138">
        <v>2.7E-4</v>
      </c>
      <c r="R254" s="138">
        <f t="shared" ref="R254:R270" si="42">Q254*H254</f>
        <v>1.08E-3</v>
      </c>
      <c r="S254" s="138">
        <v>0</v>
      </c>
      <c r="T254" s="139">
        <f t="shared" ref="T254:T270" si="43">S254*H254</f>
        <v>0</v>
      </c>
      <c r="AR254" s="140" t="s">
        <v>193</v>
      </c>
      <c r="AT254" s="140" t="s">
        <v>132</v>
      </c>
      <c r="AU254" s="140" t="s">
        <v>84</v>
      </c>
      <c r="AY254" s="13" t="s">
        <v>129</v>
      </c>
      <c r="BE254" s="141">
        <f t="shared" ref="BE254:BE270" si="44">IF(N254="základní",J254,0)</f>
        <v>0</v>
      </c>
      <c r="BF254" s="141">
        <f t="shared" ref="BF254:BF270" si="45">IF(N254="snížená",J254,0)</f>
        <v>0</v>
      </c>
      <c r="BG254" s="141">
        <f t="shared" ref="BG254:BG270" si="46">IF(N254="zákl. přenesená",J254,0)</f>
        <v>0</v>
      </c>
      <c r="BH254" s="141">
        <f t="shared" ref="BH254:BH270" si="47">IF(N254="sníž. přenesená",J254,0)</f>
        <v>0</v>
      </c>
      <c r="BI254" s="141">
        <f t="shared" ref="BI254:BI270" si="48">IF(N254="nulová",J254,0)</f>
        <v>0</v>
      </c>
      <c r="BJ254" s="13" t="s">
        <v>82</v>
      </c>
      <c r="BK254" s="141">
        <f t="shared" ref="BK254:BK270" si="49">ROUND(I254*H254,2)</f>
        <v>0</v>
      </c>
      <c r="BL254" s="13" t="s">
        <v>193</v>
      </c>
      <c r="BM254" s="140" t="s">
        <v>636</v>
      </c>
    </row>
    <row r="255" spans="2:65" s="1" customFormat="1" ht="24">
      <c r="B255" s="128"/>
      <c r="C255" s="129" t="s">
        <v>649</v>
      </c>
      <c r="D255" s="129" t="s">
        <v>132</v>
      </c>
      <c r="E255" s="130" t="s">
        <v>638</v>
      </c>
      <c r="F255" s="131" t="s">
        <v>639</v>
      </c>
      <c r="G255" s="132" t="s">
        <v>222</v>
      </c>
      <c r="H255" s="133">
        <v>1</v>
      </c>
      <c r="I255" s="134"/>
      <c r="J255" s="135">
        <f t="shared" si="40"/>
        <v>0</v>
      </c>
      <c r="K255" s="131" t="s">
        <v>192</v>
      </c>
      <c r="L255" s="28"/>
      <c r="M255" s="136" t="s">
        <v>1</v>
      </c>
      <c r="N255" s="137" t="s">
        <v>39</v>
      </c>
      <c r="P255" s="138">
        <f t="shared" si="41"/>
        <v>0</v>
      </c>
      <c r="Q255" s="138">
        <v>3.6000000000000002E-4</v>
      </c>
      <c r="R255" s="138">
        <f t="shared" si="42"/>
        <v>3.6000000000000002E-4</v>
      </c>
      <c r="S255" s="138">
        <v>0</v>
      </c>
      <c r="T255" s="139">
        <f t="shared" si="43"/>
        <v>0</v>
      </c>
      <c r="AR255" s="140" t="s">
        <v>193</v>
      </c>
      <c r="AT255" s="140" t="s">
        <v>132</v>
      </c>
      <c r="AU255" s="140" t="s">
        <v>84</v>
      </c>
      <c r="AY255" s="13" t="s">
        <v>129</v>
      </c>
      <c r="BE255" s="141">
        <f t="shared" si="44"/>
        <v>0</v>
      </c>
      <c r="BF255" s="141">
        <f t="shared" si="45"/>
        <v>0</v>
      </c>
      <c r="BG255" s="141">
        <f t="shared" si="46"/>
        <v>0</v>
      </c>
      <c r="BH255" s="141">
        <f t="shared" si="47"/>
        <v>0</v>
      </c>
      <c r="BI255" s="141">
        <f t="shared" si="48"/>
        <v>0</v>
      </c>
      <c r="BJ255" s="13" t="s">
        <v>82</v>
      </c>
      <c r="BK255" s="141">
        <f t="shared" si="49"/>
        <v>0</v>
      </c>
      <c r="BL255" s="13" t="s">
        <v>193</v>
      </c>
      <c r="BM255" s="140" t="s">
        <v>640</v>
      </c>
    </row>
    <row r="256" spans="2:65" s="1" customFormat="1" ht="24">
      <c r="B256" s="128"/>
      <c r="C256" s="129" t="s">
        <v>653</v>
      </c>
      <c r="D256" s="129" t="s">
        <v>132</v>
      </c>
      <c r="E256" s="130" t="s">
        <v>642</v>
      </c>
      <c r="F256" s="131" t="s">
        <v>643</v>
      </c>
      <c r="G256" s="132" t="s">
        <v>222</v>
      </c>
      <c r="H256" s="133">
        <v>1</v>
      </c>
      <c r="I256" s="134"/>
      <c r="J256" s="135">
        <f t="shared" si="40"/>
        <v>0</v>
      </c>
      <c r="K256" s="131" t="s">
        <v>192</v>
      </c>
      <c r="L256" s="28"/>
      <c r="M256" s="136" t="s">
        <v>1</v>
      </c>
      <c r="N256" s="137" t="s">
        <v>39</v>
      </c>
      <c r="P256" s="138">
        <f t="shared" si="41"/>
        <v>0</v>
      </c>
      <c r="Q256" s="138">
        <v>9.3999999999999997E-4</v>
      </c>
      <c r="R256" s="138">
        <f t="shared" si="42"/>
        <v>9.3999999999999997E-4</v>
      </c>
      <c r="S256" s="138">
        <v>0</v>
      </c>
      <c r="T256" s="139">
        <f t="shared" si="43"/>
        <v>0</v>
      </c>
      <c r="AR256" s="140" t="s">
        <v>193</v>
      </c>
      <c r="AT256" s="140" t="s">
        <v>132</v>
      </c>
      <c r="AU256" s="140" t="s">
        <v>84</v>
      </c>
      <c r="AY256" s="13" t="s">
        <v>129</v>
      </c>
      <c r="BE256" s="141">
        <f t="shared" si="44"/>
        <v>0</v>
      </c>
      <c r="BF256" s="141">
        <f t="shared" si="45"/>
        <v>0</v>
      </c>
      <c r="BG256" s="141">
        <f t="shared" si="46"/>
        <v>0</v>
      </c>
      <c r="BH256" s="141">
        <f t="shared" si="47"/>
        <v>0</v>
      </c>
      <c r="BI256" s="141">
        <f t="shared" si="48"/>
        <v>0</v>
      </c>
      <c r="BJ256" s="13" t="s">
        <v>82</v>
      </c>
      <c r="BK256" s="141">
        <f t="shared" si="49"/>
        <v>0</v>
      </c>
      <c r="BL256" s="13" t="s">
        <v>193</v>
      </c>
      <c r="BM256" s="140" t="s">
        <v>644</v>
      </c>
    </row>
    <row r="257" spans="2:65" s="1" customFormat="1" ht="21.75" customHeight="1">
      <c r="B257" s="128"/>
      <c r="C257" s="129" t="s">
        <v>657</v>
      </c>
      <c r="D257" s="129" t="s">
        <v>132</v>
      </c>
      <c r="E257" s="130" t="s">
        <v>646</v>
      </c>
      <c r="F257" s="131" t="s">
        <v>647</v>
      </c>
      <c r="G257" s="132" t="s">
        <v>222</v>
      </c>
      <c r="H257" s="133">
        <v>6</v>
      </c>
      <c r="I257" s="134"/>
      <c r="J257" s="135">
        <f t="shared" si="40"/>
        <v>0</v>
      </c>
      <c r="K257" s="131" t="s">
        <v>192</v>
      </c>
      <c r="L257" s="28"/>
      <c r="M257" s="136" t="s">
        <v>1</v>
      </c>
      <c r="N257" s="137" t="s">
        <v>39</v>
      </c>
      <c r="P257" s="138">
        <f t="shared" si="41"/>
        <v>0</v>
      </c>
      <c r="Q257" s="138">
        <v>2.5000000000000001E-4</v>
      </c>
      <c r="R257" s="138">
        <f t="shared" si="42"/>
        <v>1.5E-3</v>
      </c>
      <c r="S257" s="138">
        <v>0</v>
      </c>
      <c r="T257" s="139">
        <f t="shared" si="43"/>
        <v>0</v>
      </c>
      <c r="AR257" s="140" t="s">
        <v>193</v>
      </c>
      <c r="AT257" s="140" t="s">
        <v>132</v>
      </c>
      <c r="AU257" s="140" t="s">
        <v>84</v>
      </c>
      <c r="AY257" s="13" t="s">
        <v>129</v>
      </c>
      <c r="BE257" s="141">
        <f t="shared" si="44"/>
        <v>0</v>
      </c>
      <c r="BF257" s="141">
        <f t="shared" si="45"/>
        <v>0</v>
      </c>
      <c r="BG257" s="141">
        <f t="shared" si="46"/>
        <v>0</v>
      </c>
      <c r="BH257" s="141">
        <f t="shared" si="47"/>
        <v>0</v>
      </c>
      <c r="BI257" s="141">
        <f t="shared" si="48"/>
        <v>0</v>
      </c>
      <c r="BJ257" s="13" t="s">
        <v>82</v>
      </c>
      <c r="BK257" s="141">
        <f t="shared" si="49"/>
        <v>0</v>
      </c>
      <c r="BL257" s="13" t="s">
        <v>193</v>
      </c>
      <c r="BM257" s="140" t="s">
        <v>648</v>
      </c>
    </row>
    <row r="258" spans="2:65" s="1" customFormat="1" ht="21.75" customHeight="1">
      <c r="B258" s="128"/>
      <c r="C258" s="129" t="s">
        <v>661</v>
      </c>
      <c r="D258" s="129" t="s">
        <v>132</v>
      </c>
      <c r="E258" s="130" t="s">
        <v>650</v>
      </c>
      <c r="F258" s="131" t="s">
        <v>651</v>
      </c>
      <c r="G258" s="132" t="s">
        <v>222</v>
      </c>
      <c r="H258" s="133">
        <v>1</v>
      </c>
      <c r="I258" s="134"/>
      <c r="J258" s="135">
        <f t="shared" si="40"/>
        <v>0</v>
      </c>
      <c r="K258" s="131" t="s">
        <v>192</v>
      </c>
      <c r="L258" s="28"/>
      <c r="M258" s="136" t="s">
        <v>1</v>
      </c>
      <c r="N258" s="137" t="s">
        <v>39</v>
      </c>
      <c r="P258" s="138">
        <f t="shared" si="41"/>
        <v>0</v>
      </c>
      <c r="Q258" s="138">
        <v>3.6000000000000002E-4</v>
      </c>
      <c r="R258" s="138">
        <f t="shared" si="42"/>
        <v>3.6000000000000002E-4</v>
      </c>
      <c r="S258" s="138">
        <v>0</v>
      </c>
      <c r="T258" s="139">
        <f t="shared" si="43"/>
        <v>0</v>
      </c>
      <c r="AR258" s="140" t="s">
        <v>193</v>
      </c>
      <c r="AT258" s="140" t="s">
        <v>132</v>
      </c>
      <c r="AU258" s="140" t="s">
        <v>84</v>
      </c>
      <c r="AY258" s="13" t="s">
        <v>129</v>
      </c>
      <c r="BE258" s="141">
        <f t="shared" si="44"/>
        <v>0</v>
      </c>
      <c r="BF258" s="141">
        <f t="shared" si="45"/>
        <v>0</v>
      </c>
      <c r="BG258" s="141">
        <f t="shared" si="46"/>
        <v>0</v>
      </c>
      <c r="BH258" s="141">
        <f t="shared" si="47"/>
        <v>0</v>
      </c>
      <c r="BI258" s="141">
        <f t="shared" si="48"/>
        <v>0</v>
      </c>
      <c r="BJ258" s="13" t="s">
        <v>82</v>
      </c>
      <c r="BK258" s="141">
        <f t="shared" si="49"/>
        <v>0</v>
      </c>
      <c r="BL258" s="13" t="s">
        <v>193</v>
      </c>
      <c r="BM258" s="140" t="s">
        <v>652</v>
      </c>
    </row>
    <row r="259" spans="2:65" s="1" customFormat="1" ht="21.75" customHeight="1">
      <c r="B259" s="128"/>
      <c r="C259" s="129" t="s">
        <v>665</v>
      </c>
      <c r="D259" s="129" t="s">
        <v>132</v>
      </c>
      <c r="E259" s="130" t="s">
        <v>654</v>
      </c>
      <c r="F259" s="131" t="s">
        <v>655</v>
      </c>
      <c r="G259" s="132" t="s">
        <v>222</v>
      </c>
      <c r="H259" s="133">
        <v>7</v>
      </c>
      <c r="I259" s="134"/>
      <c r="J259" s="135">
        <f t="shared" si="40"/>
        <v>0</v>
      </c>
      <c r="K259" s="131" t="s">
        <v>192</v>
      </c>
      <c r="L259" s="28"/>
      <c r="M259" s="136" t="s">
        <v>1</v>
      </c>
      <c r="N259" s="137" t="s">
        <v>39</v>
      </c>
      <c r="P259" s="138">
        <f t="shared" si="41"/>
        <v>0</v>
      </c>
      <c r="Q259" s="138">
        <v>4.4000000000000002E-4</v>
      </c>
      <c r="R259" s="138">
        <f t="shared" si="42"/>
        <v>3.0800000000000003E-3</v>
      </c>
      <c r="S259" s="138">
        <v>0</v>
      </c>
      <c r="T259" s="139">
        <f t="shared" si="43"/>
        <v>0</v>
      </c>
      <c r="AR259" s="140" t="s">
        <v>193</v>
      </c>
      <c r="AT259" s="140" t="s">
        <v>132</v>
      </c>
      <c r="AU259" s="140" t="s">
        <v>84</v>
      </c>
      <c r="AY259" s="13" t="s">
        <v>129</v>
      </c>
      <c r="BE259" s="141">
        <f t="shared" si="44"/>
        <v>0</v>
      </c>
      <c r="BF259" s="141">
        <f t="shared" si="45"/>
        <v>0</v>
      </c>
      <c r="BG259" s="141">
        <f t="shared" si="46"/>
        <v>0</v>
      </c>
      <c r="BH259" s="141">
        <f t="shared" si="47"/>
        <v>0</v>
      </c>
      <c r="BI259" s="141">
        <f t="shared" si="48"/>
        <v>0</v>
      </c>
      <c r="BJ259" s="13" t="s">
        <v>82</v>
      </c>
      <c r="BK259" s="141">
        <f t="shared" si="49"/>
        <v>0</v>
      </c>
      <c r="BL259" s="13" t="s">
        <v>193</v>
      </c>
      <c r="BM259" s="140" t="s">
        <v>656</v>
      </c>
    </row>
    <row r="260" spans="2:65" s="1" customFormat="1" ht="24">
      <c r="B260" s="128"/>
      <c r="C260" s="129" t="s">
        <v>669</v>
      </c>
      <c r="D260" s="129" t="s">
        <v>132</v>
      </c>
      <c r="E260" s="130" t="s">
        <v>658</v>
      </c>
      <c r="F260" s="131" t="s">
        <v>659</v>
      </c>
      <c r="G260" s="132" t="s">
        <v>222</v>
      </c>
      <c r="H260" s="133">
        <v>20</v>
      </c>
      <c r="I260" s="134"/>
      <c r="J260" s="135">
        <f t="shared" si="40"/>
        <v>0</v>
      </c>
      <c r="K260" s="131" t="s">
        <v>192</v>
      </c>
      <c r="L260" s="28"/>
      <c r="M260" s="136" t="s">
        <v>1</v>
      </c>
      <c r="N260" s="137" t="s">
        <v>39</v>
      </c>
      <c r="P260" s="138">
        <f t="shared" si="41"/>
        <v>0</v>
      </c>
      <c r="Q260" s="138">
        <v>2.2000000000000001E-4</v>
      </c>
      <c r="R260" s="138">
        <f t="shared" si="42"/>
        <v>4.4000000000000003E-3</v>
      </c>
      <c r="S260" s="138">
        <v>0</v>
      </c>
      <c r="T260" s="139">
        <f t="shared" si="43"/>
        <v>0</v>
      </c>
      <c r="AR260" s="140" t="s">
        <v>193</v>
      </c>
      <c r="AT260" s="140" t="s">
        <v>132</v>
      </c>
      <c r="AU260" s="140" t="s">
        <v>84</v>
      </c>
      <c r="AY260" s="13" t="s">
        <v>129</v>
      </c>
      <c r="BE260" s="141">
        <f t="shared" si="44"/>
        <v>0</v>
      </c>
      <c r="BF260" s="141">
        <f t="shared" si="45"/>
        <v>0</v>
      </c>
      <c r="BG260" s="141">
        <f t="shared" si="46"/>
        <v>0</v>
      </c>
      <c r="BH260" s="141">
        <f t="shared" si="47"/>
        <v>0</v>
      </c>
      <c r="BI260" s="141">
        <f t="shared" si="48"/>
        <v>0</v>
      </c>
      <c r="BJ260" s="13" t="s">
        <v>82</v>
      </c>
      <c r="BK260" s="141">
        <f t="shared" si="49"/>
        <v>0</v>
      </c>
      <c r="BL260" s="13" t="s">
        <v>193</v>
      </c>
      <c r="BM260" s="140" t="s">
        <v>660</v>
      </c>
    </row>
    <row r="261" spans="2:65" s="1" customFormat="1" ht="24">
      <c r="B261" s="128"/>
      <c r="C261" s="129" t="s">
        <v>673</v>
      </c>
      <c r="D261" s="129" t="s">
        <v>132</v>
      </c>
      <c r="E261" s="130" t="s">
        <v>662</v>
      </c>
      <c r="F261" s="131" t="s">
        <v>663</v>
      </c>
      <c r="G261" s="132" t="s">
        <v>222</v>
      </c>
      <c r="H261" s="133">
        <v>6</v>
      </c>
      <c r="I261" s="134"/>
      <c r="J261" s="135">
        <f t="shared" si="40"/>
        <v>0</v>
      </c>
      <c r="K261" s="131" t="s">
        <v>192</v>
      </c>
      <c r="L261" s="28"/>
      <c r="M261" s="136" t="s">
        <v>1</v>
      </c>
      <c r="N261" s="137" t="s">
        <v>39</v>
      </c>
      <c r="P261" s="138">
        <f t="shared" si="41"/>
        <v>0</v>
      </c>
      <c r="Q261" s="138">
        <v>2.1000000000000001E-4</v>
      </c>
      <c r="R261" s="138">
        <f t="shared" si="42"/>
        <v>1.2600000000000001E-3</v>
      </c>
      <c r="S261" s="138">
        <v>0</v>
      </c>
      <c r="T261" s="139">
        <f t="shared" si="43"/>
        <v>0</v>
      </c>
      <c r="AR261" s="140" t="s">
        <v>193</v>
      </c>
      <c r="AT261" s="140" t="s">
        <v>132</v>
      </c>
      <c r="AU261" s="140" t="s">
        <v>84</v>
      </c>
      <c r="AY261" s="13" t="s">
        <v>129</v>
      </c>
      <c r="BE261" s="141">
        <f t="shared" si="44"/>
        <v>0</v>
      </c>
      <c r="BF261" s="141">
        <f t="shared" si="45"/>
        <v>0</v>
      </c>
      <c r="BG261" s="141">
        <f t="shared" si="46"/>
        <v>0</v>
      </c>
      <c r="BH261" s="141">
        <f t="shared" si="47"/>
        <v>0</v>
      </c>
      <c r="BI261" s="141">
        <f t="shared" si="48"/>
        <v>0</v>
      </c>
      <c r="BJ261" s="13" t="s">
        <v>82</v>
      </c>
      <c r="BK261" s="141">
        <f t="shared" si="49"/>
        <v>0</v>
      </c>
      <c r="BL261" s="13" t="s">
        <v>193</v>
      </c>
      <c r="BM261" s="140" t="s">
        <v>664</v>
      </c>
    </row>
    <row r="262" spans="2:65" s="1" customFormat="1" ht="24">
      <c r="B262" s="128"/>
      <c r="C262" s="129" t="s">
        <v>677</v>
      </c>
      <c r="D262" s="129" t="s">
        <v>132</v>
      </c>
      <c r="E262" s="130" t="s">
        <v>666</v>
      </c>
      <c r="F262" s="131" t="s">
        <v>667</v>
      </c>
      <c r="G262" s="132" t="s">
        <v>222</v>
      </c>
      <c r="H262" s="133">
        <v>1</v>
      </c>
      <c r="I262" s="134"/>
      <c r="J262" s="135">
        <f t="shared" si="40"/>
        <v>0</v>
      </c>
      <c r="K262" s="131" t="s">
        <v>192</v>
      </c>
      <c r="L262" s="28"/>
      <c r="M262" s="136" t="s">
        <v>1</v>
      </c>
      <c r="N262" s="137" t="s">
        <v>39</v>
      </c>
      <c r="P262" s="138">
        <f t="shared" si="41"/>
        <v>0</v>
      </c>
      <c r="Q262" s="138">
        <v>3.4000000000000002E-4</v>
      </c>
      <c r="R262" s="138">
        <f t="shared" si="42"/>
        <v>3.4000000000000002E-4</v>
      </c>
      <c r="S262" s="138">
        <v>0</v>
      </c>
      <c r="T262" s="139">
        <f t="shared" si="43"/>
        <v>0</v>
      </c>
      <c r="AR262" s="140" t="s">
        <v>193</v>
      </c>
      <c r="AT262" s="140" t="s">
        <v>132</v>
      </c>
      <c r="AU262" s="140" t="s">
        <v>84</v>
      </c>
      <c r="AY262" s="13" t="s">
        <v>129</v>
      </c>
      <c r="BE262" s="141">
        <f t="shared" si="44"/>
        <v>0</v>
      </c>
      <c r="BF262" s="141">
        <f t="shared" si="45"/>
        <v>0</v>
      </c>
      <c r="BG262" s="141">
        <f t="shared" si="46"/>
        <v>0</v>
      </c>
      <c r="BH262" s="141">
        <f t="shared" si="47"/>
        <v>0</v>
      </c>
      <c r="BI262" s="141">
        <f t="shared" si="48"/>
        <v>0</v>
      </c>
      <c r="BJ262" s="13" t="s">
        <v>82</v>
      </c>
      <c r="BK262" s="141">
        <f t="shared" si="49"/>
        <v>0</v>
      </c>
      <c r="BL262" s="13" t="s">
        <v>193</v>
      </c>
      <c r="BM262" s="140" t="s">
        <v>668</v>
      </c>
    </row>
    <row r="263" spans="2:65" s="1" customFormat="1" ht="24">
      <c r="B263" s="128"/>
      <c r="C263" s="129" t="s">
        <v>681</v>
      </c>
      <c r="D263" s="129" t="s">
        <v>132</v>
      </c>
      <c r="E263" s="130" t="s">
        <v>670</v>
      </c>
      <c r="F263" s="131" t="s">
        <v>671</v>
      </c>
      <c r="G263" s="132" t="s">
        <v>222</v>
      </c>
      <c r="H263" s="133">
        <v>7</v>
      </c>
      <c r="I263" s="134"/>
      <c r="J263" s="135">
        <f t="shared" si="40"/>
        <v>0</v>
      </c>
      <c r="K263" s="131" t="s">
        <v>192</v>
      </c>
      <c r="L263" s="28"/>
      <c r="M263" s="136" t="s">
        <v>1</v>
      </c>
      <c r="N263" s="137" t="s">
        <v>39</v>
      </c>
      <c r="P263" s="138">
        <f t="shared" si="41"/>
        <v>0</v>
      </c>
      <c r="Q263" s="138">
        <v>5.0000000000000001E-4</v>
      </c>
      <c r="R263" s="138">
        <f t="shared" si="42"/>
        <v>3.5000000000000001E-3</v>
      </c>
      <c r="S263" s="138">
        <v>0</v>
      </c>
      <c r="T263" s="139">
        <f t="shared" si="43"/>
        <v>0</v>
      </c>
      <c r="AR263" s="140" t="s">
        <v>193</v>
      </c>
      <c r="AT263" s="140" t="s">
        <v>132</v>
      </c>
      <c r="AU263" s="140" t="s">
        <v>84</v>
      </c>
      <c r="AY263" s="13" t="s">
        <v>129</v>
      </c>
      <c r="BE263" s="141">
        <f t="shared" si="44"/>
        <v>0</v>
      </c>
      <c r="BF263" s="141">
        <f t="shared" si="45"/>
        <v>0</v>
      </c>
      <c r="BG263" s="141">
        <f t="shared" si="46"/>
        <v>0</v>
      </c>
      <c r="BH263" s="141">
        <f t="shared" si="47"/>
        <v>0</v>
      </c>
      <c r="BI263" s="141">
        <f t="shared" si="48"/>
        <v>0</v>
      </c>
      <c r="BJ263" s="13" t="s">
        <v>82</v>
      </c>
      <c r="BK263" s="141">
        <f t="shared" si="49"/>
        <v>0</v>
      </c>
      <c r="BL263" s="13" t="s">
        <v>193</v>
      </c>
      <c r="BM263" s="140" t="s">
        <v>672</v>
      </c>
    </row>
    <row r="264" spans="2:65" s="1" customFormat="1" ht="36">
      <c r="B264" s="128"/>
      <c r="C264" s="129" t="s">
        <v>685</v>
      </c>
      <c r="D264" s="129" t="s">
        <v>132</v>
      </c>
      <c r="E264" s="130" t="s">
        <v>674</v>
      </c>
      <c r="F264" s="131" t="s">
        <v>675</v>
      </c>
      <c r="G264" s="132" t="s">
        <v>222</v>
      </c>
      <c r="H264" s="133">
        <v>9</v>
      </c>
      <c r="I264" s="134"/>
      <c r="J264" s="135">
        <f t="shared" si="40"/>
        <v>0</v>
      </c>
      <c r="K264" s="131" t="s">
        <v>192</v>
      </c>
      <c r="L264" s="28"/>
      <c r="M264" s="136" t="s">
        <v>1</v>
      </c>
      <c r="N264" s="137" t="s">
        <v>39</v>
      </c>
      <c r="P264" s="138">
        <f t="shared" si="41"/>
        <v>0</v>
      </c>
      <c r="Q264" s="138">
        <v>5.5999999999999995E-4</v>
      </c>
      <c r="R264" s="138">
        <f t="shared" si="42"/>
        <v>5.0399999999999993E-3</v>
      </c>
      <c r="S264" s="138">
        <v>0</v>
      </c>
      <c r="T264" s="139">
        <f t="shared" si="43"/>
        <v>0</v>
      </c>
      <c r="AR264" s="140" t="s">
        <v>193</v>
      </c>
      <c r="AT264" s="140" t="s">
        <v>132</v>
      </c>
      <c r="AU264" s="140" t="s">
        <v>84</v>
      </c>
      <c r="AY264" s="13" t="s">
        <v>129</v>
      </c>
      <c r="BE264" s="141">
        <f t="shared" si="44"/>
        <v>0</v>
      </c>
      <c r="BF264" s="141">
        <f t="shared" si="45"/>
        <v>0</v>
      </c>
      <c r="BG264" s="141">
        <f t="shared" si="46"/>
        <v>0</v>
      </c>
      <c r="BH264" s="141">
        <f t="shared" si="47"/>
        <v>0</v>
      </c>
      <c r="BI264" s="141">
        <f t="shared" si="48"/>
        <v>0</v>
      </c>
      <c r="BJ264" s="13" t="s">
        <v>82</v>
      </c>
      <c r="BK264" s="141">
        <f t="shared" si="49"/>
        <v>0</v>
      </c>
      <c r="BL264" s="13" t="s">
        <v>193</v>
      </c>
      <c r="BM264" s="140" t="s">
        <v>676</v>
      </c>
    </row>
    <row r="265" spans="2:65" s="1" customFormat="1" ht="21.75" customHeight="1">
      <c r="B265" s="128"/>
      <c r="C265" s="129" t="s">
        <v>689</v>
      </c>
      <c r="D265" s="129" t="s">
        <v>132</v>
      </c>
      <c r="E265" s="130" t="s">
        <v>678</v>
      </c>
      <c r="F265" s="131" t="s">
        <v>679</v>
      </c>
      <c r="G265" s="132" t="s">
        <v>222</v>
      </c>
      <c r="H265" s="133">
        <v>9</v>
      </c>
      <c r="I265" s="134"/>
      <c r="J265" s="135">
        <f t="shared" si="40"/>
        <v>0</v>
      </c>
      <c r="K265" s="131" t="s">
        <v>192</v>
      </c>
      <c r="L265" s="28"/>
      <c r="M265" s="136" t="s">
        <v>1</v>
      </c>
      <c r="N265" s="137" t="s">
        <v>39</v>
      </c>
      <c r="P265" s="138">
        <f t="shared" si="41"/>
        <v>0</v>
      </c>
      <c r="Q265" s="138">
        <v>3.1199999999999999E-3</v>
      </c>
      <c r="R265" s="138">
        <f t="shared" si="42"/>
        <v>2.8080000000000001E-2</v>
      </c>
      <c r="S265" s="138">
        <v>0</v>
      </c>
      <c r="T265" s="139">
        <f t="shared" si="43"/>
        <v>0</v>
      </c>
      <c r="AR265" s="140" t="s">
        <v>193</v>
      </c>
      <c r="AT265" s="140" t="s">
        <v>132</v>
      </c>
      <c r="AU265" s="140" t="s">
        <v>84</v>
      </c>
      <c r="AY265" s="13" t="s">
        <v>129</v>
      </c>
      <c r="BE265" s="141">
        <f t="shared" si="44"/>
        <v>0</v>
      </c>
      <c r="BF265" s="141">
        <f t="shared" si="45"/>
        <v>0</v>
      </c>
      <c r="BG265" s="141">
        <f t="shared" si="46"/>
        <v>0</v>
      </c>
      <c r="BH265" s="141">
        <f t="shared" si="47"/>
        <v>0</v>
      </c>
      <c r="BI265" s="141">
        <f t="shared" si="48"/>
        <v>0</v>
      </c>
      <c r="BJ265" s="13" t="s">
        <v>82</v>
      </c>
      <c r="BK265" s="141">
        <f t="shared" si="49"/>
        <v>0</v>
      </c>
      <c r="BL265" s="13" t="s">
        <v>193</v>
      </c>
      <c r="BM265" s="140" t="s">
        <v>680</v>
      </c>
    </row>
    <row r="266" spans="2:65" s="1" customFormat="1" ht="33" customHeight="1">
      <c r="B266" s="128"/>
      <c r="C266" s="129" t="s">
        <v>693</v>
      </c>
      <c r="D266" s="129" t="s">
        <v>132</v>
      </c>
      <c r="E266" s="130" t="s">
        <v>682</v>
      </c>
      <c r="F266" s="131" t="s">
        <v>683</v>
      </c>
      <c r="G266" s="132" t="s">
        <v>222</v>
      </c>
      <c r="H266" s="133">
        <v>3</v>
      </c>
      <c r="I266" s="134"/>
      <c r="J266" s="135">
        <f t="shared" si="40"/>
        <v>0</v>
      </c>
      <c r="K266" s="131" t="s">
        <v>1</v>
      </c>
      <c r="L266" s="28"/>
      <c r="M266" s="136" t="s">
        <v>1</v>
      </c>
      <c r="N266" s="137" t="s">
        <v>39</v>
      </c>
      <c r="P266" s="138">
        <f t="shared" si="41"/>
        <v>0</v>
      </c>
      <c r="Q266" s="138">
        <v>1.47E-3</v>
      </c>
      <c r="R266" s="138">
        <f t="shared" si="42"/>
        <v>4.4099999999999999E-3</v>
      </c>
      <c r="S266" s="138">
        <v>0</v>
      </c>
      <c r="T266" s="139">
        <f t="shared" si="43"/>
        <v>0</v>
      </c>
      <c r="AR266" s="140" t="s">
        <v>193</v>
      </c>
      <c r="AT266" s="140" t="s">
        <v>132</v>
      </c>
      <c r="AU266" s="140" t="s">
        <v>84</v>
      </c>
      <c r="AY266" s="13" t="s">
        <v>129</v>
      </c>
      <c r="BE266" s="141">
        <f t="shared" si="44"/>
        <v>0</v>
      </c>
      <c r="BF266" s="141">
        <f t="shared" si="45"/>
        <v>0</v>
      </c>
      <c r="BG266" s="141">
        <f t="shared" si="46"/>
        <v>0</v>
      </c>
      <c r="BH266" s="141">
        <f t="shared" si="47"/>
        <v>0</v>
      </c>
      <c r="BI266" s="141">
        <f t="shared" si="48"/>
        <v>0</v>
      </c>
      <c r="BJ266" s="13" t="s">
        <v>82</v>
      </c>
      <c r="BK266" s="141">
        <f t="shared" si="49"/>
        <v>0</v>
      </c>
      <c r="BL266" s="13" t="s">
        <v>193</v>
      </c>
      <c r="BM266" s="140" t="s">
        <v>684</v>
      </c>
    </row>
    <row r="267" spans="2:65" s="1" customFormat="1" ht="33" customHeight="1">
      <c r="B267" s="128"/>
      <c r="C267" s="129" t="s">
        <v>697</v>
      </c>
      <c r="D267" s="129" t="s">
        <v>132</v>
      </c>
      <c r="E267" s="130" t="s">
        <v>686</v>
      </c>
      <c r="F267" s="131" t="s">
        <v>687</v>
      </c>
      <c r="G267" s="132" t="s">
        <v>222</v>
      </c>
      <c r="H267" s="133">
        <v>18</v>
      </c>
      <c r="I267" s="134"/>
      <c r="J267" s="135">
        <f t="shared" si="40"/>
        <v>0</v>
      </c>
      <c r="K267" s="131" t="s">
        <v>1</v>
      </c>
      <c r="L267" s="28"/>
      <c r="M267" s="136" t="s">
        <v>1</v>
      </c>
      <c r="N267" s="137" t="s">
        <v>39</v>
      </c>
      <c r="P267" s="138">
        <f t="shared" si="41"/>
        <v>0</v>
      </c>
      <c r="Q267" s="138">
        <v>1.47E-3</v>
      </c>
      <c r="R267" s="138">
        <f t="shared" si="42"/>
        <v>2.6459999999999997E-2</v>
      </c>
      <c r="S267" s="138">
        <v>0</v>
      </c>
      <c r="T267" s="139">
        <f t="shared" si="43"/>
        <v>0</v>
      </c>
      <c r="AR267" s="140" t="s">
        <v>193</v>
      </c>
      <c r="AT267" s="140" t="s">
        <v>132</v>
      </c>
      <c r="AU267" s="140" t="s">
        <v>84</v>
      </c>
      <c r="AY267" s="13" t="s">
        <v>129</v>
      </c>
      <c r="BE267" s="141">
        <f t="shared" si="44"/>
        <v>0</v>
      </c>
      <c r="BF267" s="141">
        <f t="shared" si="45"/>
        <v>0</v>
      </c>
      <c r="BG267" s="141">
        <f t="shared" si="46"/>
        <v>0</v>
      </c>
      <c r="BH267" s="141">
        <f t="shared" si="47"/>
        <v>0</v>
      </c>
      <c r="BI267" s="141">
        <f t="shared" si="48"/>
        <v>0</v>
      </c>
      <c r="BJ267" s="13" t="s">
        <v>82</v>
      </c>
      <c r="BK267" s="141">
        <f t="shared" si="49"/>
        <v>0</v>
      </c>
      <c r="BL267" s="13" t="s">
        <v>193</v>
      </c>
      <c r="BM267" s="140" t="s">
        <v>688</v>
      </c>
    </row>
    <row r="268" spans="2:65" s="1" customFormat="1" ht="24">
      <c r="B268" s="128"/>
      <c r="C268" s="129" t="s">
        <v>703</v>
      </c>
      <c r="D268" s="129" t="s">
        <v>132</v>
      </c>
      <c r="E268" s="130" t="s">
        <v>690</v>
      </c>
      <c r="F268" s="131" t="s">
        <v>691</v>
      </c>
      <c r="G268" s="132" t="s">
        <v>222</v>
      </c>
      <c r="H268" s="133">
        <v>21</v>
      </c>
      <c r="I268" s="134"/>
      <c r="J268" s="135">
        <f t="shared" si="40"/>
        <v>0</v>
      </c>
      <c r="K268" s="131" t="s">
        <v>192</v>
      </c>
      <c r="L268" s="28"/>
      <c r="M268" s="136" t="s">
        <v>1</v>
      </c>
      <c r="N268" s="137" t="s">
        <v>39</v>
      </c>
      <c r="P268" s="138">
        <f t="shared" si="41"/>
        <v>0</v>
      </c>
      <c r="Q268" s="138">
        <v>7.5000000000000002E-4</v>
      </c>
      <c r="R268" s="138">
        <f t="shared" si="42"/>
        <v>1.575E-2</v>
      </c>
      <c r="S268" s="138">
        <v>0</v>
      </c>
      <c r="T268" s="139">
        <f t="shared" si="43"/>
        <v>0</v>
      </c>
      <c r="AR268" s="140" t="s">
        <v>193</v>
      </c>
      <c r="AT268" s="140" t="s">
        <v>132</v>
      </c>
      <c r="AU268" s="140" t="s">
        <v>84</v>
      </c>
      <c r="AY268" s="13" t="s">
        <v>129</v>
      </c>
      <c r="BE268" s="141">
        <f t="shared" si="44"/>
        <v>0</v>
      </c>
      <c r="BF268" s="141">
        <f t="shared" si="45"/>
        <v>0</v>
      </c>
      <c r="BG268" s="141">
        <f t="shared" si="46"/>
        <v>0</v>
      </c>
      <c r="BH268" s="141">
        <f t="shared" si="47"/>
        <v>0</v>
      </c>
      <c r="BI268" s="141">
        <f t="shared" si="48"/>
        <v>0</v>
      </c>
      <c r="BJ268" s="13" t="s">
        <v>82</v>
      </c>
      <c r="BK268" s="141">
        <f t="shared" si="49"/>
        <v>0</v>
      </c>
      <c r="BL268" s="13" t="s">
        <v>193</v>
      </c>
      <c r="BM268" s="140" t="s">
        <v>692</v>
      </c>
    </row>
    <row r="269" spans="2:65" s="1" customFormat="1" ht="24">
      <c r="B269" s="128"/>
      <c r="C269" s="129" t="s">
        <v>707</v>
      </c>
      <c r="D269" s="129" t="s">
        <v>132</v>
      </c>
      <c r="E269" s="130" t="s">
        <v>694</v>
      </c>
      <c r="F269" s="131" t="s">
        <v>695</v>
      </c>
      <c r="G269" s="132" t="s">
        <v>222</v>
      </c>
      <c r="H269" s="133">
        <v>45</v>
      </c>
      <c r="I269" s="134"/>
      <c r="J269" s="135">
        <f t="shared" si="40"/>
        <v>0</v>
      </c>
      <c r="K269" s="131" t="s">
        <v>192</v>
      </c>
      <c r="L269" s="28"/>
      <c r="M269" s="136" t="s">
        <v>1</v>
      </c>
      <c r="N269" s="137" t="s">
        <v>39</v>
      </c>
      <c r="P269" s="138">
        <f t="shared" si="41"/>
        <v>0</v>
      </c>
      <c r="Q269" s="138">
        <v>5.1000000000000004E-4</v>
      </c>
      <c r="R269" s="138">
        <f t="shared" si="42"/>
        <v>2.2950000000000002E-2</v>
      </c>
      <c r="S269" s="138">
        <v>0</v>
      </c>
      <c r="T269" s="139">
        <f t="shared" si="43"/>
        <v>0</v>
      </c>
      <c r="AR269" s="140" t="s">
        <v>193</v>
      </c>
      <c r="AT269" s="140" t="s">
        <v>132</v>
      </c>
      <c r="AU269" s="140" t="s">
        <v>84</v>
      </c>
      <c r="AY269" s="13" t="s">
        <v>129</v>
      </c>
      <c r="BE269" s="141">
        <f t="shared" si="44"/>
        <v>0</v>
      </c>
      <c r="BF269" s="141">
        <f t="shared" si="45"/>
        <v>0</v>
      </c>
      <c r="BG269" s="141">
        <f t="shared" si="46"/>
        <v>0</v>
      </c>
      <c r="BH269" s="141">
        <f t="shared" si="47"/>
        <v>0</v>
      </c>
      <c r="BI269" s="141">
        <f t="shared" si="48"/>
        <v>0</v>
      </c>
      <c r="BJ269" s="13" t="s">
        <v>82</v>
      </c>
      <c r="BK269" s="141">
        <f t="shared" si="49"/>
        <v>0</v>
      </c>
      <c r="BL269" s="13" t="s">
        <v>193</v>
      </c>
      <c r="BM269" s="140" t="s">
        <v>696</v>
      </c>
    </row>
    <row r="270" spans="2:65" s="1" customFormat="1" ht="24">
      <c r="B270" s="128"/>
      <c r="C270" s="129" t="s">
        <v>711</v>
      </c>
      <c r="D270" s="129" t="s">
        <v>132</v>
      </c>
      <c r="E270" s="130" t="s">
        <v>698</v>
      </c>
      <c r="F270" s="131" t="s">
        <v>699</v>
      </c>
      <c r="G270" s="132" t="s">
        <v>222</v>
      </c>
      <c r="H270" s="133">
        <v>11</v>
      </c>
      <c r="I270" s="134"/>
      <c r="J270" s="135">
        <f t="shared" si="40"/>
        <v>0</v>
      </c>
      <c r="K270" s="131" t="s">
        <v>1</v>
      </c>
      <c r="L270" s="28"/>
      <c r="M270" s="136" t="s">
        <v>1</v>
      </c>
      <c r="N270" s="137" t="s">
        <v>39</v>
      </c>
      <c r="P270" s="138">
        <f t="shared" si="41"/>
        <v>0</v>
      </c>
      <c r="Q270" s="138">
        <v>5.1000000000000004E-4</v>
      </c>
      <c r="R270" s="138">
        <f t="shared" si="42"/>
        <v>5.6100000000000004E-3</v>
      </c>
      <c r="S270" s="138">
        <v>0</v>
      </c>
      <c r="T270" s="139">
        <f t="shared" si="43"/>
        <v>0</v>
      </c>
      <c r="AR270" s="140" t="s">
        <v>193</v>
      </c>
      <c r="AT270" s="140" t="s">
        <v>132</v>
      </c>
      <c r="AU270" s="140" t="s">
        <v>84</v>
      </c>
      <c r="AY270" s="13" t="s">
        <v>129</v>
      </c>
      <c r="BE270" s="141">
        <f t="shared" si="44"/>
        <v>0</v>
      </c>
      <c r="BF270" s="141">
        <f t="shared" si="45"/>
        <v>0</v>
      </c>
      <c r="BG270" s="141">
        <f t="shared" si="46"/>
        <v>0</v>
      </c>
      <c r="BH270" s="141">
        <f t="shared" si="47"/>
        <v>0</v>
      </c>
      <c r="BI270" s="141">
        <f t="shared" si="48"/>
        <v>0</v>
      </c>
      <c r="BJ270" s="13" t="s">
        <v>82</v>
      </c>
      <c r="BK270" s="141">
        <f t="shared" si="49"/>
        <v>0</v>
      </c>
      <c r="BL270" s="13" t="s">
        <v>193</v>
      </c>
      <c r="BM270" s="140" t="s">
        <v>700</v>
      </c>
    </row>
    <row r="271" spans="2:65" s="11" customFormat="1" ht="22.9" customHeight="1">
      <c r="B271" s="116"/>
      <c r="D271" s="117" t="s">
        <v>73</v>
      </c>
      <c r="E271" s="126" t="s">
        <v>701</v>
      </c>
      <c r="F271" s="126" t="s">
        <v>702</v>
      </c>
      <c r="I271" s="119"/>
      <c r="J271" s="127">
        <f>BK271</f>
        <v>0</v>
      </c>
      <c r="L271" s="116"/>
      <c r="M271" s="121"/>
      <c r="P271" s="122">
        <f>SUM(P272:P296)</f>
        <v>0</v>
      </c>
      <c r="R271" s="122">
        <f>SUM(R272:R296)</f>
        <v>0</v>
      </c>
      <c r="T271" s="123">
        <f>SUM(T272:T296)</f>
        <v>0</v>
      </c>
      <c r="AR271" s="117" t="s">
        <v>84</v>
      </c>
      <c r="AT271" s="124" t="s">
        <v>73</v>
      </c>
      <c r="AU271" s="124" t="s">
        <v>82</v>
      </c>
      <c r="AY271" s="117" t="s">
        <v>129</v>
      </c>
      <c r="BK271" s="125">
        <f>SUM(BK272:BK296)</f>
        <v>0</v>
      </c>
    </row>
    <row r="272" spans="2:65" s="1" customFormat="1" ht="24">
      <c r="B272" s="128"/>
      <c r="C272" s="129" t="s">
        <v>715</v>
      </c>
      <c r="D272" s="129" t="s">
        <v>132</v>
      </c>
      <c r="E272" s="130" t="s">
        <v>704</v>
      </c>
      <c r="F272" s="131" t="s">
        <v>705</v>
      </c>
      <c r="G272" s="132" t="s">
        <v>246</v>
      </c>
      <c r="H272" s="133">
        <v>1</v>
      </c>
      <c r="I272" s="134"/>
      <c r="J272" s="135">
        <f t="shared" ref="J272:J296" si="50">ROUND(I272*H272,2)</f>
        <v>0</v>
      </c>
      <c r="K272" s="131" t="s">
        <v>1</v>
      </c>
      <c r="L272" s="28"/>
      <c r="M272" s="136" t="s">
        <v>1</v>
      </c>
      <c r="N272" s="137" t="s">
        <v>39</v>
      </c>
      <c r="P272" s="138">
        <f t="shared" ref="P272:P296" si="51">O272*H272</f>
        <v>0</v>
      </c>
      <c r="Q272" s="138">
        <v>0</v>
      </c>
      <c r="R272" s="138">
        <f t="shared" ref="R272:R296" si="52">Q272*H272</f>
        <v>0</v>
      </c>
      <c r="S272" s="138">
        <v>0</v>
      </c>
      <c r="T272" s="139">
        <f t="shared" ref="T272:T296" si="53">S272*H272</f>
        <v>0</v>
      </c>
      <c r="AR272" s="140" t="s">
        <v>193</v>
      </c>
      <c r="AT272" s="140" t="s">
        <v>132</v>
      </c>
      <c r="AU272" s="140" t="s">
        <v>84</v>
      </c>
      <c r="AY272" s="13" t="s">
        <v>129</v>
      </c>
      <c r="BE272" s="141">
        <f t="shared" ref="BE272:BE296" si="54">IF(N272="základní",J272,0)</f>
        <v>0</v>
      </c>
      <c r="BF272" s="141">
        <f t="shared" ref="BF272:BF296" si="55">IF(N272="snížená",J272,0)</f>
        <v>0</v>
      </c>
      <c r="BG272" s="141">
        <f t="shared" ref="BG272:BG296" si="56">IF(N272="zákl. přenesená",J272,0)</f>
        <v>0</v>
      </c>
      <c r="BH272" s="141">
        <f t="shared" ref="BH272:BH296" si="57">IF(N272="sníž. přenesená",J272,0)</f>
        <v>0</v>
      </c>
      <c r="BI272" s="141">
        <f t="shared" ref="BI272:BI296" si="58">IF(N272="nulová",J272,0)</f>
        <v>0</v>
      </c>
      <c r="BJ272" s="13" t="s">
        <v>82</v>
      </c>
      <c r="BK272" s="141">
        <f t="shared" ref="BK272:BK296" si="59">ROUND(I272*H272,2)</f>
        <v>0</v>
      </c>
      <c r="BL272" s="13" t="s">
        <v>193</v>
      </c>
      <c r="BM272" s="140" t="s">
        <v>706</v>
      </c>
    </row>
    <row r="273" spans="2:65" s="1" customFormat="1" ht="16.5" customHeight="1">
      <c r="B273" s="128"/>
      <c r="C273" s="129" t="s">
        <v>719</v>
      </c>
      <c r="D273" s="129" t="s">
        <v>132</v>
      </c>
      <c r="E273" s="130" t="s">
        <v>708</v>
      </c>
      <c r="F273" s="131" t="s">
        <v>709</v>
      </c>
      <c r="G273" s="132" t="s">
        <v>246</v>
      </c>
      <c r="H273" s="133">
        <v>1</v>
      </c>
      <c r="I273" s="134"/>
      <c r="J273" s="135">
        <f t="shared" si="50"/>
        <v>0</v>
      </c>
      <c r="K273" s="131" t="s">
        <v>1</v>
      </c>
      <c r="L273" s="28"/>
      <c r="M273" s="136" t="s">
        <v>1</v>
      </c>
      <c r="N273" s="137" t="s">
        <v>39</v>
      </c>
      <c r="P273" s="138">
        <f t="shared" si="51"/>
        <v>0</v>
      </c>
      <c r="Q273" s="138">
        <v>0</v>
      </c>
      <c r="R273" s="138">
        <f t="shared" si="52"/>
        <v>0</v>
      </c>
      <c r="S273" s="138">
        <v>0</v>
      </c>
      <c r="T273" s="139">
        <f t="shared" si="53"/>
        <v>0</v>
      </c>
      <c r="AR273" s="140" t="s">
        <v>193</v>
      </c>
      <c r="AT273" s="140" t="s">
        <v>132</v>
      </c>
      <c r="AU273" s="140" t="s">
        <v>84</v>
      </c>
      <c r="AY273" s="13" t="s">
        <v>129</v>
      </c>
      <c r="BE273" s="141">
        <f t="shared" si="54"/>
        <v>0</v>
      </c>
      <c r="BF273" s="141">
        <f t="shared" si="55"/>
        <v>0</v>
      </c>
      <c r="BG273" s="141">
        <f t="shared" si="56"/>
        <v>0</v>
      </c>
      <c r="BH273" s="141">
        <f t="shared" si="57"/>
        <v>0</v>
      </c>
      <c r="BI273" s="141">
        <f t="shared" si="58"/>
        <v>0</v>
      </c>
      <c r="BJ273" s="13" t="s">
        <v>82</v>
      </c>
      <c r="BK273" s="141">
        <f t="shared" si="59"/>
        <v>0</v>
      </c>
      <c r="BL273" s="13" t="s">
        <v>193</v>
      </c>
      <c r="BM273" s="140" t="s">
        <v>710</v>
      </c>
    </row>
    <row r="274" spans="2:65" s="1" customFormat="1" ht="16.5" customHeight="1">
      <c r="B274" s="128"/>
      <c r="C274" s="129" t="s">
        <v>723</v>
      </c>
      <c r="D274" s="129" t="s">
        <v>132</v>
      </c>
      <c r="E274" s="130" t="s">
        <v>712</v>
      </c>
      <c r="F274" s="131" t="s">
        <v>713</v>
      </c>
      <c r="G274" s="132" t="s">
        <v>246</v>
      </c>
      <c r="H274" s="133">
        <v>1</v>
      </c>
      <c r="I274" s="134"/>
      <c r="J274" s="135">
        <f t="shared" si="50"/>
        <v>0</v>
      </c>
      <c r="K274" s="131" t="s">
        <v>1</v>
      </c>
      <c r="L274" s="28"/>
      <c r="M274" s="136" t="s">
        <v>1</v>
      </c>
      <c r="N274" s="137" t="s">
        <v>39</v>
      </c>
      <c r="P274" s="138">
        <f t="shared" si="51"/>
        <v>0</v>
      </c>
      <c r="Q274" s="138">
        <v>0</v>
      </c>
      <c r="R274" s="138">
        <f t="shared" si="52"/>
        <v>0</v>
      </c>
      <c r="S274" s="138">
        <v>0</v>
      </c>
      <c r="T274" s="139">
        <f t="shared" si="53"/>
        <v>0</v>
      </c>
      <c r="AR274" s="140" t="s">
        <v>193</v>
      </c>
      <c r="AT274" s="140" t="s">
        <v>132</v>
      </c>
      <c r="AU274" s="140" t="s">
        <v>84</v>
      </c>
      <c r="AY274" s="13" t="s">
        <v>129</v>
      </c>
      <c r="BE274" s="141">
        <f t="shared" si="54"/>
        <v>0</v>
      </c>
      <c r="BF274" s="141">
        <f t="shared" si="55"/>
        <v>0</v>
      </c>
      <c r="BG274" s="141">
        <f t="shared" si="56"/>
        <v>0</v>
      </c>
      <c r="BH274" s="141">
        <f t="shared" si="57"/>
        <v>0</v>
      </c>
      <c r="BI274" s="141">
        <f t="shared" si="58"/>
        <v>0</v>
      </c>
      <c r="BJ274" s="13" t="s">
        <v>82</v>
      </c>
      <c r="BK274" s="141">
        <f t="shared" si="59"/>
        <v>0</v>
      </c>
      <c r="BL274" s="13" t="s">
        <v>193</v>
      </c>
      <c r="BM274" s="140" t="s">
        <v>714</v>
      </c>
    </row>
    <row r="275" spans="2:65" s="1" customFormat="1" ht="16.5" customHeight="1">
      <c r="B275" s="128"/>
      <c r="C275" s="129" t="s">
        <v>727</v>
      </c>
      <c r="D275" s="129" t="s">
        <v>132</v>
      </c>
      <c r="E275" s="130" t="s">
        <v>716</v>
      </c>
      <c r="F275" s="131" t="s">
        <v>717</v>
      </c>
      <c r="G275" s="132" t="s">
        <v>246</v>
      </c>
      <c r="H275" s="133">
        <v>2</v>
      </c>
      <c r="I275" s="134"/>
      <c r="J275" s="135">
        <f t="shared" si="50"/>
        <v>0</v>
      </c>
      <c r="K275" s="131" t="s">
        <v>1</v>
      </c>
      <c r="L275" s="28"/>
      <c r="M275" s="136" t="s">
        <v>1</v>
      </c>
      <c r="N275" s="137" t="s">
        <v>39</v>
      </c>
      <c r="P275" s="138">
        <f t="shared" si="51"/>
        <v>0</v>
      </c>
      <c r="Q275" s="138">
        <v>0</v>
      </c>
      <c r="R275" s="138">
        <f t="shared" si="52"/>
        <v>0</v>
      </c>
      <c r="S275" s="138">
        <v>0</v>
      </c>
      <c r="T275" s="139">
        <f t="shared" si="53"/>
        <v>0</v>
      </c>
      <c r="AR275" s="140" t="s">
        <v>193</v>
      </c>
      <c r="AT275" s="140" t="s">
        <v>132</v>
      </c>
      <c r="AU275" s="140" t="s">
        <v>84</v>
      </c>
      <c r="AY275" s="13" t="s">
        <v>129</v>
      </c>
      <c r="BE275" s="141">
        <f t="shared" si="54"/>
        <v>0</v>
      </c>
      <c r="BF275" s="141">
        <f t="shared" si="55"/>
        <v>0</v>
      </c>
      <c r="BG275" s="141">
        <f t="shared" si="56"/>
        <v>0</v>
      </c>
      <c r="BH275" s="141">
        <f t="shared" si="57"/>
        <v>0</v>
      </c>
      <c r="BI275" s="141">
        <f t="shared" si="58"/>
        <v>0</v>
      </c>
      <c r="BJ275" s="13" t="s">
        <v>82</v>
      </c>
      <c r="BK275" s="141">
        <f t="shared" si="59"/>
        <v>0</v>
      </c>
      <c r="BL275" s="13" t="s">
        <v>193</v>
      </c>
      <c r="BM275" s="140" t="s">
        <v>718</v>
      </c>
    </row>
    <row r="276" spans="2:65" s="1" customFormat="1" ht="16.5" customHeight="1">
      <c r="B276" s="128"/>
      <c r="C276" s="129" t="s">
        <v>730</v>
      </c>
      <c r="D276" s="129" t="s">
        <v>132</v>
      </c>
      <c r="E276" s="130" t="s">
        <v>720</v>
      </c>
      <c r="F276" s="131" t="s">
        <v>721</v>
      </c>
      <c r="G276" s="132" t="s">
        <v>246</v>
      </c>
      <c r="H276" s="133">
        <v>1</v>
      </c>
      <c r="I276" s="134"/>
      <c r="J276" s="135">
        <f t="shared" si="50"/>
        <v>0</v>
      </c>
      <c r="K276" s="131" t="s">
        <v>1</v>
      </c>
      <c r="L276" s="28"/>
      <c r="M276" s="136" t="s">
        <v>1</v>
      </c>
      <c r="N276" s="137" t="s">
        <v>39</v>
      </c>
      <c r="P276" s="138">
        <f t="shared" si="51"/>
        <v>0</v>
      </c>
      <c r="Q276" s="138">
        <v>0</v>
      </c>
      <c r="R276" s="138">
        <f t="shared" si="52"/>
        <v>0</v>
      </c>
      <c r="S276" s="138">
        <v>0</v>
      </c>
      <c r="T276" s="139">
        <f t="shared" si="53"/>
        <v>0</v>
      </c>
      <c r="AR276" s="140" t="s">
        <v>193</v>
      </c>
      <c r="AT276" s="140" t="s">
        <v>132</v>
      </c>
      <c r="AU276" s="140" t="s">
        <v>84</v>
      </c>
      <c r="AY276" s="13" t="s">
        <v>129</v>
      </c>
      <c r="BE276" s="141">
        <f t="shared" si="54"/>
        <v>0</v>
      </c>
      <c r="BF276" s="141">
        <f t="shared" si="55"/>
        <v>0</v>
      </c>
      <c r="BG276" s="141">
        <f t="shared" si="56"/>
        <v>0</v>
      </c>
      <c r="BH276" s="141">
        <f t="shared" si="57"/>
        <v>0</v>
      </c>
      <c r="BI276" s="141">
        <f t="shared" si="58"/>
        <v>0</v>
      </c>
      <c r="BJ276" s="13" t="s">
        <v>82</v>
      </c>
      <c r="BK276" s="141">
        <f t="shared" si="59"/>
        <v>0</v>
      </c>
      <c r="BL276" s="13" t="s">
        <v>193</v>
      </c>
      <c r="BM276" s="140" t="s">
        <v>722</v>
      </c>
    </row>
    <row r="277" spans="2:65" s="1" customFormat="1" ht="16.5" customHeight="1">
      <c r="B277" s="128"/>
      <c r="C277" s="129" t="s">
        <v>734</v>
      </c>
      <c r="D277" s="129" t="s">
        <v>132</v>
      </c>
      <c r="E277" s="130" t="s">
        <v>724</v>
      </c>
      <c r="F277" s="131" t="s">
        <v>725</v>
      </c>
      <c r="G277" s="132" t="s">
        <v>246</v>
      </c>
      <c r="H277" s="133">
        <v>1</v>
      </c>
      <c r="I277" s="134"/>
      <c r="J277" s="135">
        <f t="shared" si="50"/>
        <v>0</v>
      </c>
      <c r="K277" s="131" t="s">
        <v>1</v>
      </c>
      <c r="L277" s="28"/>
      <c r="M277" s="136" t="s">
        <v>1</v>
      </c>
      <c r="N277" s="137" t="s">
        <v>39</v>
      </c>
      <c r="P277" s="138">
        <f t="shared" si="51"/>
        <v>0</v>
      </c>
      <c r="Q277" s="138">
        <v>0</v>
      </c>
      <c r="R277" s="138">
        <f t="shared" si="52"/>
        <v>0</v>
      </c>
      <c r="S277" s="138">
        <v>0</v>
      </c>
      <c r="T277" s="139">
        <f t="shared" si="53"/>
        <v>0</v>
      </c>
      <c r="AR277" s="140" t="s">
        <v>193</v>
      </c>
      <c r="AT277" s="140" t="s">
        <v>132</v>
      </c>
      <c r="AU277" s="140" t="s">
        <v>84</v>
      </c>
      <c r="AY277" s="13" t="s">
        <v>129</v>
      </c>
      <c r="BE277" s="141">
        <f t="shared" si="54"/>
        <v>0</v>
      </c>
      <c r="BF277" s="141">
        <f t="shared" si="55"/>
        <v>0</v>
      </c>
      <c r="BG277" s="141">
        <f t="shared" si="56"/>
        <v>0</v>
      </c>
      <c r="BH277" s="141">
        <f t="shared" si="57"/>
        <v>0</v>
      </c>
      <c r="BI277" s="141">
        <f t="shared" si="58"/>
        <v>0</v>
      </c>
      <c r="BJ277" s="13" t="s">
        <v>82</v>
      </c>
      <c r="BK277" s="141">
        <f t="shared" si="59"/>
        <v>0</v>
      </c>
      <c r="BL277" s="13" t="s">
        <v>193</v>
      </c>
      <c r="BM277" s="140" t="s">
        <v>726</v>
      </c>
    </row>
    <row r="278" spans="2:65" s="1" customFormat="1" ht="16.5" customHeight="1">
      <c r="B278" s="128"/>
      <c r="C278" s="129" t="s">
        <v>738</v>
      </c>
      <c r="D278" s="129" t="s">
        <v>132</v>
      </c>
      <c r="E278" s="130" t="s">
        <v>728</v>
      </c>
      <c r="F278" s="131" t="s">
        <v>721</v>
      </c>
      <c r="G278" s="132" t="s">
        <v>246</v>
      </c>
      <c r="H278" s="133">
        <v>1</v>
      </c>
      <c r="I278" s="134"/>
      <c r="J278" s="135">
        <f t="shared" si="50"/>
        <v>0</v>
      </c>
      <c r="K278" s="131" t="s">
        <v>1</v>
      </c>
      <c r="L278" s="28"/>
      <c r="M278" s="136" t="s">
        <v>1</v>
      </c>
      <c r="N278" s="137" t="s">
        <v>39</v>
      </c>
      <c r="P278" s="138">
        <f t="shared" si="51"/>
        <v>0</v>
      </c>
      <c r="Q278" s="138">
        <v>0</v>
      </c>
      <c r="R278" s="138">
        <f t="shared" si="52"/>
        <v>0</v>
      </c>
      <c r="S278" s="138">
        <v>0</v>
      </c>
      <c r="T278" s="139">
        <f t="shared" si="53"/>
        <v>0</v>
      </c>
      <c r="AR278" s="140" t="s">
        <v>193</v>
      </c>
      <c r="AT278" s="140" t="s">
        <v>132</v>
      </c>
      <c r="AU278" s="140" t="s">
        <v>84</v>
      </c>
      <c r="AY278" s="13" t="s">
        <v>129</v>
      </c>
      <c r="BE278" s="141">
        <f t="shared" si="54"/>
        <v>0</v>
      </c>
      <c r="BF278" s="141">
        <f t="shared" si="55"/>
        <v>0</v>
      </c>
      <c r="BG278" s="141">
        <f t="shared" si="56"/>
        <v>0</v>
      </c>
      <c r="BH278" s="141">
        <f t="shared" si="57"/>
        <v>0</v>
      </c>
      <c r="BI278" s="141">
        <f t="shared" si="58"/>
        <v>0</v>
      </c>
      <c r="BJ278" s="13" t="s">
        <v>82</v>
      </c>
      <c r="BK278" s="141">
        <f t="shared" si="59"/>
        <v>0</v>
      </c>
      <c r="BL278" s="13" t="s">
        <v>193</v>
      </c>
      <c r="BM278" s="140" t="s">
        <v>729</v>
      </c>
    </row>
    <row r="279" spans="2:65" s="1" customFormat="1" ht="16.5" customHeight="1">
      <c r="B279" s="128"/>
      <c r="C279" s="129" t="s">
        <v>742</v>
      </c>
      <c r="D279" s="129" t="s">
        <v>132</v>
      </c>
      <c r="E279" s="130" t="s">
        <v>731</v>
      </c>
      <c r="F279" s="131" t="s">
        <v>732</v>
      </c>
      <c r="G279" s="132" t="s">
        <v>246</v>
      </c>
      <c r="H279" s="133">
        <v>1</v>
      </c>
      <c r="I279" s="134"/>
      <c r="J279" s="135">
        <f t="shared" si="50"/>
        <v>0</v>
      </c>
      <c r="K279" s="131" t="s">
        <v>1</v>
      </c>
      <c r="L279" s="28"/>
      <c r="M279" s="136" t="s">
        <v>1</v>
      </c>
      <c r="N279" s="137" t="s">
        <v>39</v>
      </c>
      <c r="P279" s="138">
        <f t="shared" si="51"/>
        <v>0</v>
      </c>
      <c r="Q279" s="138">
        <v>0</v>
      </c>
      <c r="R279" s="138">
        <f t="shared" si="52"/>
        <v>0</v>
      </c>
      <c r="S279" s="138">
        <v>0</v>
      </c>
      <c r="T279" s="139">
        <f t="shared" si="53"/>
        <v>0</v>
      </c>
      <c r="AR279" s="140" t="s">
        <v>193</v>
      </c>
      <c r="AT279" s="140" t="s">
        <v>132</v>
      </c>
      <c r="AU279" s="140" t="s">
        <v>84</v>
      </c>
      <c r="AY279" s="13" t="s">
        <v>129</v>
      </c>
      <c r="BE279" s="141">
        <f t="shared" si="54"/>
        <v>0</v>
      </c>
      <c r="BF279" s="141">
        <f t="shared" si="55"/>
        <v>0</v>
      </c>
      <c r="BG279" s="141">
        <f t="shared" si="56"/>
        <v>0</v>
      </c>
      <c r="BH279" s="141">
        <f t="shared" si="57"/>
        <v>0</v>
      </c>
      <c r="BI279" s="141">
        <f t="shared" si="58"/>
        <v>0</v>
      </c>
      <c r="BJ279" s="13" t="s">
        <v>82</v>
      </c>
      <c r="BK279" s="141">
        <f t="shared" si="59"/>
        <v>0</v>
      </c>
      <c r="BL279" s="13" t="s">
        <v>193</v>
      </c>
      <c r="BM279" s="140" t="s">
        <v>733</v>
      </c>
    </row>
    <row r="280" spans="2:65" s="1" customFormat="1" ht="16.5" customHeight="1">
      <c r="B280" s="128"/>
      <c r="C280" s="129" t="s">
        <v>746</v>
      </c>
      <c r="D280" s="129" t="s">
        <v>132</v>
      </c>
      <c r="E280" s="130" t="s">
        <v>735</v>
      </c>
      <c r="F280" s="131" t="s">
        <v>736</v>
      </c>
      <c r="G280" s="132" t="s">
        <v>246</v>
      </c>
      <c r="H280" s="133">
        <v>1</v>
      </c>
      <c r="I280" s="134"/>
      <c r="J280" s="135">
        <f t="shared" si="50"/>
        <v>0</v>
      </c>
      <c r="K280" s="131" t="s">
        <v>1</v>
      </c>
      <c r="L280" s="28"/>
      <c r="M280" s="136" t="s">
        <v>1</v>
      </c>
      <c r="N280" s="137" t="s">
        <v>39</v>
      </c>
      <c r="P280" s="138">
        <f t="shared" si="51"/>
        <v>0</v>
      </c>
      <c r="Q280" s="138">
        <v>0</v>
      </c>
      <c r="R280" s="138">
        <f t="shared" si="52"/>
        <v>0</v>
      </c>
      <c r="S280" s="138">
        <v>0</v>
      </c>
      <c r="T280" s="139">
        <f t="shared" si="53"/>
        <v>0</v>
      </c>
      <c r="AR280" s="140" t="s">
        <v>193</v>
      </c>
      <c r="AT280" s="140" t="s">
        <v>132</v>
      </c>
      <c r="AU280" s="140" t="s">
        <v>84</v>
      </c>
      <c r="AY280" s="13" t="s">
        <v>129</v>
      </c>
      <c r="BE280" s="141">
        <f t="shared" si="54"/>
        <v>0</v>
      </c>
      <c r="BF280" s="141">
        <f t="shared" si="55"/>
        <v>0</v>
      </c>
      <c r="BG280" s="141">
        <f t="shared" si="56"/>
        <v>0</v>
      </c>
      <c r="BH280" s="141">
        <f t="shared" si="57"/>
        <v>0</v>
      </c>
      <c r="BI280" s="141">
        <f t="shared" si="58"/>
        <v>0</v>
      </c>
      <c r="BJ280" s="13" t="s">
        <v>82</v>
      </c>
      <c r="BK280" s="141">
        <f t="shared" si="59"/>
        <v>0</v>
      </c>
      <c r="BL280" s="13" t="s">
        <v>193</v>
      </c>
      <c r="BM280" s="140" t="s">
        <v>737</v>
      </c>
    </row>
    <row r="281" spans="2:65" s="1" customFormat="1" ht="16.5" customHeight="1">
      <c r="B281" s="128"/>
      <c r="C281" s="129" t="s">
        <v>750</v>
      </c>
      <c r="D281" s="129" t="s">
        <v>132</v>
      </c>
      <c r="E281" s="130" t="s">
        <v>739</v>
      </c>
      <c r="F281" s="131" t="s">
        <v>740</v>
      </c>
      <c r="G281" s="132" t="s">
        <v>246</v>
      </c>
      <c r="H281" s="133">
        <v>1</v>
      </c>
      <c r="I281" s="134"/>
      <c r="J281" s="135">
        <f t="shared" si="50"/>
        <v>0</v>
      </c>
      <c r="K281" s="131" t="s">
        <v>1</v>
      </c>
      <c r="L281" s="28"/>
      <c r="M281" s="136" t="s">
        <v>1</v>
      </c>
      <c r="N281" s="137" t="s">
        <v>39</v>
      </c>
      <c r="P281" s="138">
        <f t="shared" si="51"/>
        <v>0</v>
      </c>
      <c r="Q281" s="138">
        <v>0</v>
      </c>
      <c r="R281" s="138">
        <f t="shared" si="52"/>
        <v>0</v>
      </c>
      <c r="S281" s="138">
        <v>0</v>
      </c>
      <c r="T281" s="139">
        <f t="shared" si="53"/>
        <v>0</v>
      </c>
      <c r="AR281" s="140" t="s">
        <v>193</v>
      </c>
      <c r="AT281" s="140" t="s">
        <v>132</v>
      </c>
      <c r="AU281" s="140" t="s">
        <v>84</v>
      </c>
      <c r="AY281" s="13" t="s">
        <v>129</v>
      </c>
      <c r="BE281" s="141">
        <f t="shared" si="54"/>
        <v>0</v>
      </c>
      <c r="BF281" s="141">
        <f t="shared" si="55"/>
        <v>0</v>
      </c>
      <c r="BG281" s="141">
        <f t="shared" si="56"/>
        <v>0</v>
      </c>
      <c r="BH281" s="141">
        <f t="shared" si="57"/>
        <v>0</v>
      </c>
      <c r="BI281" s="141">
        <f t="shared" si="58"/>
        <v>0</v>
      </c>
      <c r="BJ281" s="13" t="s">
        <v>82</v>
      </c>
      <c r="BK281" s="141">
        <f t="shared" si="59"/>
        <v>0</v>
      </c>
      <c r="BL281" s="13" t="s">
        <v>193</v>
      </c>
      <c r="BM281" s="140" t="s">
        <v>741</v>
      </c>
    </row>
    <row r="282" spans="2:65" s="1" customFormat="1" ht="16.5" customHeight="1">
      <c r="B282" s="128"/>
      <c r="C282" s="129" t="s">
        <v>754</v>
      </c>
      <c r="D282" s="129" t="s">
        <v>132</v>
      </c>
      <c r="E282" s="130" t="s">
        <v>743</v>
      </c>
      <c r="F282" s="131" t="s">
        <v>744</v>
      </c>
      <c r="G282" s="132" t="s">
        <v>246</v>
      </c>
      <c r="H282" s="133">
        <v>1</v>
      </c>
      <c r="I282" s="134"/>
      <c r="J282" s="135">
        <f t="shared" si="50"/>
        <v>0</v>
      </c>
      <c r="K282" s="131" t="s">
        <v>1</v>
      </c>
      <c r="L282" s="28"/>
      <c r="M282" s="136" t="s">
        <v>1</v>
      </c>
      <c r="N282" s="137" t="s">
        <v>39</v>
      </c>
      <c r="P282" s="138">
        <f t="shared" si="51"/>
        <v>0</v>
      </c>
      <c r="Q282" s="138">
        <v>0</v>
      </c>
      <c r="R282" s="138">
        <f t="shared" si="52"/>
        <v>0</v>
      </c>
      <c r="S282" s="138">
        <v>0</v>
      </c>
      <c r="T282" s="139">
        <f t="shared" si="53"/>
        <v>0</v>
      </c>
      <c r="AR282" s="140" t="s">
        <v>193</v>
      </c>
      <c r="AT282" s="140" t="s">
        <v>132</v>
      </c>
      <c r="AU282" s="140" t="s">
        <v>84</v>
      </c>
      <c r="AY282" s="13" t="s">
        <v>129</v>
      </c>
      <c r="BE282" s="141">
        <f t="shared" si="54"/>
        <v>0</v>
      </c>
      <c r="BF282" s="141">
        <f t="shared" si="55"/>
        <v>0</v>
      </c>
      <c r="BG282" s="141">
        <f t="shared" si="56"/>
        <v>0</v>
      </c>
      <c r="BH282" s="141">
        <f t="shared" si="57"/>
        <v>0</v>
      </c>
      <c r="BI282" s="141">
        <f t="shared" si="58"/>
        <v>0</v>
      </c>
      <c r="BJ282" s="13" t="s">
        <v>82</v>
      </c>
      <c r="BK282" s="141">
        <f t="shared" si="59"/>
        <v>0</v>
      </c>
      <c r="BL282" s="13" t="s">
        <v>193</v>
      </c>
      <c r="BM282" s="140" t="s">
        <v>745</v>
      </c>
    </row>
    <row r="283" spans="2:65" s="1" customFormat="1" ht="16.5" customHeight="1">
      <c r="B283" s="128"/>
      <c r="C283" s="129" t="s">
        <v>758</v>
      </c>
      <c r="D283" s="129" t="s">
        <v>132</v>
      </c>
      <c r="E283" s="130" t="s">
        <v>747</v>
      </c>
      <c r="F283" s="131" t="s">
        <v>748</v>
      </c>
      <c r="G283" s="132" t="s">
        <v>246</v>
      </c>
      <c r="H283" s="133">
        <v>2</v>
      </c>
      <c r="I283" s="134"/>
      <c r="J283" s="135">
        <f t="shared" si="50"/>
        <v>0</v>
      </c>
      <c r="K283" s="131" t="s">
        <v>1</v>
      </c>
      <c r="L283" s="28"/>
      <c r="M283" s="136" t="s">
        <v>1</v>
      </c>
      <c r="N283" s="137" t="s">
        <v>39</v>
      </c>
      <c r="P283" s="138">
        <f t="shared" si="51"/>
        <v>0</v>
      </c>
      <c r="Q283" s="138">
        <v>0</v>
      </c>
      <c r="R283" s="138">
        <f t="shared" si="52"/>
        <v>0</v>
      </c>
      <c r="S283" s="138">
        <v>0</v>
      </c>
      <c r="T283" s="139">
        <f t="shared" si="53"/>
        <v>0</v>
      </c>
      <c r="AR283" s="140" t="s">
        <v>193</v>
      </c>
      <c r="AT283" s="140" t="s">
        <v>132</v>
      </c>
      <c r="AU283" s="140" t="s">
        <v>84</v>
      </c>
      <c r="AY283" s="13" t="s">
        <v>129</v>
      </c>
      <c r="BE283" s="141">
        <f t="shared" si="54"/>
        <v>0</v>
      </c>
      <c r="BF283" s="141">
        <f t="shared" si="55"/>
        <v>0</v>
      </c>
      <c r="BG283" s="141">
        <f t="shared" si="56"/>
        <v>0</v>
      </c>
      <c r="BH283" s="141">
        <f t="shared" si="57"/>
        <v>0</v>
      </c>
      <c r="BI283" s="141">
        <f t="shared" si="58"/>
        <v>0</v>
      </c>
      <c r="BJ283" s="13" t="s">
        <v>82</v>
      </c>
      <c r="BK283" s="141">
        <f t="shared" si="59"/>
        <v>0</v>
      </c>
      <c r="BL283" s="13" t="s">
        <v>193</v>
      </c>
      <c r="BM283" s="140" t="s">
        <v>749</v>
      </c>
    </row>
    <row r="284" spans="2:65" s="1" customFormat="1" ht="16.5" customHeight="1">
      <c r="B284" s="128"/>
      <c r="C284" s="129" t="s">
        <v>762</v>
      </c>
      <c r="D284" s="129" t="s">
        <v>132</v>
      </c>
      <c r="E284" s="130" t="s">
        <v>751</v>
      </c>
      <c r="F284" s="131" t="s">
        <v>752</v>
      </c>
      <c r="G284" s="132" t="s">
        <v>246</v>
      </c>
      <c r="H284" s="133">
        <v>1</v>
      </c>
      <c r="I284" s="134"/>
      <c r="J284" s="135">
        <f t="shared" si="50"/>
        <v>0</v>
      </c>
      <c r="K284" s="131" t="s">
        <v>1</v>
      </c>
      <c r="L284" s="28"/>
      <c r="M284" s="136" t="s">
        <v>1</v>
      </c>
      <c r="N284" s="137" t="s">
        <v>39</v>
      </c>
      <c r="P284" s="138">
        <f t="shared" si="51"/>
        <v>0</v>
      </c>
      <c r="Q284" s="138">
        <v>0</v>
      </c>
      <c r="R284" s="138">
        <f t="shared" si="52"/>
        <v>0</v>
      </c>
      <c r="S284" s="138">
        <v>0</v>
      </c>
      <c r="T284" s="139">
        <f t="shared" si="53"/>
        <v>0</v>
      </c>
      <c r="AR284" s="140" t="s">
        <v>193</v>
      </c>
      <c r="AT284" s="140" t="s">
        <v>132</v>
      </c>
      <c r="AU284" s="140" t="s">
        <v>84</v>
      </c>
      <c r="AY284" s="13" t="s">
        <v>129</v>
      </c>
      <c r="BE284" s="141">
        <f t="shared" si="54"/>
        <v>0</v>
      </c>
      <c r="BF284" s="141">
        <f t="shared" si="55"/>
        <v>0</v>
      </c>
      <c r="BG284" s="141">
        <f t="shared" si="56"/>
        <v>0</v>
      </c>
      <c r="BH284" s="141">
        <f t="shared" si="57"/>
        <v>0</v>
      </c>
      <c r="BI284" s="141">
        <f t="shared" si="58"/>
        <v>0</v>
      </c>
      <c r="BJ284" s="13" t="s">
        <v>82</v>
      </c>
      <c r="BK284" s="141">
        <f t="shared" si="59"/>
        <v>0</v>
      </c>
      <c r="BL284" s="13" t="s">
        <v>193</v>
      </c>
      <c r="BM284" s="140" t="s">
        <v>753</v>
      </c>
    </row>
    <row r="285" spans="2:65" s="1" customFormat="1" ht="16.5" customHeight="1">
      <c r="B285" s="128"/>
      <c r="C285" s="129" t="s">
        <v>766</v>
      </c>
      <c r="D285" s="129" t="s">
        <v>132</v>
      </c>
      <c r="E285" s="130" t="s">
        <v>755</v>
      </c>
      <c r="F285" s="131" t="s">
        <v>756</v>
      </c>
      <c r="G285" s="132" t="s">
        <v>246</v>
      </c>
      <c r="H285" s="133">
        <v>1</v>
      </c>
      <c r="I285" s="134"/>
      <c r="J285" s="135">
        <f t="shared" si="50"/>
        <v>0</v>
      </c>
      <c r="K285" s="131" t="s">
        <v>1</v>
      </c>
      <c r="L285" s="28"/>
      <c r="M285" s="136" t="s">
        <v>1</v>
      </c>
      <c r="N285" s="137" t="s">
        <v>39</v>
      </c>
      <c r="P285" s="138">
        <f t="shared" si="51"/>
        <v>0</v>
      </c>
      <c r="Q285" s="138">
        <v>0</v>
      </c>
      <c r="R285" s="138">
        <f t="shared" si="52"/>
        <v>0</v>
      </c>
      <c r="S285" s="138">
        <v>0</v>
      </c>
      <c r="T285" s="139">
        <f t="shared" si="53"/>
        <v>0</v>
      </c>
      <c r="AR285" s="140" t="s">
        <v>193</v>
      </c>
      <c r="AT285" s="140" t="s">
        <v>132</v>
      </c>
      <c r="AU285" s="140" t="s">
        <v>84</v>
      </c>
      <c r="AY285" s="13" t="s">
        <v>129</v>
      </c>
      <c r="BE285" s="141">
        <f t="shared" si="54"/>
        <v>0</v>
      </c>
      <c r="BF285" s="141">
        <f t="shared" si="55"/>
        <v>0</v>
      </c>
      <c r="BG285" s="141">
        <f t="shared" si="56"/>
        <v>0</v>
      </c>
      <c r="BH285" s="141">
        <f t="shared" si="57"/>
        <v>0</v>
      </c>
      <c r="BI285" s="141">
        <f t="shared" si="58"/>
        <v>0</v>
      </c>
      <c r="BJ285" s="13" t="s">
        <v>82</v>
      </c>
      <c r="BK285" s="141">
        <f t="shared" si="59"/>
        <v>0</v>
      </c>
      <c r="BL285" s="13" t="s">
        <v>193</v>
      </c>
      <c r="BM285" s="140" t="s">
        <v>757</v>
      </c>
    </row>
    <row r="286" spans="2:65" s="1" customFormat="1" ht="16.5" customHeight="1">
      <c r="B286" s="128"/>
      <c r="C286" s="129" t="s">
        <v>771</v>
      </c>
      <c r="D286" s="129" t="s">
        <v>132</v>
      </c>
      <c r="E286" s="130" t="s">
        <v>759</v>
      </c>
      <c r="F286" s="131" t="s">
        <v>760</v>
      </c>
      <c r="G286" s="132" t="s">
        <v>246</v>
      </c>
      <c r="H286" s="133">
        <v>1</v>
      </c>
      <c r="I286" s="134"/>
      <c r="J286" s="135">
        <f t="shared" si="50"/>
        <v>0</v>
      </c>
      <c r="K286" s="131" t="s">
        <v>1</v>
      </c>
      <c r="L286" s="28"/>
      <c r="M286" s="136" t="s">
        <v>1</v>
      </c>
      <c r="N286" s="137" t="s">
        <v>39</v>
      </c>
      <c r="P286" s="138">
        <f t="shared" si="51"/>
        <v>0</v>
      </c>
      <c r="Q286" s="138">
        <v>0</v>
      </c>
      <c r="R286" s="138">
        <f t="shared" si="52"/>
        <v>0</v>
      </c>
      <c r="S286" s="138">
        <v>0</v>
      </c>
      <c r="T286" s="139">
        <f t="shared" si="53"/>
        <v>0</v>
      </c>
      <c r="AR286" s="140" t="s">
        <v>193</v>
      </c>
      <c r="AT286" s="140" t="s">
        <v>132</v>
      </c>
      <c r="AU286" s="140" t="s">
        <v>84</v>
      </c>
      <c r="AY286" s="13" t="s">
        <v>129</v>
      </c>
      <c r="BE286" s="141">
        <f t="shared" si="54"/>
        <v>0</v>
      </c>
      <c r="BF286" s="141">
        <f t="shared" si="55"/>
        <v>0</v>
      </c>
      <c r="BG286" s="141">
        <f t="shared" si="56"/>
        <v>0</v>
      </c>
      <c r="BH286" s="141">
        <f t="shared" si="57"/>
        <v>0</v>
      </c>
      <c r="BI286" s="141">
        <f t="shared" si="58"/>
        <v>0</v>
      </c>
      <c r="BJ286" s="13" t="s">
        <v>82</v>
      </c>
      <c r="BK286" s="141">
        <f t="shared" si="59"/>
        <v>0</v>
      </c>
      <c r="BL286" s="13" t="s">
        <v>193</v>
      </c>
      <c r="BM286" s="140" t="s">
        <v>761</v>
      </c>
    </row>
    <row r="287" spans="2:65" s="1" customFormat="1" ht="16.5" customHeight="1">
      <c r="B287" s="128"/>
      <c r="C287" s="129" t="s">
        <v>775</v>
      </c>
      <c r="D287" s="129" t="s">
        <v>132</v>
      </c>
      <c r="E287" s="130" t="s">
        <v>763</v>
      </c>
      <c r="F287" s="131" t="s">
        <v>1127</v>
      </c>
      <c r="G287" s="132" t="s">
        <v>246</v>
      </c>
      <c r="H287" s="133">
        <v>1</v>
      </c>
      <c r="I287" s="134"/>
      <c r="J287" s="135">
        <f t="shared" si="50"/>
        <v>0</v>
      </c>
      <c r="K287" s="131" t="s">
        <v>1</v>
      </c>
      <c r="L287" s="28"/>
      <c r="M287" s="136" t="s">
        <v>1</v>
      </c>
      <c r="N287" s="137" t="s">
        <v>39</v>
      </c>
      <c r="P287" s="138">
        <f t="shared" si="51"/>
        <v>0</v>
      </c>
      <c r="Q287" s="138">
        <v>0</v>
      </c>
      <c r="R287" s="138">
        <f t="shared" si="52"/>
        <v>0</v>
      </c>
      <c r="S287" s="138">
        <v>0</v>
      </c>
      <c r="T287" s="139">
        <f t="shared" si="53"/>
        <v>0</v>
      </c>
      <c r="AR287" s="140" t="s">
        <v>193</v>
      </c>
      <c r="AT287" s="140" t="s">
        <v>132</v>
      </c>
      <c r="AU287" s="140" t="s">
        <v>84</v>
      </c>
      <c r="AY287" s="13" t="s">
        <v>129</v>
      </c>
      <c r="BE287" s="141">
        <f t="shared" si="54"/>
        <v>0</v>
      </c>
      <c r="BF287" s="141">
        <f t="shared" si="55"/>
        <v>0</v>
      </c>
      <c r="BG287" s="141">
        <f t="shared" si="56"/>
        <v>0</v>
      </c>
      <c r="BH287" s="141">
        <f t="shared" si="57"/>
        <v>0</v>
      </c>
      <c r="BI287" s="141">
        <f t="shared" si="58"/>
        <v>0</v>
      </c>
      <c r="BJ287" s="13" t="s">
        <v>82</v>
      </c>
      <c r="BK287" s="141">
        <f t="shared" si="59"/>
        <v>0</v>
      </c>
      <c r="BL287" s="13" t="s">
        <v>193</v>
      </c>
      <c r="BM287" s="140" t="s">
        <v>765</v>
      </c>
    </row>
    <row r="288" spans="2:65" s="1" customFormat="1" ht="16.5" customHeight="1">
      <c r="B288" s="128"/>
      <c r="C288" s="129" t="s">
        <v>778</v>
      </c>
      <c r="D288" s="129" t="s">
        <v>132</v>
      </c>
      <c r="E288" s="130" t="s">
        <v>767</v>
      </c>
      <c r="F288" s="131" t="s">
        <v>768</v>
      </c>
      <c r="G288" s="132" t="s">
        <v>769</v>
      </c>
      <c r="H288" s="133">
        <v>12</v>
      </c>
      <c r="I288" s="134"/>
      <c r="J288" s="135">
        <f t="shared" si="50"/>
        <v>0</v>
      </c>
      <c r="K288" s="131" t="s">
        <v>1</v>
      </c>
      <c r="L288" s="28"/>
      <c r="M288" s="136" t="s">
        <v>1</v>
      </c>
      <c r="N288" s="137" t="s">
        <v>39</v>
      </c>
      <c r="P288" s="138">
        <f t="shared" si="51"/>
        <v>0</v>
      </c>
      <c r="Q288" s="138">
        <v>0</v>
      </c>
      <c r="R288" s="138">
        <f t="shared" si="52"/>
        <v>0</v>
      </c>
      <c r="S288" s="138">
        <v>0</v>
      </c>
      <c r="T288" s="139">
        <f t="shared" si="53"/>
        <v>0</v>
      </c>
      <c r="AR288" s="140" t="s">
        <v>193</v>
      </c>
      <c r="AT288" s="140" t="s">
        <v>132</v>
      </c>
      <c r="AU288" s="140" t="s">
        <v>84</v>
      </c>
      <c r="AY288" s="13" t="s">
        <v>129</v>
      </c>
      <c r="BE288" s="141">
        <f t="shared" si="54"/>
        <v>0</v>
      </c>
      <c r="BF288" s="141">
        <f t="shared" si="55"/>
        <v>0</v>
      </c>
      <c r="BG288" s="141">
        <f t="shared" si="56"/>
        <v>0</v>
      </c>
      <c r="BH288" s="141">
        <f t="shared" si="57"/>
        <v>0</v>
      </c>
      <c r="BI288" s="141">
        <f t="shared" si="58"/>
        <v>0</v>
      </c>
      <c r="BJ288" s="13" t="s">
        <v>82</v>
      </c>
      <c r="BK288" s="141">
        <f t="shared" si="59"/>
        <v>0</v>
      </c>
      <c r="BL288" s="13" t="s">
        <v>193</v>
      </c>
      <c r="BM288" s="140" t="s">
        <v>770</v>
      </c>
    </row>
    <row r="289" spans="2:65" s="1" customFormat="1" ht="36">
      <c r="B289" s="128"/>
      <c r="C289" s="129" t="s">
        <v>782</v>
      </c>
      <c r="D289" s="129" t="s">
        <v>132</v>
      </c>
      <c r="E289" s="130" t="s">
        <v>772</v>
      </c>
      <c r="F289" s="131" t="s">
        <v>773</v>
      </c>
      <c r="G289" s="132" t="s">
        <v>246</v>
      </c>
      <c r="H289" s="133">
        <v>1</v>
      </c>
      <c r="I289" s="134"/>
      <c r="J289" s="135">
        <f t="shared" si="50"/>
        <v>0</v>
      </c>
      <c r="K289" s="131" t="s">
        <v>1</v>
      </c>
      <c r="L289" s="28"/>
      <c r="M289" s="136" t="s">
        <v>1</v>
      </c>
      <c r="N289" s="137" t="s">
        <v>39</v>
      </c>
      <c r="P289" s="138">
        <f t="shared" si="51"/>
        <v>0</v>
      </c>
      <c r="Q289" s="138">
        <v>0</v>
      </c>
      <c r="R289" s="138">
        <f t="shared" si="52"/>
        <v>0</v>
      </c>
      <c r="S289" s="138">
        <v>0</v>
      </c>
      <c r="T289" s="139">
        <f t="shared" si="53"/>
        <v>0</v>
      </c>
      <c r="AR289" s="140" t="s">
        <v>193</v>
      </c>
      <c r="AT289" s="140" t="s">
        <v>132</v>
      </c>
      <c r="AU289" s="140" t="s">
        <v>84</v>
      </c>
      <c r="AY289" s="13" t="s">
        <v>129</v>
      </c>
      <c r="BE289" s="141">
        <f t="shared" si="54"/>
        <v>0</v>
      </c>
      <c r="BF289" s="141">
        <f t="shared" si="55"/>
        <v>0</v>
      </c>
      <c r="BG289" s="141">
        <f t="shared" si="56"/>
        <v>0</v>
      </c>
      <c r="BH289" s="141">
        <f t="shared" si="57"/>
        <v>0</v>
      </c>
      <c r="BI289" s="141">
        <f t="shared" si="58"/>
        <v>0</v>
      </c>
      <c r="BJ289" s="13" t="s">
        <v>82</v>
      </c>
      <c r="BK289" s="141">
        <f t="shared" si="59"/>
        <v>0</v>
      </c>
      <c r="BL289" s="13" t="s">
        <v>193</v>
      </c>
      <c r="BM289" s="140" t="s">
        <v>774</v>
      </c>
    </row>
    <row r="290" spans="2:65" s="1" customFormat="1" ht="16.5" customHeight="1">
      <c r="B290" s="128"/>
      <c r="C290" s="129" t="s">
        <v>786</v>
      </c>
      <c r="D290" s="129" t="s">
        <v>132</v>
      </c>
      <c r="E290" s="130" t="s">
        <v>776</v>
      </c>
      <c r="F290" s="131" t="s">
        <v>1127</v>
      </c>
      <c r="G290" s="132" t="s">
        <v>191</v>
      </c>
      <c r="H290" s="133">
        <v>20</v>
      </c>
      <c r="I290" s="134"/>
      <c r="J290" s="135">
        <f t="shared" si="50"/>
        <v>0</v>
      </c>
      <c r="K290" s="131" t="s">
        <v>1</v>
      </c>
      <c r="L290" s="28"/>
      <c r="M290" s="136" t="s">
        <v>1</v>
      </c>
      <c r="N290" s="137" t="s">
        <v>39</v>
      </c>
      <c r="P290" s="138">
        <f t="shared" si="51"/>
        <v>0</v>
      </c>
      <c r="Q290" s="138">
        <v>0</v>
      </c>
      <c r="R290" s="138">
        <f t="shared" si="52"/>
        <v>0</v>
      </c>
      <c r="S290" s="138">
        <v>0</v>
      </c>
      <c r="T290" s="139">
        <f t="shared" si="53"/>
        <v>0</v>
      </c>
      <c r="AR290" s="140" t="s">
        <v>193</v>
      </c>
      <c r="AT290" s="140" t="s">
        <v>132</v>
      </c>
      <c r="AU290" s="140" t="s">
        <v>84</v>
      </c>
      <c r="AY290" s="13" t="s">
        <v>129</v>
      </c>
      <c r="BE290" s="141">
        <f t="shared" si="54"/>
        <v>0</v>
      </c>
      <c r="BF290" s="141">
        <f t="shared" si="55"/>
        <v>0</v>
      </c>
      <c r="BG290" s="141">
        <f t="shared" si="56"/>
        <v>0</v>
      </c>
      <c r="BH290" s="141">
        <f t="shared" si="57"/>
        <v>0</v>
      </c>
      <c r="BI290" s="141">
        <f t="shared" si="58"/>
        <v>0</v>
      </c>
      <c r="BJ290" s="13" t="s">
        <v>82</v>
      </c>
      <c r="BK290" s="141">
        <f t="shared" si="59"/>
        <v>0</v>
      </c>
      <c r="BL290" s="13" t="s">
        <v>193</v>
      </c>
      <c r="BM290" s="140" t="s">
        <v>777</v>
      </c>
    </row>
    <row r="291" spans="2:65" s="1" customFormat="1" ht="16.5" customHeight="1">
      <c r="B291" s="128"/>
      <c r="C291" s="129" t="s">
        <v>790</v>
      </c>
      <c r="D291" s="129" t="s">
        <v>132</v>
      </c>
      <c r="E291" s="130" t="s">
        <v>779</v>
      </c>
      <c r="F291" s="131" t="s">
        <v>780</v>
      </c>
      <c r="G291" s="132" t="s">
        <v>246</v>
      </c>
      <c r="H291" s="133">
        <v>1</v>
      </c>
      <c r="I291" s="134"/>
      <c r="J291" s="135">
        <f t="shared" si="50"/>
        <v>0</v>
      </c>
      <c r="K291" s="131" t="s">
        <v>1</v>
      </c>
      <c r="L291" s="28"/>
      <c r="M291" s="136" t="s">
        <v>1</v>
      </c>
      <c r="N291" s="137" t="s">
        <v>39</v>
      </c>
      <c r="P291" s="138">
        <f t="shared" si="51"/>
        <v>0</v>
      </c>
      <c r="Q291" s="138">
        <v>0</v>
      </c>
      <c r="R291" s="138">
        <f t="shared" si="52"/>
        <v>0</v>
      </c>
      <c r="S291" s="138">
        <v>0</v>
      </c>
      <c r="T291" s="139">
        <f t="shared" si="53"/>
        <v>0</v>
      </c>
      <c r="AR291" s="140" t="s">
        <v>193</v>
      </c>
      <c r="AT291" s="140" t="s">
        <v>132</v>
      </c>
      <c r="AU291" s="140" t="s">
        <v>84</v>
      </c>
      <c r="AY291" s="13" t="s">
        <v>129</v>
      </c>
      <c r="BE291" s="141">
        <f t="shared" si="54"/>
        <v>0</v>
      </c>
      <c r="BF291" s="141">
        <f t="shared" si="55"/>
        <v>0</v>
      </c>
      <c r="BG291" s="141">
        <f t="shared" si="56"/>
        <v>0</v>
      </c>
      <c r="BH291" s="141">
        <f t="shared" si="57"/>
        <v>0</v>
      </c>
      <c r="BI291" s="141">
        <f t="shared" si="58"/>
        <v>0</v>
      </c>
      <c r="BJ291" s="13" t="s">
        <v>82</v>
      </c>
      <c r="BK291" s="141">
        <f t="shared" si="59"/>
        <v>0</v>
      </c>
      <c r="BL291" s="13" t="s">
        <v>193</v>
      </c>
      <c r="BM291" s="140" t="s">
        <v>781</v>
      </c>
    </row>
    <row r="292" spans="2:65" s="1" customFormat="1" ht="24">
      <c r="B292" s="128"/>
      <c r="C292" s="129" t="s">
        <v>794</v>
      </c>
      <c r="D292" s="129" t="s">
        <v>132</v>
      </c>
      <c r="E292" s="130" t="s">
        <v>783</v>
      </c>
      <c r="F292" s="131" t="s">
        <v>784</v>
      </c>
      <c r="G292" s="132" t="s">
        <v>769</v>
      </c>
      <c r="H292" s="133">
        <v>4</v>
      </c>
      <c r="I292" s="134"/>
      <c r="J292" s="135">
        <f t="shared" si="50"/>
        <v>0</v>
      </c>
      <c r="K292" s="131" t="s">
        <v>1</v>
      </c>
      <c r="L292" s="28"/>
      <c r="M292" s="136" t="s">
        <v>1</v>
      </c>
      <c r="N292" s="137" t="s">
        <v>39</v>
      </c>
      <c r="P292" s="138">
        <f t="shared" si="51"/>
        <v>0</v>
      </c>
      <c r="Q292" s="138">
        <v>0</v>
      </c>
      <c r="R292" s="138">
        <f t="shared" si="52"/>
        <v>0</v>
      </c>
      <c r="S292" s="138">
        <v>0</v>
      </c>
      <c r="T292" s="139">
        <f t="shared" si="53"/>
        <v>0</v>
      </c>
      <c r="AR292" s="140" t="s">
        <v>193</v>
      </c>
      <c r="AT292" s="140" t="s">
        <v>132</v>
      </c>
      <c r="AU292" s="140" t="s">
        <v>84</v>
      </c>
      <c r="AY292" s="13" t="s">
        <v>129</v>
      </c>
      <c r="BE292" s="141">
        <f t="shared" si="54"/>
        <v>0</v>
      </c>
      <c r="BF292" s="141">
        <f t="shared" si="55"/>
        <v>0</v>
      </c>
      <c r="BG292" s="141">
        <f t="shared" si="56"/>
        <v>0</v>
      </c>
      <c r="BH292" s="141">
        <f t="shared" si="57"/>
        <v>0</v>
      </c>
      <c r="BI292" s="141">
        <f t="shared" si="58"/>
        <v>0</v>
      </c>
      <c r="BJ292" s="13" t="s">
        <v>82</v>
      </c>
      <c r="BK292" s="141">
        <f t="shared" si="59"/>
        <v>0</v>
      </c>
      <c r="BL292" s="13" t="s">
        <v>193</v>
      </c>
      <c r="BM292" s="140" t="s">
        <v>785</v>
      </c>
    </row>
    <row r="293" spans="2:65" s="1" customFormat="1" ht="36">
      <c r="B293" s="128"/>
      <c r="C293" s="129" t="s">
        <v>798</v>
      </c>
      <c r="D293" s="129" t="s">
        <v>132</v>
      </c>
      <c r="E293" s="130" t="s">
        <v>787</v>
      </c>
      <c r="F293" s="131" t="s">
        <v>788</v>
      </c>
      <c r="G293" s="132" t="s">
        <v>769</v>
      </c>
      <c r="H293" s="133">
        <v>12</v>
      </c>
      <c r="I293" s="134"/>
      <c r="J293" s="135">
        <f t="shared" si="50"/>
        <v>0</v>
      </c>
      <c r="K293" s="131" t="s">
        <v>1</v>
      </c>
      <c r="L293" s="28"/>
      <c r="M293" s="136" t="s">
        <v>1</v>
      </c>
      <c r="N293" s="137" t="s">
        <v>39</v>
      </c>
      <c r="P293" s="138">
        <f t="shared" si="51"/>
        <v>0</v>
      </c>
      <c r="Q293" s="138">
        <v>0</v>
      </c>
      <c r="R293" s="138">
        <f t="shared" si="52"/>
        <v>0</v>
      </c>
      <c r="S293" s="138">
        <v>0</v>
      </c>
      <c r="T293" s="139">
        <f t="shared" si="53"/>
        <v>0</v>
      </c>
      <c r="AR293" s="140" t="s">
        <v>193</v>
      </c>
      <c r="AT293" s="140" t="s">
        <v>132</v>
      </c>
      <c r="AU293" s="140" t="s">
        <v>84</v>
      </c>
      <c r="AY293" s="13" t="s">
        <v>129</v>
      </c>
      <c r="BE293" s="141">
        <f t="shared" si="54"/>
        <v>0</v>
      </c>
      <c r="BF293" s="141">
        <f t="shared" si="55"/>
        <v>0</v>
      </c>
      <c r="BG293" s="141">
        <f t="shared" si="56"/>
        <v>0</v>
      </c>
      <c r="BH293" s="141">
        <f t="shared" si="57"/>
        <v>0</v>
      </c>
      <c r="BI293" s="141">
        <f t="shared" si="58"/>
        <v>0</v>
      </c>
      <c r="BJ293" s="13" t="s">
        <v>82</v>
      </c>
      <c r="BK293" s="141">
        <f t="shared" si="59"/>
        <v>0</v>
      </c>
      <c r="BL293" s="13" t="s">
        <v>193</v>
      </c>
      <c r="BM293" s="140" t="s">
        <v>789</v>
      </c>
    </row>
    <row r="294" spans="2:65" s="1" customFormat="1" ht="33" customHeight="1">
      <c r="B294" s="128"/>
      <c r="C294" s="129" t="s">
        <v>804</v>
      </c>
      <c r="D294" s="129" t="s">
        <v>132</v>
      </c>
      <c r="E294" s="130" t="s">
        <v>791</v>
      </c>
      <c r="F294" s="131" t="s">
        <v>792</v>
      </c>
      <c r="G294" s="132" t="s">
        <v>191</v>
      </c>
      <c r="H294" s="133">
        <v>25</v>
      </c>
      <c r="I294" s="134"/>
      <c r="J294" s="135">
        <f t="shared" si="50"/>
        <v>0</v>
      </c>
      <c r="K294" s="131" t="s">
        <v>1</v>
      </c>
      <c r="L294" s="28"/>
      <c r="M294" s="136" t="s">
        <v>1</v>
      </c>
      <c r="N294" s="137" t="s">
        <v>39</v>
      </c>
      <c r="P294" s="138">
        <f t="shared" si="51"/>
        <v>0</v>
      </c>
      <c r="Q294" s="138">
        <v>0</v>
      </c>
      <c r="R294" s="138">
        <f t="shared" si="52"/>
        <v>0</v>
      </c>
      <c r="S294" s="138">
        <v>0</v>
      </c>
      <c r="T294" s="139">
        <f t="shared" si="53"/>
        <v>0</v>
      </c>
      <c r="AR294" s="140" t="s">
        <v>193</v>
      </c>
      <c r="AT294" s="140" t="s">
        <v>132</v>
      </c>
      <c r="AU294" s="140" t="s">
        <v>84</v>
      </c>
      <c r="AY294" s="13" t="s">
        <v>129</v>
      </c>
      <c r="BE294" s="141">
        <f t="shared" si="54"/>
        <v>0</v>
      </c>
      <c r="BF294" s="141">
        <f t="shared" si="55"/>
        <v>0</v>
      </c>
      <c r="BG294" s="141">
        <f t="shared" si="56"/>
        <v>0</v>
      </c>
      <c r="BH294" s="141">
        <f t="shared" si="57"/>
        <v>0</v>
      </c>
      <c r="BI294" s="141">
        <f t="shared" si="58"/>
        <v>0</v>
      </c>
      <c r="BJ294" s="13" t="s">
        <v>82</v>
      </c>
      <c r="BK294" s="141">
        <f t="shared" si="59"/>
        <v>0</v>
      </c>
      <c r="BL294" s="13" t="s">
        <v>193</v>
      </c>
      <c r="BM294" s="140" t="s">
        <v>793</v>
      </c>
    </row>
    <row r="295" spans="2:65" s="1" customFormat="1" ht="16.5" customHeight="1">
      <c r="B295" s="128"/>
      <c r="C295" s="129" t="s">
        <v>811</v>
      </c>
      <c r="D295" s="129" t="s">
        <v>132</v>
      </c>
      <c r="E295" s="130" t="s">
        <v>795</v>
      </c>
      <c r="F295" s="131" t="s">
        <v>796</v>
      </c>
      <c r="G295" s="132" t="s">
        <v>246</v>
      </c>
      <c r="H295" s="133">
        <v>1</v>
      </c>
      <c r="I295" s="134"/>
      <c r="J295" s="135">
        <f t="shared" si="50"/>
        <v>0</v>
      </c>
      <c r="K295" s="131" t="s">
        <v>1</v>
      </c>
      <c r="L295" s="28"/>
      <c r="M295" s="136" t="s">
        <v>1</v>
      </c>
      <c r="N295" s="137" t="s">
        <v>39</v>
      </c>
      <c r="P295" s="138">
        <f t="shared" si="51"/>
        <v>0</v>
      </c>
      <c r="Q295" s="138">
        <v>0</v>
      </c>
      <c r="R295" s="138">
        <f t="shared" si="52"/>
        <v>0</v>
      </c>
      <c r="S295" s="138">
        <v>0</v>
      </c>
      <c r="T295" s="139">
        <f t="shared" si="53"/>
        <v>0</v>
      </c>
      <c r="AR295" s="140" t="s">
        <v>193</v>
      </c>
      <c r="AT295" s="140" t="s">
        <v>132</v>
      </c>
      <c r="AU295" s="140" t="s">
        <v>84</v>
      </c>
      <c r="AY295" s="13" t="s">
        <v>129</v>
      </c>
      <c r="BE295" s="141">
        <f t="shared" si="54"/>
        <v>0</v>
      </c>
      <c r="BF295" s="141">
        <f t="shared" si="55"/>
        <v>0</v>
      </c>
      <c r="BG295" s="141">
        <f t="shared" si="56"/>
        <v>0</v>
      </c>
      <c r="BH295" s="141">
        <f t="shared" si="57"/>
        <v>0</v>
      </c>
      <c r="BI295" s="141">
        <f t="shared" si="58"/>
        <v>0</v>
      </c>
      <c r="BJ295" s="13" t="s">
        <v>82</v>
      </c>
      <c r="BK295" s="141">
        <f t="shared" si="59"/>
        <v>0</v>
      </c>
      <c r="BL295" s="13" t="s">
        <v>193</v>
      </c>
      <c r="BM295" s="140" t="s">
        <v>797</v>
      </c>
    </row>
    <row r="296" spans="2:65" s="1" customFormat="1" ht="16.5" customHeight="1">
      <c r="B296" s="128"/>
      <c r="C296" s="129" t="s">
        <v>816</v>
      </c>
      <c r="D296" s="129" t="s">
        <v>132</v>
      </c>
      <c r="E296" s="130" t="s">
        <v>799</v>
      </c>
      <c r="F296" s="131" t="s">
        <v>800</v>
      </c>
      <c r="G296" s="132" t="s">
        <v>769</v>
      </c>
      <c r="H296" s="133">
        <v>12</v>
      </c>
      <c r="I296" s="134"/>
      <c r="J296" s="135">
        <f t="shared" si="50"/>
        <v>0</v>
      </c>
      <c r="K296" s="131" t="s">
        <v>1</v>
      </c>
      <c r="L296" s="28"/>
      <c r="M296" s="136" t="s">
        <v>1</v>
      </c>
      <c r="N296" s="137" t="s">
        <v>39</v>
      </c>
      <c r="P296" s="138">
        <f t="shared" si="51"/>
        <v>0</v>
      </c>
      <c r="Q296" s="138">
        <v>0</v>
      </c>
      <c r="R296" s="138">
        <f t="shared" si="52"/>
        <v>0</v>
      </c>
      <c r="S296" s="138">
        <v>0</v>
      </c>
      <c r="T296" s="139">
        <f t="shared" si="53"/>
        <v>0</v>
      </c>
      <c r="AR296" s="140" t="s">
        <v>193</v>
      </c>
      <c r="AT296" s="140" t="s">
        <v>132</v>
      </c>
      <c r="AU296" s="140" t="s">
        <v>84</v>
      </c>
      <c r="AY296" s="13" t="s">
        <v>129</v>
      </c>
      <c r="BE296" s="141">
        <f t="shared" si="54"/>
        <v>0</v>
      </c>
      <c r="BF296" s="141">
        <f t="shared" si="55"/>
        <v>0</v>
      </c>
      <c r="BG296" s="141">
        <f t="shared" si="56"/>
        <v>0</v>
      </c>
      <c r="BH296" s="141">
        <f t="shared" si="57"/>
        <v>0</v>
      </c>
      <c r="BI296" s="141">
        <f t="shared" si="58"/>
        <v>0</v>
      </c>
      <c r="BJ296" s="13" t="s">
        <v>82</v>
      </c>
      <c r="BK296" s="141">
        <f t="shared" si="59"/>
        <v>0</v>
      </c>
      <c r="BL296" s="13" t="s">
        <v>193</v>
      </c>
      <c r="BM296" s="140" t="s">
        <v>801</v>
      </c>
    </row>
    <row r="297" spans="2:65" s="11" customFormat="1" ht="25.9" customHeight="1">
      <c r="B297" s="116"/>
      <c r="D297" s="117" t="s">
        <v>73</v>
      </c>
      <c r="E297" s="118" t="s">
        <v>802</v>
      </c>
      <c r="F297" s="118" t="s">
        <v>803</v>
      </c>
      <c r="I297" s="119"/>
      <c r="J297" s="120">
        <f>BK297</f>
        <v>0</v>
      </c>
      <c r="L297" s="116"/>
      <c r="M297" s="121"/>
      <c r="P297" s="122">
        <f>P298</f>
        <v>0</v>
      </c>
      <c r="R297" s="122">
        <f>R298</f>
        <v>0</v>
      </c>
      <c r="T297" s="123">
        <f>T298</f>
        <v>0</v>
      </c>
      <c r="AR297" s="117" t="s">
        <v>136</v>
      </c>
      <c r="AT297" s="124" t="s">
        <v>73</v>
      </c>
      <c r="AU297" s="124" t="s">
        <v>74</v>
      </c>
      <c r="AY297" s="117" t="s">
        <v>129</v>
      </c>
      <c r="BK297" s="125">
        <f>BK298</f>
        <v>0</v>
      </c>
    </row>
    <row r="298" spans="2:65" s="1" customFormat="1" ht="36">
      <c r="B298" s="128"/>
      <c r="C298" s="129" t="s">
        <v>822</v>
      </c>
      <c r="D298" s="129" t="s">
        <v>132</v>
      </c>
      <c r="E298" s="130" t="s">
        <v>805</v>
      </c>
      <c r="F298" s="131" t="s">
        <v>806</v>
      </c>
      <c r="G298" s="132" t="s">
        <v>769</v>
      </c>
      <c r="H298" s="133">
        <v>60</v>
      </c>
      <c r="I298" s="134"/>
      <c r="J298" s="135">
        <f>ROUND(I298*H298,2)</f>
        <v>0</v>
      </c>
      <c r="K298" s="131" t="s">
        <v>192</v>
      </c>
      <c r="L298" s="28"/>
      <c r="M298" s="136" t="s">
        <v>1</v>
      </c>
      <c r="N298" s="137" t="s">
        <v>39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807</v>
      </c>
      <c r="AT298" s="140" t="s">
        <v>132</v>
      </c>
      <c r="AU298" s="140" t="s">
        <v>82</v>
      </c>
      <c r="AY298" s="13" t="s">
        <v>129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3" t="s">
        <v>82</v>
      </c>
      <c r="BK298" s="141">
        <f>ROUND(I298*H298,2)</f>
        <v>0</v>
      </c>
      <c r="BL298" s="13" t="s">
        <v>807</v>
      </c>
      <c r="BM298" s="140" t="s">
        <v>808</v>
      </c>
    </row>
    <row r="299" spans="2:65" s="11" customFormat="1" ht="25.9" customHeight="1">
      <c r="B299" s="116"/>
      <c r="D299" s="117" t="s">
        <v>73</v>
      </c>
      <c r="E299" s="118" t="s">
        <v>126</v>
      </c>
      <c r="F299" s="118" t="s">
        <v>127</v>
      </c>
      <c r="I299" s="119"/>
      <c r="J299" s="120">
        <f>BK299</f>
        <v>0</v>
      </c>
      <c r="L299" s="116"/>
      <c r="M299" s="121"/>
      <c r="P299" s="122">
        <f>P300+P303+P306+P308+P311+P313</f>
        <v>0</v>
      </c>
      <c r="R299" s="122">
        <f>R300+R303+R306+R308+R311+R313</f>
        <v>0</v>
      </c>
      <c r="T299" s="123">
        <f>T300+T303+T306+T308+T311+T313</f>
        <v>0</v>
      </c>
      <c r="AR299" s="117" t="s">
        <v>128</v>
      </c>
      <c r="AT299" s="124" t="s">
        <v>73</v>
      </c>
      <c r="AU299" s="124" t="s">
        <v>74</v>
      </c>
      <c r="AY299" s="117" t="s">
        <v>129</v>
      </c>
      <c r="BK299" s="125">
        <f>BK300+BK303+BK306+BK308+BK311+BK313</f>
        <v>0</v>
      </c>
    </row>
    <row r="300" spans="2:65" s="11" customFormat="1" ht="22.9" customHeight="1">
      <c r="B300" s="116"/>
      <c r="D300" s="117" t="s">
        <v>73</v>
      </c>
      <c r="E300" s="126" t="s">
        <v>809</v>
      </c>
      <c r="F300" s="126" t="s">
        <v>810</v>
      </c>
      <c r="I300" s="119"/>
      <c r="J300" s="127">
        <f>BK300</f>
        <v>0</v>
      </c>
      <c r="L300" s="116"/>
      <c r="M300" s="121"/>
      <c r="P300" s="122">
        <f>SUM(P301:P302)</f>
        <v>0</v>
      </c>
      <c r="R300" s="122">
        <f>SUM(R301:R302)</f>
        <v>0</v>
      </c>
      <c r="T300" s="123">
        <f>SUM(T301:T302)</f>
        <v>0</v>
      </c>
      <c r="AR300" s="117" t="s">
        <v>128</v>
      </c>
      <c r="AT300" s="124" t="s">
        <v>73</v>
      </c>
      <c r="AU300" s="124" t="s">
        <v>82</v>
      </c>
      <c r="AY300" s="117" t="s">
        <v>129</v>
      </c>
      <c r="BK300" s="125">
        <f>SUM(BK301:BK302)</f>
        <v>0</v>
      </c>
    </row>
    <row r="301" spans="2:65" s="1" customFormat="1" ht="16.5" customHeight="1">
      <c r="B301" s="128"/>
      <c r="C301" s="129" t="s">
        <v>826</v>
      </c>
      <c r="D301" s="129" t="s">
        <v>132</v>
      </c>
      <c r="E301" s="130" t="s">
        <v>812</v>
      </c>
      <c r="F301" s="131" t="s">
        <v>813</v>
      </c>
      <c r="G301" s="132" t="s">
        <v>246</v>
      </c>
      <c r="H301" s="133">
        <v>1</v>
      </c>
      <c r="I301" s="134"/>
      <c r="J301" s="135">
        <f>ROUND(I301*H301,2)</f>
        <v>0</v>
      </c>
      <c r="K301" s="131" t="s">
        <v>192</v>
      </c>
      <c r="L301" s="28"/>
      <c r="M301" s="136" t="s">
        <v>1</v>
      </c>
      <c r="N301" s="137" t="s">
        <v>39</v>
      </c>
      <c r="P301" s="138">
        <f>O301*H301</f>
        <v>0</v>
      </c>
      <c r="Q301" s="138">
        <v>0</v>
      </c>
      <c r="R301" s="138">
        <f>Q301*H301</f>
        <v>0</v>
      </c>
      <c r="S301" s="138">
        <v>0</v>
      </c>
      <c r="T301" s="139">
        <f>S301*H301</f>
        <v>0</v>
      </c>
      <c r="AR301" s="140" t="s">
        <v>814</v>
      </c>
      <c r="AT301" s="140" t="s">
        <v>132</v>
      </c>
      <c r="AU301" s="140" t="s">
        <v>84</v>
      </c>
      <c r="AY301" s="13" t="s">
        <v>129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3" t="s">
        <v>82</v>
      </c>
      <c r="BK301" s="141">
        <f>ROUND(I301*H301,2)</f>
        <v>0</v>
      </c>
      <c r="BL301" s="13" t="s">
        <v>814</v>
      </c>
      <c r="BM301" s="140" t="s">
        <v>815</v>
      </c>
    </row>
    <row r="302" spans="2:65" s="1" customFormat="1" ht="48">
      <c r="B302" s="128"/>
      <c r="C302" s="129" t="s">
        <v>830</v>
      </c>
      <c r="D302" s="129" t="s">
        <v>132</v>
      </c>
      <c r="E302" s="130" t="s">
        <v>817</v>
      </c>
      <c r="F302" s="131" t="s">
        <v>818</v>
      </c>
      <c r="G302" s="132" t="s">
        <v>246</v>
      </c>
      <c r="H302" s="133">
        <v>1</v>
      </c>
      <c r="I302" s="134"/>
      <c r="J302" s="135">
        <f>ROUND(I302*H302,2)</f>
        <v>0</v>
      </c>
      <c r="K302" s="131" t="s">
        <v>192</v>
      </c>
      <c r="L302" s="28"/>
      <c r="M302" s="136" t="s">
        <v>1</v>
      </c>
      <c r="N302" s="137" t="s">
        <v>39</v>
      </c>
      <c r="P302" s="138">
        <f>O302*H302</f>
        <v>0</v>
      </c>
      <c r="Q302" s="138">
        <v>0</v>
      </c>
      <c r="R302" s="138">
        <f>Q302*H302</f>
        <v>0</v>
      </c>
      <c r="S302" s="138">
        <v>0</v>
      </c>
      <c r="T302" s="139">
        <f>S302*H302</f>
        <v>0</v>
      </c>
      <c r="AR302" s="140" t="s">
        <v>814</v>
      </c>
      <c r="AT302" s="140" t="s">
        <v>132</v>
      </c>
      <c r="AU302" s="140" t="s">
        <v>84</v>
      </c>
      <c r="AY302" s="13" t="s">
        <v>129</v>
      </c>
      <c r="BE302" s="141">
        <f>IF(N302="základní",J302,0)</f>
        <v>0</v>
      </c>
      <c r="BF302" s="141">
        <f>IF(N302="snížená",J302,0)</f>
        <v>0</v>
      </c>
      <c r="BG302" s="141">
        <f>IF(N302="zákl. přenesená",J302,0)</f>
        <v>0</v>
      </c>
      <c r="BH302" s="141">
        <f>IF(N302="sníž. přenesená",J302,0)</f>
        <v>0</v>
      </c>
      <c r="BI302" s="141">
        <f>IF(N302="nulová",J302,0)</f>
        <v>0</v>
      </c>
      <c r="BJ302" s="13" t="s">
        <v>82</v>
      </c>
      <c r="BK302" s="141">
        <f>ROUND(I302*H302,2)</f>
        <v>0</v>
      </c>
      <c r="BL302" s="13" t="s">
        <v>814</v>
      </c>
      <c r="BM302" s="140" t="s">
        <v>819</v>
      </c>
    </row>
    <row r="303" spans="2:65" s="11" customFormat="1" ht="22.9" customHeight="1">
      <c r="B303" s="116"/>
      <c r="D303" s="117" t="s">
        <v>73</v>
      </c>
      <c r="E303" s="126" t="s">
        <v>820</v>
      </c>
      <c r="F303" s="126" t="s">
        <v>821</v>
      </c>
      <c r="I303" s="119"/>
      <c r="J303" s="127">
        <f>BK303</f>
        <v>0</v>
      </c>
      <c r="L303" s="116"/>
      <c r="M303" s="121"/>
      <c r="P303" s="122">
        <f>SUM(P304:P305)</f>
        <v>0</v>
      </c>
      <c r="R303" s="122">
        <f>SUM(R304:R305)</f>
        <v>0</v>
      </c>
      <c r="T303" s="123">
        <f>SUM(T304:T305)</f>
        <v>0</v>
      </c>
      <c r="AR303" s="117" t="s">
        <v>128</v>
      </c>
      <c r="AT303" s="124" t="s">
        <v>73</v>
      </c>
      <c r="AU303" s="124" t="s">
        <v>82</v>
      </c>
      <c r="AY303" s="117" t="s">
        <v>129</v>
      </c>
      <c r="BK303" s="125">
        <f>SUM(BK304:BK305)</f>
        <v>0</v>
      </c>
    </row>
    <row r="304" spans="2:65" s="1" customFormat="1" ht="16.5" customHeight="1">
      <c r="B304" s="128"/>
      <c r="C304" s="129" t="s">
        <v>836</v>
      </c>
      <c r="D304" s="129" t="s">
        <v>132</v>
      </c>
      <c r="E304" s="130" t="s">
        <v>823</v>
      </c>
      <c r="F304" s="131" t="s">
        <v>824</v>
      </c>
      <c r="G304" s="132" t="s">
        <v>246</v>
      </c>
      <c r="H304" s="133">
        <v>1</v>
      </c>
      <c r="I304" s="134"/>
      <c r="J304" s="135">
        <f>ROUND(I304*H304,2)</f>
        <v>0</v>
      </c>
      <c r="K304" s="131" t="s">
        <v>1</v>
      </c>
      <c r="L304" s="28"/>
      <c r="M304" s="136" t="s">
        <v>1</v>
      </c>
      <c r="N304" s="137" t="s">
        <v>39</v>
      </c>
      <c r="P304" s="138">
        <f>O304*H304</f>
        <v>0</v>
      </c>
      <c r="Q304" s="138">
        <v>0</v>
      </c>
      <c r="R304" s="138">
        <f>Q304*H304</f>
        <v>0</v>
      </c>
      <c r="S304" s="138">
        <v>0</v>
      </c>
      <c r="T304" s="139">
        <f>S304*H304</f>
        <v>0</v>
      </c>
      <c r="AR304" s="140" t="s">
        <v>193</v>
      </c>
      <c r="AT304" s="140" t="s">
        <v>132</v>
      </c>
      <c r="AU304" s="140" t="s">
        <v>84</v>
      </c>
      <c r="AY304" s="13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3" t="s">
        <v>82</v>
      </c>
      <c r="BK304" s="141">
        <f>ROUND(I304*H304,2)</f>
        <v>0</v>
      </c>
      <c r="BL304" s="13" t="s">
        <v>193</v>
      </c>
      <c r="BM304" s="140" t="s">
        <v>825</v>
      </c>
    </row>
    <row r="305" spans="2:65" s="1" customFormat="1" ht="16.5" customHeight="1">
      <c r="B305" s="128"/>
      <c r="C305" s="129" t="s">
        <v>840</v>
      </c>
      <c r="D305" s="129" t="s">
        <v>132</v>
      </c>
      <c r="E305" s="130" t="s">
        <v>827</v>
      </c>
      <c r="F305" s="131" t="s">
        <v>828</v>
      </c>
      <c r="G305" s="132" t="s">
        <v>246</v>
      </c>
      <c r="H305" s="133">
        <v>1</v>
      </c>
      <c r="I305" s="134"/>
      <c r="J305" s="135">
        <f>ROUND(I305*H305,2)</f>
        <v>0</v>
      </c>
      <c r="K305" s="131" t="s">
        <v>1</v>
      </c>
      <c r="L305" s="28"/>
      <c r="M305" s="136" t="s">
        <v>1</v>
      </c>
      <c r="N305" s="137" t="s">
        <v>39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193</v>
      </c>
      <c r="AT305" s="140" t="s">
        <v>132</v>
      </c>
      <c r="AU305" s="140" t="s">
        <v>84</v>
      </c>
      <c r="AY305" s="13" t="s">
        <v>129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3" t="s">
        <v>82</v>
      </c>
      <c r="BK305" s="141">
        <f>ROUND(I305*H305,2)</f>
        <v>0</v>
      </c>
      <c r="BL305" s="13" t="s">
        <v>193</v>
      </c>
      <c r="BM305" s="140" t="s">
        <v>829</v>
      </c>
    </row>
    <row r="306" spans="2:65" s="11" customFormat="1" ht="22.9" customHeight="1">
      <c r="B306" s="116"/>
      <c r="D306" s="117" t="s">
        <v>73</v>
      </c>
      <c r="E306" s="126" t="s">
        <v>148</v>
      </c>
      <c r="F306" s="126" t="s">
        <v>149</v>
      </c>
      <c r="I306" s="119"/>
      <c r="J306" s="127">
        <f>BK306</f>
        <v>0</v>
      </c>
      <c r="L306" s="116"/>
      <c r="M306" s="121"/>
      <c r="P306" s="122">
        <f>P307</f>
        <v>0</v>
      </c>
      <c r="R306" s="122">
        <f>R307</f>
        <v>0</v>
      </c>
      <c r="T306" s="123">
        <f>T307</f>
        <v>0</v>
      </c>
      <c r="AR306" s="117" t="s">
        <v>128</v>
      </c>
      <c r="AT306" s="124" t="s">
        <v>73</v>
      </c>
      <c r="AU306" s="124" t="s">
        <v>82</v>
      </c>
      <c r="AY306" s="117" t="s">
        <v>129</v>
      </c>
      <c r="BK306" s="125">
        <f>BK307</f>
        <v>0</v>
      </c>
    </row>
    <row r="307" spans="2:65" s="1" customFormat="1" ht="48">
      <c r="B307" s="128"/>
      <c r="C307" s="129" t="s">
        <v>846</v>
      </c>
      <c r="D307" s="129" t="s">
        <v>132</v>
      </c>
      <c r="E307" s="130" t="s">
        <v>831</v>
      </c>
      <c r="F307" s="131" t="s">
        <v>832</v>
      </c>
      <c r="G307" s="132" t="s">
        <v>246</v>
      </c>
      <c r="H307" s="133">
        <v>1</v>
      </c>
      <c r="I307" s="134"/>
      <c r="J307" s="135">
        <f>ROUND(I307*H307,2)</f>
        <v>0</v>
      </c>
      <c r="K307" s="131" t="s">
        <v>192</v>
      </c>
      <c r="L307" s="28"/>
      <c r="M307" s="136" t="s">
        <v>1</v>
      </c>
      <c r="N307" s="137" t="s">
        <v>39</v>
      </c>
      <c r="P307" s="138">
        <f>O307*H307</f>
        <v>0</v>
      </c>
      <c r="Q307" s="138">
        <v>0</v>
      </c>
      <c r="R307" s="138">
        <f>Q307*H307</f>
        <v>0</v>
      </c>
      <c r="S307" s="138">
        <v>0</v>
      </c>
      <c r="T307" s="139">
        <f>S307*H307</f>
        <v>0</v>
      </c>
      <c r="AR307" s="140" t="s">
        <v>814</v>
      </c>
      <c r="AT307" s="140" t="s">
        <v>132</v>
      </c>
      <c r="AU307" s="140" t="s">
        <v>84</v>
      </c>
      <c r="AY307" s="13" t="s">
        <v>129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3" t="s">
        <v>82</v>
      </c>
      <c r="BK307" s="141">
        <f>ROUND(I307*H307,2)</f>
        <v>0</v>
      </c>
      <c r="BL307" s="13" t="s">
        <v>814</v>
      </c>
      <c r="BM307" s="140" t="s">
        <v>833</v>
      </c>
    </row>
    <row r="308" spans="2:65" s="11" customFormat="1" ht="22.9" customHeight="1">
      <c r="B308" s="116"/>
      <c r="D308" s="117" t="s">
        <v>73</v>
      </c>
      <c r="E308" s="126" t="s">
        <v>834</v>
      </c>
      <c r="F308" s="126" t="s">
        <v>835</v>
      </c>
      <c r="I308" s="119"/>
      <c r="J308" s="127">
        <f>BK308</f>
        <v>0</v>
      </c>
      <c r="L308" s="116"/>
      <c r="M308" s="121"/>
      <c r="P308" s="122">
        <f>SUM(P309:P310)</f>
        <v>0</v>
      </c>
      <c r="R308" s="122">
        <f>SUM(R309:R310)</f>
        <v>0</v>
      </c>
      <c r="T308" s="123">
        <f>SUM(T309:T310)</f>
        <v>0</v>
      </c>
      <c r="AR308" s="117" t="s">
        <v>128</v>
      </c>
      <c r="AT308" s="124" t="s">
        <v>73</v>
      </c>
      <c r="AU308" s="124" t="s">
        <v>82</v>
      </c>
      <c r="AY308" s="117" t="s">
        <v>129</v>
      </c>
      <c r="BK308" s="125">
        <f>SUM(BK309:BK310)</f>
        <v>0</v>
      </c>
    </row>
    <row r="309" spans="2:65" s="1" customFormat="1" ht="33" customHeight="1">
      <c r="B309" s="128"/>
      <c r="C309" s="129" t="s">
        <v>850</v>
      </c>
      <c r="D309" s="129" t="s">
        <v>132</v>
      </c>
      <c r="E309" s="130" t="s">
        <v>837</v>
      </c>
      <c r="F309" s="131" t="s">
        <v>838</v>
      </c>
      <c r="G309" s="132" t="s">
        <v>246</v>
      </c>
      <c r="H309" s="133">
        <v>1</v>
      </c>
      <c r="I309" s="134"/>
      <c r="J309" s="135">
        <f>ROUND(I309*H309,2)</f>
        <v>0</v>
      </c>
      <c r="K309" s="131" t="s">
        <v>1</v>
      </c>
      <c r="L309" s="28"/>
      <c r="M309" s="136" t="s">
        <v>1</v>
      </c>
      <c r="N309" s="137" t="s">
        <v>39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193</v>
      </c>
      <c r="AT309" s="140" t="s">
        <v>132</v>
      </c>
      <c r="AU309" s="140" t="s">
        <v>84</v>
      </c>
      <c r="AY309" s="13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3" t="s">
        <v>82</v>
      </c>
      <c r="BK309" s="141">
        <f>ROUND(I309*H309,2)</f>
        <v>0</v>
      </c>
      <c r="BL309" s="13" t="s">
        <v>193</v>
      </c>
      <c r="BM309" s="140" t="s">
        <v>839</v>
      </c>
    </row>
    <row r="310" spans="2:65" s="1" customFormat="1" ht="16.5" customHeight="1">
      <c r="B310" s="128"/>
      <c r="C310" s="129" t="s">
        <v>853</v>
      </c>
      <c r="D310" s="129" t="s">
        <v>132</v>
      </c>
      <c r="E310" s="130" t="s">
        <v>841</v>
      </c>
      <c r="F310" s="131" t="s">
        <v>842</v>
      </c>
      <c r="G310" s="132" t="s">
        <v>246</v>
      </c>
      <c r="H310" s="133">
        <v>1</v>
      </c>
      <c r="I310" s="134"/>
      <c r="J310" s="135">
        <f>ROUND(I310*H310,2)</f>
        <v>0</v>
      </c>
      <c r="K310" s="131" t="s">
        <v>1</v>
      </c>
      <c r="L310" s="28"/>
      <c r="M310" s="136" t="s">
        <v>1</v>
      </c>
      <c r="N310" s="137" t="s">
        <v>39</v>
      </c>
      <c r="P310" s="138">
        <f>O310*H310</f>
        <v>0</v>
      </c>
      <c r="Q310" s="138">
        <v>0</v>
      </c>
      <c r="R310" s="138">
        <f>Q310*H310</f>
        <v>0</v>
      </c>
      <c r="S310" s="138">
        <v>0</v>
      </c>
      <c r="T310" s="139">
        <f>S310*H310</f>
        <v>0</v>
      </c>
      <c r="AR310" s="140" t="s">
        <v>193</v>
      </c>
      <c r="AT310" s="140" t="s">
        <v>132</v>
      </c>
      <c r="AU310" s="140" t="s">
        <v>84</v>
      </c>
      <c r="AY310" s="13" t="s">
        <v>129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3" t="s">
        <v>82</v>
      </c>
      <c r="BK310" s="141">
        <f>ROUND(I310*H310,2)</f>
        <v>0</v>
      </c>
      <c r="BL310" s="13" t="s">
        <v>193</v>
      </c>
      <c r="BM310" s="140" t="s">
        <v>843</v>
      </c>
    </row>
    <row r="311" spans="2:65" s="11" customFormat="1" ht="22.9" customHeight="1">
      <c r="B311" s="116"/>
      <c r="D311" s="117" t="s">
        <v>73</v>
      </c>
      <c r="E311" s="126" t="s">
        <v>844</v>
      </c>
      <c r="F311" s="126" t="s">
        <v>845</v>
      </c>
      <c r="I311" s="119"/>
      <c r="J311" s="127">
        <f>BK311</f>
        <v>0</v>
      </c>
      <c r="L311" s="116"/>
      <c r="M311" s="121"/>
      <c r="P311" s="122">
        <f>P312</f>
        <v>0</v>
      </c>
      <c r="R311" s="122">
        <f>R312</f>
        <v>0</v>
      </c>
      <c r="T311" s="123">
        <f>T312</f>
        <v>0</v>
      </c>
      <c r="AR311" s="117" t="s">
        <v>128</v>
      </c>
      <c r="AT311" s="124" t="s">
        <v>73</v>
      </c>
      <c r="AU311" s="124" t="s">
        <v>82</v>
      </c>
      <c r="AY311" s="117" t="s">
        <v>129</v>
      </c>
      <c r="BK311" s="125">
        <f>BK312</f>
        <v>0</v>
      </c>
    </row>
    <row r="312" spans="2:65" s="1" customFormat="1" ht="16.5" customHeight="1">
      <c r="B312" s="128"/>
      <c r="C312" s="129" t="s">
        <v>856</v>
      </c>
      <c r="D312" s="129" t="s">
        <v>132</v>
      </c>
      <c r="E312" s="130" t="s">
        <v>847</v>
      </c>
      <c r="F312" s="131" t="s">
        <v>848</v>
      </c>
      <c r="G312" s="132" t="s">
        <v>246</v>
      </c>
      <c r="H312" s="133">
        <v>1</v>
      </c>
      <c r="I312" s="134"/>
      <c r="J312" s="135">
        <f>ROUND(I312*H312,2)</f>
        <v>0</v>
      </c>
      <c r="K312" s="131" t="s">
        <v>1</v>
      </c>
      <c r="L312" s="28"/>
      <c r="M312" s="136" t="s">
        <v>1</v>
      </c>
      <c r="N312" s="137" t="s">
        <v>39</v>
      </c>
      <c r="P312" s="138">
        <f>O312*H312</f>
        <v>0</v>
      </c>
      <c r="Q312" s="138">
        <v>0</v>
      </c>
      <c r="R312" s="138">
        <f>Q312*H312</f>
        <v>0</v>
      </c>
      <c r="S312" s="138">
        <v>0</v>
      </c>
      <c r="T312" s="139">
        <f>S312*H312</f>
        <v>0</v>
      </c>
      <c r="AR312" s="140" t="s">
        <v>193</v>
      </c>
      <c r="AT312" s="140" t="s">
        <v>132</v>
      </c>
      <c r="AU312" s="140" t="s">
        <v>84</v>
      </c>
      <c r="AY312" s="13" t="s">
        <v>129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3" t="s">
        <v>82</v>
      </c>
      <c r="BK312" s="141">
        <f>ROUND(I312*H312,2)</f>
        <v>0</v>
      </c>
      <c r="BL312" s="13" t="s">
        <v>193</v>
      </c>
      <c r="BM312" s="140" t="s">
        <v>849</v>
      </c>
    </row>
    <row r="313" spans="2:65" s="11" customFormat="1" ht="22.9" customHeight="1">
      <c r="B313" s="116"/>
      <c r="D313" s="117" t="s">
        <v>73</v>
      </c>
      <c r="E313" s="126" t="s">
        <v>161</v>
      </c>
      <c r="F313" s="126" t="s">
        <v>162</v>
      </c>
      <c r="I313" s="119"/>
      <c r="J313" s="127">
        <f>BK313</f>
        <v>0</v>
      </c>
      <c r="L313" s="116"/>
      <c r="M313" s="121"/>
      <c r="P313" s="122">
        <f>SUM(P314:P348)</f>
        <v>0</v>
      </c>
      <c r="R313" s="122">
        <f>SUM(R314:R348)</f>
        <v>0</v>
      </c>
      <c r="T313" s="123">
        <f>SUM(T314:T348)</f>
        <v>0</v>
      </c>
      <c r="AR313" s="117" t="s">
        <v>128</v>
      </c>
      <c r="AT313" s="124" t="s">
        <v>73</v>
      </c>
      <c r="AU313" s="124" t="s">
        <v>82</v>
      </c>
      <c r="AY313" s="117" t="s">
        <v>129</v>
      </c>
      <c r="BK313" s="125">
        <f>SUM(BK314:BK348)</f>
        <v>0</v>
      </c>
    </row>
    <row r="314" spans="2:65" s="1" customFormat="1" ht="16.5" customHeight="1">
      <c r="B314" s="128"/>
      <c r="C314" s="129" t="s">
        <v>860</v>
      </c>
      <c r="D314" s="129" t="s">
        <v>132</v>
      </c>
      <c r="E314" s="130" t="s">
        <v>164</v>
      </c>
      <c r="F314" s="131" t="s">
        <v>851</v>
      </c>
      <c r="G314" s="132" t="s">
        <v>246</v>
      </c>
      <c r="H314" s="133">
        <v>1</v>
      </c>
      <c r="I314" s="134"/>
      <c r="J314" s="135">
        <f>ROUND(I314*H314,2)</f>
        <v>0</v>
      </c>
      <c r="K314" s="131" t="s">
        <v>1</v>
      </c>
      <c r="L314" s="28"/>
      <c r="M314" s="136" t="s">
        <v>1</v>
      </c>
      <c r="N314" s="137" t="s">
        <v>39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193</v>
      </c>
      <c r="AT314" s="140" t="s">
        <v>132</v>
      </c>
      <c r="AU314" s="140" t="s">
        <v>84</v>
      </c>
      <c r="AY314" s="13" t="s">
        <v>129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3" t="s">
        <v>82</v>
      </c>
      <c r="BK314" s="141">
        <f>ROUND(I314*H314,2)</f>
        <v>0</v>
      </c>
      <c r="BL314" s="13" t="s">
        <v>193</v>
      </c>
      <c r="BM314" s="140" t="s">
        <v>852</v>
      </c>
    </row>
    <row r="315" spans="2:65" s="1" customFormat="1" ht="16.5" customHeight="1">
      <c r="B315" s="128"/>
      <c r="C315" s="129" t="s">
        <v>864</v>
      </c>
      <c r="D315" s="129" t="s">
        <v>132</v>
      </c>
      <c r="E315" s="130" t="s">
        <v>168</v>
      </c>
      <c r="F315" s="131" t="s">
        <v>854</v>
      </c>
      <c r="G315" s="132" t="s">
        <v>246</v>
      </c>
      <c r="H315" s="133">
        <v>1</v>
      </c>
      <c r="I315" s="134"/>
      <c r="J315" s="135">
        <f>ROUND(I315*H315,2)</f>
        <v>0</v>
      </c>
      <c r="K315" s="131" t="s">
        <v>1</v>
      </c>
      <c r="L315" s="28"/>
      <c r="M315" s="136" t="s">
        <v>1</v>
      </c>
      <c r="N315" s="137" t="s">
        <v>39</v>
      </c>
      <c r="P315" s="138">
        <f>O315*H315</f>
        <v>0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193</v>
      </c>
      <c r="AT315" s="140" t="s">
        <v>132</v>
      </c>
      <c r="AU315" s="140" t="s">
        <v>84</v>
      </c>
      <c r="AY315" s="13" t="s">
        <v>129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3" t="s">
        <v>82</v>
      </c>
      <c r="BK315" s="141">
        <f>ROUND(I315*H315,2)</f>
        <v>0</v>
      </c>
      <c r="BL315" s="13" t="s">
        <v>193</v>
      </c>
      <c r="BM315" s="140" t="s">
        <v>855</v>
      </c>
    </row>
    <row r="316" spans="2:65" s="1" customFormat="1" ht="24">
      <c r="B316" s="128"/>
      <c r="C316" s="129" t="s">
        <v>869</v>
      </c>
      <c r="D316" s="129" t="s">
        <v>132</v>
      </c>
      <c r="E316" s="130" t="s">
        <v>857</v>
      </c>
      <c r="F316" s="131" t="s">
        <v>858</v>
      </c>
      <c r="G316" s="132" t="s">
        <v>246</v>
      </c>
      <c r="H316" s="133">
        <v>1</v>
      </c>
      <c r="I316" s="134"/>
      <c r="J316" s="135">
        <f>ROUND(I316*H316,2)</f>
        <v>0</v>
      </c>
      <c r="K316" s="131" t="s">
        <v>1</v>
      </c>
      <c r="L316" s="28"/>
      <c r="M316" s="136" t="s">
        <v>1</v>
      </c>
      <c r="N316" s="137" t="s">
        <v>39</v>
      </c>
      <c r="P316" s="138">
        <f>O316*H316</f>
        <v>0</v>
      </c>
      <c r="Q316" s="138">
        <v>0</v>
      </c>
      <c r="R316" s="138">
        <f>Q316*H316</f>
        <v>0</v>
      </c>
      <c r="S316" s="138">
        <v>0</v>
      </c>
      <c r="T316" s="139">
        <f>S316*H316</f>
        <v>0</v>
      </c>
      <c r="AR316" s="140" t="s">
        <v>193</v>
      </c>
      <c r="AT316" s="140" t="s">
        <v>132</v>
      </c>
      <c r="AU316" s="140" t="s">
        <v>84</v>
      </c>
      <c r="AY316" s="13" t="s">
        <v>129</v>
      </c>
      <c r="BE316" s="141">
        <f>IF(N316="základní",J316,0)</f>
        <v>0</v>
      </c>
      <c r="BF316" s="141">
        <f>IF(N316="snížená",J316,0)</f>
        <v>0</v>
      </c>
      <c r="BG316" s="141">
        <f>IF(N316="zákl. přenesená",J316,0)</f>
        <v>0</v>
      </c>
      <c r="BH316" s="141">
        <f>IF(N316="sníž. přenesená",J316,0)</f>
        <v>0</v>
      </c>
      <c r="BI316" s="141">
        <f>IF(N316="nulová",J316,0)</f>
        <v>0</v>
      </c>
      <c r="BJ316" s="13" t="s">
        <v>82</v>
      </c>
      <c r="BK316" s="141">
        <f>ROUND(I316*H316,2)</f>
        <v>0</v>
      </c>
      <c r="BL316" s="13" t="s">
        <v>193</v>
      </c>
      <c r="BM316" s="140" t="s">
        <v>859</v>
      </c>
    </row>
    <row r="317" spans="2:65" s="1" customFormat="1" ht="24">
      <c r="B317" s="128"/>
      <c r="C317" s="129" t="s">
        <v>873</v>
      </c>
      <c r="D317" s="129" t="s">
        <v>132</v>
      </c>
      <c r="E317" s="130" t="s">
        <v>861</v>
      </c>
      <c r="F317" s="131" t="s">
        <v>862</v>
      </c>
      <c r="G317" s="132" t="s">
        <v>246</v>
      </c>
      <c r="H317" s="133">
        <v>1</v>
      </c>
      <c r="I317" s="134"/>
      <c r="J317" s="135">
        <f>ROUND(I317*H317,2)</f>
        <v>0</v>
      </c>
      <c r="K317" s="131" t="s">
        <v>1</v>
      </c>
      <c r="L317" s="28"/>
      <c r="M317" s="136" t="s">
        <v>1</v>
      </c>
      <c r="N317" s="137" t="s">
        <v>39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193</v>
      </c>
      <c r="AT317" s="140" t="s">
        <v>132</v>
      </c>
      <c r="AU317" s="140" t="s">
        <v>84</v>
      </c>
      <c r="AY317" s="13" t="s">
        <v>129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3" t="s">
        <v>82</v>
      </c>
      <c r="BK317" s="141">
        <f>ROUND(I317*H317,2)</f>
        <v>0</v>
      </c>
      <c r="BL317" s="13" t="s">
        <v>193</v>
      </c>
      <c r="BM317" s="140" t="s">
        <v>863</v>
      </c>
    </row>
    <row r="318" spans="2:65" s="1" customFormat="1" ht="16.5" customHeight="1">
      <c r="B318" s="128"/>
      <c r="C318" s="129" t="s">
        <v>877</v>
      </c>
      <c r="D318" s="129" t="s">
        <v>132</v>
      </c>
      <c r="E318" s="130" t="s">
        <v>865</v>
      </c>
      <c r="F318" s="131" t="s">
        <v>866</v>
      </c>
      <c r="G318" s="132" t="s">
        <v>769</v>
      </c>
      <c r="H318" s="133">
        <v>88</v>
      </c>
      <c r="I318" s="134"/>
      <c r="J318" s="135">
        <f>ROUND(I318*H318,2)</f>
        <v>0</v>
      </c>
      <c r="K318" s="131" t="s">
        <v>1</v>
      </c>
      <c r="L318" s="28"/>
      <c r="M318" s="136" t="s">
        <v>1</v>
      </c>
      <c r="N318" s="137" t="s">
        <v>39</v>
      </c>
      <c r="P318" s="138">
        <f>O318*H318</f>
        <v>0</v>
      </c>
      <c r="Q318" s="138">
        <v>0</v>
      </c>
      <c r="R318" s="138">
        <f>Q318*H318</f>
        <v>0</v>
      </c>
      <c r="S318" s="138">
        <v>0</v>
      </c>
      <c r="T318" s="139">
        <f>S318*H318</f>
        <v>0</v>
      </c>
      <c r="AR318" s="140" t="s">
        <v>193</v>
      </c>
      <c r="AT318" s="140" t="s">
        <v>132</v>
      </c>
      <c r="AU318" s="140" t="s">
        <v>84</v>
      </c>
      <c r="AY318" s="13" t="s">
        <v>129</v>
      </c>
      <c r="BE318" s="141">
        <f>IF(N318="základní",J318,0)</f>
        <v>0</v>
      </c>
      <c r="BF318" s="141">
        <f>IF(N318="snížená",J318,0)</f>
        <v>0</v>
      </c>
      <c r="BG318" s="141">
        <f>IF(N318="zákl. přenesená",J318,0)</f>
        <v>0</v>
      </c>
      <c r="BH318" s="141">
        <f>IF(N318="sníž. přenesená",J318,0)</f>
        <v>0</v>
      </c>
      <c r="BI318" s="141">
        <f>IF(N318="nulová",J318,0)</f>
        <v>0</v>
      </c>
      <c r="BJ318" s="13" t="s">
        <v>82</v>
      </c>
      <c r="BK318" s="141">
        <f>ROUND(I318*H318,2)</f>
        <v>0</v>
      </c>
      <c r="BL318" s="13" t="s">
        <v>193</v>
      </c>
      <c r="BM318" s="140" t="s">
        <v>867</v>
      </c>
    </row>
    <row r="319" spans="2:65" s="1" customFormat="1" ht="29.25">
      <c r="B319" s="28"/>
      <c r="D319" s="158" t="s">
        <v>582</v>
      </c>
      <c r="F319" s="159" t="s">
        <v>868</v>
      </c>
      <c r="I319" s="160"/>
      <c r="L319" s="28"/>
      <c r="M319" s="161"/>
      <c r="T319" s="51"/>
      <c r="AT319" s="13" t="s">
        <v>582</v>
      </c>
      <c r="AU319" s="13" t="s">
        <v>84</v>
      </c>
    </row>
    <row r="320" spans="2:65" s="1" customFormat="1" ht="16.5" customHeight="1">
      <c r="B320" s="128"/>
      <c r="C320" s="129" t="s">
        <v>881</v>
      </c>
      <c r="D320" s="129" t="s">
        <v>132</v>
      </c>
      <c r="E320" s="130" t="s">
        <v>870</v>
      </c>
      <c r="F320" s="131" t="s">
        <v>871</v>
      </c>
      <c r="G320" s="132" t="s">
        <v>769</v>
      </c>
      <c r="H320" s="133">
        <v>28</v>
      </c>
      <c r="I320" s="134"/>
      <c r="J320" s="135">
        <f>ROUND(I320*H320,2)</f>
        <v>0</v>
      </c>
      <c r="K320" s="131" t="s">
        <v>1</v>
      </c>
      <c r="L320" s="28"/>
      <c r="M320" s="136" t="s">
        <v>1</v>
      </c>
      <c r="N320" s="137" t="s">
        <v>39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193</v>
      </c>
      <c r="AT320" s="140" t="s">
        <v>132</v>
      </c>
      <c r="AU320" s="140" t="s">
        <v>84</v>
      </c>
      <c r="AY320" s="13" t="s">
        <v>129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3" t="s">
        <v>82</v>
      </c>
      <c r="BK320" s="141">
        <f>ROUND(I320*H320,2)</f>
        <v>0</v>
      </c>
      <c r="BL320" s="13" t="s">
        <v>193</v>
      </c>
      <c r="BM320" s="140" t="s">
        <v>872</v>
      </c>
    </row>
    <row r="321" spans="2:65" s="1" customFormat="1" ht="29.25">
      <c r="B321" s="28"/>
      <c r="D321" s="158" t="s">
        <v>582</v>
      </c>
      <c r="F321" s="159" t="s">
        <v>868</v>
      </c>
      <c r="I321" s="160"/>
      <c r="L321" s="28"/>
      <c r="M321" s="161"/>
      <c r="T321" s="51"/>
      <c r="AT321" s="13" t="s">
        <v>582</v>
      </c>
      <c r="AU321" s="13" t="s">
        <v>84</v>
      </c>
    </row>
    <row r="322" spans="2:65" s="1" customFormat="1" ht="24">
      <c r="B322" s="128"/>
      <c r="C322" s="129" t="s">
        <v>885</v>
      </c>
      <c r="D322" s="129" t="s">
        <v>132</v>
      </c>
      <c r="E322" s="130" t="s">
        <v>874</v>
      </c>
      <c r="F322" s="131" t="s">
        <v>875</v>
      </c>
      <c r="G322" s="132" t="s">
        <v>246</v>
      </c>
      <c r="H322" s="133">
        <v>1</v>
      </c>
      <c r="I322" s="134"/>
      <c r="J322" s="135">
        <f>ROUND(I322*H322,2)</f>
        <v>0</v>
      </c>
      <c r="K322" s="131" t="s">
        <v>1</v>
      </c>
      <c r="L322" s="28"/>
      <c r="M322" s="136" t="s">
        <v>1</v>
      </c>
      <c r="N322" s="137" t="s">
        <v>39</v>
      </c>
      <c r="P322" s="138">
        <f>O322*H322</f>
        <v>0</v>
      </c>
      <c r="Q322" s="138">
        <v>0</v>
      </c>
      <c r="R322" s="138">
        <f>Q322*H322</f>
        <v>0</v>
      </c>
      <c r="S322" s="138">
        <v>0</v>
      </c>
      <c r="T322" s="139">
        <f>S322*H322</f>
        <v>0</v>
      </c>
      <c r="AR322" s="140" t="s">
        <v>193</v>
      </c>
      <c r="AT322" s="140" t="s">
        <v>132</v>
      </c>
      <c r="AU322" s="140" t="s">
        <v>84</v>
      </c>
      <c r="AY322" s="13" t="s">
        <v>129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3" t="s">
        <v>82</v>
      </c>
      <c r="BK322" s="141">
        <f>ROUND(I322*H322,2)</f>
        <v>0</v>
      </c>
      <c r="BL322" s="13" t="s">
        <v>193</v>
      </c>
      <c r="BM322" s="140" t="s">
        <v>876</v>
      </c>
    </row>
    <row r="323" spans="2:65" s="1" customFormat="1" ht="16.5" customHeight="1">
      <c r="B323" s="128"/>
      <c r="C323" s="129" t="s">
        <v>889</v>
      </c>
      <c r="D323" s="129" t="s">
        <v>132</v>
      </c>
      <c r="E323" s="130" t="s">
        <v>878</v>
      </c>
      <c r="F323" s="131" t="s">
        <v>879</v>
      </c>
      <c r="G323" s="132" t="s">
        <v>769</v>
      </c>
      <c r="H323" s="133">
        <v>12</v>
      </c>
      <c r="I323" s="134"/>
      <c r="J323" s="135">
        <f>ROUND(I323*H323,2)</f>
        <v>0</v>
      </c>
      <c r="K323" s="131" t="s">
        <v>1</v>
      </c>
      <c r="L323" s="28"/>
      <c r="M323" s="136" t="s">
        <v>1</v>
      </c>
      <c r="N323" s="137" t="s">
        <v>39</v>
      </c>
      <c r="P323" s="138">
        <f>O323*H323</f>
        <v>0</v>
      </c>
      <c r="Q323" s="138">
        <v>0</v>
      </c>
      <c r="R323" s="138">
        <f>Q323*H323</f>
        <v>0</v>
      </c>
      <c r="S323" s="138">
        <v>0</v>
      </c>
      <c r="T323" s="139">
        <f>S323*H323</f>
        <v>0</v>
      </c>
      <c r="AR323" s="140" t="s">
        <v>193</v>
      </c>
      <c r="AT323" s="140" t="s">
        <v>132</v>
      </c>
      <c r="AU323" s="140" t="s">
        <v>84</v>
      </c>
      <c r="AY323" s="13" t="s">
        <v>129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3" t="s">
        <v>82</v>
      </c>
      <c r="BK323" s="141">
        <f>ROUND(I323*H323,2)</f>
        <v>0</v>
      </c>
      <c r="BL323" s="13" t="s">
        <v>193</v>
      </c>
      <c r="BM323" s="140" t="s">
        <v>880</v>
      </c>
    </row>
    <row r="324" spans="2:65" s="1" customFormat="1" ht="29.25">
      <c r="B324" s="28"/>
      <c r="D324" s="158" t="s">
        <v>582</v>
      </c>
      <c r="F324" s="159" t="s">
        <v>868</v>
      </c>
      <c r="I324" s="160"/>
      <c r="L324" s="28"/>
      <c r="M324" s="161"/>
      <c r="T324" s="51"/>
      <c r="AT324" s="13" t="s">
        <v>582</v>
      </c>
      <c r="AU324" s="13" t="s">
        <v>84</v>
      </c>
    </row>
    <row r="325" spans="2:65" s="1" customFormat="1" ht="16.5" customHeight="1">
      <c r="B325" s="128"/>
      <c r="C325" s="129" t="s">
        <v>893</v>
      </c>
      <c r="D325" s="129" t="s">
        <v>132</v>
      </c>
      <c r="E325" s="130" t="s">
        <v>882</v>
      </c>
      <c r="F325" s="131" t="s">
        <v>883</v>
      </c>
      <c r="G325" s="132" t="s">
        <v>769</v>
      </c>
      <c r="H325" s="133">
        <v>28</v>
      </c>
      <c r="I325" s="134"/>
      <c r="J325" s="135">
        <f>ROUND(I325*H325,2)</f>
        <v>0</v>
      </c>
      <c r="K325" s="131" t="s">
        <v>1</v>
      </c>
      <c r="L325" s="28"/>
      <c r="M325" s="136" t="s">
        <v>1</v>
      </c>
      <c r="N325" s="137" t="s">
        <v>39</v>
      </c>
      <c r="P325" s="138">
        <f>O325*H325</f>
        <v>0</v>
      </c>
      <c r="Q325" s="138">
        <v>0</v>
      </c>
      <c r="R325" s="138">
        <f>Q325*H325</f>
        <v>0</v>
      </c>
      <c r="S325" s="138">
        <v>0</v>
      </c>
      <c r="T325" s="139">
        <f>S325*H325</f>
        <v>0</v>
      </c>
      <c r="AR325" s="140" t="s">
        <v>193</v>
      </c>
      <c r="AT325" s="140" t="s">
        <v>132</v>
      </c>
      <c r="AU325" s="140" t="s">
        <v>84</v>
      </c>
      <c r="AY325" s="13" t="s">
        <v>129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3" t="s">
        <v>82</v>
      </c>
      <c r="BK325" s="141">
        <f>ROUND(I325*H325,2)</f>
        <v>0</v>
      </c>
      <c r="BL325" s="13" t="s">
        <v>193</v>
      </c>
      <c r="BM325" s="140" t="s">
        <v>884</v>
      </c>
    </row>
    <row r="326" spans="2:65" s="1" customFormat="1" ht="29.25">
      <c r="B326" s="28"/>
      <c r="D326" s="158" t="s">
        <v>582</v>
      </c>
      <c r="F326" s="159" t="s">
        <v>868</v>
      </c>
      <c r="I326" s="160"/>
      <c r="L326" s="28"/>
      <c r="M326" s="161"/>
      <c r="T326" s="51"/>
      <c r="AT326" s="13" t="s">
        <v>582</v>
      </c>
      <c r="AU326" s="13" t="s">
        <v>84</v>
      </c>
    </row>
    <row r="327" spans="2:65" s="1" customFormat="1" ht="16.5" customHeight="1">
      <c r="B327" s="128"/>
      <c r="C327" s="129" t="s">
        <v>897</v>
      </c>
      <c r="D327" s="129" t="s">
        <v>132</v>
      </c>
      <c r="E327" s="130" t="s">
        <v>886</v>
      </c>
      <c r="F327" s="131" t="s">
        <v>887</v>
      </c>
      <c r="G327" s="132" t="s">
        <v>769</v>
      </c>
      <c r="H327" s="133">
        <v>12</v>
      </c>
      <c r="I327" s="134"/>
      <c r="J327" s="135">
        <f>ROUND(I327*H327,2)</f>
        <v>0</v>
      </c>
      <c r="K327" s="131" t="s">
        <v>1</v>
      </c>
      <c r="L327" s="28"/>
      <c r="M327" s="136" t="s">
        <v>1</v>
      </c>
      <c r="N327" s="137" t="s">
        <v>39</v>
      </c>
      <c r="P327" s="138">
        <f>O327*H327</f>
        <v>0</v>
      </c>
      <c r="Q327" s="138">
        <v>0</v>
      </c>
      <c r="R327" s="138">
        <f>Q327*H327</f>
        <v>0</v>
      </c>
      <c r="S327" s="138">
        <v>0</v>
      </c>
      <c r="T327" s="139">
        <f>S327*H327</f>
        <v>0</v>
      </c>
      <c r="AR327" s="140" t="s">
        <v>193</v>
      </c>
      <c r="AT327" s="140" t="s">
        <v>132</v>
      </c>
      <c r="AU327" s="140" t="s">
        <v>84</v>
      </c>
      <c r="AY327" s="13" t="s">
        <v>129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3" t="s">
        <v>82</v>
      </c>
      <c r="BK327" s="141">
        <f>ROUND(I327*H327,2)</f>
        <v>0</v>
      </c>
      <c r="BL327" s="13" t="s">
        <v>193</v>
      </c>
      <c r="BM327" s="140" t="s">
        <v>888</v>
      </c>
    </row>
    <row r="328" spans="2:65" s="1" customFormat="1" ht="29.25">
      <c r="B328" s="28"/>
      <c r="D328" s="158" t="s">
        <v>582</v>
      </c>
      <c r="F328" s="159" t="s">
        <v>868</v>
      </c>
      <c r="I328" s="160"/>
      <c r="L328" s="28"/>
      <c r="M328" s="161"/>
      <c r="T328" s="51"/>
      <c r="AT328" s="13" t="s">
        <v>582</v>
      </c>
      <c r="AU328" s="13" t="s">
        <v>84</v>
      </c>
    </row>
    <row r="329" spans="2:65" s="1" customFormat="1" ht="24">
      <c r="B329" s="128"/>
      <c r="C329" s="129" t="s">
        <v>901</v>
      </c>
      <c r="D329" s="129" t="s">
        <v>132</v>
      </c>
      <c r="E329" s="130" t="s">
        <v>890</v>
      </c>
      <c r="F329" s="131" t="s">
        <v>891</v>
      </c>
      <c r="G329" s="132" t="s">
        <v>263</v>
      </c>
      <c r="H329" s="133">
        <v>25</v>
      </c>
      <c r="I329" s="134"/>
      <c r="J329" s="135">
        <f>ROUND(I329*H329,2)</f>
        <v>0</v>
      </c>
      <c r="K329" s="131" t="s">
        <v>1</v>
      </c>
      <c r="L329" s="28"/>
      <c r="M329" s="136" t="s">
        <v>1</v>
      </c>
      <c r="N329" s="137" t="s">
        <v>39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193</v>
      </c>
      <c r="AT329" s="140" t="s">
        <v>132</v>
      </c>
      <c r="AU329" s="140" t="s">
        <v>84</v>
      </c>
      <c r="AY329" s="13" t="s">
        <v>129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3" t="s">
        <v>82</v>
      </c>
      <c r="BK329" s="141">
        <f>ROUND(I329*H329,2)</f>
        <v>0</v>
      </c>
      <c r="BL329" s="13" t="s">
        <v>193</v>
      </c>
      <c r="BM329" s="140" t="s">
        <v>892</v>
      </c>
    </row>
    <row r="330" spans="2:65" s="1" customFormat="1" ht="16.5" customHeight="1">
      <c r="B330" s="128"/>
      <c r="C330" s="129" t="s">
        <v>905</v>
      </c>
      <c r="D330" s="129" t="s">
        <v>132</v>
      </c>
      <c r="E330" s="130" t="s">
        <v>894</v>
      </c>
      <c r="F330" s="131" t="s">
        <v>895</v>
      </c>
      <c r="G330" s="132" t="s">
        <v>263</v>
      </c>
      <c r="H330" s="133">
        <v>180</v>
      </c>
      <c r="I330" s="134"/>
      <c r="J330" s="135">
        <f>ROUND(I330*H330,2)</f>
        <v>0</v>
      </c>
      <c r="K330" s="131" t="s">
        <v>1</v>
      </c>
      <c r="L330" s="28"/>
      <c r="M330" s="136" t="s">
        <v>1</v>
      </c>
      <c r="N330" s="137" t="s">
        <v>39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193</v>
      </c>
      <c r="AT330" s="140" t="s">
        <v>132</v>
      </c>
      <c r="AU330" s="140" t="s">
        <v>84</v>
      </c>
      <c r="AY330" s="13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3" t="s">
        <v>82</v>
      </c>
      <c r="BK330" s="141">
        <f>ROUND(I330*H330,2)</f>
        <v>0</v>
      </c>
      <c r="BL330" s="13" t="s">
        <v>193</v>
      </c>
      <c r="BM330" s="140" t="s">
        <v>896</v>
      </c>
    </row>
    <row r="331" spans="2:65" s="1" customFormat="1" ht="16.5" customHeight="1">
      <c r="B331" s="128"/>
      <c r="C331" s="129" t="s">
        <v>909</v>
      </c>
      <c r="D331" s="129" t="s">
        <v>132</v>
      </c>
      <c r="E331" s="130" t="s">
        <v>898</v>
      </c>
      <c r="F331" s="131" t="s">
        <v>899</v>
      </c>
      <c r="G331" s="132" t="s">
        <v>769</v>
      </c>
      <c r="H331" s="133">
        <v>12</v>
      </c>
      <c r="I331" s="134"/>
      <c r="J331" s="135">
        <f>ROUND(I331*H331,2)</f>
        <v>0</v>
      </c>
      <c r="K331" s="131" t="s">
        <v>1</v>
      </c>
      <c r="L331" s="28"/>
      <c r="M331" s="136" t="s">
        <v>1</v>
      </c>
      <c r="N331" s="137" t="s">
        <v>39</v>
      </c>
      <c r="P331" s="138">
        <f>O331*H331</f>
        <v>0</v>
      </c>
      <c r="Q331" s="138">
        <v>0</v>
      </c>
      <c r="R331" s="138">
        <f>Q331*H331</f>
        <v>0</v>
      </c>
      <c r="S331" s="138">
        <v>0</v>
      </c>
      <c r="T331" s="139">
        <f>S331*H331</f>
        <v>0</v>
      </c>
      <c r="AR331" s="140" t="s">
        <v>193</v>
      </c>
      <c r="AT331" s="140" t="s">
        <v>132</v>
      </c>
      <c r="AU331" s="140" t="s">
        <v>84</v>
      </c>
      <c r="AY331" s="13" t="s">
        <v>129</v>
      </c>
      <c r="BE331" s="141">
        <f>IF(N331="základní",J331,0)</f>
        <v>0</v>
      </c>
      <c r="BF331" s="141">
        <f>IF(N331="snížená",J331,0)</f>
        <v>0</v>
      </c>
      <c r="BG331" s="141">
        <f>IF(N331="zákl. přenesená",J331,0)</f>
        <v>0</v>
      </c>
      <c r="BH331" s="141">
        <f>IF(N331="sníž. přenesená",J331,0)</f>
        <v>0</v>
      </c>
      <c r="BI331" s="141">
        <f>IF(N331="nulová",J331,0)</f>
        <v>0</v>
      </c>
      <c r="BJ331" s="13" t="s">
        <v>82</v>
      </c>
      <c r="BK331" s="141">
        <f>ROUND(I331*H331,2)</f>
        <v>0</v>
      </c>
      <c r="BL331" s="13" t="s">
        <v>193</v>
      </c>
      <c r="BM331" s="140" t="s">
        <v>900</v>
      </c>
    </row>
    <row r="332" spans="2:65" s="1" customFormat="1" ht="29.25">
      <c r="B332" s="28"/>
      <c r="D332" s="158" t="s">
        <v>582</v>
      </c>
      <c r="F332" s="159" t="s">
        <v>868</v>
      </c>
      <c r="I332" s="160"/>
      <c r="L332" s="28"/>
      <c r="M332" s="161"/>
      <c r="T332" s="51"/>
      <c r="AT332" s="13" t="s">
        <v>582</v>
      </c>
      <c r="AU332" s="13" t="s">
        <v>84</v>
      </c>
    </row>
    <row r="333" spans="2:65" s="1" customFormat="1" ht="24">
      <c r="B333" s="128"/>
      <c r="C333" s="129" t="s">
        <v>913</v>
      </c>
      <c r="D333" s="129" t="s">
        <v>132</v>
      </c>
      <c r="E333" s="130" t="s">
        <v>902</v>
      </c>
      <c r="F333" s="131" t="s">
        <v>903</v>
      </c>
      <c r="G333" s="132" t="s">
        <v>769</v>
      </c>
      <c r="H333" s="133">
        <v>15</v>
      </c>
      <c r="I333" s="134"/>
      <c r="J333" s="135">
        <f>ROUND(I333*H333,2)</f>
        <v>0</v>
      </c>
      <c r="K333" s="131" t="s">
        <v>1</v>
      </c>
      <c r="L333" s="28"/>
      <c r="M333" s="136" t="s">
        <v>1</v>
      </c>
      <c r="N333" s="137" t="s">
        <v>39</v>
      </c>
      <c r="P333" s="138">
        <f>O333*H333</f>
        <v>0</v>
      </c>
      <c r="Q333" s="138">
        <v>0</v>
      </c>
      <c r="R333" s="138">
        <f>Q333*H333</f>
        <v>0</v>
      </c>
      <c r="S333" s="138">
        <v>0</v>
      </c>
      <c r="T333" s="139">
        <f>S333*H333</f>
        <v>0</v>
      </c>
      <c r="AR333" s="140" t="s">
        <v>193</v>
      </c>
      <c r="AT333" s="140" t="s">
        <v>132</v>
      </c>
      <c r="AU333" s="140" t="s">
        <v>84</v>
      </c>
      <c r="AY333" s="13" t="s">
        <v>129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3" t="s">
        <v>82</v>
      </c>
      <c r="BK333" s="141">
        <f>ROUND(I333*H333,2)</f>
        <v>0</v>
      </c>
      <c r="BL333" s="13" t="s">
        <v>193</v>
      </c>
      <c r="BM333" s="140" t="s">
        <v>904</v>
      </c>
    </row>
    <row r="334" spans="2:65" s="1" customFormat="1" ht="29.25">
      <c r="B334" s="28"/>
      <c r="D334" s="158" t="s">
        <v>582</v>
      </c>
      <c r="F334" s="159" t="s">
        <v>868</v>
      </c>
      <c r="I334" s="160"/>
      <c r="L334" s="28"/>
      <c r="M334" s="161"/>
      <c r="T334" s="51"/>
      <c r="AT334" s="13" t="s">
        <v>582</v>
      </c>
      <c r="AU334" s="13" t="s">
        <v>84</v>
      </c>
    </row>
    <row r="335" spans="2:65" s="1" customFormat="1" ht="24">
      <c r="B335" s="128"/>
      <c r="C335" s="129" t="s">
        <v>917</v>
      </c>
      <c r="D335" s="129" t="s">
        <v>132</v>
      </c>
      <c r="E335" s="130" t="s">
        <v>906</v>
      </c>
      <c r="F335" s="131" t="s">
        <v>907</v>
      </c>
      <c r="G335" s="132" t="s">
        <v>246</v>
      </c>
      <c r="H335" s="133">
        <v>1</v>
      </c>
      <c r="I335" s="134"/>
      <c r="J335" s="135">
        <f>ROUND(I335*H335,2)</f>
        <v>0</v>
      </c>
      <c r="K335" s="131" t="s">
        <v>1</v>
      </c>
      <c r="L335" s="28"/>
      <c r="M335" s="136" t="s">
        <v>1</v>
      </c>
      <c r="N335" s="137" t="s">
        <v>39</v>
      </c>
      <c r="P335" s="138">
        <f>O335*H335</f>
        <v>0</v>
      </c>
      <c r="Q335" s="138">
        <v>0</v>
      </c>
      <c r="R335" s="138">
        <f>Q335*H335</f>
        <v>0</v>
      </c>
      <c r="S335" s="138">
        <v>0</v>
      </c>
      <c r="T335" s="139">
        <f>S335*H335</f>
        <v>0</v>
      </c>
      <c r="AR335" s="140" t="s">
        <v>193</v>
      </c>
      <c r="AT335" s="140" t="s">
        <v>132</v>
      </c>
      <c r="AU335" s="140" t="s">
        <v>84</v>
      </c>
      <c r="AY335" s="13" t="s">
        <v>129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3" t="s">
        <v>82</v>
      </c>
      <c r="BK335" s="141">
        <f>ROUND(I335*H335,2)</f>
        <v>0</v>
      </c>
      <c r="BL335" s="13" t="s">
        <v>193</v>
      </c>
      <c r="BM335" s="140" t="s">
        <v>908</v>
      </c>
    </row>
    <row r="336" spans="2:65" s="1" customFormat="1" ht="24">
      <c r="B336" s="128"/>
      <c r="C336" s="129" t="s">
        <v>921</v>
      </c>
      <c r="D336" s="129" t="s">
        <v>132</v>
      </c>
      <c r="E336" s="130" t="s">
        <v>910</v>
      </c>
      <c r="F336" s="131" t="s">
        <v>911</v>
      </c>
      <c r="G336" s="132" t="s">
        <v>246</v>
      </c>
      <c r="H336" s="133">
        <v>1</v>
      </c>
      <c r="I336" s="134"/>
      <c r="J336" s="135">
        <f>ROUND(I336*H336,2)</f>
        <v>0</v>
      </c>
      <c r="K336" s="131" t="s">
        <v>1</v>
      </c>
      <c r="L336" s="28"/>
      <c r="M336" s="136" t="s">
        <v>1</v>
      </c>
      <c r="N336" s="137" t="s">
        <v>39</v>
      </c>
      <c r="P336" s="138">
        <f>O336*H336</f>
        <v>0</v>
      </c>
      <c r="Q336" s="138">
        <v>0</v>
      </c>
      <c r="R336" s="138">
        <f>Q336*H336</f>
        <v>0</v>
      </c>
      <c r="S336" s="138">
        <v>0</v>
      </c>
      <c r="T336" s="139">
        <f>S336*H336</f>
        <v>0</v>
      </c>
      <c r="AR336" s="140" t="s">
        <v>193</v>
      </c>
      <c r="AT336" s="140" t="s">
        <v>132</v>
      </c>
      <c r="AU336" s="140" t="s">
        <v>84</v>
      </c>
      <c r="AY336" s="13" t="s">
        <v>129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3" t="s">
        <v>82</v>
      </c>
      <c r="BK336" s="141">
        <f>ROUND(I336*H336,2)</f>
        <v>0</v>
      </c>
      <c r="BL336" s="13" t="s">
        <v>193</v>
      </c>
      <c r="BM336" s="140" t="s">
        <v>912</v>
      </c>
    </row>
    <row r="337" spans="2:65" s="1" customFormat="1" ht="16.5" customHeight="1">
      <c r="B337" s="128"/>
      <c r="C337" s="129" t="s">
        <v>925</v>
      </c>
      <c r="D337" s="129" t="s">
        <v>132</v>
      </c>
      <c r="E337" s="130" t="s">
        <v>914</v>
      </c>
      <c r="F337" s="131" t="s">
        <v>915</v>
      </c>
      <c r="G337" s="132" t="s">
        <v>418</v>
      </c>
      <c r="H337" s="133">
        <v>1450</v>
      </c>
      <c r="I337" s="134"/>
      <c r="J337" s="135">
        <f>ROUND(I337*H337,2)</f>
        <v>0</v>
      </c>
      <c r="K337" s="131" t="s">
        <v>1</v>
      </c>
      <c r="L337" s="28"/>
      <c r="M337" s="136" t="s">
        <v>1</v>
      </c>
      <c r="N337" s="137" t="s">
        <v>39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193</v>
      </c>
      <c r="AT337" s="140" t="s">
        <v>132</v>
      </c>
      <c r="AU337" s="140" t="s">
        <v>84</v>
      </c>
      <c r="AY337" s="13" t="s">
        <v>129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3" t="s">
        <v>82</v>
      </c>
      <c r="BK337" s="141">
        <f>ROUND(I337*H337,2)</f>
        <v>0</v>
      </c>
      <c r="BL337" s="13" t="s">
        <v>193</v>
      </c>
      <c r="BM337" s="140" t="s">
        <v>916</v>
      </c>
    </row>
    <row r="338" spans="2:65" s="1" customFormat="1" ht="24">
      <c r="B338" s="128"/>
      <c r="C338" s="129" t="s">
        <v>929</v>
      </c>
      <c r="D338" s="129" t="s">
        <v>132</v>
      </c>
      <c r="E338" s="130" t="s">
        <v>918</v>
      </c>
      <c r="F338" s="131" t="s">
        <v>919</v>
      </c>
      <c r="G338" s="132" t="s">
        <v>769</v>
      </c>
      <c r="H338" s="133">
        <v>36</v>
      </c>
      <c r="I338" s="134"/>
      <c r="J338" s="135">
        <f>ROUND(I338*H338,2)</f>
        <v>0</v>
      </c>
      <c r="K338" s="131" t="s">
        <v>1</v>
      </c>
      <c r="L338" s="28"/>
      <c r="M338" s="136" t="s">
        <v>1</v>
      </c>
      <c r="N338" s="137" t="s">
        <v>39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193</v>
      </c>
      <c r="AT338" s="140" t="s">
        <v>132</v>
      </c>
      <c r="AU338" s="140" t="s">
        <v>84</v>
      </c>
      <c r="AY338" s="13" t="s">
        <v>129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3" t="s">
        <v>82</v>
      </c>
      <c r="BK338" s="141">
        <f>ROUND(I338*H338,2)</f>
        <v>0</v>
      </c>
      <c r="BL338" s="13" t="s">
        <v>193</v>
      </c>
      <c r="BM338" s="140" t="s">
        <v>920</v>
      </c>
    </row>
    <row r="339" spans="2:65" s="1" customFormat="1" ht="29.25">
      <c r="B339" s="28"/>
      <c r="D339" s="158" t="s">
        <v>582</v>
      </c>
      <c r="F339" s="159" t="s">
        <v>868</v>
      </c>
      <c r="I339" s="160"/>
      <c r="L339" s="28"/>
      <c r="M339" s="161"/>
      <c r="T339" s="51"/>
      <c r="AT339" s="13" t="s">
        <v>582</v>
      </c>
      <c r="AU339" s="13" t="s">
        <v>84</v>
      </c>
    </row>
    <row r="340" spans="2:65" s="1" customFormat="1" ht="24">
      <c r="B340" s="128"/>
      <c r="C340" s="129" t="s">
        <v>933</v>
      </c>
      <c r="D340" s="129" t="s">
        <v>132</v>
      </c>
      <c r="E340" s="130" t="s">
        <v>922</v>
      </c>
      <c r="F340" s="131" t="s">
        <v>923</v>
      </c>
      <c r="G340" s="132" t="s">
        <v>242</v>
      </c>
      <c r="H340" s="133">
        <v>250</v>
      </c>
      <c r="I340" s="134"/>
      <c r="J340" s="135">
        <f>ROUND(I340*H340,2)</f>
        <v>0</v>
      </c>
      <c r="K340" s="131" t="s">
        <v>1</v>
      </c>
      <c r="L340" s="28"/>
      <c r="M340" s="136" t="s">
        <v>1</v>
      </c>
      <c r="N340" s="137" t="s">
        <v>39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193</v>
      </c>
      <c r="AT340" s="140" t="s">
        <v>132</v>
      </c>
      <c r="AU340" s="140" t="s">
        <v>84</v>
      </c>
      <c r="AY340" s="13" t="s">
        <v>129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3" t="s">
        <v>82</v>
      </c>
      <c r="BK340" s="141">
        <f>ROUND(I340*H340,2)</f>
        <v>0</v>
      </c>
      <c r="BL340" s="13" t="s">
        <v>193</v>
      </c>
      <c r="BM340" s="140" t="s">
        <v>924</v>
      </c>
    </row>
    <row r="341" spans="2:65" s="1" customFormat="1" ht="16.5" customHeight="1">
      <c r="B341" s="128"/>
      <c r="C341" s="129" t="s">
        <v>937</v>
      </c>
      <c r="D341" s="129" t="s">
        <v>132</v>
      </c>
      <c r="E341" s="130" t="s">
        <v>926</v>
      </c>
      <c r="F341" s="131" t="s">
        <v>927</v>
      </c>
      <c r="G341" s="132" t="s">
        <v>769</v>
      </c>
      <c r="H341" s="133">
        <v>72</v>
      </c>
      <c r="I341" s="134"/>
      <c r="J341" s="135">
        <f>ROUND(I341*H341,2)</f>
        <v>0</v>
      </c>
      <c r="K341" s="131" t="s">
        <v>1</v>
      </c>
      <c r="L341" s="28"/>
      <c r="M341" s="136" t="s">
        <v>1</v>
      </c>
      <c r="N341" s="137" t="s">
        <v>39</v>
      </c>
      <c r="P341" s="138">
        <f>O341*H341</f>
        <v>0</v>
      </c>
      <c r="Q341" s="138">
        <v>0</v>
      </c>
      <c r="R341" s="138">
        <f>Q341*H341</f>
        <v>0</v>
      </c>
      <c r="S341" s="138">
        <v>0</v>
      </c>
      <c r="T341" s="139">
        <f>S341*H341</f>
        <v>0</v>
      </c>
      <c r="AR341" s="140" t="s">
        <v>193</v>
      </c>
      <c r="AT341" s="140" t="s">
        <v>132</v>
      </c>
      <c r="AU341" s="140" t="s">
        <v>84</v>
      </c>
      <c r="AY341" s="13" t="s">
        <v>129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3" t="s">
        <v>82</v>
      </c>
      <c r="BK341" s="141">
        <f>ROUND(I341*H341,2)</f>
        <v>0</v>
      </c>
      <c r="BL341" s="13" t="s">
        <v>193</v>
      </c>
      <c r="BM341" s="140" t="s">
        <v>928</v>
      </c>
    </row>
    <row r="342" spans="2:65" s="1" customFormat="1" ht="29.25">
      <c r="B342" s="28"/>
      <c r="D342" s="158" t="s">
        <v>582</v>
      </c>
      <c r="F342" s="159" t="s">
        <v>868</v>
      </c>
      <c r="I342" s="160"/>
      <c r="L342" s="28"/>
      <c r="M342" s="161"/>
      <c r="T342" s="51"/>
      <c r="AT342" s="13" t="s">
        <v>582</v>
      </c>
      <c r="AU342" s="13" t="s">
        <v>84</v>
      </c>
    </row>
    <row r="343" spans="2:65" s="1" customFormat="1" ht="16.5" customHeight="1">
      <c r="B343" s="128"/>
      <c r="C343" s="129" t="s">
        <v>941</v>
      </c>
      <c r="D343" s="129" t="s">
        <v>132</v>
      </c>
      <c r="E343" s="130" t="s">
        <v>930</v>
      </c>
      <c r="F343" s="131" t="s">
        <v>931</v>
      </c>
      <c r="G343" s="132" t="s">
        <v>246</v>
      </c>
      <c r="H343" s="133">
        <v>1</v>
      </c>
      <c r="I343" s="134"/>
      <c r="J343" s="135">
        <f t="shared" ref="J343:J348" si="60">ROUND(I343*H343,2)</f>
        <v>0</v>
      </c>
      <c r="K343" s="131" t="s">
        <v>1</v>
      </c>
      <c r="L343" s="28"/>
      <c r="M343" s="136" t="s">
        <v>1</v>
      </c>
      <c r="N343" s="137" t="s">
        <v>39</v>
      </c>
      <c r="P343" s="138">
        <f t="shared" ref="P343:P348" si="61">O343*H343</f>
        <v>0</v>
      </c>
      <c r="Q343" s="138">
        <v>0</v>
      </c>
      <c r="R343" s="138">
        <f t="shared" ref="R343:R348" si="62">Q343*H343</f>
        <v>0</v>
      </c>
      <c r="S343" s="138">
        <v>0</v>
      </c>
      <c r="T343" s="139">
        <f t="shared" ref="T343:T348" si="63">S343*H343</f>
        <v>0</v>
      </c>
      <c r="AR343" s="140" t="s">
        <v>193</v>
      </c>
      <c r="AT343" s="140" t="s">
        <v>132</v>
      </c>
      <c r="AU343" s="140" t="s">
        <v>84</v>
      </c>
      <c r="AY343" s="13" t="s">
        <v>129</v>
      </c>
      <c r="BE343" s="141">
        <f t="shared" ref="BE343:BE348" si="64">IF(N343="základní",J343,0)</f>
        <v>0</v>
      </c>
      <c r="BF343" s="141">
        <f t="shared" ref="BF343:BF348" si="65">IF(N343="snížená",J343,0)</f>
        <v>0</v>
      </c>
      <c r="BG343" s="141">
        <f t="shared" ref="BG343:BG348" si="66">IF(N343="zákl. přenesená",J343,0)</f>
        <v>0</v>
      </c>
      <c r="BH343" s="141">
        <f t="shared" ref="BH343:BH348" si="67">IF(N343="sníž. přenesená",J343,0)</f>
        <v>0</v>
      </c>
      <c r="BI343" s="141">
        <f t="shared" ref="BI343:BI348" si="68">IF(N343="nulová",J343,0)</f>
        <v>0</v>
      </c>
      <c r="BJ343" s="13" t="s">
        <v>82</v>
      </c>
      <c r="BK343" s="141">
        <f t="shared" ref="BK343:BK348" si="69">ROUND(I343*H343,2)</f>
        <v>0</v>
      </c>
      <c r="BL343" s="13" t="s">
        <v>193</v>
      </c>
      <c r="BM343" s="140" t="s">
        <v>932</v>
      </c>
    </row>
    <row r="344" spans="2:65" s="1" customFormat="1" ht="24">
      <c r="B344" s="128"/>
      <c r="C344" s="129" t="s">
        <v>945</v>
      </c>
      <c r="D344" s="129" t="s">
        <v>132</v>
      </c>
      <c r="E344" s="130" t="s">
        <v>934</v>
      </c>
      <c r="F344" s="131" t="s">
        <v>935</v>
      </c>
      <c r="G344" s="132" t="s">
        <v>246</v>
      </c>
      <c r="H344" s="133">
        <v>1</v>
      </c>
      <c r="I344" s="134"/>
      <c r="J344" s="135">
        <f t="shared" si="60"/>
        <v>0</v>
      </c>
      <c r="K344" s="131" t="s">
        <v>1</v>
      </c>
      <c r="L344" s="28"/>
      <c r="M344" s="136" t="s">
        <v>1</v>
      </c>
      <c r="N344" s="137" t="s">
        <v>39</v>
      </c>
      <c r="P344" s="138">
        <f t="shared" si="61"/>
        <v>0</v>
      </c>
      <c r="Q344" s="138">
        <v>0</v>
      </c>
      <c r="R344" s="138">
        <f t="shared" si="62"/>
        <v>0</v>
      </c>
      <c r="S344" s="138">
        <v>0</v>
      </c>
      <c r="T344" s="139">
        <f t="shared" si="63"/>
        <v>0</v>
      </c>
      <c r="AR344" s="140" t="s">
        <v>193</v>
      </c>
      <c r="AT344" s="140" t="s">
        <v>132</v>
      </c>
      <c r="AU344" s="140" t="s">
        <v>84</v>
      </c>
      <c r="AY344" s="13" t="s">
        <v>129</v>
      </c>
      <c r="BE344" s="141">
        <f t="shared" si="64"/>
        <v>0</v>
      </c>
      <c r="BF344" s="141">
        <f t="shared" si="65"/>
        <v>0</v>
      </c>
      <c r="BG344" s="141">
        <f t="shared" si="66"/>
        <v>0</v>
      </c>
      <c r="BH344" s="141">
        <f t="shared" si="67"/>
        <v>0</v>
      </c>
      <c r="BI344" s="141">
        <f t="shared" si="68"/>
        <v>0</v>
      </c>
      <c r="BJ344" s="13" t="s">
        <v>82</v>
      </c>
      <c r="BK344" s="141">
        <f t="shared" si="69"/>
        <v>0</v>
      </c>
      <c r="BL344" s="13" t="s">
        <v>193</v>
      </c>
      <c r="BM344" s="140" t="s">
        <v>936</v>
      </c>
    </row>
    <row r="345" spans="2:65" s="1" customFormat="1" ht="48">
      <c r="B345" s="128"/>
      <c r="C345" s="129" t="s">
        <v>949</v>
      </c>
      <c r="D345" s="129" t="s">
        <v>132</v>
      </c>
      <c r="E345" s="130" t="s">
        <v>938</v>
      </c>
      <c r="F345" s="131" t="s">
        <v>939</v>
      </c>
      <c r="G345" s="132" t="s">
        <v>246</v>
      </c>
      <c r="H345" s="133">
        <v>1</v>
      </c>
      <c r="I345" s="134"/>
      <c r="J345" s="135">
        <f t="shared" si="60"/>
        <v>0</v>
      </c>
      <c r="K345" s="131" t="s">
        <v>1</v>
      </c>
      <c r="L345" s="28"/>
      <c r="M345" s="136" t="s">
        <v>1</v>
      </c>
      <c r="N345" s="137" t="s">
        <v>39</v>
      </c>
      <c r="P345" s="138">
        <f t="shared" si="61"/>
        <v>0</v>
      </c>
      <c r="Q345" s="138">
        <v>0</v>
      </c>
      <c r="R345" s="138">
        <f t="shared" si="62"/>
        <v>0</v>
      </c>
      <c r="S345" s="138">
        <v>0</v>
      </c>
      <c r="T345" s="139">
        <f t="shared" si="63"/>
        <v>0</v>
      </c>
      <c r="AR345" s="140" t="s">
        <v>193</v>
      </c>
      <c r="AT345" s="140" t="s">
        <v>132</v>
      </c>
      <c r="AU345" s="140" t="s">
        <v>84</v>
      </c>
      <c r="AY345" s="13" t="s">
        <v>129</v>
      </c>
      <c r="BE345" s="141">
        <f t="shared" si="64"/>
        <v>0</v>
      </c>
      <c r="BF345" s="141">
        <f t="shared" si="65"/>
        <v>0</v>
      </c>
      <c r="BG345" s="141">
        <f t="shared" si="66"/>
        <v>0</v>
      </c>
      <c r="BH345" s="141">
        <f t="shared" si="67"/>
        <v>0</v>
      </c>
      <c r="BI345" s="141">
        <f t="shared" si="68"/>
        <v>0</v>
      </c>
      <c r="BJ345" s="13" t="s">
        <v>82</v>
      </c>
      <c r="BK345" s="141">
        <f t="shared" si="69"/>
        <v>0</v>
      </c>
      <c r="BL345" s="13" t="s">
        <v>193</v>
      </c>
      <c r="BM345" s="140" t="s">
        <v>940</v>
      </c>
    </row>
    <row r="346" spans="2:65" s="1" customFormat="1" ht="24">
      <c r="B346" s="128"/>
      <c r="C346" s="129" t="s">
        <v>997</v>
      </c>
      <c r="D346" s="129" t="s">
        <v>132</v>
      </c>
      <c r="E346" s="130" t="s">
        <v>942</v>
      </c>
      <c r="F346" s="131" t="s">
        <v>943</v>
      </c>
      <c r="G346" s="132" t="s">
        <v>246</v>
      </c>
      <c r="H346" s="133">
        <v>1</v>
      </c>
      <c r="I346" s="134"/>
      <c r="J346" s="135">
        <f t="shared" si="60"/>
        <v>0</v>
      </c>
      <c r="K346" s="131" t="s">
        <v>1</v>
      </c>
      <c r="L346" s="28"/>
      <c r="M346" s="136" t="s">
        <v>1</v>
      </c>
      <c r="N346" s="137" t="s">
        <v>39</v>
      </c>
      <c r="P346" s="138">
        <f t="shared" si="61"/>
        <v>0</v>
      </c>
      <c r="Q346" s="138">
        <v>0</v>
      </c>
      <c r="R346" s="138">
        <f t="shared" si="62"/>
        <v>0</v>
      </c>
      <c r="S346" s="138">
        <v>0</v>
      </c>
      <c r="T346" s="139">
        <f t="shared" si="63"/>
        <v>0</v>
      </c>
      <c r="AR346" s="140" t="s">
        <v>193</v>
      </c>
      <c r="AT346" s="140" t="s">
        <v>132</v>
      </c>
      <c r="AU346" s="140" t="s">
        <v>84</v>
      </c>
      <c r="AY346" s="13" t="s">
        <v>129</v>
      </c>
      <c r="BE346" s="141">
        <f t="shared" si="64"/>
        <v>0</v>
      </c>
      <c r="BF346" s="141">
        <f t="shared" si="65"/>
        <v>0</v>
      </c>
      <c r="BG346" s="141">
        <f t="shared" si="66"/>
        <v>0</v>
      </c>
      <c r="BH346" s="141">
        <f t="shared" si="67"/>
        <v>0</v>
      </c>
      <c r="BI346" s="141">
        <f t="shared" si="68"/>
        <v>0</v>
      </c>
      <c r="BJ346" s="13" t="s">
        <v>82</v>
      </c>
      <c r="BK346" s="141">
        <f t="shared" si="69"/>
        <v>0</v>
      </c>
      <c r="BL346" s="13" t="s">
        <v>193</v>
      </c>
      <c r="BM346" s="140" t="s">
        <v>944</v>
      </c>
    </row>
    <row r="347" spans="2:65" s="1" customFormat="1" ht="36">
      <c r="B347" s="128"/>
      <c r="C347" s="129" t="s">
        <v>998</v>
      </c>
      <c r="D347" s="129" t="s">
        <v>132</v>
      </c>
      <c r="E347" s="130" t="s">
        <v>946</v>
      </c>
      <c r="F347" s="131" t="s">
        <v>947</v>
      </c>
      <c r="G347" s="132" t="s">
        <v>246</v>
      </c>
      <c r="H347" s="133">
        <v>1</v>
      </c>
      <c r="I347" s="134"/>
      <c r="J347" s="135">
        <f t="shared" si="60"/>
        <v>0</v>
      </c>
      <c r="K347" s="131" t="s">
        <v>1</v>
      </c>
      <c r="L347" s="28"/>
      <c r="M347" s="136" t="s">
        <v>1</v>
      </c>
      <c r="N347" s="137" t="s">
        <v>39</v>
      </c>
      <c r="P347" s="138">
        <f t="shared" si="61"/>
        <v>0</v>
      </c>
      <c r="Q347" s="138">
        <v>0</v>
      </c>
      <c r="R347" s="138">
        <f t="shared" si="62"/>
        <v>0</v>
      </c>
      <c r="S347" s="138">
        <v>0</v>
      </c>
      <c r="T347" s="139">
        <f t="shared" si="63"/>
        <v>0</v>
      </c>
      <c r="AR347" s="140" t="s">
        <v>193</v>
      </c>
      <c r="AT347" s="140" t="s">
        <v>132</v>
      </c>
      <c r="AU347" s="140" t="s">
        <v>84</v>
      </c>
      <c r="AY347" s="13" t="s">
        <v>129</v>
      </c>
      <c r="BE347" s="141">
        <f t="shared" si="64"/>
        <v>0</v>
      </c>
      <c r="BF347" s="141">
        <f t="shared" si="65"/>
        <v>0</v>
      </c>
      <c r="BG347" s="141">
        <f t="shared" si="66"/>
        <v>0</v>
      </c>
      <c r="BH347" s="141">
        <f t="shared" si="67"/>
        <v>0</v>
      </c>
      <c r="BI347" s="141">
        <f t="shared" si="68"/>
        <v>0</v>
      </c>
      <c r="BJ347" s="13" t="s">
        <v>82</v>
      </c>
      <c r="BK347" s="141">
        <f t="shared" si="69"/>
        <v>0</v>
      </c>
      <c r="BL347" s="13" t="s">
        <v>193</v>
      </c>
      <c r="BM347" s="140" t="s">
        <v>948</v>
      </c>
    </row>
    <row r="348" spans="2:65" s="1" customFormat="1" ht="24">
      <c r="B348" s="128"/>
      <c r="C348" s="129" t="s">
        <v>1027</v>
      </c>
      <c r="D348" s="129" t="s">
        <v>132</v>
      </c>
      <c r="E348" s="130" t="s">
        <v>950</v>
      </c>
      <c r="F348" s="131" t="s">
        <v>951</v>
      </c>
      <c r="G348" s="132" t="s">
        <v>246</v>
      </c>
      <c r="H348" s="133">
        <v>1</v>
      </c>
      <c r="I348" s="134"/>
      <c r="J348" s="135">
        <f t="shared" si="60"/>
        <v>0</v>
      </c>
      <c r="K348" s="131" t="s">
        <v>1</v>
      </c>
      <c r="L348" s="28"/>
      <c r="M348" s="142" t="s">
        <v>1</v>
      </c>
      <c r="N348" s="143" t="s">
        <v>39</v>
      </c>
      <c r="O348" s="144"/>
      <c r="P348" s="145">
        <f t="shared" si="61"/>
        <v>0</v>
      </c>
      <c r="Q348" s="145">
        <v>0</v>
      </c>
      <c r="R348" s="145">
        <f t="shared" si="62"/>
        <v>0</v>
      </c>
      <c r="S348" s="145">
        <v>0</v>
      </c>
      <c r="T348" s="146">
        <f t="shared" si="63"/>
        <v>0</v>
      </c>
      <c r="AR348" s="140" t="s">
        <v>193</v>
      </c>
      <c r="AT348" s="140" t="s">
        <v>132</v>
      </c>
      <c r="AU348" s="140" t="s">
        <v>84</v>
      </c>
      <c r="AY348" s="13" t="s">
        <v>129</v>
      </c>
      <c r="BE348" s="141">
        <f t="shared" si="64"/>
        <v>0</v>
      </c>
      <c r="BF348" s="141">
        <f t="shared" si="65"/>
        <v>0</v>
      </c>
      <c r="BG348" s="141">
        <f t="shared" si="66"/>
        <v>0</v>
      </c>
      <c r="BH348" s="141">
        <f t="shared" si="67"/>
        <v>0</v>
      </c>
      <c r="BI348" s="141">
        <f t="shared" si="68"/>
        <v>0</v>
      </c>
      <c r="BJ348" s="13" t="s">
        <v>82</v>
      </c>
      <c r="BK348" s="141">
        <f t="shared" si="69"/>
        <v>0</v>
      </c>
      <c r="BL348" s="13" t="s">
        <v>193</v>
      </c>
      <c r="BM348" s="140" t="s">
        <v>952</v>
      </c>
    </row>
    <row r="349" spans="2:65" s="1" customFormat="1" ht="6.95" customHeight="1">
      <c r="B349" s="40"/>
      <c r="C349" s="41"/>
      <c r="D349" s="41"/>
      <c r="E349" s="41"/>
      <c r="F349" s="41"/>
      <c r="G349" s="41"/>
      <c r="H349" s="41"/>
      <c r="I349" s="41"/>
      <c r="J349" s="41"/>
      <c r="K349" s="41"/>
      <c r="L349" s="28"/>
    </row>
  </sheetData>
  <autoFilter ref="C131:K348" xr:uid="{00000000-0009-0000-0000-000005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0"/>
  <sheetViews>
    <sheetView showGridLines="0" tabSelected="1" topLeftCell="A164" workbookViewId="0">
      <selection activeCell="F288" sqref="F28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7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100</v>
      </c>
      <c r="L4" s="16"/>
      <c r="M4" s="83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2" t="str">
        <f>'Rekapitulace stavby'!K6</f>
        <v>SPIELBERK OFFICE CENTRE - VÝMĚNA ZDROJE CHLADU</v>
      </c>
      <c r="F7" s="203"/>
      <c r="G7" s="203"/>
      <c r="H7" s="203"/>
      <c r="L7" s="16"/>
    </row>
    <row r="8" spans="2:46" s="1" customFormat="1" ht="12" customHeight="1">
      <c r="B8" s="28"/>
      <c r="D8" s="23" t="s">
        <v>101</v>
      </c>
      <c r="L8" s="28"/>
    </row>
    <row r="9" spans="2:46" s="1" customFormat="1" ht="16.5" customHeight="1">
      <c r="B9" s="28"/>
      <c r="E9" s="181" t="s">
        <v>1028</v>
      </c>
      <c r="F9" s="201"/>
      <c r="G9" s="201"/>
      <c r="H9" s="20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28. 1. 2021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96"/>
      <c r="G18" s="196"/>
      <c r="H18" s="19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202.5" customHeight="1">
      <c r="B27" s="84"/>
      <c r="E27" s="200" t="s">
        <v>103</v>
      </c>
      <c r="F27" s="200"/>
      <c r="G27" s="200"/>
      <c r="H27" s="200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5" t="s">
        <v>34</v>
      </c>
      <c r="J30" s="61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6" t="s">
        <v>38</v>
      </c>
      <c r="E33" s="23" t="s">
        <v>39</v>
      </c>
      <c r="F33" s="87">
        <f>ROUND((SUM(BE122:BE173)),  2)</f>
        <v>0</v>
      </c>
      <c r="I33" s="88">
        <v>0.21</v>
      </c>
      <c r="J33" s="87">
        <f>ROUND(((SUM(BE122:BE173))*I33),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ROUND((SUM(BF122:BF173)),  2)</f>
        <v>0</v>
      </c>
      <c r="I34" s="88">
        <v>0.15</v>
      </c>
      <c r="J34" s="87">
        <f>ROUND(((SUM(BF122:BF173))*I34),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ROUND((SUM(BG122:BG173)),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ROUND((SUM(BH122:BH173)),  2)</f>
        <v>0</v>
      </c>
      <c r="I36" s="88">
        <v>0.15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ROUND((SUM(BI122:BI173)),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2"/>
      <c r="F39" s="52"/>
      <c r="G39" s="91" t="s">
        <v>45</v>
      </c>
      <c r="H39" s="92" t="s">
        <v>46</v>
      </c>
      <c r="I39" s="52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104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2" t="str">
        <f>E7</f>
        <v>SPIELBERK OFFICE CENTRE - VÝMĚNA ZDROJE CHLADU</v>
      </c>
      <c r="F85" s="203"/>
      <c r="G85" s="203"/>
      <c r="H85" s="203"/>
      <c r="L85" s="28"/>
    </row>
    <row r="86" spans="2:47" s="1" customFormat="1" ht="12" customHeight="1">
      <c r="B86" s="28"/>
      <c r="C86" s="23" t="s">
        <v>101</v>
      </c>
      <c r="L86" s="28"/>
    </row>
    <row r="87" spans="2:47" s="1" customFormat="1" ht="16.5" customHeight="1">
      <c r="B87" s="28"/>
      <c r="E87" s="181" t="str">
        <f>E9</f>
        <v>01_MaR - Měření a regulace</v>
      </c>
      <c r="F87" s="201"/>
      <c r="G87" s="201"/>
      <c r="H87" s="20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28. 1. 2021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105</v>
      </c>
      <c r="D94" s="89"/>
      <c r="E94" s="89"/>
      <c r="F94" s="89"/>
      <c r="G94" s="89"/>
      <c r="H94" s="89"/>
      <c r="I94" s="89"/>
      <c r="J94" s="98" t="s">
        <v>106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107</v>
      </c>
      <c r="J96" s="61">
        <f>J122</f>
        <v>0</v>
      </c>
      <c r="L96" s="28"/>
      <c r="AU96" s="13" t="s">
        <v>108</v>
      </c>
    </row>
    <row r="97" spans="2:12" s="8" customFormat="1" ht="24.95" customHeight="1">
      <c r="B97" s="100"/>
      <c r="D97" s="101" t="s">
        <v>172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19.899999999999999" customHeight="1">
      <c r="B98" s="104"/>
      <c r="D98" s="105" t="s">
        <v>1029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14.85" customHeight="1">
      <c r="B99" s="104"/>
      <c r="D99" s="105" t="s">
        <v>1030</v>
      </c>
      <c r="E99" s="106"/>
      <c r="F99" s="106"/>
      <c r="G99" s="106"/>
      <c r="H99" s="106"/>
      <c r="I99" s="106"/>
      <c r="J99" s="107">
        <f>J125</f>
        <v>0</v>
      </c>
      <c r="L99" s="104"/>
    </row>
    <row r="100" spans="2:12" s="9" customFormat="1" ht="14.85" customHeight="1">
      <c r="B100" s="104"/>
      <c r="D100" s="105" t="s">
        <v>1031</v>
      </c>
      <c r="E100" s="106"/>
      <c r="F100" s="106"/>
      <c r="G100" s="106"/>
      <c r="H100" s="106"/>
      <c r="I100" s="106"/>
      <c r="J100" s="107">
        <f>J130</f>
        <v>0</v>
      </c>
      <c r="L100" s="104"/>
    </row>
    <row r="101" spans="2:12" s="9" customFormat="1" ht="14.85" customHeight="1">
      <c r="B101" s="104"/>
      <c r="D101" s="105" t="s">
        <v>1032</v>
      </c>
      <c r="E101" s="106"/>
      <c r="F101" s="106"/>
      <c r="G101" s="106"/>
      <c r="H101" s="106"/>
      <c r="I101" s="106"/>
      <c r="J101" s="107">
        <f>J137</f>
        <v>0</v>
      </c>
      <c r="L101" s="104"/>
    </row>
    <row r="102" spans="2:12" s="9" customFormat="1" ht="14.85" customHeight="1">
      <c r="B102" s="104"/>
      <c r="D102" s="105" t="s">
        <v>1033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113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202" t="str">
        <f>E7</f>
        <v>SPIELBERK OFFICE CENTRE - VÝMĚNA ZDROJE CHLADU</v>
      </c>
      <c r="F112" s="203"/>
      <c r="G112" s="203"/>
      <c r="H112" s="203"/>
      <c r="L112" s="28"/>
    </row>
    <row r="113" spans="2:65" s="1" customFormat="1" ht="12" customHeight="1">
      <c r="B113" s="28"/>
      <c r="C113" s="23" t="s">
        <v>101</v>
      </c>
      <c r="L113" s="28"/>
    </row>
    <row r="114" spans="2:65" s="1" customFormat="1" ht="16.5" customHeight="1">
      <c r="B114" s="28"/>
      <c r="E114" s="181" t="str">
        <f>E9</f>
        <v>01_MaR - Měření a regulace</v>
      </c>
      <c r="F114" s="201"/>
      <c r="G114" s="201"/>
      <c r="H114" s="20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 xml:space="preserve"> </v>
      </c>
      <c r="I116" s="23" t="s">
        <v>22</v>
      </c>
      <c r="J116" s="48" t="str">
        <f>IF(J12="","",J12)</f>
        <v>28. 1. 2021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 xml:space="preserve"> </v>
      </c>
      <c r="I118" s="23" t="s">
        <v>29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27</v>
      </c>
      <c r="F119" s="21" t="str">
        <f>IF(E18="","",E18)</f>
        <v>Vyplň údaj</v>
      </c>
      <c r="I119" s="23" t="s">
        <v>31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114</v>
      </c>
      <c r="D121" s="110" t="s">
        <v>59</v>
      </c>
      <c r="E121" s="110" t="s">
        <v>55</v>
      </c>
      <c r="F121" s="110" t="s">
        <v>56</v>
      </c>
      <c r="G121" s="110" t="s">
        <v>115</v>
      </c>
      <c r="H121" s="110" t="s">
        <v>116</v>
      </c>
      <c r="I121" s="110" t="s">
        <v>117</v>
      </c>
      <c r="J121" s="110" t="s">
        <v>106</v>
      </c>
      <c r="K121" s="111" t="s">
        <v>118</v>
      </c>
      <c r="L121" s="108"/>
      <c r="M121" s="54" t="s">
        <v>1</v>
      </c>
      <c r="N121" s="55" t="s">
        <v>38</v>
      </c>
      <c r="O121" s="55" t="s">
        <v>119</v>
      </c>
      <c r="P121" s="55" t="s">
        <v>120</v>
      </c>
      <c r="Q121" s="55" t="s">
        <v>121</v>
      </c>
      <c r="R121" s="55" t="s">
        <v>122</v>
      </c>
      <c r="S121" s="55" t="s">
        <v>123</v>
      </c>
      <c r="T121" s="56" t="s">
        <v>124</v>
      </c>
    </row>
    <row r="122" spans="2:65" s="1" customFormat="1" ht="22.9" customHeight="1">
      <c r="B122" s="28"/>
      <c r="C122" s="59" t="s">
        <v>125</v>
      </c>
      <c r="J122" s="112">
        <f>BK122</f>
        <v>0</v>
      </c>
      <c r="L122" s="28"/>
      <c r="M122" s="57"/>
      <c r="N122" s="49"/>
      <c r="O122" s="49"/>
      <c r="P122" s="113">
        <f>P123</f>
        <v>0</v>
      </c>
      <c r="Q122" s="49"/>
      <c r="R122" s="113">
        <f>R123</f>
        <v>0</v>
      </c>
      <c r="S122" s="49"/>
      <c r="T122" s="114">
        <f>T123</f>
        <v>0</v>
      </c>
      <c r="AT122" s="13" t="s">
        <v>73</v>
      </c>
      <c r="AU122" s="13" t="s">
        <v>108</v>
      </c>
      <c r="BK122" s="115">
        <f>BK123</f>
        <v>0</v>
      </c>
    </row>
    <row r="123" spans="2:65" s="11" customFormat="1" ht="25.9" customHeight="1">
      <c r="B123" s="116"/>
      <c r="D123" s="117" t="s">
        <v>73</v>
      </c>
      <c r="E123" s="118" t="s">
        <v>185</v>
      </c>
      <c r="F123" s="118" t="s">
        <v>186</v>
      </c>
      <c r="I123" s="119"/>
      <c r="J123" s="120">
        <f>BK123</f>
        <v>0</v>
      </c>
      <c r="L123" s="116"/>
      <c r="M123" s="121"/>
      <c r="P123" s="122">
        <f>P124</f>
        <v>0</v>
      </c>
      <c r="R123" s="122">
        <f>R124</f>
        <v>0</v>
      </c>
      <c r="T123" s="123">
        <f>T124</f>
        <v>0</v>
      </c>
      <c r="AR123" s="117" t="s">
        <v>84</v>
      </c>
      <c r="AT123" s="124" t="s">
        <v>73</v>
      </c>
      <c r="AU123" s="124" t="s">
        <v>74</v>
      </c>
      <c r="AY123" s="117" t="s">
        <v>129</v>
      </c>
      <c r="BK123" s="125">
        <f>BK124</f>
        <v>0</v>
      </c>
    </row>
    <row r="124" spans="2:65" s="11" customFormat="1" ht="22.9" customHeight="1">
      <c r="B124" s="116"/>
      <c r="D124" s="117" t="s">
        <v>73</v>
      </c>
      <c r="E124" s="126" t="s">
        <v>1034</v>
      </c>
      <c r="F124" s="126" t="s">
        <v>1035</v>
      </c>
      <c r="I124" s="119"/>
      <c r="J124" s="127">
        <f>BK124</f>
        <v>0</v>
      </c>
      <c r="L124" s="116"/>
      <c r="M124" s="121"/>
      <c r="P124" s="122">
        <f>P125+P130+P137+P165</f>
        <v>0</v>
      </c>
      <c r="R124" s="122">
        <f>R125+R130+R137+R165</f>
        <v>0</v>
      </c>
      <c r="T124" s="123">
        <f>T125+T130+T137+T165</f>
        <v>0</v>
      </c>
      <c r="AR124" s="117" t="s">
        <v>84</v>
      </c>
      <c r="AT124" s="124" t="s">
        <v>73</v>
      </c>
      <c r="AU124" s="124" t="s">
        <v>82</v>
      </c>
      <c r="AY124" s="117" t="s">
        <v>129</v>
      </c>
      <c r="BK124" s="125">
        <f>BK125+BK130+BK137+BK165</f>
        <v>0</v>
      </c>
    </row>
    <row r="125" spans="2:65" s="11" customFormat="1" ht="20.85" customHeight="1">
      <c r="B125" s="116"/>
      <c r="D125" s="117" t="s">
        <v>73</v>
      </c>
      <c r="E125" s="126" t="s">
        <v>1036</v>
      </c>
      <c r="F125" s="126" t="s">
        <v>1037</v>
      </c>
      <c r="I125" s="119"/>
      <c r="J125" s="127">
        <f>BK125</f>
        <v>0</v>
      </c>
      <c r="L125" s="116"/>
      <c r="M125" s="121"/>
      <c r="P125" s="122">
        <f>SUM(P126:P129)</f>
        <v>0</v>
      </c>
      <c r="R125" s="122">
        <f>SUM(R126:R129)</f>
        <v>0</v>
      </c>
      <c r="T125" s="123">
        <f>SUM(T126:T129)</f>
        <v>0</v>
      </c>
      <c r="AR125" s="117" t="s">
        <v>82</v>
      </c>
      <c r="AT125" s="124" t="s">
        <v>73</v>
      </c>
      <c r="AU125" s="124" t="s">
        <v>84</v>
      </c>
      <c r="AY125" s="117" t="s">
        <v>129</v>
      </c>
      <c r="BK125" s="125">
        <f>SUM(BK126:BK129)</f>
        <v>0</v>
      </c>
    </row>
    <row r="126" spans="2:65" s="1" customFormat="1" ht="24">
      <c r="B126" s="128"/>
      <c r="C126" s="129" t="s">
        <v>82</v>
      </c>
      <c r="D126" s="129" t="s">
        <v>132</v>
      </c>
      <c r="E126" s="130" t="s">
        <v>1038</v>
      </c>
      <c r="F126" s="131" t="s">
        <v>1039</v>
      </c>
      <c r="G126" s="132" t="s">
        <v>246</v>
      </c>
      <c r="H126" s="133">
        <v>1</v>
      </c>
      <c r="I126" s="134"/>
      <c r="J126" s="135">
        <f>ROUND(I126*H126,2)</f>
        <v>0</v>
      </c>
      <c r="K126" s="131" t="s">
        <v>1</v>
      </c>
      <c r="L126" s="28"/>
      <c r="M126" s="136" t="s">
        <v>1</v>
      </c>
      <c r="N126" s="137" t="s">
        <v>39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136</v>
      </c>
      <c r="AT126" s="140" t="s">
        <v>132</v>
      </c>
      <c r="AU126" s="140" t="s">
        <v>141</v>
      </c>
      <c r="AY126" s="13" t="s">
        <v>129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82</v>
      </c>
      <c r="BK126" s="141">
        <f>ROUND(I126*H126,2)</f>
        <v>0</v>
      </c>
      <c r="BL126" s="13" t="s">
        <v>136</v>
      </c>
      <c r="BM126" s="140" t="s">
        <v>84</v>
      </c>
    </row>
    <row r="127" spans="2:65" s="1" customFormat="1" ht="24">
      <c r="B127" s="128"/>
      <c r="C127" s="129" t="s">
        <v>84</v>
      </c>
      <c r="D127" s="129" t="s">
        <v>132</v>
      </c>
      <c r="E127" s="130" t="s">
        <v>1040</v>
      </c>
      <c r="F127" s="131" t="s">
        <v>1041</v>
      </c>
      <c r="G127" s="132" t="s">
        <v>246</v>
      </c>
      <c r="H127" s="133">
        <v>1</v>
      </c>
      <c r="I127" s="134"/>
      <c r="J127" s="135">
        <f>ROUND(I127*H127,2)</f>
        <v>0</v>
      </c>
      <c r="K127" s="131" t="s">
        <v>1</v>
      </c>
      <c r="L127" s="28"/>
      <c r="M127" s="136" t="s">
        <v>1</v>
      </c>
      <c r="N127" s="137" t="s">
        <v>39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136</v>
      </c>
      <c r="AT127" s="140" t="s">
        <v>132</v>
      </c>
      <c r="AU127" s="140" t="s">
        <v>141</v>
      </c>
      <c r="AY127" s="13" t="s">
        <v>129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3" t="s">
        <v>82</v>
      </c>
      <c r="BK127" s="141">
        <f>ROUND(I127*H127,2)</f>
        <v>0</v>
      </c>
      <c r="BL127" s="13" t="s">
        <v>136</v>
      </c>
      <c r="BM127" s="140" t="s">
        <v>136</v>
      </c>
    </row>
    <row r="128" spans="2:65" s="1" customFormat="1" ht="24">
      <c r="B128" s="128"/>
      <c r="C128" s="129" t="s">
        <v>141</v>
      </c>
      <c r="D128" s="129" t="s">
        <v>132</v>
      </c>
      <c r="E128" s="130" t="s">
        <v>1042</v>
      </c>
      <c r="F128" s="131" t="s">
        <v>1043</v>
      </c>
      <c r="G128" s="132" t="s">
        <v>246</v>
      </c>
      <c r="H128" s="133">
        <v>1</v>
      </c>
      <c r="I128" s="134"/>
      <c r="J128" s="135">
        <f>ROUND(I128*H128,2)</f>
        <v>0</v>
      </c>
      <c r="K128" s="131" t="s">
        <v>1</v>
      </c>
      <c r="L128" s="28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136</v>
      </c>
      <c r="AT128" s="140" t="s">
        <v>132</v>
      </c>
      <c r="AU128" s="140" t="s">
        <v>141</v>
      </c>
      <c r="AY128" s="13" t="s">
        <v>129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82</v>
      </c>
      <c r="BK128" s="141">
        <f>ROUND(I128*H128,2)</f>
        <v>0</v>
      </c>
      <c r="BL128" s="13" t="s">
        <v>136</v>
      </c>
      <c r="BM128" s="140" t="s">
        <v>153</v>
      </c>
    </row>
    <row r="129" spans="2:65" s="1" customFormat="1" ht="24">
      <c r="B129" s="128"/>
      <c r="C129" s="129" t="s">
        <v>136</v>
      </c>
      <c r="D129" s="129" t="s">
        <v>132</v>
      </c>
      <c r="E129" s="130" t="s">
        <v>1044</v>
      </c>
      <c r="F129" s="131" t="s">
        <v>1045</v>
      </c>
      <c r="G129" s="132" t="s">
        <v>246</v>
      </c>
      <c r="H129" s="133">
        <v>1</v>
      </c>
      <c r="I129" s="134"/>
      <c r="J129" s="135">
        <f>ROUND(I129*H129,2)</f>
        <v>0</v>
      </c>
      <c r="K129" s="131" t="s">
        <v>1</v>
      </c>
      <c r="L129" s="28"/>
      <c r="M129" s="136" t="s">
        <v>1</v>
      </c>
      <c r="N129" s="137" t="s">
        <v>39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136</v>
      </c>
      <c r="AT129" s="140" t="s">
        <v>132</v>
      </c>
      <c r="AU129" s="140" t="s">
        <v>141</v>
      </c>
      <c r="AY129" s="13" t="s">
        <v>129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82</v>
      </c>
      <c r="BK129" s="141">
        <f>ROUND(I129*H129,2)</f>
        <v>0</v>
      </c>
      <c r="BL129" s="13" t="s">
        <v>136</v>
      </c>
      <c r="BM129" s="140" t="s">
        <v>163</v>
      </c>
    </row>
    <row r="130" spans="2:65" s="11" customFormat="1" ht="20.85" customHeight="1">
      <c r="B130" s="116"/>
      <c r="D130" s="117" t="s">
        <v>73</v>
      </c>
      <c r="E130" s="126" t="s">
        <v>1046</v>
      </c>
      <c r="F130" s="126" t="s">
        <v>1047</v>
      </c>
      <c r="I130" s="119"/>
      <c r="J130" s="127">
        <f>BK130</f>
        <v>0</v>
      </c>
      <c r="L130" s="116"/>
      <c r="M130" s="121"/>
      <c r="P130" s="122">
        <f>SUM(P131:P136)</f>
        <v>0</v>
      </c>
      <c r="R130" s="122">
        <f>SUM(R131:R136)</f>
        <v>0</v>
      </c>
      <c r="T130" s="123">
        <f>SUM(T131:T136)</f>
        <v>0</v>
      </c>
      <c r="AR130" s="117" t="s">
        <v>82</v>
      </c>
      <c r="AT130" s="124" t="s">
        <v>73</v>
      </c>
      <c r="AU130" s="124" t="s">
        <v>84</v>
      </c>
      <c r="AY130" s="117" t="s">
        <v>129</v>
      </c>
      <c r="BK130" s="125">
        <f>SUM(BK131:BK136)</f>
        <v>0</v>
      </c>
    </row>
    <row r="131" spans="2:65" s="1" customFormat="1" ht="24">
      <c r="B131" s="128"/>
      <c r="C131" s="129" t="s">
        <v>128</v>
      </c>
      <c r="D131" s="129" t="s">
        <v>132</v>
      </c>
      <c r="E131" s="130" t="s">
        <v>1048</v>
      </c>
      <c r="F131" s="131" t="s">
        <v>1049</v>
      </c>
      <c r="G131" s="132" t="s">
        <v>222</v>
      </c>
      <c r="H131" s="133">
        <v>20</v>
      </c>
      <c r="I131" s="134"/>
      <c r="J131" s="135">
        <f t="shared" ref="J131:J136" si="0">ROUND(I131*H131,2)</f>
        <v>0</v>
      </c>
      <c r="K131" s="131" t="s">
        <v>1</v>
      </c>
      <c r="L131" s="28"/>
      <c r="M131" s="136" t="s">
        <v>1</v>
      </c>
      <c r="N131" s="137" t="s">
        <v>39</v>
      </c>
      <c r="P131" s="138">
        <f t="shared" ref="P131:P136" si="1">O131*H131</f>
        <v>0</v>
      </c>
      <c r="Q131" s="138">
        <v>0</v>
      </c>
      <c r="R131" s="138">
        <f t="shared" ref="R131:R136" si="2">Q131*H131</f>
        <v>0</v>
      </c>
      <c r="S131" s="138">
        <v>0</v>
      </c>
      <c r="T131" s="139">
        <f t="shared" ref="T131:T136" si="3">S131*H131</f>
        <v>0</v>
      </c>
      <c r="AR131" s="140" t="s">
        <v>136</v>
      </c>
      <c r="AT131" s="140" t="s">
        <v>132</v>
      </c>
      <c r="AU131" s="140" t="s">
        <v>141</v>
      </c>
      <c r="AY131" s="13" t="s">
        <v>129</v>
      </c>
      <c r="BE131" s="141">
        <f t="shared" ref="BE131:BE136" si="4">IF(N131="základní",J131,0)</f>
        <v>0</v>
      </c>
      <c r="BF131" s="141">
        <f t="shared" ref="BF131:BF136" si="5">IF(N131="snížená",J131,0)</f>
        <v>0</v>
      </c>
      <c r="BG131" s="141">
        <f t="shared" ref="BG131:BG136" si="6">IF(N131="zákl. přenesená",J131,0)</f>
        <v>0</v>
      </c>
      <c r="BH131" s="141">
        <f t="shared" ref="BH131:BH136" si="7">IF(N131="sníž. přenesená",J131,0)</f>
        <v>0</v>
      </c>
      <c r="BI131" s="141">
        <f t="shared" ref="BI131:BI136" si="8">IF(N131="nulová",J131,0)</f>
        <v>0</v>
      </c>
      <c r="BJ131" s="13" t="s">
        <v>82</v>
      </c>
      <c r="BK131" s="141">
        <f t="shared" ref="BK131:BK136" si="9">ROUND(I131*H131,2)</f>
        <v>0</v>
      </c>
      <c r="BL131" s="13" t="s">
        <v>136</v>
      </c>
      <c r="BM131" s="140" t="s">
        <v>219</v>
      </c>
    </row>
    <row r="132" spans="2:65" s="1" customFormat="1" ht="24">
      <c r="B132" s="128"/>
      <c r="C132" s="129" t="s">
        <v>153</v>
      </c>
      <c r="D132" s="129" t="s">
        <v>132</v>
      </c>
      <c r="E132" s="130" t="s">
        <v>1050</v>
      </c>
      <c r="F132" s="131" t="s">
        <v>1051</v>
      </c>
      <c r="G132" s="132" t="s">
        <v>222</v>
      </c>
      <c r="H132" s="133">
        <v>20</v>
      </c>
      <c r="I132" s="134"/>
      <c r="J132" s="135">
        <f t="shared" si="0"/>
        <v>0</v>
      </c>
      <c r="K132" s="131" t="s">
        <v>1</v>
      </c>
      <c r="L132" s="28"/>
      <c r="M132" s="136" t="s">
        <v>1</v>
      </c>
      <c r="N132" s="137" t="s">
        <v>39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136</v>
      </c>
      <c r="AT132" s="140" t="s">
        <v>132</v>
      </c>
      <c r="AU132" s="140" t="s">
        <v>141</v>
      </c>
      <c r="AY132" s="13" t="s">
        <v>129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3" t="s">
        <v>82</v>
      </c>
      <c r="BK132" s="141">
        <f t="shared" si="9"/>
        <v>0</v>
      </c>
      <c r="BL132" s="13" t="s">
        <v>136</v>
      </c>
      <c r="BM132" s="140" t="s">
        <v>228</v>
      </c>
    </row>
    <row r="133" spans="2:65" s="1" customFormat="1" ht="21.75" customHeight="1">
      <c r="B133" s="128"/>
      <c r="C133" s="129" t="s">
        <v>157</v>
      </c>
      <c r="D133" s="129" t="s">
        <v>132</v>
      </c>
      <c r="E133" s="130" t="s">
        <v>1052</v>
      </c>
      <c r="F133" s="131" t="s">
        <v>1053</v>
      </c>
      <c r="G133" s="132" t="s">
        <v>222</v>
      </c>
      <c r="H133" s="133">
        <v>5</v>
      </c>
      <c r="I133" s="134"/>
      <c r="J133" s="135">
        <f t="shared" si="0"/>
        <v>0</v>
      </c>
      <c r="K133" s="131" t="s">
        <v>1</v>
      </c>
      <c r="L133" s="28"/>
      <c r="M133" s="136" t="s">
        <v>1</v>
      </c>
      <c r="N133" s="137" t="s">
        <v>39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136</v>
      </c>
      <c r="AT133" s="140" t="s">
        <v>132</v>
      </c>
      <c r="AU133" s="140" t="s">
        <v>141</v>
      </c>
      <c r="AY133" s="13" t="s">
        <v>129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3" t="s">
        <v>82</v>
      </c>
      <c r="BK133" s="141">
        <f t="shared" si="9"/>
        <v>0</v>
      </c>
      <c r="BL133" s="13" t="s">
        <v>136</v>
      </c>
      <c r="BM133" s="140" t="s">
        <v>236</v>
      </c>
    </row>
    <row r="134" spans="2:65" s="1" customFormat="1" ht="16.5" customHeight="1">
      <c r="B134" s="128"/>
      <c r="C134" s="129" t="s">
        <v>163</v>
      </c>
      <c r="D134" s="129" t="s">
        <v>132</v>
      </c>
      <c r="E134" s="130" t="s">
        <v>1054</v>
      </c>
      <c r="F134" s="131" t="s">
        <v>1055</v>
      </c>
      <c r="G134" s="132" t="s">
        <v>222</v>
      </c>
      <c r="H134" s="133">
        <v>8</v>
      </c>
      <c r="I134" s="134"/>
      <c r="J134" s="135">
        <f t="shared" si="0"/>
        <v>0</v>
      </c>
      <c r="K134" s="131" t="s">
        <v>1</v>
      </c>
      <c r="L134" s="28"/>
      <c r="M134" s="136" t="s">
        <v>1</v>
      </c>
      <c r="N134" s="137" t="s">
        <v>39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136</v>
      </c>
      <c r="AT134" s="140" t="s">
        <v>132</v>
      </c>
      <c r="AU134" s="140" t="s">
        <v>141</v>
      </c>
      <c r="AY134" s="13" t="s">
        <v>129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3" t="s">
        <v>82</v>
      </c>
      <c r="BK134" s="141">
        <f t="shared" si="9"/>
        <v>0</v>
      </c>
      <c r="BL134" s="13" t="s">
        <v>136</v>
      </c>
      <c r="BM134" s="140" t="s">
        <v>193</v>
      </c>
    </row>
    <row r="135" spans="2:65" s="1" customFormat="1" ht="16.5" customHeight="1">
      <c r="B135" s="128"/>
      <c r="C135" s="129" t="s">
        <v>167</v>
      </c>
      <c r="D135" s="129" t="s">
        <v>132</v>
      </c>
      <c r="E135" s="130" t="s">
        <v>1056</v>
      </c>
      <c r="F135" s="131" t="s">
        <v>1057</v>
      </c>
      <c r="G135" s="132" t="s">
        <v>222</v>
      </c>
      <c r="H135" s="133">
        <v>4</v>
      </c>
      <c r="I135" s="134"/>
      <c r="J135" s="135">
        <f t="shared" si="0"/>
        <v>0</v>
      </c>
      <c r="K135" s="131" t="s">
        <v>1</v>
      </c>
      <c r="L135" s="28"/>
      <c r="M135" s="136" t="s">
        <v>1</v>
      </c>
      <c r="N135" s="137" t="s">
        <v>39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136</v>
      </c>
      <c r="AT135" s="140" t="s">
        <v>132</v>
      </c>
      <c r="AU135" s="140" t="s">
        <v>141</v>
      </c>
      <c r="AY135" s="13" t="s">
        <v>129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3" t="s">
        <v>82</v>
      </c>
      <c r="BK135" s="141">
        <f t="shared" si="9"/>
        <v>0</v>
      </c>
      <c r="BL135" s="13" t="s">
        <v>136</v>
      </c>
      <c r="BM135" s="140" t="s">
        <v>252</v>
      </c>
    </row>
    <row r="136" spans="2:65" s="1" customFormat="1" ht="21.75" customHeight="1">
      <c r="B136" s="128"/>
      <c r="C136" s="129" t="s">
        <v>219</v>
      </c>
      <c r="D136" s="129" t="s">
        <v>132</v>
      </c>
      <c r="E136" s="130" t="s">
        <v>1058</v>
      </c>
      <c r="F136" s="131" t="s">
        <v>1059</v>
      </c>
      <c r="G136" s="132" t="s">
        <v>222</v>
      </c>
      <c r="H136" s="133">
        <v>4</v>
      </c>
      <c r="I136" s="134"/>
      <c r="J136" s="135">
        <f t="shared" si="0"/>
        <v>0</v>
      </c>
      <c r="K136" s="131" t="s">
        <v>1</v>
      </c>
      <c r="L136" s="28"/>
      <c r="M136" s="136" t="s">
        <v>1</v>
      </c>
      <c r="N136" s="137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136</v>
      </c>
      <c r="AT136" s="140" t="s">
        <v>132</v>
      </c>
      <c r="AU136" s="140" t="s">
        <v>141</v>
      </c>
      <c r="AY136" s="13" t="s">
        <v>129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136</v>
      </c>
      <c r="BM136" s="140" t="s">
        <v>260</v>
      </c>
    </row>
    <row r="137" spans="2:65" s="11" customFormat="1" ht="20.85" customHeight="1">
      <c r="B137" s="116"/>
      <c r="D137" s="117" t="s">
        <v>73</v>
      </c>
      <c r="E137" s="126" t="s">
        <v>1060</v>
      </c>
      <c r="F137" s="126" t="s">
        <v>1061</v>
      </c>
      <c r="I137" s="119"/>
      <c r="J137" s="127">
        <f>BK137</f>
        <v>0</v>
      </c>
      <c r="L137" s="116"/>
      <c r="M137" s="121"/>
      <c r="P137" s="122">
        <f>SUM(P138:P164)</f>
        <v>0</v>
      </c>
      <c r="R137" s="122">
        <f>SUM(R138:R164)</f>
        <v>0</v>
      </c>
      <c r="T137" s="123">
        <f>SUM(T138:T164)</f>
        <v>0</v>
      </c>
      <c r="AR137" s="117" t="s">
        <v>82</v>
      </c>
      <c r="AT137" s="124" t="s">
        <v>73</v>
      </c>
      <c r="AU137" s="124" t="s">
        <v>84</v>
      </c>
      <c r="AY137" s="117" t="s">
        <v>129</v>
      </c>
      <c r="BK137" s="125">
        <f>SUM(BK138:BK164)</f>
        <v>0</v>
      </c>
    </row>
    <row r="138" spans="2:65" s="1" customFormat="1" ht="16.5" customHeight="1">
      <c r="B138" s="128"/>
      <c r="C138" s="129" t="s">
        <v>224</v>
      </c>
      <c r="D138" s="129" t="s">
        <v>132</v>
      </c>
      <c r="E138" s="130" t="s">
        <v>1062</v>
      </c>
      <c r="F138" s="131" t="s">
        <v>1063</v>
      </c>
      <c r="G138" s="132" t="s">
        <v>191</v>
      </c>
      <c r="H138" s="133">
        <v>50</v>
      </c>
      <c r="I138" s="134"/>
      <c r="J138" s="135">
        <f t="shared" ref="J138:J159" si="10">ROUND(I138*H138,2)</f>
        <v>0</v>
      </c>
      <c r="K138" s="131" t="s">
        <v>1</v>
      </c>
      <c r="L138" s="28"/>
      <c r="M138" s="136" t="s">
        <v>1</v>
      </c>
      <c r="N138" s="137" t="s">
        <v>39</v>
      </c>
      <c r="P138" s="138">
        <f t="shared" ref="P138:P159" si="11">O138*H138</f>
        <v>0</v>
      </c>
      <c r="Q138" s="138">
        <v>0</v>
      </c>
      <c r="R138" s="138">
        <f t="shared" ref="R138:R159" si="12">Q138*H138</f>
        <v>0</v>
      </c>
      <c r="S138" s="138">
        <v>0</v>
      </c>
      <c r="T138" s="139">
        <f t="shared" ref="T138:T159" si="13">S138*H138</f>
        <v>0</v>
      </c>
      <c r="AR138" s="140" t="s">
        <v>136</v>
      </c>
      <c r="AT138" s="140" t="s">
        <v>132</v>
      </c>
      <c r="AU138" s="140" t="s">
        <v>141</v>
      </c>
      <c r="AY138" s="13" t="s">
        <v>129</v>
      </c>
      <c r="BE138" s="141">
        <f t="shared" ref="BE138:BE159" si="14">IF(N138="základní",J138,0)</f>
        <v>0</v>
      </c>
      <c r="BF138" s="141">
        <f t="shared" ref="BF138:BF159" si="15">IF(N138="snížená",J138,0)</f>
        <v>0</v>
      </c>
      <c r="BG138" s="141">
        <f t="shared" ref="BG138:BG159" si="16">IF(N138="zákl. přenesená",J138,0)</f>
        <v>0</v>
      </c>
      <c r="BH138" s="141">
        <f t="shared" ref="BH138:BH159" si="17">IF(N138="sníž. přenesená",J138,0)</f>
        <v>0</v>
      </c>
      <c r="BI138" s="141">
        <f t="shared" ref="BI138:BI159" si="18">IF(N138="nulová",J138,0)</f>
        <v>0</v>
      </c>
      <c r="BJ138" s="13" t="s">
        <v>82</v>
      </c>
      <c r="BK138" s="141">
        <f t="shared" ref="BK138:BK159" si="19">ROUND(I138*H138,2)</f>
        <v>0</v>
      </c>
      <c r="BL138" s="13" t="s">
        <v>136</v>
      </c>
      <c r="BM138" s="140" t="s">
        <v>270</v>
      </c>
    </row>
    <row r="139" spans="2:65" s="1" customFormat="1" ht="16.5" customHeight="1">
      <c r="B139" s="128"/>
      <c r="C139" s="129" t="s">
        <v>228</v>
      </c>
      <c r="D139" s="129" t="s">
        <v>132</v>
      </c>
      <c r="E139" s="130" t="s">
        <v>1064</v>
      </c>
      <c r="F139" s="131" t="s">
        <v>1065</v>
      </c>
      <c r="G139" s="132" t="s">
        <v>191</v>
      </c>
      <c r="H139" s="133">
        <v>80</v>
      </c>
      <c r="I139" s="134"/>
      <c r="J139" s="135">
        <f t="shared" si="10"/>
        <v>0</v>
      </c>
      <c r="K139" s="131" t="s">
        <v>1</v>
      </c>
      <c r="L139" s="28"/>
      <c r="M139" s="136" t="s">
        <v>1</v>
      </c>
      <c r="N139" s="137" t="s">
        <v>39</v>
      </c>
      <c r="P139" s="138">
        <f t="shared" si="11"/>
        <v>0</v>
      </c>
      <c r="Q139" s="138">
        <v>0</v>
      </c>
      <c r="R139" s="138">
        <f t="shared" si="12"/>
        <v>0</v>
      </c>
      <c r="S139" s="138">
        <v>0</v>
      </c>
      <c r="T139" s="139">
        <f t="shared" si="13"/>
        <v>0</v>
      </c>
      <c r="AR139" s="140" t="s">
        <v>136</v>
      </c>
      <c r="AT139" s="140" t="s">
        <v>132</v>
      </c>
      <c r="AU139" s="140" t="s">
        <v>141</v>
      </c>
      <c r="AY139" s="13" t="s">
        <v>129</v>
      </c>
      <c r="BE139" s="141">
        <f t="shared" si="14"/>
        <v>0</v>
      </c>
      <c r="BF139" s="141">
        <f t="shared" si="15"/>
        <v>0</v>
      </c>
      <c r="BG139" s="141">
        <f t="shared" si="16"/>
        <v>0</v>
      </c>
      <c r="BH139" s="141">
        <f t="shared" si="17"/>
        <v>0</v>
      </c>
      <c r="BI139" s="141">
        <f t="shared" si="18"/>
        <v>0</v>
      </c>
      <c r="BJ139" s="13" t="s">
        <v>82</v>
      </c>
      <c r="BK139" s="141">
        <f t="shared" si="19"/>
        <v>0</v>
      </c>
      <c r="BL139" s="13" t="s">
        <v>136</v>
      </c>
      <c r="BM139" s="140" t="s">
        <v>278</v>
      </c>
    </row>
    <row r="140" spans="2:65" s="1" customFormat="1" ht="16.5" customHeight="1">
      <c r="B140" s="128"/>
      <c r="C140" s="129" t="s">
        <v>232</v>
      </c>
      <c r="D140" s="129" t="s">
        <v>132</v>
      </c>
      <c r="E140" s="130" t="s">
        <v>1066</v>
      </c>
      <c r="F140" s="131" t="s">
        <v>1067</v>
      </c>
      <c r="G140" s="132" t="s">
        <v>191</v>
      </c>
      <c r="H140" s="133">
        <v>550</v>
      </c>
      <c r="I140" s="134"/>
      <c r="J140" s="135">
        <f t="shared" si="10"/>
        <v>0</v>
      </c>
      <c r="K140" s="131" t="s">
        <v>1</v>
      </c>
      <c r="L140" s="28"/>
      <c r="M140" s="136" t="s">
        <v>1</v>
      </c>
      <c r="N140" s="137" t="s">
        <v>39</v>
      </c>
      <c r="P140" s="138">
        <f t="shared" si="11"/>
        <v>0</v>
      </c>
      <c r="Q140" s="138">
        <v>0</v>
      </c>
      <c r="R140" s="138">
        <f t="shared" si="12"/>
        <v>0</v>
      </c>
      <c r="S140" s="138">
        <v>0</v>
      </c>
      <c r="T140" s="139">
        <f t="shared" si="13"/>
        <v>0</v>
      </c>
      <c r="AR140" s="140" t="s">
        <v>136</v>
      </c>
      <c r="AT140" s="140" t="s">
        <v>132</v>
      </c>
      <c r="AU140" s="140" t="s">
        <v>141</v>
      </c>
      <c r="AY140" s="13" t="s">
        <v>129</v>
      </c>
      <c r="BE140" s="141">
        <f t="shared" si="14"/>
        <v>0</v>
      </c>
      <c r="BF140" s="141">
        <f t="shared" si="15"/>
        <v>0</v>
      </c>
      <c r="BG140" s="141">
        <f t="shared" si="16"/>
        <v>0</v>
      </c>
      <c r="BH140" s="141">
        <f t="shared" si="17"/>
        <v>0</v>
      </c>
      <c r="BI140" s="141">
        <f t="shared" si="18"/>
        <v>0</v>
      </c>
      <c r="BJ140" s="13" t="s">
        <v>82</v>
      </c>
      <c r="BK140" s="141">
        <f t="shared" si="19"/>
        <v>0</v>
      </c>
      <c r="BL140" s="13" t="s">
        <v>136</v>
      </c>
      <c r="BM140" s="140" t="s">
        <v>288</v>
      </c>
    </row>
    <row r="141" spans="2:65" s="1" customFormat="1" ht="16.5" customHeight="1">
      <c r="B141" s="128"/>
      <c r="C141" s="129" t="s">
        <v>236</v>
      </c>
      <c r="D141" s="129" t="s">
        <v>132</v>
      </c>
      <c r="E141" s="130" t="s">
        <v>1068</v>
      </c>
      <c r="F141" s="131" t="s">
        <v>1069</v>
      </c>
      <c r="G141" s="132" t="s">
        <v>191</v>
      </c>
      <c r="H141" s="133">
        <v>100</v>
      </c>
      <c r="I141" s="134"/>
      <c r="J141" s="135">
        <f t="shared" si="10"/>
        <v>0</v>
      </c>
      <c r="K141" s="131" t="s">
        <v>1</v>
      </c>
      <c r="L141" s="28"/>
      <c r="M141" s="136" t="s">
        <v>1</v>
      </c>
      <c r="N141" s="137" t="s">
        <v>39</v>
      </c>
      <c r="P141" s="138">
        <f t="shared" si="11"/>
        <v>0</v>
      </c>
      <c r="Q141" s="138">
        <v>0</v>
      </c>
      <c r="R141" s="138">
        <f t="shared" si="12"/>
        <v>0</v>
      </c>
      <c r="S141" s="138">
        <v>0</v>
      </c>
      <c r="T141" s="139">
        <f t="shared" si="13"/>
        <v>0</v>
      </c>
      <c r="AR141" s="140" t="s">
        <v>136</v>
      </c>
      <c r="AT141" s="140" t="s">
        <v>132</v>
      </c>
      <c r="AU141" s="140" t="s">
        <v>141</v>
      </c>
      <c r="AY141" s="13" t="s">
        <v>129</v>
      </c>
      <c r="BE141" s="141">
        <f t="shared" si="14"/>
        <v>0</v>
      </c>
      <c r="BF141" s="141">
        <f t="shared" si="15"/>
        <v>0</v>
      </c>
      <c r="BG141" s="141">
        <f t="shared" si="16"/>
        <v>0</v>
      </c>
      <c r="BH141" s="141">
        <f t="shared" si="17"/>
        <v>0</v>
      </c>
      <c r="BI141" s="141">
        <f t="shared" si="18"/>
        <v>0</v>
      </c>
      <c r="BJ141" s="13" t="s">
        <v>82</v>
      </c>
      <c r="BK141" s="141">
        <f t="shared" si="19"/>
        <v>0</v>
      </c>
      <c r="BL141" s="13" t="s">
        <v>136</v>
      </c>
      <c r="BM141" s="140" t="s">
        <v>296</v>
      </c>
    </row>
    <row r="142" spans="2:65" s="1" customFormat="1" ht="21.75" customHeight="1">
      <c r="B142" s="128"/>
      <c r="C142" s="129" t="s">
        <v>8</v>
      </c>
      <c r="D142" s="129" t="s">
        <v>132</v>
      </c>
      <c r="E142" s="130" t="s">
        <v>1070</v>
      </c>
      <c r="F142" s="131" t="s">
        <v>1071</v>
      </c>
      <c r="G142" s="132" t="s">
        <v>191</v>
      </c>
      <c r="H142" s="133">
        <v>100</v>
      </c>
      <c r="I142" s="134"/>
      <c r="J142" s="135">
        <f t="shared" si="10"/>
        <v>0</v>
      </c>
      <c r="K142" s="131" t="s">
        <v>1</v>
      </c>
      <c r="L142" s="28"/>
      <c r="M142" s="136" t="s">
        <v>1</v>
      </c>
      <c r="N142" s="137" t="s">
        <v>39</v>
      </c>
      <c r="P142" s="138">
        <f t="shared" si="11"/>
        <v>0</v>
      </c>
      <c r="Q142" s="138">
        <v>0</v>
      </c>
      <c r="R142" s="138">
        <f t="shared" si="12"/>
        <v>0</v>
      </c>
      <c r="S142" s="138">
        <v>0</v>
      </c>
      <c r="T142" s="139">
        <f t="shared" si="13"/>
        <v>0</v>
      </c>
      <c r="AR142" s="140" t="s">
        <v>136</v>
      </c>
      <c r="AT142" s="140" t="s">
        <v>132</v>
      </c>
      <c r="AU142" s="140" t="s">
        <v>141</v>
      </c>
      <c r="AY142" s="13" t="s">
        <v>129</v>
      </c>
      <c r="BE142" s="141">
        <f t="shared" si="14"/>
        <v>0</v>
      </c>
      <c r="BF142" s="141">
        <f t="shared" si="15"/>
        <v>0</v>
      </c>
      <c r="BG142" s="141">
        <f t="shared" si="16"/>
        <v>0</v>
      </c>
      <c r="BH142" s="141">
        <f t="shared" si="17"/>
        <v>0</v>
      </c>
      <c r="BI142" s="141">
        <f t="shared" si="18"/>
        <v>0</v>
      </c>
      <c r="BJ142" s="13" t="s">
        <v>82</v>
      </c>
      <c r="BK142" s="141">
        <f t="shared" si="19"/>
        <v>0</v>
      </c>
      <c r="BL142" s="13" t="s">
        <v>136</v>
      </c>
      <c r="BM142" s="140" t="s">
        <v>306</v>
      </c>
    </row>
    <row r="143" spans="2:65" s="1" customFormat="1" ht="21.75" customHeight="1">
      <c r="B143" s="128"/>
      <c r="C143" s="129" t="s">
        <v>193</v>
      </c>
      <c r="D143" s="129" t="s">
        <v>132</v>
      </c>
      <c r="E143" s="130" t="s">
        <v>1072</v>
      </c>
      <c r="F143" s="131" t="s">
        <v>1073</v>
      </c>
      <c r="G143" s="132" t="s">
        <v>191</v>
      </c>
      <c r="H143" s="133">
        <v>450</v>
      </c>
      <c r="I143" s="134"/>
      <c r="J143" s="135">
        <f t="shared" si="10"/>
        <v>0</v>
      </c>
      <c r="K143" s="131" t="s">
        <v>1</v>
      </c>
      <c r="L143" s="28"/>
      <c r="M143" s="136" t="s">
        <v>1</v>
      </c>
      <c r="N143" s="137" t="s">
        <v>39</v>
      </c>
      <c r="P143" s="138">
        <f t="shared" si="11"/>
        <v>0</v>
      </c>
      <c r="Q143" s="138">
        <v>0</v>
      </c>
      <c r="R143" s="138">
        <f t="shared" si="12"/>
        <v>0</v>
      </c>
      <c r="S143" s="138">
        <v>0</v>
      </c>
      <c r="T143" s="139">
        <f t="shared" si="13"/>
        <v>0</v>
      </c>
      <c r="AR143" s="140" t="s">
        <v>136</v>
      </c>
      <c r="AT143" s="140" t="s">
        <v>132</v>
      </c>
      <c r="AU143" s="140" t="s">
        <v>141</v>
      </c>
      <c r="AY143" s="13" t="s">
        <v>129</v>
      </c>
      <c r="BE143" s="141">
        <f t="shared" si="14"/>
        <v>0</v>
      </c>
      <c r="BF143" s="141">
        <f t="shared" si="15"/>
        <v>0</v>
      </c>
      <c r="BG143" s="141">
        <f t="shared" si="16"/>
        <v>0</v>
      </c>
      <c r="BH143" s="141">
        <f t="shared" si="17"/>
        <v>0</v>
      </c>
      <c r="BI143" s="141">
        <f t="shared" si="18"/>
        <v>0</v>
      </c>
      <c r="BJ143" s="13" t="s">
        <v>82</v>
      </c>
      <c r="BK143" s="141">
        <f t="shared" si="19"/>
        <v>0</v>
      </c>
      <c r="BL143" s="13" t="s">
        <v>136</v>
      </c>
      <c r="BM143" s="140" t="s">
        <v>198</v>
      </c>
    </row>
    <row r="144" spans="2:65" s="1" customFormat="1" ht="24">
      <c r="B144" s="128"/>
      <c r="C144" s="129" t="s">
        <v>248</v>
      </c>
      <c r="D144" s="129" t="s">
        <v>132</v>
      </c>
      <c r="E144" s="130" t="s">
        <v>1074</v>
      </c>
      <c r="F144" s="131" t="s">
        <v>1075</v>
      </c>
      <c r="G144" s="132" t="s">
        <v>191</v>
      </c>
      <c r="H144" s="133">
        <v>50</v>
      </c>
      <c r="I144" s="134"/>
      <c r="J144" s="135">
        <f t="shared" si="10"/>
        <v>0</v>
      </c>
      <c r="K144" s="131" t="s">
        <v>1</v>
      </c>
      <c r="L144" s="28"/>
      <c r="M144" s="136" t="s">
        <v>1</v>
      </c>
      <c r="N144" s="137" t="s">
        <v>39</v>
      </c>
      <c r="P144" s="138">
        <f t="shared" si="11"/>
        <v>0</v>
      </c>
      <c r="Q144" s="138">
        <v>0</v>
      </c>
      <c r="R144" s="138">
        <f t="shared" si="12"/>
        <v>0</v>
      </c>
      <c r="S144" s="138">
        <v>0</v>
      </c>
      <c r="T144" s="139">
        <f t="shared" si="13"/>
        <v>0</v>
      </c>
      <c r="AR144" s="140" t="s">
        <v>136</v>
      </c>
      <c r="AT144" s="140" t="s">
        <v>132</v>
      </c>
      <c r="AU144" s="140" t="s">
        <v>141</v>
      </c>
      <c r="AY144" s="13" t="s">
        <v>129</v>
      </c>
      <c r="BE144" s="141">
        <f t="shared" si="14"/>
        <v>0</v>
      </c>
      <c r="BF144" s="141">
        <f t="shared" si="15"/>
        <v>0</v>
      </c>
      <c r="BG144" s="141">
        <f t="shared" si="16"/>
        <v>0</v>
      </c>
      <c r="BH144" s="141">
        <f t="shared" si="17"/>
        <v>0</v>
      </c>
      <c r="BI144" s="141">
        <f t="shared" si="18"/>
        <v>0</v>
      </c>
      <c r="BJ144" s="13" t="s">
        <v>82</v>
      </c>
      <c r="BK144" s="141">
        <f t="shared" si="19"/>
        <v>0</v>
      </c>
      <c r="BL144" s="13" t="s">
        <v>136</v>
      </c>
      <c r="BM144" s="140" t="s">
        <v>321</v>
      </c>
    </row>
    <row r="145" spans="2:65" s="1" customFormat="1" ht="24">
      <c r="B145" s="128"/>
      <c r="C145" s="129" t="s">
        <v>252</v>
      </c>
      <c r="D145" s="129" t="s">
        <v>132</v>
      </c>
      <c r="E145" s="130" t="s">
        <v>1076</v>
      </c>
      <c r="F145" s="131" t="s">
        <v>1077</v>
      </c>
      <c r="G145" s="132" t="s">
        <v>222</v>
      </c>
      <c r="H145" s="133">
        <v>60</v>
      </c>
      <c r="I145" s="134"/>
      <c r="J145" s="135">
        <f t="shared" si="10"/>
        <v>0</v>
      </c>
      <c r="K145" s="131" t="s">
        <v>1</v>
      </c>
      <c r="L145" s="28"/>
      <c r="M145" s="136" t="s">
        <v>1</v>
      </c>
      <c r="N145" s="137" t="s">
        <v>39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40" t="s">
        <v>136</v>
      </c>
      <c r="AT145" s="140" t="s">
        <v>132</v>
      </c>
      <c r="AU145" s="140" t="s">
        <v>141</v>
      </c>
      <c r="AY145" s="13" t="s">
        <v>129</v>
      </c>
      <c r="BE145" s="141">
        <f t="shared" si="14"/>
        <v>0</v>
      </c>
      <c r="BF145" s="141">
        <f t="shared" si="15"/>
        <v>0</v>
      </c>
      <c r="BG145" s="141">
        <f t="shared" si="16"/>
        <v>0</v>
      </c>
      <c r="BH145" s="141">
        <f t="shared" si="17"/>
        <v>0</v>
      </c>
      <c r="BI145" s="141">
        <f t="shared" si="18"/>
        <v>0</v>
      </c>
      <c r="BJ145" s="13" t="s">
        <v>82</v>
      </c>
      <c r="BK145" s="141">
        <f t="shared" si="19"/>
        <v>0</v>
      </c>
      <c r="BL145" s="13" t="s">
        <v>136</v>
      </c>
      <c r="BM145" s="140" t="s">
        <v>329</v>
      </c>
    </row>
    <row r="146" spans="2:65" s="1" customFormat="1" ht="24">
      <c r="B146" s="128"/>
      <c r="C146" s="129" t="s">
        <v>256</v>
      </c>
      <c r="D146" s="129" t="s">
        <v>132</v>
      </c>
      <c r="E146" s="130" t="s">
        <v>1078</v>
      </c>
      <c r="F146" s="131" t="s">
        <v>1079</v>
      </c>
      <c r="G146" s="132" t="s">
        <v>222</v>
      </c>
      <c r="H146" s="133">
        <v>10</v>
      </c>
      <c r="I146" s="134"/>
      <c r="J146" s="135">
        <f t="shared" si="10"/>
        <v>0</v>
      </c>
      <c r="K146" s="131" t="s">
        <v>1</v>
      </c>
      <c r="L146" s="28"/>
      <c r="M146" s="136" t="s">
        <v>1</v>
      </c>
      <c r="N146" s="137" t="s">
        <v>39</v>
      </c>
      <c r="P146" s="138">
        <f t="shared" si="11"/>
        <v>0</v>
      </c>
      <c r="Q146" s="138">
        <v>0</v>
      </c>
      <c r="R146" s="138">
        <f t="shared" si="12"/>
        <v>0</v>
      </c>
      <c r="S146" s="138">
        <v>0</v>
      </c>
      <c r="T146" s="139">
        <f t="shared" si="13"/>
        <v>0</v>
      </c>
      <c r="AR146" s="140" t="s">
        <v>136</v>
      </c>
      <c r="AT146" s="140" t="s">
        <v>132</v>
      </c>
      <c r="AU146" s="140" t="s">
        <v>141</v>
      </c>
      <c r="AY146" s="13" t="s">
        <v>129</v>
      </c>
      <c r="BE146" s="141">
        <f t="shared" si="14"/>
        <v>0</v>
      </c>
      <c r="BF146" s="141">
        <f t="shared" si="15"/>
        <v>0</v>
      </c>
      <c r="BG146" s="141">
        <f t="shared" si="16"/>
        <v>0</v>
      </c>
      <c r="BH146" s="141">
        <f t="shared" si="17"/>
        <v>0</v>
      </c>
      <c r="BI146" s="141">
        <f t="shared" si="18"/>
        <v>0</v>
      </c>
      <c r="BJ146" s="13" t="s">
        <v>82</v>
      </c>
      <c r="BK146" s="141">
        <f t="shared" si="19"/>
        <v>0</v>
      </c>
      <c r="BL146" s="13" t="s">
        <v>136</v>
      </c>
      <c r="BM146" s="140" t="s">
        <v>337</v>
      </c>
    </row>
    <row r="147" spans="2:65" s="1" customFormat="1" ht="21.75" customHeight="1">
      <c r="B147" s="128"/>
      <c r="C147" s="129" t="s">
        <v>260</v>
      </c>
      <c r="D147" s="129" t="s">
        <v>132</v>
      </c>
      <c r="E147" s="130" t="s">
        <v>1080</v>
      </c>
      <c r="F147" s="131" t="s">
        <v>1081</v>
      </c>
      <c r="G147" s="132" t="s">
        <v>191</v>
      </c>
      <c r="H147" s="133">
        <v>80</v>
      </c>
      <c r="I147" s="134"/>
      <c r="J147" s="135">
        <f t="shared" si="10"/>
        <v>0</v>
      </c>
      <c r="K147" s="131" t="s">
        <v>1</v>
      </c>
      <c r="L147" s="28"/>
      <c r="M147" s="136" t="s">
        <v>1</v>
      </c>
      <c r="N147" s="137" t="s">
        <v>39</v>
      </c>
      <c r="P147" s="138">
        <f t="shared" si="11"/>
        <v>0</v>
      </c>
      <c r="Q147" s="138">
        <v>0</v>
      </c>
      <c r="R147" s="138">
        <f t="shared" si="12"/>
        <v>0</v>
      </c>
      <c r="S147" s="138">
        <v>0</v>
      </c>
      <c r="T147" s="139">
        <f t="shared" si="13"/>
        <v>0</v>
      </c>
      <c r="AR147" s="140" t="s">
        <v>136</v>
      </c>
      <c r="AT147" s="140" t="s">
        <v>132</v>
      </c>
      <c r="AU147" s="140" t="s">
        <v>141</v>
      </c>
      <c r="AY147" s="13" t="s">
        <v>129</v>
      </c>
      <c r="BE147" s="141">
        <f t="shared" si="14"/>
        <v>0</v>
      </c>
      <c r="BF147" s="141">
        <f t="shared" si="15"/>
        <v>0</v>
      </c>
      <c r="BG147" s="141">
        <f t="shared" si="16"/>
        <v>0</v>
      </c>
      <c r="BH147" s="141">
        <f t="shared" si="17"/>
        <v>0</v>
      </c>
      <c r="BI147" s="141">
        <f t="shared" si="18"/>
        <v>0</v>
      </c>
      <c r="BJ147" s="13" t="s">
        <v>82</v>
      </c>
      <c r="BK147" s="141">
        <f t="shared" si="19"/>
        <v>0</v>
      </c>
      <c r="BL147" s="13" t="s">
        <v>136</v>
      </c>
      <c r="BM147" s="140" t="s">
        <v>345</v>
      </c>
    </row>
    <row r="148" spans="2:65" s="1" customFormat="1" ht="24">
      <c r="B148" s="128"/>
      <c r="C148" s="129" t="s">
        <v>7</v>
      </c>
      <c r="D148" s="129" t="s">
        <v>132</v>
      </c>
      <c r="E148" s="130" t="s">
        <v>1082</v>
      </c>
      <c r="F148" s="131" t="s">
        <v>1083</v>
      </c>
      <c r="G148" s="132" t="s">
        <v>191</v>
      </c>
      <c r="H148" s="133">
        <v>60</v>
      </c>
      <c r="I148" s="134"/>
      <c r="J148" s="135">
        <f t="shared" si="10"/>
        <v>0</v>
      </c>
      <c r="K148" s="131" t="s">
        <v>1</v>
      </c>
      <c r="L148" s="28"/>
      <c r="M148" s="136" t="s">
        <v>1</v>
      </c>
      <c r="N148" s="137" t="s">
        <v>39</v>
      </c>
      <c r="P148" s="138">
        <f t="shared" si="11"/>
        <v>0</v>
      </c>
      <c r="Q148" s="138">
        <v>0</v>
      </c>
      <c r="R148" s="138">
        <f t="shared" si="12"/>
        <v>0</v>
      </c>
      <c r="S148" s="138">
        <v>0</v>
      </c>
      <c r="T148" s="139">
        <f t="shared" si="13"/>
        <v>0</v>
      </c>
      <c r="AR148" s="140" t="s">
        <v>136</v>
      </c>
      <c r="AT148" s="140" t="s">
        <v>132</v>
      </c>
      <c r="AU148" s="140" t="s">
        <v>141</v>
      </c>
      <c r="AY148" s="13" t="s">
        <v>129</v>
      </c>
      <c r="BE148" s="141">
        <f t="shared" si="14"/>
        <v>0</v>
      </c>
      <c r="BF148" s="141">
        <f t="shared" si="15"/>
        <v>0</v>
      </c>
      <c r="BG148" s="141">
        <f t="shared" si="16"/>
        <v>0</v>
      </c>
      <c r="BH148" s="141">
        <f t="shared" si="17"/>
        <v>0</v>
      </c>
      <c r="BI148" s="141">
        <f t="shared" si="18"/>
        <v>0</v>
      </c>
      <c r="BJ148" s="13" t="s">
        <v>82</v>
      </c>
      <c r="BK148" s="141">
        <f t="shared" si="19"/>
        <v>0</v>
      </c>
      <c r="BL148" s="13" t="s">
        <v>136</v>
      </c>
      <c r="BM148" s="140" t="s">
        <v>354</v>
      </c>
    </row>
    <row r="149" spans="2:65" s="1" customFormat="1" ht="16.5" customHeight="1">
      <c r="B149" s="128"/>
      <c r="C149" s="129" t="s">
        <v>270</v>
      </c>
      <c r="D149" s="129" t="s">
        <v>132</v>
      </c>
      <c r="E149" s="130" t="s">
        <v>1084</v>
      </c>
      <c r="F149" s="131" t="s">
        <v>1085</v>
      </c>
      <c r="G149" s="132" t="s">
        <v>222</v>
      </c>
      <c r="H149" s="133">
        <v>80</v>
      </c>
      <c r="I149" s="134"/>
      <c r="J149" s="135">
        <f t="shared" si="10"/>
        <v>0</v>
      </c>
      <c r="K149" s="131" t="s">
        <v>1</v>
      </c>
      <c r="L149" s="28"/>
      <c r="M149" s="136" t="s">
        <v>1</v>
      </c>
      <c r="N149" s="137" t="s">
        <v>39</v>
      </c>
      <c r="P149" s="138">
        <f t="shared" si="11"/>
        <v>0</v>
      </c>
      <c r="Q149" s="138">
        <v>0</v>
      </c>
      <c r="R149" s="138">
        <f t="shared" si="12"/>
        <v>0</v>
      </c>
      <c r="S149" s="138">
        <v>0</v>
      </c>
      <c r="T149" s="139">
        <f t="shared" si="13"/>
        <v>0</v>
      </c>
      <c r="AR149" s="140" t="s">
        <v>136</v>
      </c>
      <c r="AT149" s="140" t="s">
        <v>132</v>
      </c>
      <c r="AU149" s="140" t="s">
        <v>141</v>
      </c>
      <c r="AY149" s="13" t="s">
        <v>129</v>
      </c>
      <c r="BE149" s="141">
        <f t="shared" si="14"/>
        <v>0</v>
      </c>
      <c r="BF149" s="141">
        <f t="shared" si="15"/>
        <v>0</v>
      </c>
      <c r="BG149" s="141">
        <f t="shared" si="16"/>
        <v>0</v>
      </c>
      <c r="BH149" s="141">
        <f t="shared" si="17"/>
        <v>0</v>
      </c>
      <c r="BI149" s="141">
        <f t="shared" si="18"/>
        <v>0</v>
      </c>
      <c r="BJ149" s="13" t="s">
        <v>82</v>
      </c>
      <c r="BK149" s="141">
        <f t="shared" si="19"/>
        <v>0</v>
      </c>
      <c r="BL149" s="13" t="s">
        <v>136</v>
      </c>
      <c r="BM149" s="140" t="s">
        <v>363</v>
      </c>
    </row>
    <row r="150" spans="2:65" s="1" customFormat="1" ht="16.5" customHeight="1">
      <c r="B150" s="128"/>
      <c r="C150" s="129" t="s">
        <v>274</v>
      </c>
      <c r="D150" s="129" t="s">
        <v>132</v>
      </c>
      <c r="E150" s="130" t="s">
        <v>1086</v>
      </c>
      <c r="F150" s="131" t="s">
        <v>1087</v>
      </c>
      <c r="G150" s="132" t="s">
        <v>222</v>
      </c>
      <c r="H150" s="133">
        <v>40</v>
      </c>
      <c r="I150" s="134"/>
      <c r="J150" s="135">
        <f t="shared" si="1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1"/>
        <v>0</v>
      </c>
      <c r="Q150" s="138">
        <v>0</v>
      </c>
      <c r="R150" s="138">
        <f t="shared" si="12"/>
        <v>0</v>
      </c>
      <c r="S150" s="138">
        <v>0</v>
      </c>
      <c r="T150" s="139">
        <f t="shared" si="13"/>
        <v>0</v>
      </c>
      <c r="AR150" s="140" t="s">
        <v>136</v>
      </c>
      <c r="AT150" s="140" t="s">
        <v>132</v>
      </c>
      <c r="AU150" s="140" t="s">
        <v>141</v>
      </c>
      <c r="AY150" s="13" t="s">
        <v>129</v>
      </c>
      <c r="BE150" s="141">
        <f t="shared" si="14"/>
        <v>0</v>
      </c>
      <c r="BF150" s="141">
        <f t="shared" si="15"/>
        <v>0</v>
      </c>
      <c r="BG150" s="141">
        <f t="shared" si="16"/>
        <v>0</v>
      </c>
      <c r="BH150" s="141">
        <f t="shared" si="17"/>
        <v>0</v>
      </c>
      <c r="BI150" s="141">
        <f t="shared" si="18"/>
        <v>0</v>
      </c>
      <c r="BJ150" s="13" t="s">
        <v>82</v>
      </c>
      <c r="BK150" s="141">
        <f t="shared" si="19"/>
        <v>0</v>
      </c>
      <c r="BL150" s="13" t="s">
        <v>136</v>
      </c>
      <c r="BM150" s="140" t="s">
        <v>371</v>
      </c>
    </row>
    <row r="151" spans="2:65" s="1" customFormat="1" ht="16.5" customHeight="1">
      <c r="B151" s="128"/>
      <c r="C151" s="129" t="s">
        <v>278</v>
      </c>
      <c r="D151" s="129" t="s">
        <v>132</v>
      </c>
      <c r="E151" s="130" t="s">
        <v>1088</v>
      </c>
      <c r="F151" s="131" t="s">
        <v>1089</v>
      </c>
      <c r="G151" s="132" t="s">
        <v>222</v>
      </c>
      <c r="H151" s="133">
        <v>60</v>
      </c>
      <c r="I151" s="134"/>
      <c r="J151" s="135">
        <f t="shared" si="1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1"/>
        <v>0</v>
      </c>
      <c r="Q151" s="138">
        <v>0</v>
      </c>
      <c r="R151" s="138">
        <f t="shared" si="12"/>
        <v>0</v>
      </c>
      <c r="S151" s="138">
        <v>0</v>
      </c>
      <c r="T151" s="139">
        <f t="shared" si="13"/>
        <v>0</v>
      </c>
      <c r="AR151" s="140" t="s">
        <v>136</v>
      </c>
      <c r="AT151" s="140" t="s">
        <v>132</v>
      </c>
      <c r="AU151" s="140" t="s">
        <v>141</v>
      </c>
      <c r="AY151" s="13" t="s">
        <v>129</v>
      </c>
      <c r="BE151" s="141">
        <f t="shared" si="14"/>
        <v>0</v>
      </c>
      <c r="BF151" s="141">
        <f t="shared" si="15"/>
        <v>0</v>
      </c>
      <c r="BG151" s="141">
        <f t="shared" si="16"/>
        <v>0</v>
      </c>
      <c r="BH151" s="141">
        <f t="shared" si="17"/>
        <v>0</v>
      </c>
      <c r="BI151" s="141">
        <f t="shared" si="18"/>
        <v>0</v>
      </c>
      <c r="BJ151" s="13" t="s">
        <v>82</v>
      </c>
      <c r="BK151" s="141">
        <f t="shared" si="19"/>
        <v>0</v>
      </c>
      <c r="BL151" s="13" t="s">
        <v>136</v>
      </c>
      <c r="BM151" s="140" t="s">
        <v>379</v>
      </c>
    </row>
    <row r="152" spans="2:65" s="1" customFormat="1" ht="16.5" customHeight="1">
      <c r="B152" s="128"/>
      <c r="C152" s="129" t="s">
        <v>284</v>
      </c>
      <c r="D152" s="129" t="s">
        <v>132</v>
      </c>
      <c r="E152" s="130" t="s">
        <v>1090</v>
      </c>
      <c r="F152" s="131" t="s">
        <v>1091</v>
      </c>
      <c r="G152" s="132" t="s">
        <v>222</v>
      </c>
      <c r="H152" s="133">
        <v>30</v>
      </c>
      <c r="I152" s="134"/>
      <c r="J152" s="135">
        <f t="shared" si="10"/>
        <v>0</v>
      </c>
      <c r="K152" s="131" t="s">
        <v>1</v>
      </c>
      <c r="L152" s="28"/>
      <c r="M152" s="136" t="s">
        <v>1</v>
      </c>
      <c r="N152" s="137" t="s">
        <v>39</v>
      </c>
      <c r="P152" s="138">
        <f t="shared" si="11"/>
        <v>0</v>
      </c>
      <c r="Q152" s="138">
        <v>0</v>
      </c>
      <c r="R152" s="138">
        <f t="shared" si="12"/>
        <v>0</v>
      </c>
      <c r="S152" s="138">
        <v>0</v>
      </c>
      <c r="T152" s="139">
        <f t="shared" si="13"/>
        <v>0</v>
      </c>
      <c r="AR152" s="140" t="s">
        <v>136</v>
      </c>
      <c r="AT152" s="140" t="s">
        <v>132</v>
      </c>
      <c r="AU152" s="140" t="s">
        <v>141</v>
      </c>
      <c r="AY152" s="13" t="s">
        <v>129</v>
      </c>
      <c r="BE152" s="141">
        <f t="shared" si="14"/>
        <v>0</v>
      </c>
      <c r="BF152" s="141">
        <f t="shared" si="15"/>
        <v>0</v>
      </c>
      <c r="BG152" s="141">
        <f t="shared" si="16"/>
        <v>0</v>
      </c>
      <c r="BH152" s="141">
        <f t="shared" si="17"/>
        <v>0</v>
      </c>
      <c r="BI152" s="141">
        <f t="shared" si="18"/>
        <v>0</v>
      </c>
      <c r="BJ152" s="13" t="s">
        <v>82</v>
      </c>
      <c r="BK152" s="141">
        <f t="shared" si="19"/>
        <v>0</v>
      </c>
      <c r="BL152" s="13" t="s">
        <v>136</v>
      </c>
      <c r="BM152" s="140" t="s">
        <v>387</v>
      </c>
    </row>
    <row r="153" spans="2:65" s="1" customFormat="1" ht="21.75" customHeight="1">
      <c r="B153" s="128"/>
      <c r="C153" s="129" t="s">
        <v>288</v>
      </c>
      <c r="D153" s="129" t="s">
        <v>132</v>
      </c>
      <c r="E153" s="130" t="s">
        <v>1092</v>
      </c>
      <c r="F153" s="131" t="s">
        <v>1093</v>
      </c>
      <c r="G153" s="132" t="s">
        <v>191</v>
      </c>
      <c r="H153" s="133">
        <v>30</v>
      </c>
      <c r="I153" s="134"/>
      <c r="J153" s="135">
        <f t="shared" si="10"/>
        <v>0</v>
      </c>
      <c r="K153" s="131" t="s">
        <v>1</v>
      </c>
      <c r="L153" s="28"/>
      <c r="M153" s="136" t="s">
        <v>1</v>
      </c>
      <c r="N153" s="137" t="s">
        <v>39</v>
      </c>
      <c r="P153" s="138">
        <f t="shared" si="11"/>
        <v>0</v>
      </c>
      <c r="Q153" s="138">
        <v>0</v>
      </c>
      <c r="R153" s="138">
        <f t="shared" si="12"/>
        <v>0</v>
      </c>
      <c r="S153" s="138">
        <v>0</v>
      </c>
      <c r="T153" s="139">
        <f t="shared" si="13"/>
        <v>0</v>
      </c>
      <c r="AR153" s="140" t="s">
        <v>136</v>
      </c>
      <c r="AT153" s="140" t="s">
        <v>132</v>
      </c>
      <c r="AU153" s="140" t="s">
        <v>141</v>
      </c>
      <c r="AY153" s="13" t="s">
        <v>129</v>
      </c>
      <c r="BE153" s="141">
        <f t="shared" si="14"/>
        <v>0</v>
      </c>
      <c r="BF153" s="141">
        <f t="shared" si="15"/>
        <v>0</v>
      </c>
      <c r="BG153" s="141">
        <f t="shared" si="16"/>
        <v>0</v>
      </c>
      <c r="BH153" s="141">
        <f t="shared" si="17"/>
        <v>0</v>
      </c>
      <c r="BI153" s="141">
        <f t="shared" si="18"/>
        <v>0</v>
      </c>
      <c r="BJ153" s="13" t="s">
        <v>82</v>
      </c>
      <c r="BK153" s="141">
        <f t="shared" si="19"/>
        <v>0</v>
      </c>
      <c r="BL153" s="13" t="s">
        <v>136</v>
      </c>
      <c r="BM153" s="140" t="s">
        <v>395</v>
      </c>
    </row>
    <row r="154" spans="2:65" s="1" customFormat="1" ht="24">
      <c r="B154" s="128"/>
      <c r="C154" s="129" t="s">
        <v>292</v>
      </c>
      <c r="D154" s="129" t="s">
        <v>132</v>
      </c>
      <c r="E154" s="130" t="s">
        <v>1094</v>
      </c>
      <c r="F154" s="131" t="s">
        <v>1095</v>
      </c>
      <c r="G154" s="132" t="s">
        <v>222</v>
      </c>
      <c r="H154" s="133">
        <v>40</v>
      </c>
      <c r="I154" s="134"/>
      <c r="J154" s="135">
        <f t="shared" si="10"/>
        <v>0</v>
      </c>
      <c r="K154" s="131" t="s">
        <v>1</v>
      </c>
      <c r="L154" s="28"/>
      <c r="M154" s="136" t="s">
        <v>1</v>
      </c>
      <c r="N154" s="137" t="s">
        <v>39</v>
      </c>
      <c r="P154" s="138">
        <f t="shared" si="11"/>
        <v>0</v>
      </c>
      <c r="Q154" s="138">
        <v>0</v>
      </c>
      <c r="R154" s="138">
        <f t="shared" si="12"/>
        <v>0</v>
      </c>
      <c r="S154" s="138">
        <v>0</v>
      </c>
      <c r="T154" s="139">
        <f t="shared" si="13"/>
        <v>0</v>
      </c>
      <c r="AR154" s="140" t="s">
        <v>136</v>
      </c>
      <c r="AT154" s="140" t="s">
        <v>132</v>
      </c>
      <c r="AU154" s="140" t="s">
        <v>141</v>
      </c>
      <c r="AY154" s="13" t="s">
        <v>129</v>
      </c>
      <c r="BE154" s="141">
        <f t="shared" si="14"/>
        <v>0</v>
      </c>
      <c r="BF154" s="141">
        <f t="shared" si="15"/>
        <v>0</v>
      </c>
      <c r="BG154" s="141">
        <f t="shared" si="16"/>
        <v>0</v>
      </c>
      <c r="BH154" s="141">
        <f t="shared" si="17"/>
        <v>0</v>
      </c>
      <c r="BI154" s="141">
        <f t="shared" si="18"/>
        <v>0</v>
      </c>
      <c r="BJ154" s="13" t="s">
        <v>82</v>
      </c>
      <c r="BK154" s="141">
        <f t="shared" si="19"/>
        <v>0</v>
      </c>
      <c r="BL154" s="13" t="s">
        <v>136</v>
      </c>
      <c r="BM154" s="140" t="s">
        <v>403</v>
      </c>
    </row>
    <row r="155" spans="2:65" s="1" customFormat="1" ht="16.5" customHeight="1">
      <c r="B155" s="128"/>
      <c r="C155" s="129" t="s">
        <v>296</v>
      </c>
      <c r="D155" s="129" t="s">
        <v>132</v>
      </c>
      <c r="E155" s="130" t="s">
        <v>1096</v>
      </c>
      <c r="F155" s="131" t="s">
        <v>1097</v>
      </c>
      <c r="G155" s="132" t="s">
        <v>222</v>
      </c>
      <c r="H155" s="133">
        <v>50</v>
      </c>
      <c r="I155" s="134"/>
      <c r="J155" s="135">
        <f t="shared" si="10"/>
        <v>0</v>
      </c>
      <c r="K155" s="131" t="s">
        <v>1</v>
      </c>
      <c r="L155" s="28"/>
      <c r="M155" s="136" t="s">
        <v>1</v>
      </c>
      <c r="N155" s="137" t="s">
        <v>39</v>
      </c>
      <c r="P155" s="138">
        <f t="shared" si="11"/>
        <v>0</v>
      </c>
      <c r="Q155" s="138">
        <v>0</v>
      </c>
      <c r="R155" s="138">
        <f t="shared" si="12"/>
        <v>0</v>
      </c>
      <c r="S155" s="138">
        <v>0</v>
      </c>
      <c r="T155" s="139">
        <f t="shared" si="13"/>
        <v>0</v>
      </c>
      <c r="AR155" s="140" t="s">
        <v>136</v>
      </c>
      <c r="AT155" s="140" t="s">
        <v>132</v>
      </c>
      <c r="AU155" s="140" t="s">
        <v>141</v>
      </c>
      <c r="AY155" s="13" t="s">
        <v>129</v>
      </c>
      <c r="BE155" s="141">
        <f t="shared" si="14"/>
        <v>0</v>
      </c>
      <c r="BF155" s="141">
        <f t="shared" si="15"/>
        <v>0</v>
      </c>
      <c r="BG155" s="141">
        <f t="shared" si="16"/>
        <v>0</v>
      </c>
      <c r="BH155" s="141">
        <f t="shared" si="17"/>
        <v>0</v>
      </c>
      <c r="BI155" s="141">
        <f t="shared" si="18"/>
        <v>0</v>
      </c>
      <c r="BJ155" s="13" t="s">
        <v>82</v>
      </c>
      <c r="BK155" s="141">
        <f t="shared" si="19"/>
        <v>0</v>
      </c>
      <c r="BL155" s="13" t="s">
        <v>136</v>
      </c>
      <c r="BM155" s="140" t="s">
        <v>411</v>
      </c>
    </row>
    <row r="156" spans="2:65" s="1" customFormat="1" ht="16.5" customHeight="1">
      <c r="B156" s="128"/>
      <c r="C156" s="129" t="s">
        <v>302</v>
      </c>
      <c r="D156" s="129" t="s">
        <v>132</v>
      </c>
      <c r="E156" s="130" t="s">
        <v>1098</v>
      </c>
      <c r="F156" s="131" t="s">
        <v>1099</v>
      </c>
      <c r="G156" s="132" t="s">
        <v>222</v>
      </c>
      <c r="H156" s="133">
        <v>50</v>
      </c>
      <c r="I156" s="134"/>
      <c r="J156" s="135">
        <f t="shared" si="10"/>
        <v>0</v>
      </c>
      <c r="K156" s="131" t="s">
        <v>1</v>
      </c>
      <c r="L156" s="28"/>
      <c r="M156" s="136" t="s">
        <v>1</v>
      </c>
      <c r="N156" s="137" t="s">
        <v>39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136</v>
      </c>
      <c r="AT156" s="140" t="s">
        <v>132</v>
      </c>
      <c r="AU156" s="140" t="s">
        <v>141</v>
      </c>
      <c r="AY156" s="13" t="s">
        <v>129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3" t="s">
        <v>82</v>
      </c>
      <c r="BK156" s="141">
        <f t="shared" si="19"/>
        <v>0</v>
      </c>
      <c r="BL156" s="13" t="s">
        <v>136</v>
      </c>
      <c r="BM156" s="140" t="s">
        <v>420</v>
      </c>
    </row>
    <row r="157" spans="2:65" s="1" customFormat="1" ht="16.5" customHeight="1">
      <c r="B157" s="128"/>
      <c r="C157" s="129" t="s">
        <v>306</v>
      </c>
      <c r="D157" s="129" t="s">
        <v>132</v>
      </c>
      <c r="E157" s="130" t="s">
        <v>1100</v>
      </c>
      <c r="F157" s="131" t="s">
        <v>1101</v>
      </c>
      <c r="G157" s="132" t="s">
        <v>263</v>
      </c>
      <c r="H157" s="133">
        <v>1</v>
      </c>
      <c r="I157" s="134"/>
      <c r="J157" s="135">
        <f t="shared" si="10"/>
        <v>0</v>
      </c>
      <c r="K157" s="131" t="s">
        <v>1</v>
      </c>
      <c r="L157" s="28"/>
      <c r="M157" s="136" t="s">
        <v>1</v>
      </c>
      <c r="N157" s="137" t="s">
        <v>39</v>
      </c>
      <c r="P157" s="138">
        <f t="shared" si="11"/>
        <v>0</v>
      </c>
      <c r="Q157" s="138">
        <v>0</v>
      </c>
      <c r="R157" s="138">
        <f t="shared" si="12"/>
        <v>0</v>
      </c>
      <c r="S157" s="138">
        <v>0</v>
      </c>
      <c r="T157" s="139">
        <f t="shared" si="13"/>
        <v>0</v>
      </c>
      <c r="AR157" s="140" t="s">
        <v>136</v>
      </c>
      <c r="AT157" s="140" t="s">
        <v>132</v>
      </c>
      <c r="AU157" s="140" t="s">
        <v>141</v>
      </c>
      <c r="AY157" s="13" t="s">
        <v>129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3" t="s">
        <v>82</v>
      </c>
      <c r="BK157" s="141">
        <f t="shared" si="19"/>
        <v>0</v>
      </c>
      <c r="BL157" s="13" t="s">
        <v>136</v>
      </c>
      <c r="BM157" s="140" t="s">
        <v>428</v>
      </c>
    </row>
    <row r="158" spans="2:65" s="1" customFormat="1" ht="16.5" customHeight="1">
      <c r="B158" s="128"/>
      <c r="C158" s="129" t="s">
        <v>310</v>
      </c>
      <c r="D158" s="129" t="s">
        <v>132</v>
      </c>
      <c r="E158" s="130" t="s">
        <v>1102</v>
      </c>
      <c r="F158" s="131" t="s">
        <v>1103</v>
      </c>
      <c r="G158" s="132" t="s">
        <v>191</v>
      </c>
      <c r="H158" s="133">
        <v>50</v>
      </c>
      <c r="I158" s="134"/>
      <c r="J158" s="135">
        <f t="shared" si="10"/>
        <v>0</v>
      </c>
      <c r="K158" s="131" t="s">
        <v>1</v>
      </c>
      <c r="L158" s="28"/>
      <c r="M158" s="136" t="s">
        <v>1</v>
      </c>
      <c r="N158" s="137" t="s">
        <v>39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136</v>
      </c>
      <c r="AT158" s="140" t="s">
        <v>132</v>
      </c>
      <c r="AU158" s="140" t="s">
        <v>141</v>
      </c>
      <c r="AY158" s="13" t="s">
        <v>129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3" t="s">
        <v>82</v>
      </c>
      <c r="BK158" s="141">
        <f t="shared" si="19"/>
        <v>0</v>
      </c>
      <c r="BL158" s="13" t="s">
        <v>136</v>
      </c>
      <c r="BM158" s="140" t="s">
        <v>435</v>
      </c>
    </row>
    <row r="159" spans="2:65" s="1" customFormat="1" ht="21.75" customHeight="1">
      <c r="B159" s="128"/>
      <c r="C159" s="129" t="s">
        <v>198</v>
      </c>
      <c r="D159" s="129" t="s">
        <v>132</v>
      </c>
      <c r="E159" s="130" t="s">
        <v>1104</v>
      </c>
      <c r="F159" s="131" t="s">
        <v>1105</v>
      </c>
      <c r="G159" s="132" t="s">
        <v>769</v>
      </c>
      <c r="H159" s="133">
        <v>40</v>
      </c>
      <c r="I159" s="134"/>
      <c r="J159" s="135">
        <f t="shared" si="10"/>
        <v>0</v>
      </c>
      <c r="K159" s="131" t="s">
        <v>1</v>
      </c>
      <c r="L159" s="28"/>
      <c r="M159" s="136" t="s">
        <v>1</v>
      </c>
      <c r="N159" s="137" t="s">
        <v>39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136</v>
      </c>
      <c r="AT159" s="140" t="s">
        <v>132</v>
      </c>
      <c r="AU159" s="140" t="s">
        <v>141</v>
      </c>
      <c r="AY159" s="13" t="s">
        <v>129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3" t="s">
        <v>82</v>
      </c>
      <c r="BK159" s="141">
        <f t="shared" si="19"/>
        <v>0</v>
      </c>
      <c r="BL159" s="13" t="s">
        <v>136</v>
      </c>
      <c r="BM159" s="140" t="s">
        <v>352</v>
      </c>
    </row>
    <row r="160" spans="2:65" s="1" customFormat="1" ht="19.5">
      <c r="B160" s="28"/>
      <c r="D160" s="158" t="s">
        <v>582</v>
      </c>
      <c r="F160" s="159" t="s">
        <v>1106</v>
      </c>
      <c r="I160" s="160"/>
      <c r="L160" s="28"/>
      <c r="M160" s="161"/>
      <c r="T160" s="51"/>
      <c r="AT160" s="13" t="s">
        <v>582</v>
      </c>
      <c r="AU160" s="13" t="s">
        <v>141</v>
      </c>
    </row>
    <row r="161" spans="2:65" s="1" customFormat="1" ht="16.5" customHeight="1">
      <c r="B161" s="128"/>
      <c r="C161" s="129" t="s">
        <v>317</v>
      </c>
      <c r="D161" s="129" t="s">
        <v>132</v>
      </c>
      <c r="E161" s="130" t="s">
        <v>1107</v>
      </c>
      <c r="F161" s="131" t="s">
        <v>1108</v>
      </c>
      <c r="G161" s="132" t="s">
        <v>769</v>
      </c>
      <c r="H161" s="133">
        <v>20</v>
      </c>
      <c r="I161" s="134"/>
      <c r="J161" s="135">
        <f>ROUND(I161*H161,2)</f>
        <v>0</v>
      </c>
      <c r="K161" s="131" t="s">
        <v>1</v>
      </c>
      <c r="L161" s="28"/>
      <c r="M161" s="136" t="s">
        <v>1</v>
      </c>
      <c r="N161" s="137" t="s">
        <v>39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136</v>
      </c>
      <c r="AT161" s="140" t="s">
        <v>132</v>
      </c>
      <c r="AU161" s="140" t="s">
        <v>141</v>
      </c>
      <c r="AY161" s="13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3" t="s">
        <v>82</v>
      </c>
      <c r="BK161" s="141">
        <f>ROUND(I161*H161,2)</f>
        <v>0</v>
      </c>
      <c r="BL161" s="13" t="s">
        <v>136</v>
      </c>
      <c r="BM161" s="140" t="s">
        <v>450</v>
      </c>
    </row>
    <row r="162" spans="2:65" s="1" customFormat="1" ht="19.5">
      <c r="B162" s="28"/>
      <c r="D162" s="158" t="s">
        <v>582</v>
      </c>
      <c r="F162" s="159" t="s">
        <v>1106</v>
      </c>
      <c r="I162" s="160"/>
      <c r="L162" s="28"/>
      <c r="M162" s="161"/>
      <c r="T162" s="51"/>
      <c r="AT162" s="13" t="s">
        <v>582</v>
      </c>
      <c r="AU162" s="13" t="s">
        <v>141</v>
      </c>
    </row>
    <row r="163" spans="2:65" s="1" customFormat="1" ht="24">
      <c r="B163" s="128"/>
      <c r="C163" s="129" t="s">
        <v>321</v>
      </c>
      <c r="D163" s="129" t="s">
        <v>132</v>
      </c>
      <c r="E163" s="130" t="s">
        <v>1109</v>
      </c>
      <c r="F163" s="131" t="s">
        <v>1110</v>
      </c>
      <c r="G163" s="132" t="s">
        <v>222</v>
      </c>
      <c r="H163" s="133">
        <v>4</v>
      </c>
      <c r="I163" s="134"/>
      <c r="J163" s="135">
        <f>ROUND(I163*H163,2)</f>
        <v>0</v>
      </c>
      <c r="K163" s="131" t="s">
        <v>1</v>
      </c>
      <c r="L163" s="28"/>
      <c r="M163" s="136" t="s">
        <v>1</v>
      </c>
      <c r="N163" s="137" t="s">
        <v>39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136</v>
      </c>
      <c r="AT163" s="140" t="s">
        <v>132</v>
      </c>
      <c r="AU163" s="140" t="s">
        <v>141</v>
      </c>
      <c r="AY163" s="13" t="s">
        <v>129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3" t="s">
        <v>82</v>
      </c>
      <c r="BK163" s="141">
        <f>ROUND(I163*H163,2)</f>
        <v>0</v>
      </c>
      <c r="BL163" s="13" t="s">
        <v>136</v>
      </c>
      <c r="BM163" s="140" t="s">
        <v>458</v>
      </c>
    </row>
    <row r="164" spans="2:65" s="1" customFormat="1" ht="16.5" customHeight="1">
      <c r="B164" s="128"/>
      <c r="C164" s="129" t="s">
        <v>325</v>
      </c>
      <c r="D164" s="129" t="s">
        <v>132</v>
      </c>
      <c r="E164" s="130" t="s">
        <v>1111</v>
      </c>
      <c r="F164" s="131" t="s">
        <v>1112</v>
      </c>
      <c r="G164" s="132" t="s">
        <v>246</v>
      </c>
      <c r="H164" s="133">
        <v>1</v>
      </c>
      <c r="I164" s="134"/>
      <c r="J164" s="135">
        <f>ROUND(I164*H164,2)</f>
        <v>0</v>
      </c>
      <c r="K164" s="131" t="s">
        <v>1</v>
      </c>
      <c r="L164" s="28"/>
      <c r="M164" s="136" t="s">
        <v>1</v>
      </c>
      <c r="N164" s="137" t="s">
        <v>39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136</v>
      </c>
      <c r="AT164" s="140" t="s">
        <v>132</v>
      </c>
      <c r="AU164" s="140" t="s">
        <v>141</v>
      </c>
      <c r="AY164" s="13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3" t="s">
        <v>82</v>
      </c>
      <c r="BK164" s="141">
        <f>ROUND(I164*H164,2)</f>
        <v>0</v>
      </c>
      <c r="BL164" s="13" t="s">
        <v>136</v>
      </c>
      <c r="BM164" s="140" t="s">
        <v>466</v>
      </c>
    </row>
    <row r="165" spans="2:65" s="11" customFormat="1" ht="20.85" customHeight="1">
      <c r="B165" s="116"/>
      <c r="D165" s="117" t="s">
        <v>73</v>
      </c>
      <c r="E165" s="126" t="s">
        <v>1113</v>
      </c>
      <c r="F165" s="126" t="s">
        <v>1114</v>
      </c>
      <c r="I165" s="119"/>
      <c r="J165" s="127">
        <f>BK165</f>
        <v>0</v>
      </c>
      <c r="L165" s="116"/>
      <c r="M165" s="121"/>
      <c r="P165" s="122">
        <f>SUM(P166:P173)</f>
        <v>0</v>
      </c>
      <c r="R165" s="122">
        <f>SUM(R166:R173)</f>
        <v>0</v>
      </c>
      <c r="T165" s="123">
        <f>SUM(T166:T173)</f>
        <v>0</v>
      </c>
      <c r="AR165" s="117" t="s">
        <v>82</v>
      </c>
      <c r="AT165" s="124" t="s">
        <v>73</v>
      </c>
      <c r="AU165" s="124" t="s">
        <v>84</v>
      </c>
      <c r="AY165" s="117" t="s">
        <v>129</v>
      </c>
      <c r="BK165" s="125">
        <f>SUM(BK166:BK173)</f>
        <v>0</v>
      </c>
    </row>
    <row r="166" spans="2:65" s="1" customFormat="1" ht="16.5" customHeight="1">
      <c r="B166" s="128"/>
      <c r="C166" s="129" t="s">
        <v>329</v>
      </c>
      <c r="D166" s="129" t="s">
        <v>132</v>
      </c>
      <c r="E166" s="130" t="s">
        <v>1115</v>
      </c>
      <c r="F166" s="131" t="s">
        <v>1116</v>
      </c>
      <c r="G166" s="132" t="s">
        <v>769</v>
      </c>
      <c r="H166" s="133">
        <v>54</v>
      </c>
      <c r="I166" s="134"/>
      <c r="J166" s="135">
        <f>ROUND(I166*H166,2)</f>
        <v>0</v>
      </c>
      <c r="K166" s="131" t="s">
        <v>1</v>
      </c>
      <c r="L166" s="28"/>
      <c r="M166" s="136" t="s">
        <v>1</v>
      </c>
      <c r="N166" s="137" t="s">
        <v>39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136</v>
      </c>
      <c r="AT166" s="140" t="s">
        <v>132</v>
      </c>
      <c r="AU166" s="140" t="s">
        <v>141</v>
      </c>
      <c r="AY166" s="13" t="s">
        <v>129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3" t="s">
        <v>82</v>
      </c>
      <c r="BK166" s="141">
        <f>ROUND(I166*H166,2)</f>
        <v>0</v>
      </c>
      <c r="BL166" s="13" t="s">
        <v>136</v>
      </c>
      <c r="BM166" s="140" t="s">
        <v>474</v>
      </c>
    </row>
    <row r="167" spans="2:65" s="1" customFormat="1" ht="19.5">
      <c r="B167" s="28"/>
      <c r="D167" s="158" t="s">
        <v>582</v>
      </c>
      <c r="F167" s="159" t="s">
        <v>1106</v>
      </c>
      <c r="I167" s="160"/>
      <c r="L167" s="28"/>
      <c r="M167" s="161"/>
      <c r="T167" s="51"/>
      <c r="AT167" s="13" t="s">
        <v>582</v>
      </c>
      <c r="AU167" s="13" t="s">
        <v>141</v>
      </c>
    </row>
    <row r="168" spans="2:65" s="1" customFormat="1" ht="24">
      <c r="B168" s="128"/>
      <c r="C168" s="129" t="s">
        <v>333</v>
      </c>
      <c r="D168" s="129" t="s">
        <v>132</v>
      </c>
      <c r="E168" s="130" t="s">
        <v>1117</v>
      </c>
      <c r="F168" s="131" t="s">
        <v>1118</v>
      </c>
      <c r="G168" s="132" t="s">
        <v>222</v>
      </c>
      <c r="H168" s="133">
        <v>32</v>
      </c>
      <c r="I168" s="134"/>
      <c r="J168" s="135">
        <f>ROUND(I168*H168,2)</f>
        <v>0</v>
      </c>
      <c r="K168" s="131" t="s">
        <v>1</v>
      </c>
      <c r="L168" s="28"/>
      <c r="M168" s="136" t="s">
        <v>1</v>
      </c>
      <c r="N168" s="137" t="s">
        <v>39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136</v>
      </c>
      <c r="AT168" s="140" t="s">
        <v>132</v>
      </c>
      <c r="AU168" s="140" t="s">
        <v>141</v>
      </c>
      <c r="AY168" s="13" t="s">
        <v>129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3" t="s">
        <v>82</v>
      </c>
      <c r="BK168" s="141">
        <f>ROUND(I168*H168,2)</f>
        <v>0</v>
      </c>
      <c r="BL168" s="13" t="s">
        <v>136</v>
      </c>
      <c r="BM168" s="140" t="s">
        <v>484</v>
      </c>
    </row>
    <row r="169" spans="2:65" s="1" customFormat="1" ht="16.5" customHeight="1">
      <c r="B169" s="128"/>
      <c r="C169" s="129" t="s">
        <v>337</v>
      </c>
      <c r="D169" s="129" t="s">
        <v>132</v>
      </c>
      <c r="E169" s="130" t="s">
        <v>1119</v>
      </c>
      <c r="F169" s="131" t="s">
        <v>1120</v>
      </c>
      <c r="G169" s="132" t="s">
        <v>222</v>
      </c>
      <c r="H169" s="133">
        <v>32</v>
      </c>
      <c r="I169" s="134"/>
      <c r="J169" s="135">
        <f>ROUND(I169*H169,2)</f>
        <v>0</v>
      </c>
      <c r="K169" s="131" t="s">
        <v>1</v>
      </c>
      <c r="L169" s="28"/>
      <c r="M169" s="136" t="s">
        <v>1</v>
      </c>
      <c r="N169" s="137" t="s">
        <v>39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136</v>
      </c>
      <c r="AT169" s="140" t="s">
        <v>132</v>
      </c>
      <c r="AU169" s="140" t="s">
        <v>141</v>
      </c>
      <c r="AY169" s="13" t="s">
        <v>129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3" t="s">
        <v>82</v>
      </c>
      <c r="BK169" s="141">
        <f>ROUND(I169*H169,2)</f>
        <v>0</v>
      </c>
      <c r="BL169" s="13" t="s">
        <v>136</v>
      </c>
      <c r="BM169" s="140" t="s">
        <v>492</v>
      </c>
    </row>
    <row r="170" spans="2:65" s="1" customFormat="1" ht="24">
      <c r="B170" s="128"/>
      <c r="C170" s="129" t="s">
        <v>341</v>
      </c>
      <c r="D170" s="129" t="s">
        <v>132</v>
      </c>
      <c r="E170" s="130" t="s">
        <v>1121</v>
      </c>
      <c r="F170" s="131" t="s">
        <v>1122</v>
      </c>
      <c r="G170" s="132" t="s">
        <v>769</v>
      </c>
      <c r="H170" s="133">
        <v>40</v>
      </c>
      <c r="I170" s="134"/>
      <c r="J170" s="135">
        <f>ROUND(I170*H170,2)</f>
        <v>0</v>
      </c>
      <c r="K170" s="131" t="s">
        <v>1</v>
      </c>
      <c r="L170" s="28"/>
      <c r="M170" s="136" t="s">
        <v>1</v>
      </c>
      <c r="N170" s="137" t="s">
        <v>39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136</v>
      </c>
      <c r="AT170" s="140" t="s">
        <v>132</v>
      </c>
      <c r="AU170" s="140" t="s">
        <v>141</v>
      </c>
      <c r="AY170" s="13" t="s">
        <v>129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3" t="s">
        <v>82</v>
      </c>
      <c r="BK170" s="141">
        <f>ROUND(I170*H170,2)</f>
        <v>0</v>
      </c>
      <c r="BL170" s="13" t="s">
        <v>136</v>
      </c>
      <c r="BM170" s="140" t="s">
        <v>500</v>
      </c>
    </row>
    <row r="171" spans="2:65" s="1" customFormat="1" ht="19.5">
      <c r="B171" s="28"/>
      <c r="D171" s="158" t="s">
        <v>582</v>
      </c>
      <c r="F171" s="159" t="s">
        <v>1106</v>
      </c>
      <c r="I171" s="160"/>
      <c r="L171" s="28"/>
      <c r="M171" s="161"/>
      <c r="T171" s="51"/>
      <c r="AT171" s="13" t="s">
        <v>582</v>
      </c>
      <c r="AU171" s="13" t="s">
        <v>141</v>
      </c>
    </row>
    <row r="172" spans="2:65" s="1" customFormat="1" ht="21.75" customHeight="1">
      <c r="B172" s="128"/>
      <c r="C172" s="129" t="s">
        <v>345</v>
      </c>
      <c r="D172" s="129" t="s">
        <v>132</v>
      </c>
      <c r="E172" s="130" t="s">
        <v>1123</v>
      </c>
      <c r="F172" s="131" t="s">
        <v>1124</v>
      </c>
      <c r="G172" s="132" t="s">
        <v>222</v>
      </c>
      <c r="H172" s="133">
        <v>32</v>
      </c>
      <c r="I172" s="134"/>
      <c r="J172" s="135">
        <f>ROUND(I172*H172,2)</f>
        <v>0</v>
      </c>
      <c r="K172" s="131" t="s">
        <v>1</v>
      </c>
      <c r="L172" s="28"/>
      <c r="M172" s="136" t="s">
        <v>1</v>
      </c>
      <c r="N172" s="137" t="s">
        <v>39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136</v>
      </c>
      <c r="AT172" s="140" t="s">
        <v>132</v>
      </c>
      <c r="AU172" s="140" t="s">
        <v>141</v>
      </c>
      <c r="AY172" s="13" t="s">
        <v>129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3" t="s">
        <v>82</v>
      </c>
      <c r="BK172" s="141">
        <f>ROUND(I172*H172,2)</f>
        <v>0</v>
      </c>
      <c r="BL172" s="13" t="s">
        <v>136</v>
      </c>
      <c r="BM172" s="140" t="s">
        <v>508</v>
      </c>
    </row>
    <row r="173" spans="2:65" s="1" customFormat="1" ht="16.5" customHeight="1">
      <c r="B173" s="128"/>
      <c r="C173" s="129" t="s">
        <v>349</v>
      </c>
      <c r="D173" s="129" t="s">
        <v>132</v>
      </c>
      <c r="E173" s="130" t="s">
        <v>1125</v>
      </c>
      <c r="F173" s="131" t="s">
        <v>1126</v>
      </c>
      <c r="G173" s="132" t="s">
        <v>246</v>
      </c>
      <c r="H173" s="133">
        <v>1</v>
      </c>
      <c r="I173" s="134"/>
      <c r="J173" s="135">
        <f>ROUND(I173*H173,2)</f>
        <v>0</v>
      </c>
      <c r="K173" s="131" t="s">
        <v>1</v>
      </c>
      <c r="L173" s="28"/>
      <c r="M173" s="142" t="s">
        <v>1</v>
      </c>
      <c r="N173" s="143" t="s">
        <v>39</v>
      </c>
      <c r="O173" s="144"/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0" t="s">
        <v>136</v>
      </c>
      <c r="AT173" s="140" t="s">
        <v>132</v>
      </c>
      <c r="AU173" s="140" t="s">
        <v>141</v>
      </c>
      <c r="AY173" s="13" t="s">
        <v>129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3" t="s">
        <v>82</v>
      </c>
      <c r="BK173" s="141">
        <f>ROUND(I173*H173,2)</f>
        <v>0</v>
      </c>
      <c r="BL173" s="13" t="s">
        <v>136</v>
      </c>
      <c r="BM173" s="140" t="s">
        <v>516</v>
      </c>
    </row>
    <row r="174" spans="2:65" s="1" customFormat="1" ht="6.95" customHeight="1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28"/>
    </row>
    <row r="287" spans="6:6">
      <c r="F287" t="s">
        <v>1127</v>
      </c>
    </row>
    <row r="290" spans="6:6">
      <c r="F290" t="s">
        <v>1127</v>
      </c>
    </row>
  </sheetData>
  <autoFilter ref="C121:K173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00 - Všeobecné podmínky</vt:lpstr>
      <vt:lpstr>01_C - Chlazení - objekt C</vt:lpstr>
      <vt:lpstr>01_D - Chlazení - objekt D</vt:lpstr>
      <vt:lpstr>01_E - Chlazení - objekt E</vt:lpstr>
      <vt:lpstr>01_F - Chlazení - objekt F</vt:lpstr>
      <vt:lpstr>01_MaR - Měření a regulace</vt:lpstr>
      <vt:lpstr>'00 - Všeobecné podmínky'!Názvy_tisku</vt:lpstr>
      <vt:lpstr>'01_C - Chlazení - objekt C'!Názvy_tisku</vt:lpstr>
      <vt:lpstr>'01_D - Chlazení - objekt D'!Názvy_tisku</vt:lpstr>
      <vt:lpstr>'01_E - Chlazení - objekt E'!Názvy_tisku</vt:lpstr>
      <vt:lpstr>'01_F - Chlazení - objekt F'!Názvy_tisku</vt:lpstr>
      <vt:lpstr>'01_MaR - Měření a regulace'!Názvy_tisku</vt:lpstr>
      <vt:lpstr>'Rekapitulace stavby'!Názvy_tisku</vt:lpstr>
      <vt:lpstr>'00 - Všeobecné podmínky'!Oblast_tisku</vt:lpstr>
      <vt:lpstr>'01_C - Chlazení - objekt C'!Oblast_tisku</vt:lpstr>
      <vt:lpstr>'01_D - Chlazení - objekt D'!Oblast_tisku</vt:lpstr>
      <vt:lpstr>'01_E - Chlazení - objekt E'!Oblast_tisku</vt:lpstr>
      <vt:lpstr>'01_F - Chlazení - objekt F'!Oblast_tisku</vt:lpstr>
      <vt:lpstr>'01_MaR - Měření a regulace'!Oblast_tisku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DESKTOP-CGQ0O1C\Tomáš</dc:creator>
  <cp:lastModifiedBy>Admin</cp:lastModifiedBy>
  <dcterms:created xsi:type="dcterms:W3CDTF">2021-02-15T08:28:31Z</dcterms:created>
  <dcterms:modified xsi:type="dcterms:W3CDTF">2022-09-17T18:46:38Z</dcterms:modified>
</cp:coreProperties>
</file>