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tavební\ostatní\Sucháček\24 07 Bojkovice Bzové\"/>
    </mc:Choice>
  </mc:AlternateContent>
  <xr:revisionPtr revIDLastSave="0" documentId="8_{3EA92DC5-242C-4EE7-B2BD-858A05DBD85A}" xr6:coauthVersionLast="47" xr6:coauthVersionMax="47" xr10:uidLastSave="{00000000-0000-0000-0000-000000000000}"/>
  <bookViews>
    <workbookView xWindow="-108" yWindow="-108" windowWidth="23256" windowHeight="12576" activeTab="1" xr2:uid="{ACA41355-7C59-4075-8BD7-3A0648AE8BA7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Pol'!$A$1:$U$320</definedName>
    <definedName name="_xlnm.Print_Area" localSheetId="1">Stavba!$A$1:$J$64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 fullCalcOnLoad="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" l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G39" i="1"/>
  <c r="F39" i="1"/>
  <c r="H39" i="1" s="1"/>
  <c r="I39" i="1" s="1"/>
  <c r="I40" i="1" s="1"/>
  <c r="J39" i="1" s="1"/>
  <c r="J40" i="1" s="1"/>
  <c r="G310" i="12"/>
  <c r="AC310" i="12"/>
  <c r="AD310" i="12"/>
  <c r="F9" i="12"/>
  <c r="G9" i="12"/>
  <c r="G8" i="12" s="1"/>
  <c r="I9" i="12"/>
  <c r="I8" i="12" s="1"/>
  <c r="K9" i="12"/>
  <c r="K8" i="12" s="1"/>
  <c r="O9" i="12"/>
  <c r="O8" i="12" s="1"/>
  <c r="Q9" i="12"/>
  <c r="Q8" i="12" s="1"/>
  <c r="U9" i="12"/>
  <c r="U8" i="12" s="1"/>
  <c r="F10" i="12"/>
  <c r="G10" i="12"/>
  <c r="M10" i="12" s="1"/>
  <c r="I10" i="12"/>
  <c r="K10" i="12"/>
  <c r="O10" i="12"/>
  <c r="Q10" i="12"/>
  <c r="U10" i="12"/>
  <c r="F11" i="12"/>
  <c r="G11" i="12"/>
  <c r="M11" i="12" s="1"/>
  <c r="I11" i="12"/>
  <c r="K11" i="12"/>
  <c r="O11" i="12"/>
  <c r="Q11" i="12"/>
  <c r="U11" i="12"/>
  <c r="F12" i="12"/>
  <c r="G12" i="12"/>
  <c r="M12" i="12" s="1"/>
  <c r="I12" i="12"/>
  <c r="K12" i="12"/>
  <c r="O12" i="12"/>
  <c r="Q12" i="12"/>
  <c r="U12" i="12"/>
  <c r="F15" i="12"/>
  <c r="G15" i="12"/>
  <c r="M15" i="12" s="1"/>
  <c r="I15" i="12"/>
  <c r="K15" i="12"/>
  <c r="O15" i="12"/>
  <c r="Q15" i="12"/>
  <c r="U15" i="12"/>
  <c r="F17" i="12"/>
  <c r="G17" i="12"/>
  <c r="M17" i="12" s="1"/>
  <c r="I17" i="12"/>
  <c r="K17" i="12"/>
  <c r="O17" i="12"/>
  <c r="Q17" i="12"/>
  <c r="U17" i="12"/>
  <c r="F19" i="12"/>
  <c r="G19" i="12"/>
  <c r="M19" i="12" s="1"/>
  <c r="I19" i="12"/>
  <c r="K19" i="12"/>
  <c r="O19" i="12"/>
  <c r="Q19" i="12"/>
  <c r="U19" i="12"/>
  <c r="F20" i="12"/>
  <c r="G20" i="12"/>
  <c r="M20" i="12" s="1"/>
  <c r="I20" i="12"/>
  <c r="K20" i="12"/>
  <c r="O20" i="12"/>
  <c r="Q20" i="12"/>
  <c r="U20" i="12"/>
  <c r="F32" i="12"/>
  <c r="G32" i="12"/>
  <c r="M32" i="12" s="1"/>
  <c r="I32" i="12"/>
  <c r="K32" i="12"/>
  <c r="O32" i="12"/>
  <c r="Q32" i="12"/>
  <c r="U32" i="12"/>
  <c r="F33" i="12"/>
  <c r="G33" i="12"/>
  <c r="M33" i="12" s="1"/>
  <c r="I33" i="12"/>
  <c r="K33" i="12"/>
  <c r="O33" i="12"/>
  <c r="Q33" i="12"/>
  <c r="U33" i="12"/>
  <c r="F36" i="12"/>
  <c r="G36" i="12"/>
  <c r="M36" i="12" s="1"/>
  <c r="I36" i="12"/>
  <c r="K36" i="12"/>
  <c r="O36" i="12"/>
  <c r="Q36" i="12"/>
  <c r="U36" i="12"/>
  <c r="F37" i="12"/>
  <c r="G37" i="12"/>
  <c r="M37" i="12" s="1"/>
  <c r="I37" i="12"/>
  <c r="K37" i="12"/>
  <c r="O37" i="12"/>
  <c r="Q37" i="12"/>
  <c r="U37" i="12"/>
  <c r="F39" i="12"/>
  <c r="G39" i="12"/>
  <c r="M39" i="12" s="1"/>
  <c r="I39" i="12"/>
  <c r="K39" i="12"/>
  <c r="O39" i="12"/>
  <c r="Q39" i="12"/>
  <c r="U39" i="12"/>
  <c r="F43" i="12"/>
  <c r="G43" i="12"/>
  <c r="M43" i="12" s="1"/>
  <c r="I43" i="12"/>
  <c r="K43" i="12"/>
  <c r="O43" i="12"/>
  <c r="Q43" i="12"/>
  <c r="U43" i="12"/>
  <c r="F44" i="12"/>
  <c r="G44" i="12"/>
  <c r="M44" i="12" s="1"/>
  <c r="I44" i="12"/>
  <c r="K44" i="12"/>
  <c r="O44" i="12"/>
  <c r="Q44" i="12"/>
  <c r="U44" i="12"/>
  <c r="F46" i="12"/>
  <c r="G46" i="12"/>
  <c r="M46" i="12" s="1"/>
  <c r="I46" i="12"/>
  <c r="K46" i="12"/>
  <c r="O46" i="12"/>
  <c r="Q46" i="12"/>
  <c r="U46" i="12"/>
  <c r="F48" i="12"/>
  <c r="G48" i="12"/>
  <c r="M48" i="12" s="1"/>
  <c r="I48" i="12"/>
  <c r="K48" i="12"/>
  <c r="O48" i="12"/>
  <c r="Q48" i="12"/>
  <c r="U48" i="12"/>
  <c r="F49" i="12"/>
  <c r="G49" i="12"/>
  <c r="M49" i="12" s="1"/>
  <c r="I49" i="12"/>
  <c r="K49" i="12"/>
  <c r="O49" i="12"/>
  <c r="Q49" i="12"/>
  <c r="U49" i="12"/>
  <c r="F51" i="12"/>
  <c r="G51" i="12"/>
  <c r="M51" i="12" s="1"/>
  <c r="I51" i="12"/>
  <c r="K51" i="12"/>
  <c r="O51" i="12"/>
  <c r="Q51" i="12"/>
  <c r="U51" i="12"/>
  <c r="F63" i="12"/>
  <c r="G63" i="12"/>
  <c r="M63" i="12" s="1"/>
  <c r="I63" i="12"/>
  <c r="K63" i="12"/>
  <c r="O63" i="12"/>
  <c r="Q63" i="12"/>
  <c r="U63" i="12"/>
  <c r="F66" i="12"/>
  <c r="G66" i="12"/>
  <c r="M66" i="12" s="1"/>
  <c r="I66" i="12"/>
  <c r="K66" i="12"/>
  <c r="O66" i="12"/>
  <c r="Q66" i="12"/>
  <c r="U66" i="12"/>
  <c r="F68" i="12"/>
  <c r="G68" i="12"/>
  <c r="M68" i="12" s="1"/>
  <c r="I68" i="12"/>
  <c r="K68" i="12"/>
  <c r="O68" i="12"/>
  <c r="Q68" i="12"/>
  <c r="U68" i="12"/>
  <c r="F69" i="12"/>
  <c r="G69" i="12"/>
  <c r="M69" i="12" s="1"/>
  <c r="I69" i="12"/>
  <c r="K69" i="12"/>
  <c r="O69" i="12"/>
  <c r="Q69" i="12"/>
  <c r="U69" i="12"/>
  <c r="F70" i="12"/>
  <c r="G70" i="12"/>
  <c r="M70" i="12" s="1"/>
  <c r="I70" i="12"/>
  <c r="K70" i="12"/>
  <c r="O70" i="12"/>
  <c r="Q70" i="12"/>
  <c r="U70" i="12"/>
  <c r="F90" i="12"/>
  <c r="G90" i="12"/>
  <c r="M90" i="12" s="1"/>
  <c r="I90" i="12"/>
  <c r="K90" i="12"/>
  <c r="O90" i="12"/>
  <c r="Q90" i="12"/>
  <c r="U90" i="12"/>
  <c r="F94" i="12"/>
  <c r="G94" i="12"/>
  <c r="M94" i="12" s="1"/>
  <c r="I94" i="12"/>
  <c r="K94" i="12"/>
  <c r="O94" i="12"/>
  <c r="Q94" i="12"/>
  <c r="U94" i="12"/>
  <c r="F97" i="12"/>
  <c r="G97" i="12"/>
  <c r="M97" i="12" s="1"/>
  <c r="I97" i="12"/>
  <c r="K97" i="12"/>
  <c r="O97" i="12"/>
  <c r="Q97" i="12"/>
  <c r="U97" i="12"/>
  <c r="F117" i="12"/>
  <c r="G117" i="12"/>
  <c r="M117" i="12" s="1"/>
  <c r="I117" i="12"/>
  <c r="K117" i="12"/>
  <c r="O117" i="12"/>
  <c r="Q117" i="12"/>
  <c r="U117" i="12"/>
  <c r="F120" i="12"/>
  <c r="G120" i="12"/>
  <c r="M120" i="12" s="1"/>
  <c r="I120" i="12"/>
  <c r="K120" i="12"/>
  <c r="O120" i="12"/>
  <c r="Q120" i="12"/>
  <c r="U120" i="12"/>
  <c r="F121" i="12"/>
  <c r="G121" i="12"/>
  <c r="M121" i="12" s="1"/>
  <c r="I121" i="12"/>
  <c r="K121" i="12"/>
  <c r="O121" i="12"/>
  <c r="Q121" i="12"/>
  <c r="U121" i="12"/>
  <c r="F123" i="12"/>
  <c r="G123" i="12"/>
  <c r="M123" i="12" s="1"/>
  <c r="I123" i="12"/>
  <c r="K123" i="12"/>
  <c r="O123" i="12"/>
  <c r="Q123" i="12"/>
  <c r="U123" i="12"/>
  <c r="F125" i="12"/>
  <c r="G125" i="12"/>
  <c r="M125" i="12" s="1"/>
  <c r="I125" i="12"/>
  <c r="K125" i="12"/>
  <c r="O125" i="12"/>
  <c r="Q125" i="12"/>
  <c r="U125" i="12"/>
  <c r="F128" i="12"/>
  <c r="G128" i="12" s="1"/>
  <c r="I128" i="12"/>
  <c r="I127" i="12" s="1"/>
  <c r="K128" i="12"/>
  <c r="K127" i="12" s="1"/>
  <c r="O128" i="12"/>
  <c r="O127" i="12" s="1"/>
  <c r="Q128" i="12"/>
  <c r="Q127" i="12" s="1"/>
  <c r="U128" i="12"/>
  <c r="U127" i="12" s="1"/>
  <c r="F130" i="12"/>
  <c r="G130" i="12" s="1"/>
  <c r="M130" i="12" s="1"/>
  <c r="I130" i="12"/>
  <c r="K130" i="12"/>
  <c r="O130" i="12"/>
  <c r="Q130" i="12"/>
  <c r="U130" i="12"/>
  <c r="F132" i="12"/>
  <c r="G132" i="12" s="1"/>
  <c r="M132" i="12" s="1"/>
  <c r="I132" i="12"/>
  <c r="K132" i="12"/>
  <c r="O132" i="12"/>
  <c r="Q132" i="12"/>
  <c r="U132" i="12"/>
  <c r="F134" i="12"/>
  <c r="G134" i="12" s="1"/>
  <c r="M134" i="12" s="1"/>
  <c r="I134" i="12"/>
  <c r="K134" i="12"/>
  <c r="O134" i="12"/>
  <c r="Q134" i="12"/>
  <c r="U134" i="12"/>
  <c r="F136" i="12"/>
  <c r="G136" i="12" s="1"/>
  <c r="M136" i="12" s="1"/>
  <c r="I136" i="12"/>
  <c r="K136" i="12"/>
  <c r="O136" i="12"/>
  <c r="Q136" i="12"/>
  <c r="U136" i="12"/>
  <c r="F138" i="12"/>
  <c r="G138" i="12" s="1"/>
  <c r="M138" i="12" s="1"/>
  <c r="I138" i="12"/>
  <c r="K138" i="12"/>
  <c r="O138" i="12"/>
  <c r="Q138" i="12"/>
  <c r="U138" i="12"/>
  <c r="F140" i="12"/>
  <c r="G140" i="12" s="1"/>
  <c r="M140" i="12" s="1"/>
  <c r="I140" i="12"/>
  <c r="K140" i="12"/>
  <c r="O140" i="12"/>
  <c r="Q140" i="12"/>
  <c r="U140" i="12"/>
  <c r="F143" i="12"/>
  <c r="G143" i="12"/>
  <c r="M143" i="12" s="1"/>
  <c r="I143" i="12"/>
  <c r="I142" i="12" s="1"/>
  <c r="K143" i="12"/>
  <c r="K142" i="12" s="1"/>
  <c r="O143" i="12"/>
  <c r="O142" i="12" s="1"/>
  <c r="Q143" i="12"/>
  <c r="Q142" i="12" s="1"/>
  <c r="U143" i="12"/>
  <c r="U142" i="12" s="1"/>
  <c r="F146" i="12"/>
  <c r="G146" i="12"/>
  <c r="M146" i="12" s="1"/>
  <c r="I146" i="12"/>
  <c r="K146" i="12"/>
  <c r="O146" i="12"/>
  <c r="Q146" i="12"/>
  <c r="U146" i="12"/>
  <c r="F148" i="12"/>
  <c r="G148" i="12"/>
  <c r="M148" i="12" s="1"/>
  <c r="I148" i="12"/>
  <c r="K148" i="12"/>
  <c r="O148" i="12"/>
  <c r="Q148" i="12"/>
  <c r="U148" i="12"/>
  <c r="F151" i="12"/>
  <c r="G151" i="12"/>
  <c r="M151" i="12" s="1"/>
  <c r="I151" i="12"/>
  <c r="K151" i="12"/>
  <c r="O151" i="12"/>
  <c r="Q151" i="12"/>
  <c r="U151" i="12"/>
  <c r="F153" i="12"/>
  <c r="G153" i="12"/>
  <c r="M153" i="12" s="1"/>
  <c r="I153" i="12"/>
  <c r="K153" i="12"/>
  <c r="O153" i="12"/>
  <c r="Q153" i="12"/>
  <c r="U153" i="12"/>
  <c r="F156" i="12"/>
  <c r="G156" i="12" s="1"/>
  <c r="I156" i="12"/>
  <c r="I155" i="12" s="1"/>
  <c r="K156" i="12"/>
  <c r="K155" i="12" s="1"/>
  <c r="O156" i="12"/>
  <c r="O155" i="12" s="1"/>
  <c r="Q156" i="12"/>
  <c r="Q155" i="12" s="1"/>
  <c r="U156" i="12"/>
  <c r="U155" i="12" s="1"/>
  <c r="F160" i="12"/>
  <c r="G160" i="12" s="1"/>
  <c r="M160" i="12" s="1"/>
  <c r="I160" i="12"/>
  <c r="K160" i="12"/>
  <c r="O160" i="12"/>
  <c r="Q160" i="12"/>
  <c r="U160" i="12"/>
  <c r="F162" i="12"/>
  <c r="G162" i="12"/>
  <c r="G161" i="12" s="1"/>
  <c r="I162" i="12"/>
  <c r="I161" i="12" s="1"/>
  <c r="K162" i="12"/>
  <c r="K161" i="12" s="1"/>
  <c r="O162" i="12"/>
  <c r="O161" i="12" s="1"/>
  <c r="Q162" i="12"/>
  <c r="Q161" i="12" s="1"/>
  <c r="U162" i="12"/>
  <c r="U161" i="12" s="1"/>
  <c r="F164" i="12"/>
  <c r="G164" i="12"/>
  <c r="M164" i="12" s="1"/>
  <c r="I164" i="12"/>
  <c r="K164" i="12"/>
  <c r="O164" i="12"/>
  <c r="Q164" i="12"/>
  <c r="U164" i="12"/>
  <c r="F166" i="12"/>
  <c r="G166" i="12"/>
  <c r="M166" i="12" s="1"/>
  <c r="I166" i="12"/>
  <c r="K166" i="12"/>
  <c r="O166" i="12"/>
  <c r="Q166" i="12"/>
  <c r="U166" i="12"/>
  <c r="F168" i="12"/>
  <c r="G168" i="12"/>
  <c r="M168" i="12" s="1"/>
  <c r="I168" i="12"/>
  <c r="K168" i="12"/>
  <c r="O168" i="12"/>
  <c r="Q168" i="12"/>
  <c r="U168" i="12"/>
  <c r="F170" i="12"/>
  <c r="G170" i="12"/>
  <c r="M170" i="12" s="1"/>
  <c r="I170" i="12"/>
  <c r="K170" i="12"/>
  <c r="O170" i="12"/>
  <c r="Q170" i="12"/>
  <c r="U170" i="12"/>
  <c r="F173" i="12"/>
  <c r="G173" i="12"/>
  <c r="M173" i="12" s="1"/>
  <c r="I173" i="12"/>
  <c r="K173" i="12"/>
  <c r="O173" i="12"/>
  <c r="Q173" i="12"/>
  <c r="U173" i="12"/>
  <c r="F176" i="12"/>
  <c r="G176" i="12" s="1"/>
  <c r="I176" i="12"/>
  <c r="I175" i="12" s="1"/>
  <c r="K176" i="12"/>
  <c r="K175" i="12" s="1"/>
  <c r="O176" i="12"/>
  <c r="O175" i="12" s="1"/>
  <c r="Q176" i="12"/>
  <c r="Q175" i="12" s="1"/>
  <c r="U176" i="12"/>
  <c r="U175" i="12" s="1"/>
  <c r="F178" i="12"/>
  <c r="G178" i="12" s="1"/>
  <c r="M178" i="12" s="1"/>
  <c r="I178" i="12"/>
  <c r="K178" i="12"/>
  <c r="O178" i="12"/>
  <c r="Q178" i="12"/>
  <c r="U178" i="12"/>
  <c r="F180" i="12"/>
  <c r="G180" i="12" s="1"/>
  <c r="M180" i="12" s="1"/>
  <c r="I180" i="12"/>
  <c r="K180" i="12"/>
  <c r="O180" i="12"/>
  <c r="Q180" i="12"/>
  <c r="U180" i="12"/>
  <c r="F182" i="12"/>
  <c r="G182" i="12" s="1"/>
  <c r="M182" i="12" s="1"/>
  <c r="I182" i="12"/>
  <c r="K182" i="12"/>
  <c r="O182" i="12"/>
  <c r="Q182" i="12"/>
  <c r="U182" i="12"/>
  <c r="F184" i="12"/>
  <c r="G184" i="12" s="1"/>
  <c r="M184" i="12" s="1"/>
  <c r="I184" i="12"/>
  <c r="K184" i="12"/>
  <c r="O184" i="12"/>
  <c r="Q184" i="12"/>
  <c r="U184" i="12"/>
  <c r="F186" i="12"/>
  <c r="G186" i="12"/>
  <c r="M186" i="12" s="1"/>
  <c r="M185" i="12" s="1"/>
  <c r="I186" i="12"/>
  <c r="I185" i="12" s="1"/>
  <c r="K186" i="12"/>
  <c r="K185" i="12" s="1"/>
  <c r="O186" i="12"/>
  <c r="O185" i="12" s="1"/>
  <c r="Q186" i="12"/>
  <c r="Q185" i="12" s="1"/>
  <c r="U186" i="12"/>
  <c r="U185" i="12" s="1"/>
  <c r="F189" i="12"/>
  <c r="G189" i="12" s="1"/>
  <c r="I189" i="12"/>
  <c r="K189" i="12"/>
  <c r="K188" i="12" s="1"/>
  <c r="O189" i="12"/>
  <c r="O188" i="12" s="1"/>
  <c r="Q189" i="12"/>
  <c r="U189" i="12"/>
  <c r="U188" i="12" s="1"/>
  <c r="F190" i="12"/>
  <c r="G190" i="12" s="1"/>
  <c r="M190" i="12" s="1"/>
  <c r="I190" i="12"/>
  <c r="K190" i="12"/>
  <c r="O190" i="12"/>
  <c r="Q190" i="12"/>
  <c r="U190" i="12"/>
  <c r="F191" i="12"/>
  <c r="G191" i="12" s="1"/>
  <c r="M191" i="12" s="1"/>
  <c r="I191" i="12"/>
  <c r="K191" i="12"/>
  <c r="O191" i="12"/>
  <c r="Q191" i="12"/>
  <c r="U191" i="12"/>
  <c r="F192" i="12"/>
  <c r="G192" i="12" s="1"/>
  <c r="M192" i="12" s="1"/>
  <c r="I192" i="12"/>
  <c r="K192" i="12"/>
  <c r="O192" i="12"/>
  <c r="Q192" i="12"/>
  <c r="U192" i="12"/>
  <c r="F193" i="12"/>
  <c r="G193" i="12" s="1"/>
  <c r="M193" i="12" s="1"/>
  <c r="I193" i="12"/>
  <c r="K193" i="12"/>
  <c r="O193" i="12"/>
  <c r="Q193" i="12"/>
  <c r="U193" i="12"/>
  <c r="F194" i="12"/>
  <c r="G194" i="12" s="1"/>
  <c r="M194" i="12" s="1"/>
  <c r="I194" i="12"/>
  <c r="K194" i="12"/>
  <c r="O194" i="12"/>
  <c r="Q194" i="12"/>
  <c r="U194" i="12"/>
  <c r="F195" i="12"/>
  <c r="G195" i="12" s="1"/>
  <c r="M195" i="12" s="1"/>
  <c r="I195" i="12"/>
  <c r="K195" i="12"/>
  <c r="O195" i="12"/>
  <c r="Q195" i="12"/>
  <c r="U195" i="12"/>
  <c r="F196" i="12"/>
  <c r="G196" i="12" s="1"/>
  <c r="M196" i="12" s="1"/>
  <c r="I196" i="12"/>
  <c r="K196" i="12"/>
  <c r="O196" i="12"/>
  <c r="Q196" i="12"/>
  <c r="U196" i="12"/>
  <c r="F197" i="12"/>
  <c r="G197" i="12" s="1"/>
  <c r="M197" i="12" s="1"/>
  <c r="I197" i="12"/>
  <c r="K197" i="12"/>
  <c r="O197" i="12"/>
  <c r="Q197" i="12"/>
  <c r="U197" i="12"/>
  <c r="F198" i="12"/>
  <c r="G198" i="12" s="1"/>
  <c r="M198" i="12" s="1"/>
  <c r="I198" i="12"/>
  <c r="K198" i="12"/>
  <c r="O198" i="12"/>
  <c r="Q198" i="12"/>
  <c r="U198" i="12"/>
  <c r="F200" i="12"/>
  <c r="G200" i="12" s="1"/>
  <c r="M200" i="12" s="1"/>
  <c r="I200" i="12"/>
  <c r="K200" i="12"/>
  <c r="O200" i="12"/>
  <c r="Q200" i="12"/>
  <c r="U200" i="12"/>
  <c r="F201" i="12"/>
  <c r="G201" i="12" s="1"/>
  <c r="M201" i="12" s="1"/>
  <c r="I201" i="12"/>
  <c r="K201" i="12"/>
  <c r="O201" i="12"/>
  <c r="Q201" i="12"/>
  <c r="U201" i="12"/>
  <c r="F202" i="12"/>
  <c r="G202" i="12" s="1"/>
  <c r="M202" i="12" s="1"/>
  <c r="I202" i="12"/>
  <c r="K202" i="12"/>
  <c r="O202" i="12"/>
  <c r="Q202" i="12"/>
  <c r="U202" i="12"/>
  <c r="F204" i="12"/>
  <c r="G204" i="12" s="1"/>
  <c r="M204" i="12" s="1"/>
  <c r="I204" i="12"/>
  <c r="K204" i="12"/>
  <c r="O204" i="12"/>
  <c r="Q204" i="12"/>
  <c r="U204" i="12"/>
  <c r="F205" i="12"/>
  <c r="G205" i="12" s="1"/>
  <c r="M205" i="12" s="1"/>
  <c r="I205" i="12"/>
  <c r="K205" i="12"/>
  <c r="O205" i="12"/>
  <c r="Q205" i="12"/>
  <c r="U205" i="12"/>
  <c r="F206" i="12"/>
  <c r="G206" i="12" s="1"/>
  <c r="M206" i="12" s="1"/>
  <c r="I206" i="12"/>
  <c r="K206" i="12"/>
  <c r="O206" i="12"/>
  <c r="Q206" i="12"/>
  <c r="U206" i="12"/>
  <c r="F207" i="12"/>
  <c r="G207" i="12" s="1"/>
  <c r="M207" i="12" s="1"/>
  <c r="I207" i="12"/>
  <c r="K207" i="12"/>
  <c r="O207" i="12"/>
  <c r="Q207" i="12"/>
  <c r="U207" i="12"/>
  <c r="F208" i="12"/>
  <c r="G208" i="12" s="1"/>
  <c r="M208" i="12" s="1"/>
  <c r="I208" i="12"/>
  <c r="K208" i="12"/>
  <c r="O208" i="12"/>
  <c r="Q208" i="12"/>
  <c r="U208" i="12"/>
  <c r="F209" i="12"/>
  <c r="G209" i="12" s="1"/>
  <c r="M209" i="12" s="1"/>
  <c r="I209" i="12"/>
  <c r="K209" i="12"/>
  <c r="O209" i="12"/>
  <c r="Q209" i="12"/>
  <c r="U209" i="12"/>
  <c r="F210" i="12"/>
  <c r="G210" i="12" s="1"/>
  <c r="M210" i="12" s="1"/>
  <c r="I210" i="12"/>
  <c r="K210" i="12"/>
  <c r="O210" i="12"/>
  <c r="Q210" i="12"/>
  <c r="U210" i="12"/>
  <c r="F211" i="12"/>
  <c r="G211" i="12" s="1"/>
  <c r="M211" i="12" s="1"/>
  <c r="I211" i="12"/>
  <c r="K211" i="12"/>
  <c r="O211" i="12"/>
  <c r="Q211" i="12"/>
  <c r="U211" i="12"/>
  <c r="F212" i="12"/>
  <c r="G212" i="12" s="1"/>
  <c r="M212" i="12" s="1"/>
  <c r="I212" i="12"/>
  <c r="K212" i="12"/>
  <c r="O212" i="12"/>
  <c r="Q212" i="12"/>
  <c r="U212" i="12"/>
  <c r="F213" i="12"/>
  <c r="G213" i="12" s="1"/>
  <c r="M213" i="12" s="1"/>
  <c r="I213" i="12"/>
  <c r="K213" i="12"/>
  <c r="O213" i="12"/>
  <c r="Q213" i="12"/>
  <c r="U213" i="12"/>
  <c r="F214" i="12"/>
  <c r="G214" i="12" s="1"/>
  <c r="M214" i="12" s="1"/>
  <c r="I214" i="12"/>
  <c r="K214" i="12"/>
  <c r="O214" i="12"/>
  <c r="Q214" i="12"/>
  <c r="U214" i="12"/>
  <c r="F215" i="12"/>
  <c r="G215" i="12" s="1"/>
  <c r="M215" i="12" s="1"/>
  <c r="I215" i="12"/>
  <c r="K215" i="12"/>
  <c r="O215" i="12"/>
  <c r="Q215" i="12"/>
  <c r="U215" i="12"/>
  <c r="F216" i="12"/>
  <c r="G216" i="12" s="1"/>
  <c r="M216" i="12" s="1"/>
  <c r="I216" i="12"/>
  <c r="K216" i="12"/>
  <c r="O216" i="12"/>
  <c r="Q216" i="12"/>
  <c r="U216" i="12"/>
  <c r="F217" i="12"/>
  <c r="G217" i="12" s="1"/>
  <c r="M217" i="12" s="1"/>
  <c r="I217" i="12"/>
  <c r="K217" i="12"/>
  <c r="O217" i="12"/>
  <c r="Q217" i="12"/>
  <c r="U217" i="12"/>
  <c r="F218" i="12"/>
  <c r="G218" i="12" s="1"/>
  <c r="M218" i="12" s="1"/>
  <c r="I218" i="12"/>
  <c r="K218" i="12"/>
  <c r="O218" i="12"/>
  <c r="Q218" i="12"/>
  <c r="U218" i="12"/>
  <c r="F219" i="12"/>
  <c r="G219" i="12" s="1"/>
  <c r="M219" i="12" s="1"/>
  <c r="I219" i="12"/>
  <c r="K219" i="12"/>
  <c r="O219" i="12"/>
  <c r="Q219" i="12"/>
  <c r="U219" i="12"/>
  <c r="F220" i="12"/>
  <c r="G220" i="12" s="1"/>
  <c r="M220" i="12" s="1"/>
  <c r="I220" i="12"/>
  <c r="K220" i="12"/>
  <c r="O220" i="12"/>
  <c r="Q220" i="12"/>
  <c r="U220" i="12"/>
  <c r="F221" i="12"/>
  <c r="G221" i="12" s="1"/>
  <c r="M221" i="12" s="1"/>
  <c r="I221" i="12"/>
  <c r="K221" i="12"/>
  <c r="O221" i="12"/>
  <c r="Q221" i="12"/>
  <c r="U221" i="12"/>
  <c r="F222" i="12"/>
  <c r="G222" i="12" s="1"/>
  <c r="M222" i="12" s="1"/>
  <c r="I222" i="12"/>
  <c r="K222" i="12"/>
  <c r="O222" i="12"/>
  <c r="Q222" i="12"/>
  <c r="U222" i="12"/>
  <c r="F223" i="12"/>
  <c r="G223" i="12" s="1"/>
  <c r="M223" i="12" s="1"/>
  <c r="I223" i="12"/>
  <c r="K223" i="12"/>
  <c r="O223" i="12"/>
  <c r="Q223" i="12"/>
  <c r="U223" i="12"/>
  <c r="F224" i="12"/>
  <c r="G224" i="12" s="1"/>
  <c r="M224" i="12" s="1"/>
  <c r="I224" i="12"/>
  <c r="K224" i="12"/>
  <c r="O224" i="12"/>
  <c r="Q224" i="12"/>
  <c r="U224" i="12"/>
  <c r="F225" i="12"/>
  <c r="G225" i="12" s="1"/>
  <c r="M225" i="12" s="1"/>
  <c r="I225" i="12"/>
  <c r="K225" i="12"/>
  <c r="O225" i="12"/>
  <c r="Q225" i="12"/>
  <c r="U225" i="12"/>
  <c r="F226" i="12"/>
  <c r="G226" i="12" s="1"/>
  <c r="M226" i="12" s="1"/>
  <c r="I226" i="12"/>
  <c r="K226" i="12"/>
  <c r="O226" i="12"/>
  <c r="Q226" i="12"/>
  <c r="U226" i="12"/>
  <c r="F227" i="12"/>
  <c r="G227" i="12" s="1"/>
  <c r="M227" i="12" s="1"/>
  <c r="I227" i="12"/>
  <c r="K227" i="12"/>
  <c r="O227" i="12"/>
  <c r="Q227" i="12"/>
  <c r="U227" i="12"/>
  <c r="F228" i="12"/>
  <c r="G228" i="12" s="1"/>
  <c r="M228" i="12" s="1"/>
  <c r="I228" i="12"/>
  <c r="K228" i="12"/>
  <c r="O228" i="12"/>
  <c r="Q228" i="12"/>
  <c r="U228" i="12"/>
  <c r="F229" i="12"/>
  <c r="G229" i="12" s="1"/>
  <c r="M229" i="12" s="1"/>
  <c r="I229" i="12"/>
  <c r="K229" i="12"/>
  <c r="O229" i="12"/>
  <c r="Q229" i="12"/>
  <c r="U229" i="12"/>
  <c r="F230" i="12"/>
  <c r="G230" i="12" s="1"/>
  <c r="M230" i="12" s="1"/>
  <c r="I230" i="12"/>
  <c r="K230" i="12"/>
  <c r="O230" i="12"/>
  <c r="Q230" i="12"/>
  <c r="U230" i="12"/>
  <c r="F233" i="12"/>
  <c r="G233" i="12" s="1"/>
  <c r="M233" i="12" s="1"/>
  <c r="I233" i="12"/>
  <c r="K233" i="12"/>
  <c r="O233" i="12"/>
  <c r="Q233" i="12"/>
  <c r="U233" i="12"/>
  <c r="F237" i="12"/>
  <c r="G237" i="12" s="1"/>
  <c r="M237" i="12" s="1"/>
  <c r="I237" i="12"/>
  <c r="K237" i="12"/>
  <c r="O237" i="12"/>
  <c r="Q237" i="12"/>
  <c r="U237" i="12"/>
  <c r="F238" i="12"/>
  <c r="G238" i="12" s="1"/>
  <c r="M238" i="12" s="1"/>
  <c r="I238" i="12"/>
  <c r="K238" i="12"/>
  <c r="O238" i="12"/>
  <c r="Q238" i="12"/>
  <c r="U238" i="12"/>
  <c r="F240" i="12"/>
  <c r="G240" i="12" s="1"/>
  <c r="M240" i="12" s="1"/>
  <c r="I240" i="12"/>
  <c r="K240" i="12"/>
  <c r="O240" i="12"/>
  <c r="Q240" i="12"/>
  <c r="U240" i="12"/>
  <c r="F242" i="12"/>
  <c r="G242" i="12" s="1"/>
  <c r="M242" i="12" s="1"/>
  <c r="I242" i="12"/>
  <c r="K242" i="12"/>
  <c r="O242" i="12"/>
  <c r="Q242" i="12"/>
  <c r="U242" i="12"/>
  <c r="F243" i="12"/>
  <c r="G243" i="12" s="1"/>
  <c r="M243" i="12" s="1"/>
  <c r="I243" i="12"/>
  <c r="K243" i="12"/>
  <c r="O243" i="12"/>
  <c r="Q243" i="12"/>
  <c r="U243" i="12"/>
  <c r="F244" i="12"/>
  <c r="G244" i="12" s="1"/>
  <c r="M244" i="12" s="1"/>
  <c r="I244" i="12"/>
  <c r="K244" i="12"/>
  <c r="O244" i="12"/>
  <c r="Q244" i="12"/>
  <c r="U244" i="12"/>
  <c r="F245" i="12"/>
  <c r="G245" i="12" s="1"/>
  <c r="M245" i="12" s="1"/>
  <c r="I245" i="12"/>
  <c r="K245" i="12"/>
  <c r="O245" i="12"/>
  <c r="Q245" i="12"/>
  <c r="U245" i="12"/>
  <c r="F246" i="12"/>
  <c r="G246" i="12" s="1"/>
  <c r="M246" i="12" s="1"/>
  <c r="I246" i="12"/>
  <c r="K246" i="12"/>
  <c r="O246" i="12"/>
  <c r="Q246" i="12"/>
  <c r="U246" i="12"/>
  <c r="F247" i="12"/>
  <c r="G247" i="12" s="1"/>
  <c r="M247" i="12" s="1"/>
  <c r="I247" i="12"/>
  <c r="K247" i="12"/>
  <c r="O247" i="12"/>
  <c r="Q247" i="12"/>
  <c r="U247" i="12"/>
  <c r="F248" i="12"/>
  <c r="G248" i="12" s="1"/>
  <c r="M248" i="12" s="1"/>
  <c r="I248" i="12"/>
  <c r="K248" i="12"/>
  <c r="O248" i="12"/>
  <c r="Q248" i="12"/>
  <c r="U248" i="12"/>
  <c r="F249" i="12"/>
  <c r="G249" i="12" s="1"/>
  <c r="M249" i="12" s="1"/>
  <c r="I249" i="12"/>
  <c r="K249" i="12"/>
  <c r="O249" i="12"/>
  <c r="Q249" i="12"/>
  <c r="U249" i="12"/>
  <c r="F250" i="12"/>
  <c r="G250" i="12" s="1"/>
  <c r="M250" i="12" s="1"/>
  <c r="I250" i="12"/>
  <c r="K250" i="12"/>
  <c r="O250" i="12"/>
  <c r="Q250" i="12"/>
  <c r="U250" i="12"/>
  <c r="F251" i="12"/>
  <c r="G251" i="12" s="1"/>
  <c r="M251" i="12" s="1"/>
  <c r="I251" i="12"/>
  <c r="K251" i="12"/>
  <c r="O251" i="12"/>
  <c r="Q251" i="12"/>
  <c r="U251" i="12"/>
  <c r="F252" i="12"/>
  <c r="G252" i="12" s="1"/>
  <c r="M252" i="12" s="1"/>
  <c r="I252" i="12"/>
  <c r="K252" i="12"/>
  <c r="O252" i="12"/>
  <c r="Q252" i="12"/>
  <c r="U252" i="12"/>
  <c r="F253" i="12"/>
  <c r="G253" i="12" s="1"/>
  <c r="M253" i="12" s="1"/>
  <c r="I253" i="12"/>
  <c r="K253" i="12"/>
  <c r="O253" i="12"/>
  <c r="Q253" i="12"/>
  <c r="U253" i="12"/>
  <c r="F254" i="12"/>
  <c r="G254" i="12" s="1"/>
  <c r="M254" i="12" s="1"/>
  <c r="I254" i="12"/>
  <c r="K254" i="12"/>
  <c r="O254" i="12"/>
  <c r="Q254" i="12"/>
  <c r="U254" i="12"/>
  <c r="F256" i="12"/>
  <c r="G256" i="12"/>
  <c r="M256" i="12" s="1"/>
  <c r="M255" i="12" s="1"/>
  <c r="I256" i="12"/>
  <c r="I255" i="12" s="1"/>
  <c r="K256" i="12"/>
  <c r="O256" i="12"/>
  <c r="Q256" i="12"/>
  <c r="Q255" i="12" s="1"/>
  <c r="U256" i="12"/>
  <c r="U255" i="12" s="1"/>
  <c r="F257" i="12"/>
  <c r="G257" i="12"/>
  <c r="M257" i="12" s="1"/>
  <c r="I257" i="12"/>
  <c r="K257" i="12"/>
  <c r="K255" i="12" s="1"/>
  <c r="O257" i="12"/>
  <c r="Q257" i="12"/>
  <c r="U257" i="12"/>
  <c r="F258" i="12"/>
  <c r="G258" i="12"/>
  <c r="M258" i="12" s="1"/>
  <c r="I258" i="12"/>
  <c r="K258" i="12"/>
  <c r="O258" i="12"/>
  <c r="O255" i="12" s="1"/>
  <c r="Q258" i="12"/>
  <c r="U258" i="12"/>
  <c r="F262" i="12"/>
  <c r="G262" i="12" s="1"/>
  <c r="G261" i="12" s="1"/>
  <c r="I262" i="12"/>
  <c r="I261" i="12" s="1"/>
  <c r="K262" i="12"/>
  <c r="K261" i="12" s="1"/>
  <c r="O262" i="12"/>
  <c r="Q262" i="12"/>
  <c r="Q261" i="12" s="1"/>
  <c r="U262" i="12"/>
  <c r="U261" i="12" s="1"/>
  <c r="F263" i="12"/>
  <c r="G263" i="12"/>
  <c r="M263" i="12" s="1"/>
  <c r="I263" i="12"/>
  <c r="K263" i="12"/>
  <c r="O263" i="12"/>
  <c r="Q263" i="12"/>
  <c r="U263" i="12"/>
  <c r="I264" i="12"/>
  <c r="K264" i="12"/>
  <c r="O264" i="12"/>
  <c r="U264" i="12"/>
  <c r="F265" i="12"/>
  <c r="G265" i="12"/>
  <c r="M265" i="12" s="1"/>
  <c r="M264" i="12" s="1"/>
  <c r="I265" i="12"/>
  <c r="K265" i="12"/>
  <c r="O265" i="12"/>
  <c r="Q265" i="12"/>
  <c r="Q264" i="12" s="1"/>
  <c r="U265" i="12"/>
  <c r="F268" i="12"/>
  <c r="G268" i="12"/>
  <c r="M268" i="12" s="1"/>
  <c r="M267" i="12" s="1"/>
  <c r="I268" i="12"/>
  <c r="I267" i="12" s="1"/>
  <c r="K268" i="12"/>
  <c r="K267" i="12" s="1"/>
  <c r="O268" i="12"/>
  <c r="O267" i="12" s="1"/>
  <c r="Q268" i="12"/>
  <c r="Q267" i="12" s="1"/>
  <c r="U268" i="12"/>
  <c r="U267" i="12" s="1"/>
  <c r="F270" i="12"/>
  <c r="G270" i="12" s="1"/>
  <c r="I270" i="12"/>
  <c r="I269" i="12" s="1"/>
  <c r="K270" i="12"/>
  <c r="K269" i="12" s="1"/>
  <c r="O270" i="12"/>
  <c r="O269" i="12" s="1"/>
  <c r="Q270" i="12"/>
  <c r="Q269" i="12" s="1"/>
  <c r="U270" i="12"/>
  <c r="U269" i="12" s="1"/>
  <c r="F272" i="12"/>
  <c r="G272" i="12"/>
  <c r="M272" i="12" s="1"/>
  <c r="I272" i="12"/>
  <c r="I271" i="12" s="1"/>
  <c r="K272" i="12"/>
  <c r="K271" i="12" s="1"/>
  <c r="O272" i="12"/>
  <c r="O271" i="12" s="1"/>
  <c r="Q272" i="12"/>
  <c r="Q271" i="12" s="1"/>
  <c r="U272" i="12"/>
  <c r="U271" i="12" s="1"/>
  <c r="F273" i="12"/>
  <c r="G273" i="12"/>
  <c r="M273" i="12" s="1"/>
  <c r="I273" i="12"/>
  <c r="K273" i="12"/>
  <c r="O273" i="12"/>
  <c r="Q273" i="12"/>
  <c r="U273" i="12"/>
  <c r="F277" i="12"/>
  <c r="G277" i="12"/>
  <c r="M277" i="12" s="1"/>
  <c r="I277" i="12"/>
  <c r="K277" i="12"/>
  <c r="O277" i="12"/>
  <c r="Q277" i="12"/>
  <c r="U277" i="12"/>
  <c r="F279" i="12"/>
  <c r="G279" i="12"/>
  <c r="M279" i="12" s="1"/>
  <c r="I279" i="12"/>
  <c r="K279" i="12"/>
  <c r="O279" i="12"/>
  <c r="Q279" i="12"/>
  <c r="U279" i="12"/>
  <c r="F280" i="12"/>
  <c r="G280" i="12"/>
  <c r="M280" i="12" s="1"/>
  <c r="I280" i="12"/>
  <c r="K280" i="12"/>
  <c r="O280" i="12"/>
  <c r="Q280" i="12"/>
  <c r="U280" i="12"/>
  <c r="F281" i="12"/>
  <c r="G281" i="12"/>
  <c r="M281" i="12" s="1"/>
  <c r="I281" i="12"/>
  <c r="K281" i="12"/>
  <c r="O281" i="12"/>
  <c r="Q281" i="12"/>
  <c r="U281" i="12"/>
  <c r="F283" i="12"/>
  <c r="G283" i="12"/>
  <c r="M283" i="12" s="1"/>
  <c r="I283" i="12"/>
  <c r="K283" i="12"/>
  <c r="K282" i="12" s="1"/>
  <c r="O283" i="12"/>
  <c r="O282" i="12" s="1"/>
  <c r="Q283" i="12"/>
  <c r="U283" i="12"/>
  <c r="U282" i="12" s="1"/>
  <c r="F285" i="12"/>
  <c r="G285" i="12"/>
  <c r="M285" i="12" s="1"/>
  <c r="I285" i="12"/>
  <c r="K285" i="12"/>
  <c r="O285" i="12"/>
  <c r="Q285" i="12"/>
  <c r="U285" i="12"/>
  <c r="F286" i="12"/>
  <c r="G286" i="12"/>
  <c r="M286" i="12" s="1"/>
  <c r="I286" i="12"/>
  <c r="K286" i="12"/>
  <c r="O286" i="12"/>
  <c r="Q286" i="12"/>
  <c r="U286" i="12"/>
  <c r="F288" i="12"/>
  <c r="G288" i="12"/>
  <c r="M288" i="12" s="1"/>
  <c r="I288" i="12"/>
  <c r="K288" i="12"/>
  <c r="O288" i="12"/>
  <c r="Q288" i="12"/>
  <c r="U288" i="12"/>
  <c r="F290" i="12"/>
  <c r="G290" i="12"/>
  <c r="M290" i="12" s="1"/>
  <c r="I290" i="12"/>
  <c r="I289" i="12" s="1"/>
  <c r="K290" i="12"/>
  <c r="O290" i="12"/>
  <c r="O289" i="12" s="1"/>
  <c r="Q290" i="12"/>
  <c r="Q289" i="12" s="1"/>
  <c r="U290" i="12"/>
  <c r="U289" i="12" s="1"/>
  <c r="F291" i="12"/>
  <c r="G291" i="12"/>
  <c r="M291" i="12" s="1"/>
  <c r="I291" i="12"/>
  <c r="K291" i="12"/>
  <c r="K289" i="12" s="1"/>
  <c r="O291" i="12"/>
  <c r="Q291" i="12"/>
  <c r="U291" i="12"/>
  <c r="F292" i="12"/>
  <c r="G292" i="12"/>
  <c r="M292" i="12" s="1"/>
  <c r="I292" i="12"/>
  <c r="K292" i="12"/>
  <c r="O292" i="12"/>
  <c r="Q292" i="12"/>
  <c r="U292" i="12"/>
  <c r="F293" i="12"/>
  <c r="G293" i="12"/>
  <c r="M293" i="12" s="1"/>
  <c r="I293" i="12"/>
  <c r="K293" i="12"/>
  <c r="O293" i="12"/>
  <c r="Q293" i="12"/>
  <c r="U293" i="12"/>
  <c r="F294" i="12"/>
  <c r="G294" i="12"/>
  <c r="M294" i="12" s="1"/>
  <c r="I294" i="12"/>
  <c r="K294" i="12"/>
  <c r="O294" i="12"/>
  <c r="Q294" i="12"/>
  <c r="U294" i="12"/>
  <c r="F295" i="12"/>
  <c r="G295" i="12"/>
  <c r="M295" i="12" s="1"/>
  <c r="I295" i="12"/>
  <c r="K295" i="12"/>
  <c r="O295" i="12"/>
  <c r="Q295" i="12"/>
  <c r="U295" i="12"/>
  <c r="F296" i="12"/>
  <c r="G296" i="12"/>
  <c r="M296" i="12" s="1"/>
  <c r="I296" i="12"/>
  <c r="K296" i="12"/>
  <c r="O296" i="12"/>
  <c r="Q296" i="12"/>
  <c r="U296" i="12"/>
  <c r="F297" i="12"/>
  <c r="G297" i="12"/>
  <c r="M297" i="12" s="1"/>
  <c r="I297" i="12"/>
  <c r="K297" i="12"/>
  <c r="O297" i="12"/>
  <c r="Q297" i="12"/>
  <c r="U297" i="12"/>
  <c r="F298" i="12"/>
  <c r="G298" i="12"/>
  <c r="M298" i="12" s="1"/>
  <c r="I298" i="12"/>
  <c r="K298" i="12"/>
  <c r="O298" i="12"/>
  <c r="Q298" i="12"/>
  <c r="U298" i="12"/>
  <c r="F299" i="12"/>
  <c r="G299" i="12"/>
  <c r="M299" i="12" s="1"/>
  <c r="I299" i="12"/>
  <c r="K299" i="12"/>
  <c r="O299" i="12"/>
  <c r="Q299" i="12"/>
  <c r="U299" i="12"/>
  <c r="F300" i="12"/>
  <c r="G300" i="12"/>
  <c r="M300" i="12" s="1"/>
  <c r="I300" i="12"/>
  <c r="K300" i="12"/>
  <c r="O300" i="12"/>
  <c r="Q300" i="12"/>
  <c r="U300" i="12"/>
  <c r="F301" i="12"/>
  <c r="G301" i="12"/>
  <c r="M301" i="12" s="1"/>
  <c r="I301" i="12"/>
  <c r="K301" i="12"/>
  <c r="O301" i="12"/>
  <c r="Q301" i="12"/>
  <c r="U301" i="12"/>
  <c r="F303" i="12"/>
  <c r="G303" i="12" s="1"/>
  <c r="I303" i="12"/>
  <c r="I302" i="12" s="1"/>
  <c r="K303" i="12"/>
  <c r="K302" i="12" s="1"/>
  <c r="M303" i="12"/>
  <c r="O303" i="12"/>
  <c r="O302" i="12" s="1"/>
  <c r="Q303" i="12"/>
  <c r="Q302" i="12" s="1"/>
  <c r="U303" i="12"/>
  <c r="U302" i="12" s="1"/>
  <c r="F304" i="12"/>
  <c r="G304" i="12" s="1"/>
  <c r="M304" i="12" s="1"/>
  <c r="I304" i="12"/>
  <c r="K304" i="12"/>
  <c r="O304" i="12"/>
  <c r="Q304" i="12"/>
  <c r="U304" i="12"/>
  <c r="F305" i="12"/>
  <c r="G305" i="12" s="1"/>
  <c r="I305" i="12"/>
  <c r="K305" i="12"/>
  <c r="M305" i="12"/>
  <c r="O305" i="12"/>
  <c r="Q305" i="12"/>
  <c r="U305" i="12"/>
  <c r="F306" i="12"/>
  <c r="G306" i="12" s="1"/>
  <c r="M306" i="12" s="1"/>
  <c r="I306" i="12"/>
  <c r="K306" i="12"/>
  <c r="O306" i="12"/>
  <c r="Q306" i="12"/>
  <c r="U306" i="12"/>
  <c r="F307" i="12"/>
  <c r="G307" i="12" s="1"/>
  <c r="I307" i="12"/>
  <c r="K307" i="12"/>
  <c r="M307" i="12"/>
  <c r="O307" i="12"/>
  <c r="Q307" i="12"/>
  <c r="U307" i="12"/>
  <c r="F308" i="12"/>
  <c r="G308" i="12" s="1"/>
  <c r="M308" i="12" s="1"/>
  <c r="I308" i="12"/>
  <c r="K308" i="12"/>
  <c r="O308" i="12"/>
  <c r="Q308" i="12"/>
  <c r="U308" i="12"/>
  <c r="I20" i="1"/>
  <c r="I19" i="1"/>
  <c r="I18" i="1"/>
  <c r="I17" i="1"/>
  <c r="I16" i="1"/>
  <c r="I64" i="1"/>
  <c r="G27" i="1"/>
  <c r="G25" i="1"/>
  <c r="G26" i="1" s="1"/>
  <c r="G40" i="1"/>
  <c r="J28" i="1"/>
  <c r="J26" i="1"/>
  <c r="G38" i="1"/>
  <c r="F38" i="1"/>
  <c r="J23" i="1"/>
  <c r="J24" i="1"/>
  <c r="J25" i="1"/>
  <c r="J27" i="1"/>
  <c r="E24" i="1"/>
  <c r="E26" i="1"/>
  <c r="F40" i="1" l="1"/>
  <c r="M302" i="12"/>
  <c r="I282" i="12"/>
  <c r="Q282" i="12"/>
  <c r="M282" i="12"/>
  <c r="G269" i="12"/>
  <c r="M270" i="12"/>
  <c r="M269" i="12" s="1"/>
  <c r="G302" i="12"/>
  <c r="M289" i="12"/>
  <c r="M271" i="12"/>
  <c r="G271" i="12"/>
  <c r="G282" i="12"/>
  <c r="I188" i="12"/>
  <c r="M156" i="12"/>
  <c r="M155" i="12" s="1"/>
  <c r="G155" i="12"/>
  <c r="G289" i="12"/>
  <c r="G267" i="12"/>
  <c r="O261" i="12"/>
  <c r="G264" i="12"/>
  <c r="M262" i="12"/>
  <c r="M261" i="12" s="1"/>
  <c r="M176" i="12"/>
  <c r="M175" i="12" s="1"/>
  <c r="G175" i="12"/>
  <c r="M142" i="12"/>
  <c r="G255" i="12"/>
  <c r="Q188" i="12"/>
  <c r="M189" i="12"/>
  <c r="M188" i="12" s="1"/>
  <c r="G188" i="12"/>
  <c r="M128" i="12"/>
  <c r="M127" i="12" s="1"/>
  <c r="G127" i="12"/>
  <c r="M162" i="12"/>
  <c r="M161" i="12" s="1"/>
  <c r="M9" i="12"/>
  <c r="M8" i="12" s="1"/>
  <c r="G185" i="12"/>
  <c r="G142" i="12"/>
  <c r="I21" i="1"/>
  <c r="H40" i="1"/>
  <c r="G28" i="1" l="1"/>
  <c r="G23" i="1"/>
  <c r="G24" i="1" l="1"/>
  <c r="G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66C2D776-FC93-4AEB-94D5-1DB07B071669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EF92414D-8B4D-4F7C-B830-A257B7A37117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6DCFAD86-7774-4559-B381-26F29A023899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CDDD7B6D-9F0A-42FD-A158-D3B015113E8F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B4A2C0E5-7A02-474D-A946-406783BDB2B9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A7CCE2B3-ECF4-407A-97B4-D12F97F28E66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<sst xmlns="http://schemas.openxmlformats.org/spreadsheetml/2006/main" count="1109" uniqueCount="526">
  <si>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</si>
  <si>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</si>
  <si>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</si>
  <si>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</si>
  <si>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</si>
  <si>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</si>
  <si>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</si>
  <si>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</si>
  <si>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</si>
  <si>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</si>
  <si>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</si>
  <si>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</si>
  <si>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</si>
  <si>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</si>
  <si>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</si>
  <si>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</si>
  <si>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</si>
  <si>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</si>
  <si>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</si>
  <si>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</si>
  <si>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</si>
  <si>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</si>
  <si>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</si>
  <si>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</si>
  <si>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</si>
  <si>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</si>
  <si>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</si>
  <si>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</si>
  <si>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</si>
  <si>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</si>
  <si>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</si>
  <si>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</si>
  <si>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</si>
  <si>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</si>
  <si>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</si>
  <si>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</si>
  <si>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</si>
  <si>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</si>
  <si>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</si>
  <si>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</si>
  <si>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</si>
  <si>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</si>
  <si>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</si>
  <si>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</si>
  <si>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</si>
  <si>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Bojkovice, Bzová - oprava řadu I-4</t>
  </si>
  <si>
    <t>Slovácké vodárny a kanalizace, a.s.</t>
  </si>
  <si>
    <t>Za Olšávkou 290</t>
  </si>
  <si>
    <t>Uherské Hradiště-Sady</t>
  </si>
  <si>
    <t>68601</t>
  </si>
  <si>
    <t>49453866</t>
  </si>
  <si>
    <t>CZ49453866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</si>
  <si>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</si>
  <si>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</si>
  <si>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</si>
  <si>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</si>
  <si>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</si>
  <si>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</si>
  <si>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</si>
  <si>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</si>
  <si>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</si>
  <si>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21</t>
  </si>
  <si>
    <t>Úprava podloží a základ.spáry</t>
  </si>
  <si>
    <t>4</t>
  </si>
  <si>
    <t>Vodorovné konstrukce</t>
  </si>
  <si>
    <t>5</t>
  </si>
  <si>
    <t>Komunikace</t>
  </si>
  <si>
    <t>57</t>
  </si>
  <si>
    <t>Kryty štěrk. a živič.komunikac</t>
  </si>
  <si>
    <t>58</t>
  </si>
  <si>
    <t>Cementobeton.kryty komunikací</t>
  </si>
  <si>
    <t>8</t>
  </si>
  <si>
    <t>Trubní vedení</t>
  </si>
  <si>
    <t>91</t>
  </si>
  <si>
    <t>Doplňující práce na komunikaci</t>
  </si>
  <si>
    <t>96</t>
  </si>
  <si>
    <t>Bourání konstrukcí</t>
  </si>
  <si>
    <t>97</t>
  </si>
  <si>
    <t>Prorážení otvorů</t>
  </si>
  <si>
    <t>99</t>
  </si>
  <si>
    <t>Staveništní přesun hmot</t>
  </si>
  <si>
    <t>M23</t>
  </si>
  <si>
    <t>Montáže potrubí</t>
  </si>
  <si>
    <t>997</t>
  </si>
  <si>
    <t>Přesun sutě</t>
  </si>
  <si>
    <t>999</t>
  </si>
  <si>
    <t xml:space="preserve">Poplatky za skládky 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</si>
  <si>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</si>
  <si>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</si>
  <si>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</si>
  <si>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</si>
  <si>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</si>
  <si>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</si>
  <si>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</si>
  <si>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</si>
  <si>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</si>
  <si>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</si>
  <si>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</si>
  <si>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</si>
  <si>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</si>
  <si>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</si>
  <si>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</si>
  <si>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</si>
  <si>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</si>
  <si>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</si>
  <si>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</si>
  <si>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</si>
  <si>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</si>
  <si>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</si>
  <si>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</si>
  <si>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</si>
  <si>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</si>
  <si>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</si>
  <si>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</si>
  <si>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</si>
  <si>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</si>
  <si>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115101201R00</t>
  </si>
  <si>
    <t>Čerpání vody na výšku do 10 m, přítok do 500 l/min</t>
  </si>
  <si>
    <t>h</t>
  </si>
  <si>
    <t>POL1_0</t>
  </si>
  <si>
    <t>115 10-1301</t>
  </si>
  <si>
    <t>Pohotovost čerpací soupravy výš.10m přítok 500l</t>
  </si>
  <si>
    <t>den</t>
  </si>
  <si>
    <t>POL3_0</t>
  </si>
  <si>
    <t>119001412R00</t>
  </si>
  <si>
    <t>Dočasné zajištění beton.a plast.potrubí DN 200-500</t>
  </si>
  <si>
    <t>m</t>
  </si>
  <si>
    <t>121101102R00</t>
  </si>
  <si>
    <t>Sejmutí ornice s přemístěním přes 50 do 100 m</t>
  </si>
  <si>
    <t>m3</t>
  </si>
  <si>
    <t>rýha:215*0,1</t>
  </si>
  <si>
    <t>VV</t>
  </si>
  <si>
    <t>zařízení staveniště:55*0,1</t>
  </si>
  <si>
    <t>130001101R00</t>
  </si>
  <si>
    <t>Příplatek za ztížené hloubení v blízkosti vedení</t>
  </si>
  <si>
    <t>4*1*1,5</t>
  </si>
  <si>
    <t>132201110R00</t>
  </si>
  <si>
    <t>Hloubení rýh š.do 60 cm v hor.3 do 50 m3, STROJNĚ</t>
  </si>
  <si>
    <t>drenáž:(196,1-55,1)*0,1*0,3</t>
  </si>
  <si>
    <t>132201119R00</t>
  </si>
  <si>
    <t>Přípl.za lepivost,hloubení rýh 60 cm,hor.3,STROJNĚ</t>
  </si>
  <si>
    <t>132201212R00</t>
  </si>
  <si>
    <t>Hloubení rýh š.do 200 cm hor.3 do 1000m3,STROJNĚ</t>
  </si>
  <si>
    <t>komunikace:3,5*1*(1,6+0,1-0,45)</t>
  </si>
  <si>
    <t>(113,24-3)*1*(1,3+0,1-0,45)</t>
  </si>
  <si>
    <t>1,05*1*(1,17+0,1-0,45)</t>
  </si>
  <si>
    <t>zelený terén:2,05*1*(1,88+0,1-0,1)</t>
  </si>
  <si>
    <t>17,18*1*(1,53+0,1-0,1)</t>
  </si>
  <si>
    <t>1,01*1*(1,2+0,1-0,1)</t>
  </si>
  <si>
    <t>(2,98-2)*1*(1,27+0,1-0,1)</t>
  </si>
  <si>
    <t>přípojky:</t>
  </si>
  <si>
    <t>komunikace:(4,6+4,7+3,7+4,9-4*1)*1*(1,27-0,45)</t>
  </si>
  <si>
    <t>zelený terén:7*1*(1,39-0,1)</t>
  </si>
  <si>
    <t>4*1*(1,27-0,1)</t>
  </si>
  <si>
    <t>132201219R00</t>
  </si>
  <si>
    <t>Přípl.za lepivost,hloubení rýh 200cm,hor.3,STROJNĚ</t>
  </si>
  <si>
    <t>133201101R00</t>
  </si>
  <si>
    <t>Hloubení šachet v hor.3 do 100 m3</t>
  </si>
  <si>
    <t>startovací jáma:3*1,5*(1,5-0,45)</t>
  </si>
  <si>
    <t>koncová jáma:2*1,5*(1,5-0,1)</t>
  </si>
  <si>
    <t>133201109R00</t>
  </si>
  <si>
    <t>Příplatek za lepivost - hloubení šachet v hor.3</t>
  </si>
  <si>
    <t>139601102R00</t>
  </si>
  <si>
    <t>Ruční výkop jam, rýh a šachet v hornině tř. 3</t>
  </si>
  <si>
    <t>kopaná sonda:1*1*1,5</t>
  </si>
  <si>
    <t>151101101R00</t>
  </si>
  <si>
    <t>Pažení a rozepření stěn rýh - příložné - hl.do 2 m</t>
  </si>
  <si>
    <t>m2</t>
  </si>
  <si>
    <t>komunikace:(4,6*1,29+4,7*1,3+3,7*1,2+4,9*1,3)*2</t>
  </si>
  <si>
    <t>zelený terén:(1*1,37*3+1*1,32+1*1,3+1*1,29+1*1,68)*2</t>
  </si>
  <si>
    <t>151101111R00</t>
  </si>
  <si>
    <t>Odstranění pažení stěn rýh - příložné - hl. do 2 m</t>
  </si>
  <si>
    <t>151811111R00</t>
  </si>
  <si>
    <t>Montáž lehkého pažicího boxu dl.3m, š.1m, hl.1,6 m</t>
  </si>
  <si>
    <t>kus</t>
  </si>
  <si>
    <t>(196,1-55,1)/3</t>
  </si>
  <si>
    <t>151812111R00</t>
  </si>
  <si>
    <t>Pronájem lehkého pažic.boxu dl.3m, š.1m, hl.1,6m</t>
  </si>
  <si>
    <t xml:space="preserve">den   </t>
  </si>
  <si>
    <t>6 týdnů 2boxy:6*7*2</t>
  </si>
  <si>
    <t>151813111R00</t>
  </si>
  <si>
    <t>Dmtž lehkého pažicího boxu dl.3m, š.1m, hl.1,6m</t>
  </si>
  <si>
    <t>161101101R00</t>
  </si>
  <si>
    <t>Svislé přemístění výkopku z hor.1-4 do 2,5 m</t>
  </si>
  <si>
    <t>4,23+167,668+8,925+1,5</t>
  </si>
  <si>
    <t>162301101R00</t>
  </si>
  <si>
    <t>Vodorovné přemístění výkopku z hor.1-4 do 500 m</t>
  </si>
  <si>
    <t>zpětný dovoz zeminy:</t>
  </si>
  <si>
    <t>zelený terén:2,05*1*(1,88-0,1-0,49)</t>
  </si>
  <si>
    <t>17,18*1*(1,53-0,1-0,49)</t>
  </si>
  <si>
    <t>1,01*1*(1,2-0,1-0,463)</t>
  </si>
  <si>
    <t>(2,98-2)*1*(1,27-0,1-0,463)</t>
  </si>
  <si>
    <t>zelený terén:7*1*(1,39-0,1-0,432)</t>
  </si>
  <si>
    <t>4*1*(1,27-0,1-0,432)</t>
  </si>
  <si>
    <t>Mezisoučet</t>
  </si>
  <si>
    <t>162701105R00</t>
  </si>
  <si>
    <t>Vodorovné přemístění výkopku z hor.1-4 do 10000 m</t>
  </si>
  <si>
    <t>výkopy:182,323</t>
  </si>
  <si>
    <t>zpětné zásypy:-34,78793</t>
  </si>
  <si>
    <t>162701109R00</t>
  </si>
  <si>
    <t>Příplatek k vod. přemístění hor.1-4 za další 1 km</t>
  </si>
  <si>
    <t>14*147,53507</t>
  </si>
  <si>
    <t>167101101R00</t>
  </si>
  <si>
    <t>Nakládání výkopku z hor. 1 ÷ 4 v množství do 100 m3</t>
  </si>
  <si>
    <t>171201201R00</t>
  </si>
  <si>
    <t>Uložení sypaniny na skládku</t>
  </si>
  <si>
    <t>174101101R00</t>
  </si>
  <si>
    <t>Zásyp jam, rýh, šachet se zhutněním</t>
  </si>
  <si>
    <t>zásyp ŠD 0/32mm:</t>
  </si>
  <si>
    <t>komunikace:3,5*1*(1,6-0,45-0,49)</t>
  </si>
  <si>
    <t>(113,24-3)*1*(1,3-0,45-0,49)</t>
  </si>
  <si>
    <t>1,05*1*(1,17-0,45-0,463)</t>
  </si>
  <si>
    <t>komunikace:(4,6+4,7+3,7+4,9-4*1)*1*(1,27-0,45-0,432)</t>
  </si>
  <si>
    <t>zásyp zeminou:</t>
  </si>
  <si>
    <t>175101101R00</t>
  </si>
  <si>
    <t>Obsyp potrubí bez prohození sypaniny</t>
  </si>
  <si>
    <t>135,97*1*(0,3+0,09)-3,14*0,09/2*0,09/2*135,97</t>
  </si>
  <si>
    <t>(60,13-55,09)*1*(0,3+0,063)-3,14*0,063/2*0,063/2*(60,13-55,09)</t>
  </si>
  <si>
    <t>přípojky:24,9*1*(0,3+0,032)-3,14*0,032/2*0,032/2*24,9</t>
  </si>
  <si>
    <t>180401211R00</t>
  </si>
  <si>
    <t>Založení trávníku lučního výsevem v rovině</t>
  </si>
  <si>
    <t>rýha:215</t>
  </si>
  <si>
    <t>zařízení staveniště:55</t>
  </si>
  <si>
    <t>181201102R00</t>
  </si>
  <si>
    <t>Úprava pláně v násypech v hor. 1-4, se zhutněním</t>
  </si>
  <si>
    <t>komunikace:3,5*1</t>
  </si>
  <si>
    <t>(113,24-3)*1</t>
  </si>
  <si>
    <t>1,05*1</t>
  </si>
  <si>
    <t>startovací jáma:3*1,5</t>
  </si>
  <si>
    <t>komunikace:(4,6+4,7+3,7+4,9-4*1)*1</t>
  </si>
  <si>
    <t>zelený terén:2,05*1</t>
  </si>
  <si>
    <t>17,18*1</t>
  </si>
  <si>
    <t>1,01*1</t>
  </si>
  <si>
    <t>(2,98-2)*1</t>
  </si>
  <si>
    <t>koncová jáma:2*1,5</t>
  </si>
  <si>
    <t>zelený terén:7*1</t>
  </si>
  <si>
    <t>4*1</t>
  </si>
  <si>
    <t>kopaná sonda:1*1</t>
  </si>
  <si>
    <t>181301101R00</t>
  </si>
  <si>
    <t>Rozprostření ornice, rovina, tl. do 10 cm do 500m2</t>
  </si>
  <si>
    <t>182001111R00</t>
  </si>
  <si>
    <t>Plošná úprava terénu, nerovnosti do 10 cm v rovině</t>
  </si>
  <si>
    <t>58344169R</t>
  </si>
  <si>
    <t>Štěrkodrtě frakce 0/32 mm</t>
  </si>
  <si>
    <t>t</t>
  </si>
  <si>
    <t>zásyp potrubí ve ZP:52,38445*1,8</t>
  </si>
  <si>
    <t>583420401R</t>
  </si>
  <si>
    <t>Kamenivo drcené 0/4 mm</t>
  </si>
  <si>
    <t>obsyp potrubí:62,22434*1,8</t>
  </si>
  <si>
    <t>00572470R</t>
  </si>
  <si>
    <t>Směs travní luční I. - krátkodobá PROFI, á 25 kg</t>
  </si>
  <si>
    <t>kg</t>
  </si>
  <si>
    <t>270*0,04</t>
  </si>
  <si>
    <t>113107520R00</t>
  </si>
  <si>
    <t>Odstranění podkladu pl. 50 m2,kam.drcené tl.20 cm</t>
  </si>
  <si>
    <t>betonová plocha:6</t>
  </si>
  <si>
    <t>113107530R00</t>
  </si>
  <si>
    <t>Odstranění podkladu pl. 50 m2,kam.drcené tl.30 cm</t>
  </si>
  <si>
    <t>cyklostezka:14</t>
  </si>
  <si>
    <t>113107615R00</t>
  </si>
  <si>
    <t>Odstranění podkladu nad 50 m2,kam.drcené tl.15 cm</t>
  </si>
  <si>
    <t>komunikace:122</t>
  </si>
  <si>
    <t>113107620R00</t>
  </si>
  <si>
    <t>Odstranění podkladu nad 50 m2,kam.drcené tl.20 cm</t>
  </si>
  <si>
    <t>113108410R00</t>
  </si>
  <si>
    <t>Odstranění asfaltové vrstvy pl.nad 50 m2, tl.10 cm</t>
  </si>
  <si>
    <t>113109320R00</t>
  </si>
  <si>
    <t>Odstranění podkladu pl.50 m2, bet.prostý tl.20 cm</t>
  </si>
  <si>
    <t>113109610R00</t>
  </si>
  <si>
    <t>Odstranění podkladu pl.nad 50m2, recyklát tl.10cm</t>
  </si>
  <si>
    <t>212532111R00</t>
  </si>
  <si>
    <t>Lože trativodu z kameniva hrub.drceného,16-32 mm</t>
  </si>
  <si>
    <t>drenáž:(196,1-55,1)*1*0,1</t>
  </si>
  <si>
    <t>drenáž:(196,1-55,1)*0,1*0,3-3,14*0,1/2*0,1/2*(196,1-55,1)</t>
  </si>
  <si>
    <t>212753114R00</t>
  </si>
  <si>
    <t>Montáž ohebné dren. trubky do rýhy DN 100,bez lože</t>
  </si>
  <si>
    <t>drenáž:196,1-55,1</t>
  </si>
  <si>
    <t>289971211R00</t>
  </si>
  <si>
    <t>Zřízení vrstvy z geotextilie sklon do 1:5 š.do 3 m</t>
  </si>
  <si>
    <t>drenáž:(196,1-55,1)*0,5</t>
  </si>
  <si>
    <t>drenážní blok - hydrant:2*0,5*0,5*6</t>
  </si>
  <si>
    <t>28611223.AR</t>
  </si>
  <si>
    <t>Trubka PVC drenážní flexibilní d 100 mm</t>
  </si>
  <si>
    <t>141*1,01</t>
  </si>
  <si>
    <t>67390503R</t>
  </si>
  <si>
    <t xml:space="preserve">Geotextilie netkaná 300 g/m2  </t>
  </si>
  <si>
    <t>73,5*1,1</t>
  </si>
  <si>
    <t>451572111R00</t>
  </si>
  <si>
    <t>Lože pod potrubí z kameniva těženého 0 - 4 mm</t>
  </si>
  <si>
    <t>135,97*1*0,1</t>
  </si>
  <si>
    <t>(60,13-55,09)*1*0,1</t>
  </si>
  <si>
    <t>přípojky:24,9*1*0,1</t>
  </si>
  <si>
    <t>4-PC01</t>
  </si>
  <si>
    <t xml:space="preserve">Opěrný blok pro patkové koleno N-kus beton C20/25, objem betonu 0,036m3, bednění 0,4m2 </t>
  </si>
  <si>
    <t>564113310R00</t>
  </si>
  <si>
    <t>Podklad z asf.recyklátu fr.16-32 po zhutn.tl.10 cm</t>
  </si>
  <si>
    <t>564113330R00</t>
  </si>
  <si>
    <t>Podklad z asf.recyklátu fr.32-80 po zhutn.tl.30 cm</t>
  </si>
  <si>
    <t>komunikace - provizorní zasypání:122</t>
  </si>
  <si>
    <t>564113515R00</t>
  </si>
  <si>
    <t>Podklad z asf.recyklátu fr. 0-32 po zhutn.tl.15 cm</t>
  </si>
  <si>
    <t>564831111RT2</t>
  </si>
  <si>
    <t>Podklad ze štěrkodrti po zhutnění tloušťky 10 cm, štěrkodrť frakce 0-32 mm</t>
  </si>
  <si>
    <t>564861111RT2</t>
  </si>
  <si>
    <t>Podklad ze štěrkodrti po zhutnění tloušťky 20 cm, štěrkodrť frakce 0-32 mm</t>
  </si>
  <si>
    <t>567211110R00</t>
  </si>
  <si>
    <t>Podklad z prostého betonu tř. I C25/30 tl. 10 cm</t>
  </si>
  <si>
    <t>565141111R00</t>
  </si>
  <si>
    <t>Podklad z obal kam.ACP 16+,ACP 22+,do 3 m,tl. 6 cm</t>
  </si>
  <si>
    <t>573111123R00</t>
  </si>
  <si>
    <t>Postřik infiltrační, množství zbytkového asfaltového pojiva 0,80 kg/m2</t>
  </si>
  <si>
    <t>573231123R00</t>
  </si>
  <si>
    <t>Postřik spojovací z KAE, množství zbytkového asfaltu 0,3 kg/m2</t>
  </si>
  <si>
    <t>577131111R00</t>
  </si>
  <si>
    <t>Beton asfalt. ACO 11+ obrusný, š. do 3 m, tl. 4 cm</t>
  </si>
  <si>
    <t>599141111R00</t>
  </si>
  <si>
    <t>Vyplnění spár živičnou zálivkou</t>
  </si>
  <si>
    <t>581132111R00</t>
  </si>
  <si>
    <t>Kryt betonový tl. 20 cm, beton C25/30</t>
  </si>
  <si>
    <t>857601101R00</t>
  </si>
  <si>
    <t>Montáž tvarovek jednoosých, tvárná litina DN 80</t>
  </si>
  <si>
    <t>8-PC01</t>
  </si>
  <si>
    <t>MR spojka-multitoleranční spojka typ hrdlo/příruba, DN80</t>
  </si>
  <si>
    <t>55260023R</t>
  </si>
  <si>
    <t>Příruba zaslepovací X DN 80</t>
  </si>
  <si>
    <t>55260054R</t>
  </si>
  <si>
    <t>Příruba zaslepovací XG DN 80 závit 6/4"</t>
  </si>
  <si>
    <t>552701211R</t>
  </si>
  <si>
    <t xml:space="preserve">Koleno patní 90° N přírubové DN 80 </t>
  </si>
  <si>
    <t>871161121R00</t>
  </si>
  <si>
    <t>Montáž trubek polyetylenových ve výkopu d 32 mm</t>
  </si>
  <si>
    <t>871211121R00</t>
  </si>
  <si>
    <t>Montáž trubek polyetylenových ve výkopu d 63 mm</t>
  </si>
  <si>
    <t>871241121R00</t>
  </si>
  <si>
    <t>Montáž potrubí polyetylenového ve výkopu d 90 mm</t>
  </si>
  <si>
    <t>879172199R00</t>
  </si>
  <si>
    <t>Příplatek za montáž vodovodních přípojek DN 32-80</t>
  </si>
  <si>
    <t>286134120R</t>
  </si>
  <si>
    <t>Trubka HDPE100 RC SDR 17 d63x3,8 mm, návin</t>
  </si>
  <si>
    <t>55,1*1,01</t>
  </si>
  <si>
    <t>286134121R</t>
  </si>
  <si>
    <t>Trubka HDPE100 RC SDR 17 d63x3,8 mm, tyč dl.6m</t>
  </si>
  <si>
    <t>286134633R</t>
  </si>
  <si>
    <t xml:space="preserve">Trubka HDPE100 RC SDR 17 d90 x 5,4 mm, tyč dl.6m </t>
  </si>
  <si>
    <t>28615138R</t>
  </si>
  <si>
    <t xml:space="preserve">Trubka LDPE SDR 7,4 d32 x 4,4 mm, návin </t>
  </si>
  <si>
    <t>24,9*1,01</t>
  </si>
  <si>
    <t>722239103R00</t>
  </si>
  <si>
    <t>Montáž vodovodních armatur d32mm</t>
  </si>
  <si>
    <t>722239107R00</t>
  </si>
  <si>
    <t>Montáž vodovodních armatur d63mm</t>
  </si>
  <si>
    <t>722239108R00</t>
  </si>
  <si>
    <t>Montáž vodovodních armatur d90mm</t>
  </si>
  <si>
    <t>28613049.MR</t>
  </si>
  <si>
    <t>Elektro T-kus d 90 mm PE 100</t>
  </si>
  <si>
    <t>28613105.MR</t>
  </si>
  <si>
    <t xml:space="preserve">Elektrospojka d 63 mm PE 100 SDR 11 </t>
  </si>
  <si>
    <t>28613106.MR</t>
  </si>
  <si>
    <t>Elektrospojka d 90 mm PE 100 SDR 11</t>
  </si>
  <si>
    <t>28613030.MR</t>
  </si>
  <si>
    <t>Oblouk 30° d 63mm natupo</t>
  </si>
  <si>
    <t>286551141R</t>
  </si>
  <si>
    <t>Redukce D 90/63 natupo</t>
  </si>
  <si>
    <t>28613088.MR</t>
  </si>
  <si>
    <t>Elektroredukce d 90 - 63 mm PE 100</t>
  </si>
  <si>
    <t>28653765R</t>
  </si>
  <si>
    <t>Nákružek lemový PE 100 d 90 mm</t>
  </si>
  <si>
    <t>28654368R</t>
  </si>
  <si>
    <t>Příruba otočná k lemovému nákružku d 90/DN 80mm</t>
  </si>
  <si>
    <t>8-PC29</t>
  </si>
  <si>
    <t>Mosazná spojka DN25 s vnějším závitem, pro přechod na potrubí PE</t>
  </si>
  <si>
    <t>8-PC30</t>
  </si>
  <si>
    <t>Mosazná spojka DN25 pro bezzávitové spojení, potrubí PE</t>
  </si>
  <si>
    <t>891247111R00</t>
  </si>
  <si>
    <t>Montáž hydrantů podzemních DN 80</t>
  </si>
  <si>
    <t>422737410R</t>
  </si>
  <si>
    <t>Hydrant podzemní dvoučinný DN 80, krycí hl. 1,0 m</t>
  </si>
  <si>
    <t>Nerezové šrouby M16x70 nerezová ocel A2, pro příruby DN80 + mosazná matice M16</t>
  </si>
  <si>
    <t>8-PC03</t>
  </si>
  <si>
    <t>Nerezová podložka pro šrouby M16</t>
  </si>
  <si>
    <t>8-PC06</t>
  </si>
  <si>
    <t>Pryžové těsnění s ocelovou vložkou DN80</t>
  </si>
  <si>
    <t>891181111R00</t>
  </si>
  <si>
    <t>Montáž vodovodních šoupátek ve výkopu DN 25</t>
  </si>
  <si>
    <t>42228150R</t>
  </si>
  <si>
    <t>Šoupátko DN 1" pro domovní přípojky - voda</t>
  </si>
  <si>
    <t>891239110R00</t>
  </si>
  <si>
    <t>Montáž navrtávacích pasů DN 50</t>
  </si>
  <si>
    <t>891249111R00</t>
  </si>
  <si>
    <t>Montáž navrtávacích pasů DN 80</t>
  </si>
  <si>
    <t>42273300R</t>
  </si>
  <si>
    <t>Navrtávací pas  DN 50 - 1" závitový, pro vodu</t>
  </si>
  <si>
    <t>42273310R</t>
  </si>
  <si>
    <t>Navrtávací pas DN 80 - 1" závitový, pro vodu</t>
  </si>
  <si>
    <t>230220001R00</t>
  </si>
  <si>
    <t>Montáž zemní soupravy pro šoupátka, DN 25</t>
  </si>
  <si>
    <t>422913332R</t>
  </si>
  <si>
    <t>Souprava zemní telesk.šoupátková, 1", 1,75m</t>
  </si>
  <si>
    <t>892241111R00</t>
  </si>
  <si>
    <t>Tlaková zkouška vodovodního potrubí DN 80</t>
  </si>
  <si>
    <t>PE d90:136,07</t>
  </si>
  <si>
    <t>PE d63:60,03</t>
  </si>
  <si>
    <t>892233111R00</t>
  </si>
  <si>
    <t>Desinfekce vodovodního potrubí DN 70</t>
  </si>
  <si>
    <t>PE d32:24,9</t>
  </si>
  <si>
    <t>892372111R00</t>
  </si>
  <si>
    <t>Zabezpečení konců vodovod. potrubí DN 300</t>
  </si>
  <si>
    <t>úsek</t>
  </si>
  <si>
    <t>892601199R00</t>
  </si>
  <si>
    <t>Čištění potrubí  do DN 200, do 100 m</t>
  </si>
  <si>
    <t>stávající chránička:60</t>
  </si>
  <si>
    <t>892855113R00</t>
  </si>
  <si>
    <t>Kontrola TV kamerou do 100 m</t>
  </si>
  <si>
    <t>899401112R00</t>
  </si>
  <si>
    <t>Osazení poklopů litinových šoupátkových</t>
  </si>
  <si>
    <t>899401113R00</t>
  </si>
  <si>
    <t>Osazení poklopů litinových hydrantových</t>
  </si>
  <si>
    <t>422913521R</t>
  </si>
  <si>
    <t xml:space="preserve">Poklop litinový šoupátkový samonivelační </t>
  </si>
  <si>
    <t>42291353R</t>
  </si>
  <si>
    <t>Poklop litinový šoupátkový tuhý</t>
  </si>
  <si>
    <t>42291460R</t>
  </si>
  <si>
    <t>Poklop AVK uliční hydrantový</t>
  </si>
  <si>
    <t>422915501R</t>
  </si>
  <si>
    <t>Deska nosná šoupátkového poklopu</t>
  </si>
  <si>
    <t>42291515R</t>
  </si>
  <si>
    <t>Deska podkladová hydrantová</t>
  </si>
  <si>
    <t>899713111R00</t>
  </si>
  <si>
    <t>Orientační tabulky na sloupku ocelovém, betonovém</t>
  </si>
  <si>
    <t>423-94099R</t>
  </si>
  <si>
    <t xml:space="preserve">Čísla na orientační tabulky - sada </t>
  </si>
  <si>
    <t>338171121R00</t>
  </si>
  <si>
    <t>Osazení sloupků plot.ocelových do 2,6 m,zalitím MC</t>
  </si>
  <si>
    <t>5534622104R</t>
  </si>
  <si>
    <t xml:space="preserve">Sloupek orientační </t>
  </si>
  <si>
    <t>899721112R00</t>
  </si>
  <si>
    <t>Fólie výstražná z PVC bílá, šířka 30 cm</t>
  </si>
  <si>
    <t>899731114R00</t>
  </si>
  <si>
    <t>Vodič signalizační CYY 6 mm2</t>
  </si>
  <si>
    <t>919731122R00</t>
  </si>
  <si>
    <t>Zarovnání styčné plochy živičné tl. do 10 cm</t>
  </si>
  <si>
    <t>919735113R00</t>
  </si>
  <si>
    <t>Řezání stávajícího živičného krytu tl. 10 - 15 cm</t>
  </si>
  <si>
    <t>91793</t>
  </si>
  <si>
    <t>Obedláždění poklopu ve volném terénu , žulovými kostkami do betonu</t>
  </si>
  <si>
    <t>přípojkový poklop:2</t>
  </si>
  <si>
    <t>hydrantový poklop:2</t>
  </si>
  <si>
    <t>114211901R00</t>
  </si>
  <si>
    <t>Odstranění plast. trub do DN 150 mm, ve výkopu</t>
  </si>
  <si>
    <t>96-PC01</t>
  </si>
  <si>
    <t xml:space="preserve">Zalití čel stávajícího potrubí DN80 betonem </t>
  </si>
  <si>
    <t>970051018R00</t>
  </si>
  <si>
    <t>Vrtání jádrové do ŽB d 14-18 mm</t>
  </si>
  <si>
    <t>otvor ve stávající armaturní šachtě:0,1</t>
  </si>
  <si>
    <t>998273101R00</t>
  </si>
  <si>
    <t>Přesun hmot, trubní vedení litinové, otevř. výkop</t>
  </si>
  <si>
    <t>230193003R00</t>
  </si>
  <si>
    <t>Nasunutí potrubní sekce do chráničky DN 100</t>
  </si>
  <si>
    <t>979084313R00</t>
  </si>
  <si>
    <t>Vodorovná doprava vybour.trub do 1 km, do DN 800</t>
  </si>
  <si>
    <t>979082213R00</t>
  </si>
  <si>
    <t>Vodorovná doprava suti po suchu do 1 km</t>
  </si>
  <si>
    <t>beton:2,88</t>
  </si>
  <si>
    <t>kamenivo:2,64+9,24+40,26+53,68+12,9745</t>
  </si>
  <si>
    <t>asfalt:26,84</t>
  </si>
  <si>
    <t>979082219R00</t>
  </si>
  <si>
    <t>Příplatek za dopravu suti po suchu za další 1 km</t>
  </si>
  <si>
    <t>23*148,5145</t>
  </si>
  <si>
    <t>979087313R00</t>
  </si>
  <si>
    <t>Nakládání vybouraných trub na dopravní prostředek</t>
  </si>
  <si>
    <t>979087212R00</t>
  </si>
  <si>
    <t>Nakládání suti na dopravní prostředky - komunikace</t>
  </si>
  <si>
    <t>979093111R00</t>
  </si>
  <si>
    <t>Uložení suti na skládku bez zhutnění</t>
  </si>
  <si>
    <t>199000005R00</t>
  </si>
  <si>
    <t>Poplatek za skládku zeminy 1- 4, č. dle katal. odpadů 17 05 04</t>
  </si>
  <si>
    <t>147,53507*1,6</t>
  </si>
  <si>
    <t>979990103R00</t>
  </si>
  <si>
    <t>Poplatek za uložení suti - beton, skupina odpadu 170101</t>
  </si>
  <si>
    <t>979999973R00</t>
  </si>
  <si>
    <t>Poplatek za uložení, zemina a kamení, (skup.170504)</t>
  </si>
  <si>
    <t>979990112R00</t>
  </si>
  <si>
    <t>Poplatek za uložení suti - obal. kamenivo, asfalt, skupina odpadu 170302</t>
  </si>
  <si>
    <t>005111021R</t>
  </si>
  <si>
    <t>Vytyčení inženýrských sítí</t>
  </si>
  <si>
    <t>Soubor</t>
  </si>
  <si>
    <t>005111020R</t>
  </si>
  <si>
    <t>Vytyčení trasy vodovodu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</si>
  <si>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</si>
  <si>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</si>
  <si>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</si>
  <si>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</si>
  <si>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</si>
  <si>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</si>
  <si>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005124010R</t>
  </si>
  <si>
    <t>Koordinační činnost, koordinace se stavbou komunikace</t>
  </si>
  <si>
    <t>005211020R</t>
  </si>
  <si>
    <t>Ochrana stávaj. inženýrských sítí na staveništi</t>
  </si>
  <si>
    <t>005211030R</t>
  </si>
  <si>
    <t xml:space="preserve">Dočasná dopravní opatření </t>
  </si>
  <si>
    <t>005211040R</t>
  </si>
  <si>
    <t xml:space="preserve">Užívání veřejných ploch a prostranství  </t>
  </si>
  <si>
    <t>VN02</t>
  </si>
  <si>
    <t>Průběžné čistění vozidel a komunikace, při výjezdu ze stavby</t>
  </si>
  <si>
    <t>kompl</t>
  </si>
  <si>
    <t>005211080R</t>
  </si>
  <si>
    <t xml:space="preserve">Bezpečnostní a hygienická opatření na staveništi </t>
  </si>
  <si>
    <t>VN05</t>
  </si>
  <si>
    <t xml:space="preserve">Provizorní lávka pro pěší 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</si>
  <si>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</si>
  <si>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</si>
  <si>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</si>
  <si>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</si>
  <si>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>ON01</t>
  </si>
  <si>
    <t>Statická zatěžovací zkouška</t>
  </si>
  <si>
    <t>00523101</t>
  </si>
  <si>
    <t>Zkouška funkčnosti signalizačního vodiče</t>
  </si>
  <si>
    <t>VN04</t>
  </si>
  <si>
    <t>Hygienický rozbor vzorku pitné vody</t>
  </si>
  <si>
    <t>VN03</t>
  </si>
  <si>
    <t>Pasportizace stávajících objektů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</si>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</sst>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7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49" fontId="3" fillId="0" borderId="26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3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0" borderId="35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vertical="center"/>
    </xf>
    <xf numFmtId="4" fontId="3" fillId="0" borderId="39" xfId="0" applyNumberFormat="1" applyFont="1" applyBorder="1" applyAlignment="1">
      <alignment horizontal="center" vertical="center"/>
    </xf>
    <xf numFmtId="4" fontId="3" fillId="0" borderId="39" xfId="0" applyNumberFormat="1" applyFont="1" applyBorder="1" applyAlignment="1">
      <alignment vertical="center"/>
    </xf>
    <xf numFmtId="4" fontId="3" fillId="0" borderId="39" xfId="0" applyNumberFormat="1" applyFont="1" applyBorder="1" applyAlignment="1">
      <alignment vertical="center"/>
    </xf>
    <xf numFmtId="4" fontId="3" fillId="5" borderId="39" xfId="0" applyNumberFormat="1" applyFont="1" applyFill="1" applyBorder="1" applyAlignment="1">
      <alignment horizontal="center"/>
    </xf>
    <xf numFmtId="4" fontId="3" fillId="5" borderId="39" xfId="0" applyNumberFormat="1" applyFont="1" applyFill="1" applyBorder="1" applyAlignment="1"/>
    <xf numFmtId="4" fontId="3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4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18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17" fillId="0" borderId="33" xfId="0" applyNumberFormat="1" applyFont="1" applyBorder="1" applyAlignment="1">
      <alignment vertical="top" wrapText="1" shrinkToFit="1"/>
    </xf>
    <xf numFmtId="174" fontId="18" fillId="0" borderId="33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5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18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</cellXfs>
  <cellStyles count="2">
    <cellStyle name="Normální" xfId="0" builtinId="0"/>
    <cellStyle name="normální 2" xfId="1" xr:uid="{097ADA2C-D00E-4A89-A105-7A83F1FDF2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176A-5B54-4DB7-A92F-1BBFB7CD3233}"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35" t="s">
        <v>38</v>
      </c>
    </row>
    <row r="2" spans="1:7" ht="57.75" customHeight="1" x14ac:dyDescent="0.25">
      <c r="A2" s="77" t="s">
        <v>39</v>
      </c>
      <c r="B2" s="77"/>
      <c r="C2" s="77"/>
      <c r="D2" s="77"/>
      <c r="E2" s="77"/>
      <c r="F2" s="77"/>
      <c r="G2" s="77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1285-F966-493D-9745-61636D77BBC5}">
  <sheetPr codeName="List5112">
    <tabColor rgb="FF66FF66"/>
  </sheetPr>
  <dimension ref="A1:O67"/>
  <sheetViews>
    <sheetView showGridLines="0" tabSelected="1" topLeftCell="B23" zoomScaleNormal="100" zoomScaleSheetLayoutView="75" workbookViewId="0">
      <selection activeCell="I33" sqref="I33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2.6640625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70" t="s">
        <v>36</v>
      </c>
      <c r="B1" s="90" t="s">
        <v>42</v>
      </c>
      <c r="C1" s="91"/>
      <c r="D1" s="91"/>
      <c r="E1" s="91"/>
      <c r="F1" s="91"/>
      <c r="G1" s="91"/>
      <c r="H1" s="91"/>
      <c r="I1" s="91"/>
      <c r="J1" s="92"/>
    </row>
    <row r="2" spans="1:15" ht="23.25" customHeight="1" x14ac:dyDescent="0.25">
      <c r="A2" s="4"/>
      <c r="B2" s="104" t="s">
        <v>40</v>
      </c>
      <c r="C2" s="105"/>
      <c r="D2" s="106" t="s">
        <v>45</v>
      </c>
      <c r="E2" s="107"/>
      <c r="F2" s="107"/>
      <c r="G2" s="107"/>
      <c r="H2" s="107"/>
      <c r="I2" s="107"/>
      <c r="J2" s="108"/>
      <c r="O2" s="2"/>
    </row>
    <row r="3" spans="1:15" ht="23.25" hidden="1" customHeight="1" x14ac:dyDescent="0.25">
      <c r="A3" s="4"/>
      <c r="B3" s="109" t="s">
        <v>43</v>
      </c>
      <c r="C3" s="110"/>
      <c r="D3" s="111"/>
      <c r="E3" s="112"/>
      <c r="F3" s="112"/>
      <c r="G3" s="112"/>
      <c r="H3" s="112"/>
      <c r="I3" s="112"/>
      <c r="J3" s="113"/>
    </row>
    <row r="4" spans="1:15" ht="23.25" hidden="1" customHeight="1" x14ac:dyDescent="0.25">
      <c r="A4" s="4"/>
      <c r="B4" s="114" t="s">
        <v>44</v>
      </c>
      <c r="C4" s="115"/>
      <c r="D4" s="116"/>
      <c r="E4" s="116"/>
      <c r="F4" s="117"/>
      <c r="G4" s="118"/>
      <c r="H4" s="117"/>
      <c r="I4" s="118"/>
      <c r="J4" s="119"/>
    </row>
    <row r="5" spans="1:15" ht="24" customHeight="1" x14ac:dyDescent="0.25">
      <c r="A5" s="4"/>
      <c r="B5" s="44" t="s">
        <v>21</v>
      </c>
      <c r="C5" s="5"/>
      <c r="D5" s="120" t="s">
        <v>46</v>
      </c>
      <c r="E5" s="25"/>
      <c r="F5" s="25"/>
      <c r="G5" s="25"/>
      <c r="H5" s="27" t="s">
        <v>33</v>
      </c>
      <c r="I5" s="120" t="s">
        <v>50</v>
      </c>
      <c r="J5" s="11"/>
    </row>
    <row r="6" spans="1:15" ht="15.75" customHeight="1" x14ac:dyDescent="0.25">
      <c r="A6" s="4"/>
      <c r="B6" s="38"/>
      <c r="C6" s="25"/>
      <c r="D6" s="120" t="s">
        <v>47</v>
      </c>
      <c r="E6" s="25"/>
      <c r="F6" s="25"/>
      <c r="G6" s="25"/>
      <c r="H6" s="27" t="s">
        <v>34</v>
      </c>
      <c r="I6" s="120" t="s">
        <v>51</v>
      </c>
      <c r="J6" s="11"/>
    </row>
    <row r="7" spans="1:15" ht="15.75" customHeight="1" x14ac:dyDescent="0.25">
      <c r="A7" s="4"/>
      <c r="B7" s="39"/>
      <c r="C7" s="121" t="s">
        <v>49</v>
      </c>
      <c r="D7" s="103" t="s">
        <v>48</v>
      </c>
      <c r="E7" s="32"/>
      <c r="F7" s="32"/>
      <c r="G7" s="32"/>
      <c r="H7" s="34"/>
      <c r="I7" s="32"/>
      <c r="J7" s="48"/>
    </row>
    <row r="8" spans="1:15" ht="24" hidden="1" customHeight="1" x14ac:dyDescent="0.25">
      <c r="A8" s="4"/>
      <c r="B8" s="44" t="s">
        <v>19</v>
      </c>
      <c r="C8" s="5"/>
      <c r="D8" s="33"/>
      <c r="E8" s="5"/>
      <c r="F8" s="5"/>
      <c r="G8" s="42"/>
      <c r="H8" s="27" t="s">
        <v>33</v>
      </c>
      <c r="I8" s="31"/>
      <c r="J8" s="11"/>
    </row>
    <row r="9" spans="1:15" ht="15.75" hidden="1" customHeight="1" x14ac:dyDescent="0.25">
      <c r="A9" s="4"/>
      <c r="B9" s="4"/>
      <c r="C9" s="5"/>
      <c r="D9" s="33"/>
      <c r="E9" s="5"/>
      <c r="F9" s="5"/>
      <c r="G9" s="42"/>
      <c r="H9" s="27" t="s">
        <v>34</v>
      </c>
      <c r="I9" s="31"/>
      <c r="J9" s="11"/>
    </row>
    <row r="10" spans="1:15" ht="15.75" hidden="1" customHeight="1" x14ac:dyDescent="0.25">
      <c r="A10" s="4"/>
      <c r="B10" s="49"/>
      <c r="C10" s="26"/>
      <c r="D10" s="43"/>
      <c r="E10" s="52"/>
      <c r="F10" s="52"/>
      <c r="G10" s="50"/>
      <c r="H10" s="50"/>
      <c r="I10" s="51"/>
      <c r="J10" s="48"/>
    </row>
    <row r="11" spans="1:15" ht="24" customHeight="1" x14ac:dyDescent="0.25">
      <c r="A11" s="4"/>
      <c r="B11" s="44" t="s">
        <v>18</v>
      </c>
      <c r="C11" s="5"/>
      <c r="D11" s="122"/>
      <c r="E11" s="122"/>
      <c r="F11" s="122"/>
      <c r="G11" s="122"/>
      <c r="H11" s="27" t="s">
        <v>33</v>
      </c>
      <c r="I11" s="126"/>
      <c r="J11" s="11"/>
    </row>
    <row r="12" spans="1:15" ht="15.75" customHeight="1" x14ac:dyDescent="0.25">
      <c r="A12" s="4"/>
      <c r="B12" s="38"/>
      <c r="C12" s="25"/>
      <c r="D12" s="123"/>
      <c r="E12" s="123"/>
      <c r="F12" s="123"/>
      <c r="G12" s="123"/>
      <c r="H12" s="27" t="s">
        <v>34</v>
      </c>
      <c r="I12" s="126"/>
      <c r="J12" s="11"/>
    </row>
    <row r="13" spans="1:15" ht="15.75" customHeight="1" x14ac:dyDescent="0.25">
      <c r="A13" s="4"/>
      <c r="B13" s="39"/>
      <c r="C13" s="125"/>
      <c r="D13" s="124"/>
      <c r="E13" s="124"/>
      <c r="F13" s="124"/>
      <c r="G13" s="124"/>
      <c r="H13" s="28"/>
      <c r="I13" s="32"/>
      <c r="J13" s="48"/>
    </row>
    <row r="14" spans="1:15" ht="24" hidden="1" customHeight="1" x14ac:dyDescent="0.25">
      <c r="A14" s="4"/>
      <c r="B14" s="63" t="s">
        <v>20</v>
      </c>
      <c r="C14" s="64"/>
      <c r="D14" s="65"/>
      <c r="E14" s="66"/>
      <c r="F14" s="66"/>
      <c r="G14" s="66"/>
      <c r="H14" s="67"/>
      <c r="I14" s="66"/>
      <c r="J14" s="68"/>
    </row>
    <row r="15" spans="1:15" ht="32.25" customHeight="1" x14ac:dyDescent="0.25">
      <c r="A15" s="4"/>
      <c r="B15" s="49" t="s">
        <v>31</v>
      </c>
      <c r="C15" s="69"/>
      <c r="D15" s="50"/>
      <c r="E15" s="82"/>
      <c r="F15" s="82"/>
      <c r="G15" s="97"/>
      <c r="H15" s="97"/>
      <c r="I15" s="97" t="s">
        <v>28</v>
      </c>
      <c r="J15" s="98"/>
    </row>
    <row r="16" spans="1:15" ht="23.25" customHeight="1" x14ac:dyDescent="0.25">
      <c r="A16" s="191" t="s">
        <v>23</v>
      </c>
      <c r="B16" s="192" t="s">
        <v>23</v>
      </c>
      <c r="C16" s="55"/>
      <c r="D16" s="56"/>
      <c r="E16" s="79"/>
      <c r="F16" s="80"/>
      <c r="G16" s="79"/>
      <c r="H16" s="80"/>
      <c r="I16" s="79">
        <f>SUMIF(F47:F63,A16,I47:I63)+SUMIF(F47:F63,"PSU",I47:I63)</f>
        <v>0</v>
      </c>
      <c r="J16" s="81"/>
    </row>
    <row r="17" spans="1:10" ht="23.25" customHeight="1" x14ac:dyDescent="0.25">
      <c r="A17" s="191" t="s">
        <v>24</v>
      </c>
      <c r="B17" s="192" t="s">
        <v>24</v>
      </c>
      <c r="C17" s="55"/>
      <c r="D17" s="56"/>
      <c r="E17" s="79"/>
      <c r="F17" s="80"/>
      <c r="G17" s="79"/>
      <c r="H17" s="80"/>
      <c r="I17" s="79">
        <f>SUMIF(F47:F63,A17,I47:I63)</f>
        <v>0</v>
      </c>
      <c r="J17" s="81"/>
    </row>
    <row r="18" spans="1:10" ht="23.25" customHeight="1" x14ac:dyDescent="0.25">
      <c r="A18" s="191" t="s">
        <v>25</v>
      </c>
      <c r="B18" s="192" t="s">
        <v>25</v>
      </c>
      <c r="C18" s="55"/>
      <c r="D18" s="56"/>
      <c r="E18" s="79"/>
      <c r="F18" s="80"/>
      <c r="G18" s="79"/>
      <c r="H18" s="80"/>
      <c r="I18" s="79">
        <f>SUMIF(F47:F63,A18,I47:I63)</f>
        <v>0</v>
      </c>
      <c r="J18" s="81"/>
    </row>
    <row r="19" spans="1:10" ht="23.25" customHeight="1" x14ac:dyDescent="0.25">
      <c r="A19" s="191" t="s">
        <v>87</v>
      </c>
      <c r="B19" s="192" t="s">
        <v>26</v>
      </c>
      <c r="C19" s="55"/>
      <c r="D19" s="56"/>
      <c r="E19" s="79"/>
      <c r="F19" s="80"/>
      <c r="G19" s="79"/>
      <c r="H19" s="80"/>
      <c r="I19" s="79">
        <f>SUMIF(F47:F63,A19,I47:I63)</f>
        <v>0</v>
      </c>
      <c r="J19" s="81"/>
    </row>
    <row r="20" spans="1:10" ht="23.25" customHeight="1" x14ac:dyDescent="0.25">
      <c r="A20" s="191" t="s">
        <v>88</v>
      </c>
      <c r="B20" s="192" t="s">
        <v>27</v>
      </c>
      <c r="C20" s="55"/>
      <c r="D20" s="56"/>
      <c r="E20" s="79"/>
      <c r="F20" s="80"/>
      <c r="G20" s="79"/>
      <c r="H20" s="80"/>
      <c r="I20" s="79">
        <f>SUMIF(F47:F63,A20,I47:I63)</f>
        <v>0</v>
      </c>
      <c r="J20" s="81"/>
    </row>
    <row r="21" spans="1:10" ht="23.25" customHeight="1" x14ac:dyDescent="0.25">
      <c r="A21" s="4"/>
      <c r="B21" s="71" t="s">
        <v>28</v>
      </c>
      <c r="C21" s="72"/>
      <c r="D21" s="73"/>
      <c r="E21" s="88"/>
      <c r="F21" s="96"/>
      <c r="G21" s="88"/>
      <c r="H21" s="96"/>
      <c r="I21" s="88">
        <f>SUM(I16:J20)</f>
        <v>0</v>
      </c>
      <c r="J21" s="89"/>
    </row>
    <row r="22" spans="1:10" ht="33" customHeight="1" x14ac:dyDescent="0.25">
      <c r="A22" s="4"/>
      <c r="B22" s="62" t="s">
        <v>32</v>
      </c>
      <c r="C22" s="55"/>
      <c r="D22" s="56"/>
      <c r="E22" s="61"/>
      <c r="F22" s="58"/>
      <c r="G22" s="47"/>
      <c r="H22" s="47"/>
      <c r="I22" s="47"/>
      <c r="J22" s="59"/>
    </row>
    <row r="23" spans="1:10" ht="23.25" customHeight="1" x14ac:dyDescent="0.25">
      <c r="A23" s="4"/>
      <c r="B23" s="54" t="s">
        <v>11</v>
      </c>
      <c r="C23" s="55"/>
      <c r="D23" s="56"/>
      <c r="E23" s="57">
        <v>12</v>
      </c>
      <c r="F23" s="58" t="s">
        <v>0</v>
      </c>
      <c r="G23" s="86">
        <f>ZakladDPHSniVypocet</f>
        <v>0</v>
      </c>
      <c r="H23" s="87"/>
      <c r="I23" s="87"/>
      <c r="J23" s="59" t="str">
        <f t="shared" ref="J23:J28" si="0">Mena</f>
        <v>CZK</v>
      </c>
    </row>
    <row r="24" spans="1:10" ht="23.25" customHeight="1" x14ac:dyDescent="0.25">
      <c r="A24" s="4"/>
      <c r="B24" s="54" t="s">
        <v>12</v>
      </c>
      <c r="C24" s="55"/>
      <c r="D24" s="56"/>
      <c r="E24" s="57">
        <f>SazbaDPH1</f>
        <v>12</v>
      </c>
      <c r="F24" s="58" t="s">
        <v>0</v>
      </c>
      <c r="G24" s="84">
        <f>ZakladDPHSni*SazbaDPH1/100</f>
        <v>0</v>
      </c>
      <c r="H24" s="85"/>
      <c r="I24" s="85"/>
      <c r="J24" s="59" t="str">
        <f t="shared" si="0"/>
        <v>CZK</v>
      </c>
    </row>
    <row r="25" spans="1:10" ht="23.25" customHeight="1" x14ac:dyDescent="0.25">
      <c r="A25" s="4"/>
      <c r="B25" s="54" t="s">
        <v>13</v>
      </c>
      <c r="C25" s="55"/>
      <c r="D25" s="56"/>
      <c r="E25" s="57">
        <v>21</v>
      </c>
      <c r="F25" s="58" t="s">
        <v>0</v>
      </c>
      <c r="G25" s="86">
        <f>ZakladDPHZaklVypocet</f>
        <v>0</v>
      </c>
      <c r="H25" s="87"/>
      <c r="I25" s="87"/>
      <c r="J25" s="59" t="str">
        <f t="shared" si="0"/>
        <v>CZK</v>
      </c>
    </row>
    <row r="26" spans="1:10" ht="23.25" customHeight="1" x14ac:dyDescent="0.25">
      <c r="A26" s="4"/>
      <c r="B26" s="46" t="s">
        <v>14</v>
      </c>
      <c r="C26" s="22"/>
      <c r="D26" s="18"/>
      <c r="E26" s="40">
        <f>SazbaDPH2</f>
        <v>21</v>
      </c>
      <c r="F26" s="41" t="s">
        <v>0</v>
      </c>
      <c r="G26" s="93">
        <f>ZakladDPHZakl*SazbaDPH2/100</f>
        <v>0</v>
      </c>
      <c r="H26" s="94"/>
      <c r="I26" s="94"/>
      <c r="J26" s="53" t="str">
        <f t="shared" si="0"/>
        <v>CZK</v>
      </c>
    </row>
    <row r="27" spans="1:10" ht="23.25" customHeight="1" thickBot="1" x14ac:dyDescent="0.3">
      <c r="A27" s="4"/>
      <c r="B27" s="45" t="s">
        <v>4</v>
      </c>
      <c r="C27" s="20"/>
      <c r="D27" s="23"/>
      <c r="E27" s="20"/>
      <c r="F27" s="21"/>
      <c r="G27" s="95">
        <f>0</f>
        <v>0</v>
      </c>
      <c r="H27" s="95"/>
      <c r="I27" s="95"/>
      <c r="J27" s="60" t="str">
        <f t="shared" si="0"/>
        <v>CZK</v>
      </c>
    </row>
    <row r="28" spans="1:10" ht="27.75" hidden="1" customHeight="1" thickBot="1" x14ac:dyDescent="0.3">
      <c r="A28" s="4"/>
      <c r="B28" s="150" t="s">
        <v>22</v>
      </c>
      <c r="C28" s="151"/>
      <c r="D28" s="151"/>
      <c r="E28" s="152"/>
      <c r="F28" s="153"/>
      <c r="G28" s="154">
        <f>ZakladDPHSniVypocet+ZakladDPHZaklVypocet</f>
        <v>0</v>
      </c>
      <c r="H28" s="154"/>
      <c r="I28" s="154"/>
      <c r="J28" s="155" t="str">
        <f t="shared" si="0"/>
        <v>CZK</v>
      </c>
    </row>
    <row r="29" spans="1:10" ht="27.75" customHeight="1" thickBot="1" x14ac:dyDescent="0.3">
      <c r="A29" s="4"/>
      <c r="B29" s="150" t="s">
        <v>35</v>
      </c>
      <c r="C29" s="156"/>
      <c r="D29" s="156"/>
      <c r="E29" s="156"/>
      <c r="F29" s="156"/>
      <c r="G29" s="157">
        <f>ZakladDPHSni+DPHSni+ZakladDPHZakl+DPHZakl+Zaokrouhleni</f>
        <v>0</v>
      </c>
      <c r="H29" s="157"/>
      <c r="I29" s="157"/>
      <c r="J29" s="158" t="s">
        <v>54</v>
      </c>
    </row>
    <row r="30" spans="1:10" ht="12.75" customHeight="1" x14ac:dyDescent="0.25">
      <c r="A30" s="4"/>
      <c r="B30" s="4"/>
      <c r="C30" s="5"/>
      <c r="D30" s="5"/>
      <c r="E30" s="5"/>
      <c r="F30" s="5"/>
      <c r="G30" s="42"/>
      <c r="H30" s="5"/>
      <c r="I30" s="42"/>
      <c r="J30" s="12"/>
    </row>
    <row r="31" spans="1:10" ht="30" customHeight="1" x14ac:dyDescent="0.25">
      <c r="A31" s="4"/>
      <c r="B31" s="4"/>
      <c r="C31" s="5"/>
      <c r="D31" s="5"/>
      <c r="E31" s="5"/>
      <c r="F31" s="5"/>
      <c r="G31" s="42"/>
      <c r="H31" s="5"/>
      <c r="I31" s="42"/>
      <c r="J31" s="12"/>
    </row>
    <row r="32" spans="1:10" ht="18.75" customHeight="1" x14ac:dyDescent="0.25">
      <c r="A32" s="4"/>
      <c r="B32" s="24"/>
      <c r="C32" s="19" t="s">
        <v>10</v>
      </c>
      <c r="D32" s="37"/>
      <c r="E32" s="37"/>
      <c r="F32" s="19" t="s">
        <v>9</v>
      </c>
      <c r="G32" s="37"/>
      <c r="H32" s="276"/>
      <c r="I32" s="37"/>
      <c r="J32" s="12"/>
    </row>
    <row r="33" spans="1:10" ht="47.25" customHeight="1" x14ac:dyDescent="0.25">
      <c r="A33" s="4"/>
      <c r="B33" s="4"/>
      <c r="C33" s="5"/>
      <c r="D33" s="5"/>
      <c r="E33" s="5"/>
      <c r="F33" s="5"/>
      <c r="G33" s="42"/>
      <c r="H33" s="5"/>
      <c r="I33" s="42"/>
      <c r="J33" s="12"/>
    </row>
    <row r="34" spans="1:10" s="35" customFormat="1" ht="18.75" customHeight="1" x14ac:dyDescent="0.25">
      <c r="A34" s="29"/>
      <c r="B34" s="29"/>
      <c r="C34" s="30"/>
      <c r="D34" s="78"/>
      <c r="E34" s="78"/>
      <c r="F34" s="30"/>
      <c r="G34" s="78"/>
      <c r="H34" s="78"/>
      <c r="I34" s="78"/>
      <c r="J34" s="36"/>
    </row>
    <row r="35" spans="1:10" ht="12.75" customHeight="1" x14ac:dyDescent="0.25">
      <c r="A35" s="4"/>
      <c r="B35" s="4"/>
      <c r="C35" s="5"/>
      <c r="D35" s="83" t="s">
        <v>2</v>
      </c>
      <c r="E35" s="83"/>
      <c r="F35" s="5"/>
      <c r="G35" s="42"/>
      <c r="H35" s="13" t="s">
        <v>3</v>
      </c>
      <c r="I35" s="42"/>
      <c r="J35" s="12"/>
    </row>
    <row r="36" spans="1:10" ht="13.5" customHeight="1" thickBot="1" x14ac:dyDescent="0.3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3">
      <c r="B37" s="74" t="s">
        <v>15</v>
      </c>
      <c r="C37" s="3"/>
      <c r="D37" s="3"/>
      <c r="E37" s="3"/>
      <c r="F37" s="142"/>
      <c r="G37" s="142"/>
      <c r="H37" s="142"/>
      <c r="I37" s="142"/>
      <c r="J37" s="3"/>
    </row>
    <row r="38" spans="1:10" ht="25.5" hidden="1" customHeight="1" x14ac:dyDescent="0.25">
      <c r="A38" s="129" t="s">
        <v>37</v>
      </c>
      <c r="B38" s="131" t="s">
        <v>16</v>
      </c>
      <c r="C38" s="132" t="s">
        <v>5</v>
      </c>
      <c r="D38" s="133"/>
      <c r="E38" s="133"/>
      <c r="F38" s="143" t="str">
        <f>B23</f>
        <v>Základ pro sníženou DPH</v>
      </c>
      <c r="G38" s="143" t="str">
        <f>B25</f>
        <v>Základ pro základní DPH</v>
      </c>
      <c r="H38" s="144" t="s">
        <v>17</v>
      </c>
      <c r="I38" s="144" t="s">
        <v>1</v>
      </c>
      <c r="J38" s="134" t="s">
        <v>0</v>
      </c>
    </row>
    <row r="39" spans="1:10" ht="25.5" hidden="1" customHeight="1" x14ac:dyDescent="0.25">
      <c r="A39" s="129">
        <v>1</v>
      </c>
      <c r="B39" s="135" t="s">
        <v>52</v>
      </c>
      <c r="C39" s="136" t="s">
        <v>45</v>
      </c>
      <c r="D39" s="137"/>
      <c r="E39" s="137"/>
      <c r="F39" s="145">
        <f>'Rozpočet Pol'!AC310</f>
        <v>0</v>
      </c>
      <c r="G39" s="146">
        <f>'Rozpočet Pol'!AD310</f>
        <v>0</v>
      </c>
      <c r="H39" s="147">
        <f>(F39*SazbaDPH1/100)+(G39*SazbaDPH2/100)</f>
        <v>0</v>
      </c>
      <c r="I39" s="147">
        <f>F39+G39+H39</f>
        <v>0</v>
      </c>
      <c r="J39" s="138" t="str">
        <f>IF(_xlfn.SINGLE(CenaCelkemVypocet)=0,"",I39/_xlfn.SINGLE(CenaCelkemVypocet)*100)</f>
        <v/>
      </c>
    </row>
    <row r="40" spans="1:10" ht="25.5" hidden="1" customHeight="1" x14ac:dyDescent="0.25">
      <c r="A40" s="129"/>
      <c r="B40" s="139" t="s">
        <v>53</v>
      </c>
      <c r="C40" s="140"/>
      <c r="D40" s="140"/>
      <c r="E40" s="141"/>
      <c r="F40" s="148">
        <f>SUMIF(A39:A39,"=1",F39:F39)</f>
        <v>0</v>
      </c>
      <c r="G40" s="149">
        <f>SUMIF(A39:A39,"=1",G39:G39)</f>
        <v>0</v>
      </c>
      <c r="H40" s="149">
        <f>SUMIF(A39:A39,"=1",H39:H39)</f>
        <v>0</v>
      </c>
      <c r="I40" s="149">
        <f>SUMIF(A39:A39,"=1",I39:I39)</f>
        <v>0</v>
      </c>
      <c r="J40" s="130">
        <f>SUMIF(A39:A39,"=1",J39:J39)</f>
        <v>0</v>
      </c>
    </row>
    <row r="44" spans="1:10" ht="15.6" x14ac:dyDescent="0.3">
      <c r="B44" s="159" t="s">
        <v>55</v>
      </c>
    </row>
    <row r="46" spans="1:10" ht="25.5" customHeight="1" x14ac:dyDescent="0.25">
      <c r="A46" s="160"/>
      <c r="B46" s="166" t="s">
        <v>16</v>
      </c>
      <c r="C46" s="166" t="s">
        <v>5</v>
      </c>
      <c r="D46" s="167"/>
      <c r="E46" s="167"/>
      <c r="F46" s="170" t="s">
        <v>56</v>
      </c>
      <c r="G46" s="170"/>
      <c r="H46" s="170"/>
      <c r="I46" s="171" t="s">
        <v>28</v>
      </c>
      <c r="J46" s="171"/>
    </row>
    <row r="47" spans="1:10" ht="25.5" customHeight="1" x14ac:dyDescent="0.25">
      <c r="A47" s="161"/>
      <c r="B47" s="172" t="s">
        <v>57</v>
      </c>
      <c r="C47" s="173" t="s">
        <v>58</v>
      </c>
      <c r="D47" s="174"/>
      <c r="E47" s="174"/>
      <c r="F47" s="178" t="s">
        <v>23</v>
      </c>
      <c r="G47" s="179"/>
      <c r="H47" s="179"/>
      <c r="I47" s="180">
        <f>'Rozpočet Pol'!G8</f>
        <v>0</v>
      </c>
      <c r="J47" s="180"/>
    </row>
    <row r="48" spans="1:10" ht="25.5" customHeight="1" x14ac:dyDescent="0.25">
      <c r="A48" s="161"/>
      <c r="B48" s="164" t="s">
        <v>59</v>
      </c>
      <c r="C48" s="163" t="s">
        <v>60</v>
      </c>
      <c r="D48" s="165"/>
      <c r="E48" s="165"/>
      <c r="F48" s="181" t="s">
        <v>23</v>
      </c>
      <c r="G48" s="182"/>
      <c r="H48" s="182"/>
      <c r="I48" s="183">
        <f>'Rozpočet Pol'!G127</f>
        <v>0</v>
      </c>
      <c r="J48" s="183"/>
    </row>
    <row r="49" spans="1:10" ht="25.5" customHeight="1" x14ac:dyDescent="0.25">
      <c r="A49" s="161"/>
      <c r="B49" s="164" t="s">
        <v>61</v>
      </c>
      <c r="C49" s="163" t="s">
        <v>62</v>
      </c>
      <c r="D49" s="165"/>
      <c r="E49" s="165"/>
      <c r="F49" s="181" t="s">
        <v>23</v>
      </c>
      <c r="G49" s="182"/>
      <c r="H49" s="182"/>
      <c r="I49" s="183">
        <f>'Rozpočet Pol'!G142</f>
        <v>0</v>
      </c>
      <c r="J49" s="183"/>
    </row>
    <row r="50" spans="1:10" ht="25.5" customHeight="1" x14ac:dyDescent="0.25">
      <c r="A50" s="161"/>
      <c r="B50" s="164" t="s">
        <v>63</v>
      </c>
      <c r="C50" s="163" t="s">
        <v>64</v>
      </c>
      <c r="D50" s="165"/>
      <c r="E50" s="165"/>
      <c r="F50" s="181" t="s">
        <v>23</v>
      </c>
      <c r="G50" s="182"/>
      <c r="H50" s="182"/>
      <c r="I50" s="183">
        <f>'Rozpočet Pol'!G155</f>
        <v>0</v>
      </c>
      <c r="J50" s="183"/>
    </row>
    <row r="51" spans="1:10" ht="25.5" customHeight="1" x14ac:dyDescent="0.25">
      <c r="A51" s="161"/>
      <c r="B51" s="164" t="s">
        <v>65</v>
      </c>
      <c r="C51" s="163" t="s">
        <v>66</v>
      </c>
      <c r="D51" s="165"/>
      <c r="E51" s="165"/>
      <c r="F51" s="181" t="s">
        <v>23</v>
      </c>
      <c r="G51" s="182"/>
      <c r="H51" s="182"/>
      <c r="I51" s="183">
        <f>'Rozpočet Pol'!G161</f>
        <v>0</v>
      </c>
      <c r="J51" s="183"/>
    </row>
    <row r="52" spans="1:10" ht="25.5" customHeight="1" x14ac:dyDescent="0.25">
      <c r="A52" s="161"/>
      <c r="B52" s="164" t="s">
        <v>67</v>
      </c>
      <c r="C52" s="163" t="s">
        <v>68</v>
      </c>
      <c r="D52" s="165"/>
      <c r="E52" s="165"/>
      <c r="F52" s="181" t="s">
        <v>23</v>
      </c>
      <c r="G52" s="182"/>
      <c r="H52" s="182"/>
      <c r="I52" s="183">
        <f>'Rozpočet Pol'!G175</f>
        <v>0</v>
      </c>
      <c r="J52" s="183"/>
    </row>
    <row r="53" spans="1:10" ht="25.5" customHeight="1" x14ac:dyDescent="0.25">
      <c r="A53" s="161"/>
      <c r="B53" s="164" t="s">
        <v>69</v>
      </c>
      <c r="C53" s="163" t="s">
        <v>70</v>
      </c>
      <c r="D53" s="165"/>
      <c r="E53" s="165"/>
      <c r="F53" s="181" t="s">
        <v>23</v>
      </c>
      <c r="G53" s="182"/>
      <c r="H53" s="182"/>
      <c r="I53" s="183">
        <f>'Rozpočet Pol'!G185</f>
        <v>0</v>
      </c>
      <c r="J53" s="183"/>
    </row>
    <row r="54" spans="1:10" ht="25.5" customHeight="1" x14ac:dyDescent="0.25">
      <c r="A54" s="161"/>
      <c r="B54" s="164" t="s">
        <v>71</v>
      </c>
      <c r="C54" s="163" t="s">
        <v>72</v>
      </c>
      <c r="D54" s="165"/>
      <c r="E54" s="165"/>
      <c r="F54" s="181" t="s">
        <v>23</v>
      </c>
      <c r="G54" s="182"/>
      <c r="H54" s="182"/>
      <c r="I54" s="183">
        <f>'Rozpočet Pol'!G188</f>
        <v>0</v>
      </c>
      <c r="J54" s="183"/>
    </row>
    <row r="55" spans="1:10" ht="25.5" customHeight="1" x14ac:dyDescent="0.25">
      <c r="A55" s="161"/>
      <c r="B55" s="164" t="s">
        <v>73</v>
      </c>
      <c r="C55" s="163" t="s">
        <v>74</v>
      </c>
      <c r="D55" s="165"/>
      <c r="E55" s="165"/>
      <c r="F55" s="181" t="s">
        <v>23</v>
      </c>
      <c r="G55" s="182"/>
      <c r="H55" s="182"/>
      <c r="I55" s="183">
        <f>'Rozpočet Pol'!G255</f>
        <v>0</v>
      </c>
      <c r="J55" s="183"/>
    </row>
    <row r="56" spans="1:10" ht="25.5" customHeight="1" x14ac:dyDescent="0.25">
      <c r="A56" s="161"/>
      <c r="B56" s="164" t="s">
        <v>75</v>
      </c>
      <c r="C56" s="163" t="s">
        <v>76</v>
      </c>
      <c r="D56" s="165"/>
      <c r="E56" s="165"/>
      <c r="F56" s="181" t="s">
        <v>23</v>
      </c>
      <c r="G56" s="182"/>
      <c r="H56" s="182"/>
      <c r="I56" s="183">
        <f>'Rozpočet Pol'!G261</f>
        <v>0</v>
      </c>
      <c r="J56" s="183"/>
    </row>
    <row r="57" spans="1:10" ht="25.5" customHeight="1" x14ac:dyDescent="0.25">
      <c r="A57" s="161"/>
      <c r="B57" s="164" t="s">
        <v>77</v>
      </c>
      <c r="C57" s="163" t="s">
        <v>78</v>
      </c>
      <c r="D57" s="165"/>
      <c r="E57" s="165"/>
      <c r="F57" s="181" t="s">
        <v>23</v>
      </c>
      <c r="G57" s="182"/>
      <c r="H57" s="182"/>
      <c r="I57" s="183">
        <f>'Rozpočet Pol'!G264</f>
        <v>0</v>
      </c>
      <c r="J57" s="183"/>
    </row>
    <row r="58" spans="1:10" ht="25.5" customHeight="1" x14ac:dyDescent="0.25">
      <c r="A58" s="161"/>
      <c r="B58" s="164" t="s">
        <v>79</v>
      </c>
      <c r="C58" s="163" t="s">
        <v>80</v>
      </c>
      <c r="D58" s="165"/>
      <c r="E58" s="165"/>
      <c r="F58" s="181" t="s">
        <v>23</v>
      </c>
      <c r="G58" s="182"/>
      <c r="H58" s="182"/>
      <c r="I58" s="183">
        <f>'Rozpočet Pol'!G267</f>
        <v>0</v>
      </c>
      <c r="J58" s="183"/>
    </row>
    <row r="59" spans="1:10" ht="25.5" customHeight="1" x14ac:dyDescent="0.25">
      <c r="A59" s="161"/>
      <c r="B59" s="164" t="s">
        <v>81</v>
      </c>
      <c r="C59" s="163" t="s">
        <v>82</v>
      </c>
      <c r="D59" s="165"/>
      <c r="E59" s="165"/>
      <c r="F59" s="181" t="s">
        <v>25</v>
      </c>
      <c r="G59" s="182"/>
      <c r="H59" s="182"/>
      <c r="I59" s="183">
        <f>'Rozpočet Pol'!G269</f>
        <v>0</v>
      </c>
      <c r="J59" s="183"/>
    </row>
    <row r="60" spans="1:10" ht="25.5" customHeight="1" x14ac:dyDescent="0.25">
      <c r="A60" s="161"/>
      <c r="B60" s="164" t="s">
        <v>83</v>
      </c>
      <c r="C60" s="163" t="s">
        <v>84</v>
      </c>
      <c r="D60" s="165"/>
      <c r="E60" s="165"/>
      <c r="F60" s="181" t="s">
        <v>23</v>
      </c>
      <c r="G60" s="182"/>
      <c r="H60" s="182"/>
      <c r="I60" s="183">
        <f>'Rozpočet Pol'!G271</f>
        <v>0</v>
      </c>
      <c r="J60" s="183"/>
    </row>
    <row r="61" spans="1:10" ht="25.5" customHeight="1" x14ac:dyDescent="0.25">
      <c r="A61" s="161"/>
      <c r="B61" s="164" t="s">
        <v>85</v>
      </c>
      <c r="C61" s="163" t="s">
        <v>86</v>
      </c>
      <c r="D61" s="165"/>
      <c r="E61" s="165"/>
      <c r="F61" s="181" t="s">
        <v>23</v>
      </c>
      <c r="G61" s="182"/>
      <c r="H61" s="182"/>
      <c r="I61" s="183">
        <f>'Rozpočet Pol'!G282</f>
        <v>0</v>
      </c>
      <c r="J61" s="183"/>
    </row>
    <row r="62" spans="1:10" ht="25.5" customHeight="1" x14ac:dyDescent="0.25">
      <c r="A62" s="161"/>
      <c r="B62" s="164" t="s">
        <v>87</v>
      </c>
      <c r="C62" s="163" t="s">
        <v>26</v>
      </c>
      <c r="D62" s="165"/>
      <c r="E62" s="165"/>
      <c r="F62" s="181" t="s">
        <v>87</v>
      </c>
      <c r="G62" s="182"/>
      <c r="H62" s="182"/>
      <c r="I62" s="183">
        <f>'Rozpočet Pol'!G289</f>
        <v>0</v>
      </c>
      <c r="J62" s="183"/>
    </row>
    <row r="63" spans="1:10" ht="25.5" customHeight="1" x14ac:dyDescent="0.25">
      <c r="A63" s="161"/>
      <c r="B63" s="175" t="s">
        <v>88</v>
      </c>
      <c r="C63" s="176" t="s">
        <v>27</v>
      </c>
      <c r="D63" s="177"/>
      <c r="E63" s="177"/>
      <c r="F63" s="184" t="s">
        <v>88</v>
      </c>
      <c r="G63" s="185"/>
      <c r="H63" s="185"/>
      <c r="I63" s="186">
        <f>'Rozpočet Pol'!G302</f>
        <v>0</v>
      </c>
      <c r="J63" s="186"/>
    </row>
    <row r="64" spans="1:10" ht="25.5" customHeight="1" x14ac:dyDescent="0.25">
      <c r="A64" s="162"/>
      <c r="B64" s="168" t="s">
        <v>1</v>
      </c>
      <c r="C64" s="168"/>
      <c r="D64" s="169"/>
      <c r="E64" s="169"/>
      <c r="F64" s="187"/>
      <c r="G64" s="188"/>
      <c r="H64" s="188"/>
      <c r="I64" s="189">
        <f>SUM(I47:I63)</f>
        <v>0</v>
      </c>
      <c r="J64" s="189"/>
    </row>
    <row r="65" spans="6:10" x14ac:dyDescent="0.25">
      <c r="F65" s="190"/>
      <c r="G65" s="128"/>
      <c r="H65" s="190"/>
      <c r="I65" s="128"/>
      <c r="J65" s="128"/>
    </row>
    <row r="66" spans="6:10" x14ac:dyDescent="0.25">
      <c r="F66" s="190"/>
      <c r="G66" s="128"/>
      <c r="H66" s="190"/>
      <c r="I66" s="128"/>
      <c r="J66" s="128"/>
    </row>
    <row r="67" spans="6:10" x14ac:dyDescent="0.25">
      <c r="F67" s="190"/>
      <c r="G67" s="128"/>
      <c r="H67" s="190"/>
      <c r="I67" s="128"/>
      <c r="J67" s="128"/>
    </row>
  </sheetData>
  <sheetProtection algorithmName="SHA-512" hashValue="zIzwF5s1lIFNnKytnfw9yz77oEb/zlEZ+/COBKcjzbC3Y9jGSUAPaFMUUT2uknBzUAUrdTDJY+qeETRaRC8eQQ==" saltValue="CFUHlBPc4maJXCnW2px+xg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5">
    <mergeCell ref="I63:J63"/>
    <mergeCell ref="C63:E63"/>
    <mergeCell ref="I64:J64"/>
    <mergeCell ref="I60:J60"/>
    <mergeCell ref="C60:E60"/>
    <mergeCell ref="I61:J61"/>
    <mergeCell ref="C61:E61"/>
    <mergeCell ref="I62:J62"/>
    <mergeCell ref="C62:E62"/>
    <mergeCell ref="I57:J57"/>
    <mergeCell ref="C57:E57"/>
    <mergeCell ref="I58:J58"/>
    <mergeCell ref="C58:E58"/>
    <mergeCell ref="I59:J59"/>
    <mergeCell ref="C59:E59"/>
    <mergeCell ref="I54:J54"/>
    <mergeCell ref="C54:E54"/>
    <mergeCell ref="I55:J55"/>
    <mergeCell ref="C55:E55"/>
    <mergeCell ref="I56:J56"/>
    <mergeCell ref="C56:E56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26AD-22FD-4E25-8A03-1B49AB6A02B1}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6" customWidth="1"/>
    <col min="2" max="2" width="14.44140625" style="6" customWidth="1"/>
    <col min="3" max="3" width="38.33203125" style="10" customWidth="1"/>
    <col min="4" max="4" width="4.5546875" style="6" customWidth="1"/>
    <col min="5" max="5" width="10.5546875" style="6" customWidth="1"/>
    <col min="6" max="6" width="9.88671875" style="6" customWidth="1"/>
    <col min="7" max="7" width="12.6640625" style="6" customWidth="1"/>
    <col min="8" max="16384" width="9.109375" style="6"/>
  </cols>
  <sheetData>
    <row r="1" spans="1:7" ht="15.6" x14ac:dyDescent="0.25">
      <c r="A1" s="99" t="s">
        <v>6</v>
      </c>
      <c r="B1" s="99"/>
      <c r="C1" s="100"/>
      <c r="D1" s="99"/>
      <c r="E1" s="99"/>
      <c r="F1" s="99"/>
      <c r="G1" s="99"/>
    </row>
    <row r="2" spans="1:7" ht="24.9" customHeight="1" x14ac:dyDescent="0.25">
      <c r="A2" s="76" t="s">
        <v>41</v>
      </c>
      <c r="B2" s="75"/>
      <c r="C2" s="101"/>
      <c r="D2" s="101"/>
      <c r="E2" s="101"/>
      <c r="F2" s="101"/>
      <c r="G2" s="102"/>
    </row>
    <row r="3" spans="1:7" ht="24.9" hidden="1" customHeight="1" x14ac:dyDescent="0.25">
      <c r="A3" s="76" t="s">
        <v>7</v>
      </c>
      <c r="B3" s="75"/>
      <c r="C3" s="101"/>
      <c r="D3" s="101"/>
      <c r="E3" s="101"/>
      <c r="F3" s="101"/>
      <c r="G3" s="102"/>
    </row>
    <row r="4" spans="1:7" ht="24.9" hidden="1" customHeight="1" x14ac:dyDescent="0.25">
      <c r="A4" s="76" t="s">
        <v>8</v>
      </c>
      <c r="B4" s="75"/>
      <c r="C4" s="101"/>
      <c r="D4" s="101"/>
      <c r="E4" s="101"/>
      <c r="F4" s="101"/>
      <c r="G4" s="102"/>
    </row>
    <row r="5" spans="1:7" hidden="1" x14ac:dyDescent="0.25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2895-167A-44F3-8E69-5EF9BBAC8DED}">
  <sheetPr>
    <outlinePr summaryBelow="0"/>
  </sheetPr>
  <dimension ref="A1:BH320"/>
  <sheetViews>
    <sheetView topLeftCell="A259" workbookViewId="0">
      <selection sqref="A1:G1"/>
    </sheetView>
  </sheetViews>
  <sheetFormatPr defaultRowHeight="13.2" outlineLevelRow="1" x14ac:dyDescent="0.25"/>
  <cols>
    <col min="1" max="1" width="4.33203125" customWidth="1"/>
    <col min="2" max="2" width="14.44140625" style="127" customWidth="1"/>
    <col min="3" max="3" width="38.33203125" style="127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13" width="0" hidden="1" customWidth="1"/>
    <col min="18" max="21" width="0" hidden="1" customWidth="1"/>
    <col min="29" max="39" width="0" hidden="1" customWidth="1"/>
  </cols>
  <sheetData>
    <row r="1" spans="1:60" ht="15.75" customHeight="1" x14ac:dyDescent="0.3">
      <c r="A1" s="193" t="s">
        <v>6</v>
      </c>
      <c r="B1" s="193"/>
      <c r="C1" s="193"/>
      <c r="D1" s="193"/>
      <c r="E1" s="193"/>
      <c r="F1" s="193"/>
      <c r="G1" s="193"/>
      <c r="AE1" t="s">
        <v>90</v>
      </c>
    </row>
    <row r="2" spans="1:60" ht="25.05" customHeight="1" x14ac:dyDescent="0.25">
      <c r="A2" s="200" t="s">
        <v>89</v>
      </c>
      <c r="B2" s="194"/>
      <c r="C2" s="195" t="s">
        <v>45</v>
      </c>
      <c r="D2" s="196"/>
      <c r="E2" s="196"/>
      <c r="F2" s="196"/>
      <c r="G2" s="202"/>
      <c r="AE2" t="s">
        <v>91</v>
      </c>
    </row>
    <row r="3" spans="1:60" ht="25.05" hidden="1" customHeight="1" x14ac:dyDescent="0.25">
      <c r="A3" s="201" t="s">
        <v>7</v>
      </c>
      <c r="B3" s="199"/>
      <c r="C3" s="197"/>
      <c r="D3" s="198"/>
      <c r="E3" s="198"/>
      <c r="F3" s="198"/>
      <c r="G3" s="203"/>
      <c r="AE3" t="s">
        <v>92</v>
      </c>
    </row>
    <row r="4" spans="1:60" ht="25.05" hidden="1" customHeight="1" x14ac:dyDescent="0.25">
      <c r="A4" s="201" t="s">
        <v>8</v>
      </c>
      <c r="B4" s="199"/>
      <c r="C4" s="197"/>
      <c r="D4" s="198"/>
      <c r="E4" s="198"/>
      <c r="F4" s="198"/>
      <c r="G4" s="203"/>
      <c r="AE4" t="s">
        <v>93</v>
      </c>
    </row>
    <row r="5" spans="1:60" hidden="1" x14ac:dyDescent="0.25">
      <c r="A5" s="204" t="s">
        <v>94</v>
      </c>
      <c r="B5" s="205"/>
      <c r="C5" s="206"/>
      <c r="D5" s="207"/>
      <c r="E5" s="207"/>
      <c r="F5" s="207"/>
      <c r="G5" s="208"/>
      <c r="AE5" t="s">
        <v>95</v>
      </c>
    </row>
    <row r="7" spans="1:60" ht="39.6" x14ac:dyDescent="0.25">
      <c r="A7" s="213" t="s">
        <v>96</v>
      </c>
      <c r="B7" s="214" t="s">
        <v>97</v>
      </c>
      <c r="C7" s="214" t="s">
        <v>98</v>
      </c>
      <c r="D7" s="213" t="s">
        <v>99</v>
      </c>
      <c r="E7" s="213" t="s">
        <v>100</v>
      </c>
      <c r="F7" s="209" t="s">
        <v>101</v>
      </c>
      <c r="G7" s="234" t="s">
        <v>28</v>
      </c>
      <c r="H7" s="235" t="s">
        <v>29</v>
      </c>
      <c r="I7" s="235" t="s">
        <v>102</v>
      </c>
      <c r="J7" s="235" t="s">
        <v>30</v>
      </c>
      <c r="K7" s="235" t="s">
        <v>103</v>
      </c>
      <c r="L7" s="235" t="s">
        <v>104</v>
      </c>
      <c r="M7" s="235" t="s">
        <v>105</v>
      </c>
      <c r="N7" s="235" t="s">
        <v>106</v>
      </c>
      <c r="O7" s="235" t="s">
        <v>107</v>
      </c>
      <c r="P7" s="235" t="s">
        <v>108</v>
      </c>
      <c r="Q7" s="235" t="s">
        <v>109</v>
      </c>
      <c r="R7" s="235" t="s">
        <v>110</v>
      </c>
      <c r="S7" s="235" t="s">
        <v>111</v>
      </c>
      <c r="T7" s="235" t="s">
        <v>112</v>
      </c>
      <c r="U7" s="216" t="s">
        <v>113</v>
      </c>
    </row>
    <row r="8" spans="1:60" x14ac:dyDescent="0.25">
      <c r="A8" s="236" t="s">
        <v>114</v>
      </c>
      <c r="B8" s="237" t="s">
        <v>57</v>
      </c>
      <c r="C8" s="238" t="s">
        <v>58</v>
      </c>
      <c r="D8" s="239"/>
      <c r="E8" s="240"/>
      <c r="F8" s="241"/>
      <c r="G8" s="241">
        <f>SUMIF(AE9:AE126,"&lt;&gt;NOR",G9:G126)</f>
        <v>0</v>
      </c>
      <c r="H8" s="241"/>
      <c r="I8" s="241">
        <f>SUM(I9:I126)</f>
        <v>0</v>
      </c>
      <c r="J8" s="241"/>
      <c r="K8" s="241">
        <f>SUM(K9:K126)</f>
        <v>0</v>
      </c>
      <c r="L8" s="241"/>
      <c r="M8" s="241">
        <f>SUM(M9:M126)</f>
        <v>0</v>
      </c>
      <c r="N8" s="215"/>
      <c r="O8" s="215">
        <f>SUM(O9:O126)</f>
        <v>206.42184</v>
      </c>
      <c r="P8" s="215"/>
      <c r="Q8" s="215">
        <f>SUM(Q9:Q126)</f>
        <v>0</v>
      </c>
      <c r="R8" s="215"/>
      <c r="S8" s="215"/>
      <c r="T8" s="236"/>
      <c r="U8" s="215">
        <f>SUM(U9:U126)</f>
        <v>494.04</v>
      </c>
      <c r="AE8" t="s">
        <v>115</v>
      </c>
    </row>
    <row r="9" spans="1:60" outlineLevel="1" x14ac:dyDescent="0.25">
      <c r="A9" s="211">
        <v>1</v>
      </c>
      <c r="B9" s="217" t="s">
        <v>116</v>
      </c>
      <c r="C9" s="264" t="s">
        <v>117</v>
      </c>
      <c r="D9" s="219" t="s">
        <v>118</v>
      </c>
      <c r="E9" s="227">
        <v>90</v>
      </c>
      <c r="F9" s="231">
        <f>H9+J9</f>
        <v>0</v>
      </c>
      <c r="G9" s="232">
        <f>ROUND(E9*F9,2)</f>
        <v>0</v>
      </c>
      <c r="H9" s="232"/>
      <c r="I9" s="232">
        <f>ROUND(E9*H9,2)</f>
        <v>0</v>
      </c>
      <c r="J9" s="232"/>
      <c r="K9" s="232">
        <f>ROUND(E9*J9,2)</f>
        <v>0</v>
      </c>
      <c r="L9" s="232">
        <v>21</v>
      </c>
      <c r="M9" s="232">
        <f>G9*(1+L9/100)</f>
        <v>0</v>
      </c>
      <c r="N9" s="220">
        <v>0</v>
      </c>
      <c r="O9" s="220">
        <f>ROUND(E9*N9,5)</f>
        <v>0</v>
      </c>
      <c r="P9" s="220">
        <v>0</v>
      </c>
      <c r="Q9" s="220">
        <f>ROUND(E9*P9,5)</f>
        <v>0</v>
      </c>
      <c r="R9" s="220"/>
      <c r="S9" s="220"/>
      <c r="T9" s="221">
        <v>0.20300000000000001</v>
      </c>
      <c r="U9" s="220">
        <f>ROUND(E9*T9,2)</f>
        <v>18.27</v>
      </c>
      <c r="V9" s="210"/>
      <c r="W9" s="210"/>
      <c r="X9" s="210"/>
      <c r="Y9" s="210"/>
      <c r="Z9" s="210"/>
      <c r="AA9" s="210"/>
      <c r="AB9" s="210"/>
      <c r="AC9" s="210"/>
      <c r="AD9" s="210"/>
      <c r="AE9" s="210" t="s">
        <v>119</v>
      </c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5">
      <c r="A10" s="211">
        <v>2</v>
      </c>
      <c r="B10" s="217" t="s">
        <v>120</v>
      </c>
      <c r="C10" s="264" t="s">
        <v>121</v>
      </c>
      <c r="D10" s="219" t="s">
        <v>122</v>
      </c>
      <c r="E10" s="227">
        <v>30</v>
      </c>
      <c r="F10" s="231">
        <f>H10+J10</f>
        <v>0</v>
      </c>
      <c r="G10" s="232">
        <f>ROUND(E10*F10,2)</f>
        <v>0</v>
      </c>
      <c r="H10" s="232"/>
      <c r="I10" s="232">
        <f>ROUND(E10*H10,2)</f>
        <v>0</v>
      </c>
      <c r="J10" s="232"/>
      <c r="K10" s="232">
        <f>ROUND(E10*J10,2)</f>
        <v>0</v>
      </c>
      <c r="L10" s="232">
        <v>21</v>
      </c>
      <c r="M10" s="232">
        <f>G10*(1+L10/100)</f>
        <v>0</v>
      </c>
      <c r="N10" s="220">
        <v>0</v>
      </c>
      <c r="O10" s="220">
        <f>ROUND(E10*N10,5)</f>
        <v>0</v>
      </c>
      <c r="P10" s="220">
        <v>0</v>
      </c>
      <c r="Q10" s="220">
        <f>ROUND(E10*P10,5)</f>
        <v>0</v>
      </c>
      <c r="R10" s="220"/>
      <c r="S10" s="220"/>
      <c r="T10" s="221">
        <v>0</v>
      </c>
      <c r="U10" s="220">
        <f>ROUND(E10*T10,2)</f>
        <v>0</v>
      </c>
      <c r="V10" s="210"/>
      <c r="W10" s="210"/>
      <c r="X10" s="210"/>
      <c r="Y10" s="210"/>
      <c r="Z10" s="210"/>
      <c r="AA10" s="210"/>
      <c r="AB10" s="210"/>
      <c r="AC10" s="210"/>
      <c r="AD10" s="210"/>
      <c r="AE10" s="210" t="s">
        <v>123</v>
      </c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5">
      <c r="A11" s="211">
        <v>3</v>
      </c>
      <c r="B11" s="217" t="s">
        <v>124</v>
      </c>
      <c r="C11" s="264" t="s">
        <v>125</v>
      </c>
      <c r="D11" s="219" t="s">
        <v>126</v>
      </c>
      <c r="E11" s="227">
        <v>4</v>
      </c>
      <c r="F11" s="231">
        <f>H11+J11</f>
        <v>0</v>
      </c>
      <c r="G11" s="232">
        <f>ROUND(E11*F11,2)</f>
        <v>0</v>
      </c>
      <c r="H11" s="232"/>
      <c r="I11" s="232">
        <f>ROUND(E11*H11,2)</f>
        <v>0</v>
      </c>
      <c r="J11" s="232"/>
      <c r="K11" s="232">
        <f>ROUND(E11*J11,2)</f>
        <v>0</v>
      </c>
      <c r="L11" s="232">
        <v>21</v>
      </c>
      <c r="M11" s="232">
        <f>G11*(1+L11/100)</f>
        <v>0</v>
      </c>
      <c r="N11" s="220">
        <v>1.269E-2</v>
      </c>
      <c r="O11" s="220">
        <f>ROUND(E11*N11,5)</f>
        <v>5.076E-2</v>
      </c>
      <c r="P11" s="220">
        <v>0</v>
      </c>
      <c r="Q11" s="220">
        <f>ROUND(E11*P11,5)</f>
        <v>0</v>
      </c>
      <c r="R11" s="220"/>
      <c r="S11" s="220"/>
      <c r="T11" s="221">
        <v>1.153</v>
      </c>
      <c r="U11" s="220">
        <f>ROUND(E11*T11,2)</f>
        <v>4.6100000000000003</v>
      </c>
      <c r="V11" s="210"/>
      <c r="W11" s="210"/>
      <c r="X11" s="210"/>
      <c r="Y11" s="210"/>
      <c r="Z11" s="210"/>
      <c r="AA11" s="210"/>
      <c r="AB11" s="210"/>
      <c r="AC11" s="210"/>
      <c r="AD11" s="210"/>
      <c r="AE11" s="210" t="s">
        <v>119</v>
      </c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5">
      <c r="A12" s="211">
        <v>4</v>
      </c>
      <c r="B12" s="217" t="s">
        <v>127</v>
      </c>
      <c r="C12" s="264" t="s">
        <v>128</v>
      </c>
      <c r="D12" s="219" t="s">
        <v>129</v>
      </c>
      <c r="E12" s="227">
        <v>27</v>
      </c>
      <c r="F12" s="231">
        <f>H12+J12</f>
        <v>0</v>
      </c>
      <c r="G12" s="232">
        <f>ROUND(E12*F12,2)</f>
        <v>0</v>
      </c>
      <c r="H12" s="232"/>
      <c r="I12" s="232">
        <f>ROUND(E12*H12,2)</f>
        <v>0</v>
      </c>
      <c r="J12" s="232"/>
      <c r="K12" s="232">
        <f>ROUND(E12*J12,2)</f>
        <v>0</v>
      </c>
      <c r="L12" s="232">
        <v>21</v>
      </c>
      <c r="M12" s="232">
        <f>G12*(1+L12/100)</f>
        <v>0</v>
      </c>
      <c r="N12" s="220">
        <v>0</v>
      </c>
      <c r="O12" s="220">
        <f>ROUND(E12*N12,5)</f>
        <v>0</v>
      </c>
      <c r="P12" s="220">
        <v>0</v>
      </c>
      <c r="Q12" s="220">
        <f>ROUND(E12*P12,5)</f>
        <v>0</v>
      </c>
      <c r="R12" s="220"/>
      <c r="S12" s="220"/>
      <c r="T12" s="221">
        <v>3.2000000000000001E-2</v>
      </c>
      <c r="U12" s="220">
        <f>ROUND(E12*T12,2)</f>
        <v>0.86</v>
      </c>
      <c r="V12" s="210"/>
      <c r="W12" s="210"/>
      <c r="X12" s="210"/>
      <c r="Y12" s="210"/>
      <c r="Z12" s="210"/>
      <c r="AA12" s="210"/>
      <c r="AB12" s="210"/>
      <c r="AC12" s="210"/>
      <c r="AD12" s="210"/>
      <c r="AE12" s="210" t="s">
        <v>119</v>
      </c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5">
      <c r="A13" s="211"/>
      <c r="B13" s="217"/>
      <c r="C13" s="265" t="s">
        <v>130</v>
      </c>
      <c r="D13" s="222"/>
      <c r="E13" s="228">
        <v>21.5</v>
      </c>
      <c r="F13" s="232"/>
      <c r="G13" s="232"/>
      <c r="H13" s="232"/>
      <c r="I13" s="232"/>
      <c r="J13" s="232"/>
      <c r="K13" s="232"/>
      <c r="L13" s="232"/>
      <c r="M13" s="232"/>
      <c r="N13" s="220"/>
      <c r="O13" s="220"/>
      <c r="P13" s="220"/>
      <c r="Q13" s="220"/>
      <c r="R13" s="220"/>
      <c r="S13" s="220"/>
      <c r="T13" s="221"/>
      <c r="U13" s="220"/>
      <c r="V13" s="210"/>
      <c r="W13" s="210"/>
      <c r="X13" s="210"/>
      <c r="Y13" s="210"/>
      <c r="Z13" s="210"/>
      <c r="AA13" s="210"/>
      <c r="AB13" s="210"/>
      <c r="AC13" s="210"/>
      <c r="AD13" s="210"/>
      <c r="AE13" s="210" t="s">
        <v>131</v>
      </c>
      <c r="AF13" s="210">
        <v>0</v>
      </c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5">
      <c r="A14" s="211"/>
      <c r="B14" s="217"/>
      <c r="C14" s="265" t="s">
        <v>132</v>
      </c>
      <c r="D14" s="222"/>
      <c r="E14" s="228">
        <v>5.5</v>
      </c>
      <c r="F14" s="232"/>
      <c r="G14" s="232"/>
      <c r="H14" s="232"/>
      <c r="I14" s="232"/>
      <c r="J14" s="232"/>
      <c r="K14" s="232"/>
      <c r="L14" s="232"/>
      <c r="M14" s="232"/>
      <c r="N14" s="220"/>
      <c r="O14" s="220"/>
      <c r="P14" s="220"/>
      <c r="Q14" s="220"/>
      <c r="R14" s="220"/>
      <c r="S14" s="220"/>
      <c r="T14" s="221"/>
      <c r="U14" s="220"/>
      <c r="V14" s="210"/>
      <c r="W14" s="210"/>
      <c r="X14" s="210"/>
      <c r="Y14" s="210"/>
      <c r="Z14" s="210"/>
      <c r="AA14" s="210"/>
      <c r="AB14" s="210"/>
      <c r="AC14" s="210"/>
      <c r="AD14" s="210"/>
      <c r="AE14" s="210" t="s">
        <v>131</v>
      </c>
      <c r="AF14" s="210">
        <v>0</v>
      </c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5">
      <c r="A15" s="211">
        <v>5</v>
      </c>
      <c r="B15" s="217" t="s">
        <v>133</v>
      </c>
      <c r="C15" s="264" t="s">
        <v>134</v>
      </c>
      <c r="D15" s="219" t="s">
        <v>129</v>
      </c>
      <c r="E15" s="227">
        <v>6</v>
      </c>
      <c r="F15" s="231">
        <f>H15+J15</f>
        <v>0</v>
      </c>
      <c r="G15" s="232">
        <f>ROUND(E15*F15,2)</f>
        <v>0</v>
      </c>
      <c r="H15" s="232"/>
      <c r="I15" s="232">
        <f>ROUND(E15*H15,2)</f>
        <v>0</v>
      </c>
      <c r="J15" s="232"/>
      <c r="K15" s="232">
        <f>ROUND(E15*J15,2)</f>
        <v>0</v>
      </c>
      <c r="L15" s="232">
        <v>21</v>
      </c>
      <c r="M15" s="232">
        <f>G15*(1+L15/100)</f>
        <v>0</v>
      </c>
      <c r="N15" s="220">
        <v>0</v>
      </c>
      <c r="O15" s="220">
        <f>ROUND(E15*N15,5)</f>
        <v>0</v>
      </c>
      <c r="P15" s="220">
        <v>0</v>
      </c>
      <c r="Q15" s="220">
        <f>ROUND(E15*P15,5)</f>
        <v>0</v>
      </c>
      <c r="R15" s="220"/>
      <c r="S15" s="220"/>
      <c r="T15" s="221">
        <v>1.7629999999999999</v>
      </c>
      <c r="U15" s="220">
        <f>ROUND(E15*T15,2)</f>
        <v>10.58</v>
      </c>
      <c r="V15" s="210"/>
      <c r="W15" s="210"/>
      <c r="X15" s="210"/>
      <c r="Y15" s="210"/>
      <c r="Z15" s="210"/>
      <c r="AA15" s="210"/>
      <c r="AB15" s="210"/>
      <c r="AC15" s="210"/>
      <c r="AD15" s="210"/>
      <c r="AE15" s="210" t="s">
        <v>119</v>
      </c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5">
      <c r="A16" s="211"/>
      <c r="B16" s="217"/>
      <c r="C16" s="265" t="s">
        <v>135</v>
      </c>
      <c r="D16" s="222"/>
      <c r="E16" s="228">
        <v>6</v>
      </c>
      <c r="F16" s="232"/>
      <c r="G16" s="232"/>
      <c r="H16" s="232"/>
      <c r="I16" s="232"/>
      <c r="J16" s="232"/>
      <c r="K16" s="232"/>
      <c r="L16" s="232"/>
      <c r="M16" s="232"/>
      <c r="N16" s="220"/>
      <c r="O16" s="220"/>
      <c r="P16" s="220"/>
      <c r="Q16" s="220"/>
      <c r="R16" s="220"/>
      <c r="S16" s="220"/>
      <c r="T16" s="221"/>
      <c r="U16" s="220"/>
      <c r="V16" s="210"/>
      <c r="W16" s="210"/>
      <c r="X16" s="210"/>
      <c r="Y16" s="210"/>
      <c r="Z16" s="210"/>
      <c r="AA16" s="210"/>
      <c r="AB16" s="210"/>
      <c r="AC16" s="210"/>
      <c r="AD16" s="210"/>
      <c r="AE16" s="210" t="s">
        <v>131</v>
      </c>
      <c r="AF16" s="210">
        <v>0</v>
      </c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5">
      <c r="A17" s="211">
        <v>6</v>
      </c>
      <c r="B17" s="217" t="s">
        <v>136</v>
      </c>
      <c r="C17" s="264" t="s">
        <v>137</v>
      </c>
      <c r="D17" s="219" t="s">
        <v>129</v>
      </c>
      <c r="E17" s="227">
        <v>4.2300000000000004</v>
      </c>
      <c r="F17" s="231">
        <f>H17+J17</f>
        <v>0</v>
      </c>
      <c r="G17" s="232">
        <f>ROUND(E17*F17,2)</f>
        <v>0</v>
      </c>
      <c r="H17" s="232"/>
      <c r="I17" s="232">
        <f>ROUND(E17*H17,2)</f>
        <v>0</v>
      </c>
      <c r="J17" s="232"/>
      <c r="K17" s="232">
        <f>ROUND(E17*J17,2)</f>
        <v>0</v>
      </c>
      <c r="L17" s="232">
        <v>21</v>
      </c>
      <c r="M17" s="232">
        <f>G17*(1+L17/100)</f>
        <v>0</v>
      </c>
      <c r="N17" s="220">
        <v>0</v>
      </c>
      <c r="O17" s="220">
        <f>ROUND(E17*N17,5)</f>
        <v>0</v>
      </c>
      <c r="P17" s="220">
        <v>0</v>
      </c>
      <c r="Q17" s="220">
        <f>ROUND(E17*P17,5)</f>
        <v>0</v>
      </c>
      <c r="R17" s="220"/>
      <c r="S17" s="220"/>
      <c r="T17" s="221">
        <v>0.36499999999999999</v>
      </c>
      <c r="U17" s="220">
        <f>ROUND(E17*T17,2)</f>
        <v>1.54</v>
      </c>
      <c r="V17" s="210"/>
      <c r="W17" s="210"/>
      <c r="X17" s="210"/>
      <c r="Y17" s="210"/>
      <c r="Z17" s="210"/>
      <c r="AA17" s="210"/>
      <c r="AB17" s="210"/>
      <c r="AC17" s="210"/>
      <c r="AD17" s="210"/>
      <c r="AE17" s="210" t="s">
        <v>119</v>
      </c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5">
      <c r="A18" s="211"/>
      <c r="B18" s="217"/>
      <c r="C18" s="265" t="s">
        <v>138</v>
      </c>
      <c r="D18" s="222"/>
      <c r="E18" s="228">
        <v>4.2300000000000004</v>
      </c>
      <c r="F18" s="232"/>
      <c r="G18" s="232"/>
      <c r="H18" s="232"/>
      <c r="I18" s="232"/>
      <c r="J18" s="232"/>
      <c r="K18" s="232"/>
      <c r="L18" s="232"/>
      <c r="M18" s="232"/>
      <c r="N18" s="220"/>
      <c r="O18" s="220"/>
      <c r="P18" s="220"/>
      <c r="Q18" s="220"/>
      <c r="R18" s="220"/>
      <c r="S18" s="220"/>
      <c r="T18" s="221"/>
      <c r="U18" s="220"/>
      <c r="V18" s="210"/>
      <c r="W18" s="210"/>
      <c r="X18" s="210"/>
      <c r="Y18" s="210"/>
      <c r="Z18" s="210"/>
      <c r="AA18" s="210"/>
      <c r="AB18" s="210"/>
      <c r="AC18" s="210"/>
      <c r="AD18" s="210"/>
      <c r="AE18" s="210" t="s">
        <v>131</v>
      </c>
      <c r="AF18" s="210">
        <v>0</v>
      </c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5">
      <c r="A19" s="211">
        <v>7</v>
      </c>
      <c r="B19" s="217" t="s">
        <v>139</v>
      </c>
      <c r="C19" s="264" t="s">
        <v>140</v>
      </c>
      <c r="D19" s="219" t="s">
        <v>129</v>
      </c>
      <c r="E19" s="227">
        <v>4.2300000000000004</v>
      </c>
      <c r="F19" s="231">
        <f>H19+J19</f>
        <v>0</v>
      </c>
      <c r="G19" s="232">
        <f>ROUND(E19*F19,2)</f>
        <v>0</v>
      </c>
      <c r="H19" s="232"/>
      <c r="I19" s="232">
        <f>ROUND(E19*H19,2)</f>
        <v>0</v>
      </c>
      <c r="J19" s="232"/>
      <c r="K19" s="232">
        <f>ROUND(E19*J19,2)</f>
        <v>0</v>
      </c>
      <c r="L19" s="232">
        <v>21</v>
      </c>
      <c r="M19" s="232">
        <f>G19*(1+L19/100)</f>
        <v>0</v>
      </c>
      <c r="N19" s="220">
        <v>0</v>
      </c>
      <c r="O19" s="220">
        <f>ROUND(E19*N19,5)</f>
        <v>0</v>
      </c>
      <c r="P19" s="220">
        <v>0</v>
      </c>
      <c r="Q19" s="220">
        <f>ROUND(E19*P19,5)</f>
        <v>0</v>
      </c>
      <c r="R19" s="220"/>
      <c r="S19" s="220"/>
      <c r="T19" s="221">
        <v>0.38979999999999998</v>
      </c>
      <c r="U19" s="220">
        <f>ROUND(E19*T19,2)</f>
        <v>1.65</v>
      </c>
      <c r="V19" s="210"/>
      <c r="W19" s="210"/>
      <c r="X19" s="210"/>
      <c r="Y19" s="210"/>
      <c r="Z19" s="210"/>
      <c r="AA19" s="210"/>
      <c r="AB19" s="210"/>
      <c r="AC19" s="210"/>
      <c r="AD19" s="210"/>
      <c r="AE19" s="210" t="s">
        <v>119</v>
      </c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5">
      <c r="A20" s="211">
        <v>8</v>
      </c>
      <c r="B20" s="217" t="s">
        <v>141</v>
      </c>
      <c r="C20" s="264" t="s">
        <v>142</v>
      </c>
      <c r="D20" s="219" t="s">
        <v>129</v>
      </c>
      <c r="E20" s="227">
        <v>167.66800000000001</v>
      </c>
      <c r="F20" s="231">
        <f>H20+J20</f>
        <v>0</v>
      </c>
      <c r="G20" s="232">
        <f>ROUND(E20*F20,2)</f>
        <v>0</v>
      </c>
      <c r="H20" s="232"/>
      <c r="I20" s="232">
        <f>ROUND(E20*H20,2)</f>
        <v>0</v>
      </c>
      <c r="J20" s="232"/>
      <c r="K20" s="232">
        <f>ROUND(E20*J20,2)</f>
        <v>0</v>
      </c>
      <c r="L20" s="232">
        <v>21</v>
      </c>
      <c r="M20" s="232">
        <f>G20*(1+L20/100)</f>
        <v>0</v>
      </c>
      <c r="N20" s="220">
        <v>0</v>
      </c>
      <c r="O20" s="220">
        <f>ROUND(E20*N20,5)</f>
        <v>0</v>
      </c>
      <c r="P20" s="220">
        <v>0</v>
      </c>
      <c r="Q20" s="220">
        <f>ROUND(E20*P20,5)</f>
        <v>0</v>
      </c>
      <c r="R20" s="220"/>
      <c r="S20" s="220"/>
      <c r="T20" s="221">
        <v>0.16</v>
      </c>
      <c r="U20" s="220">
        <f>ROUND(E20*T20,2)</f>
        <v>26.83</v>
      </c>
      <c r="V20" s="210"/>
      <c r="W20" s="210"/>
      <c r="X20" s="210"/>
      <c r="Y20" s="210"/>
      <c r="Z20" s="210"/>
      <c r="AA20" s="210"/>
      <c r="AB20" s="210"/>
      <c r="AC20" s="210"/>
      <c r="AD20" s="210"/>
      <c r="AE20" s="210" t="s">
        <v>119</v>
      </c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5">
      <c r="A21" s="211"/>
      <c r="B21" s="217"/>
      <c r="C21" s="265" t="s">
        <v>143</v>
      </c>
      <c r="D21" s="222"/>
      <c r="E21" s="228">
        <v>4.375</v>
      </c>
      <c r="F21" s="232"/>
      <c r="G21" s="232"/>
      <c r="H21" s="232"/>
      <c r="I21" s="232"/>
      <c r="J21" s="232"/>
      <c r="K21" s="232"/>
      <c r="L21" s="232"/>
      <c r="M21" s="232"/>
      <c r="N21" s="220"/>
      <c r="O21" s="220"/>
      <c r="P21" s="220"/>
      <c r="Q21" s="220"/>
      <c r="R21" s="220"/>
      <c r="S21" s="220"/>
      <c r="T21" s="221"/>
      <c r="U21" s="220"/>
      <c r="V21" s="210"/>
      <c r="W21" s="210"/>
      <c r="X21" s="210"/>
      <c r="Y21" s="210"/>
      <c r="Z21" s="210"/>
      <c r="AA21" s="210"/>
      <c r="AB21" s="210"/>
      <c r="AC21" s="210"/>
      <c r="AD21" s="210"/>
      <c r="AE21" s="210" t="s">
        <v>131</v>
      </c>
      <c r="AF21" s="210">
        <v>0</v>
      </c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5">
      <c r="A22" s="211"/>
      <c r="B22" s="217"/>
      <c r="C22" s="265" t="s">
        <v>144</v>
      </c>
      <c r="D22" s="222"/>
      <c r="E22" s="228">
        <v>104.72799999999999</v>
      </c>
      <c r="F22" s="232"/>
      <c r="G22" s="232"/>
      <c r="H22" s="232"/>
      <c r="I22" s="232"/>
      <c r="J22" s="232"/>
      <c r="K22" s="232"/>
      <c r="L22" s="232"/>
      <c r="M22" s="232"/>
      <c r="N22" s="220"/>
      <c r="O22" s="220"/>
      <c r="P22" s="220"/>
      <c r="Q22" s="220"/>
      <c r="R22" s="220"/>
      <c r="S22" s="220"/>
      <c r="T22" s="221"/>
      <c r="U22" s="220"/>
      <c r="V22" s="210"/>
      <c r="W22" s="210"/>
      <c r="X22" s="210"/>
      <c r="Y22" s="210"/>
      <c r="Z22" s="210"/>
      <c r="AA22" s="210"/>
      <c r="AB22" s="210"/>
      <c r="AC22" s="210"/>
      <c r="AD22" s="210"/>
      <c r="AE22" s="210" t="s">
        <v>131</v>
      </c>
      <c r="AF22" s="210">
        <v>0</v>
      </c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5">
      <c r="A23" s="211"/>
      <c r="B23" s="217"/>
      <c r="C23" s="265" t="s">
        <v>145</v>
      </c>
      <c r="D23" s="222"/>
      <c r="E23" s="228">
        <v>0.86099999999999999</v>
      </c>
      <c r="F23" s="232"/>
      <c r="G23" s="232"/>
      <c r="H23" s="232"/>
      <c r="I23" s="232"/>
      <c r="J23" s="232"/>
      <c r="K23" s="232"/>
      <c r="L23" s="232"/>
      <c r="M23" s="232"/>
      <c r="N23" s="220"/>
      <c r="O23" s="220"/>
      <c r="P23" s="220"/>
      <c r="Q23" s="220"/>
      <c r="R23" s="220"/>
      <c r="S23" s="220"/>
      <c r="T23" s="221"/>
      <c r="U23" s="220"/>
      <c r="V23" s="210"/>
      <c r="W23" s="210"/>
      <c r="X23" s="210"/>
      <c r="Y23" s="210"/>
      <c r="Z23" s="210"/>
      <c r="AA23" s="210"/>
      <c r="AB23" s="210"/>
      <c r="AC23" s="210"/>
      <c r="AD23" s="210"/>
      <c r="AE23" s="210" t="s">
        <v>131</v>
      </c>
      <c r="AF23" s="210">
        <v>0</v>
      </c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5">
      <c r="A24" s="211"/>
      <c r="B24" s="217"/>
      <c r="C24" s="265" t="s">
        <v>146</v>
      </c>
      <c r="D24" s="222"/>
      <c r="E24" s="228">
        <v>3.8540000000000001</v>
      </c>
      <c r="F24" s="232"/>
      <c r="G24" s="232"/>
      <c r="H24" s="232"/>
      <c r="I24" s="232"/>
      <c r="J24" s="232"/>
      <c r="K24" s="232"/>
      <c r="L24" s="232"/>
      <c r="M24" s="232"/>
      <c r="N24" s="220"/>
      <c r="O24" s="220"/>
      <c r="P24" s="220"/>
      <c r="Q24" s="220"/>
      <c r="R24" s="220"/>
      <c r="S24" s="220"/>
      <c r="T24" s="221"/>
      <c r="U24" s="220"/>
      <c r="V24" s="210"/>
      <c r="W24" s="210"/>
      <c r="X24" s="210"/>
      <c r="Y24" s="210"/>
      <c r="Z24" s="210"/>
      <c r="AA24" s="210"/>
      <c r="AB24" s="210"/>
      <c r="AC24" s="210"/>
      <c r="AD24" s="210"/>
      <c r="AE24" s="210" t="s">
        <v>131</v>
      </c>
      <c r="AF24" s="210">
        <v>0</v>
      </c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5">
      <c r="A25" s="211"/>
      <c r="B25" s="217"/>
      <c r="C25" s="265" t="s">
        <v>147</v>
      </c>
      <c r="D25" s="222"/>
      <c r="E25" s="228">
        <v>26.285399999999999</v>
      </c>
      <c r="F25" s="232"/>
      <c r="G25" s="232"/>
      <c r="H25" s="232"/>
      <c r="I25" s="232"/>
      <c r="J25" s="232"/>
      <c r="K25" s="232"/>
      <c r="L25" s="232"/>
      <c r="M25" s="232"/>
      <c r="N25" s="220"/>
      <c r="O25" s="220"/>
      <c r="P25" s="220"/>
      <c r="Q25" s="220"/>
      <c r="R25" s="220"/>
      <c r="S25" s="220"/>
      <c r="T25" s="221"/>
      <c r="U25" s="220"/>
      <c r="V25" s="210"/>
      <c r="W25" s="210"/>
      <c r="X25" s="210"/>
      <c r="Y25" s="210"/>
      <c r="Z25" s="210"/>
      <c r="AA25" s="210"/>
      <c r="AB25" s="210"/>
      <c r="AC25" s="210"/>
      <c r="AD25" s="210"/>
      <c r="AE25" s="210" t="s">
        <v>131</v>
      </c>
      <c r="AF25" s="210">
        <v>0</v>
      </c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5">
      <c r="A26" s="211"/>
      <c r="B26" s="217"/>
      <c r="C26" s="265" t="s">
        <v>148</v>
      </c>
      <c r="D26" s="222"/>
      <c r="E26" s="228">
        <v>1.212</v>
      </c>
      <c r="F26" s="232"/>
      <c r="G26" s="232"/>
      <c r="H26" s="232"/>
      <c r="I26" s="232"/>
      <c r="J26" s="232"/>
      <c r="K26" s="232"/>
      <c r="L26" s="232"/>
      <c r="M26" s="232"/>
      <c r="N26" s="220"/>
      <c r="O26" s="220"/>
      <c r="P26" s="220"/>
      <c r="Q26" s="220"/>
      <c r="R26" s="220"/>
      <c r="S26" s="220"/>
      <c r="T26" s="221"/>
      <c r="U26" s="220"/>
      <c r="V26" s="210"/>
      <c r="W26" s="210"/>
      <c r="X26" s="210"/>
      <c r="Y26" s="210"/>
      <c r="Z26" s="210"/>
      <c r="AA26" s="210"/>
      <c r="AB26" s="210"/>
      <c r="AC26" s="210"/>
      <c r="AD26" s="210"/>
      <c r="AE26" s="210" t="s">
        <v>131</v>
      </c>
      <c r="AF26" s="210">
        <v>0</v>
      </c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5">
      <c r="A27" s="211"/>
      <c r="B27" s="217"/>
      <c r="C27" s="265" t="s">
        <v>149</v>
      </c>
      <c r="D27" s="222"/>
      <c r="E27" s="228">
        <v>1.2445999999999999</v>
      </c>
      <c r="F27" s="232"/>
      <c r="G27" s="232"/>
      <c r="H27" s="232"/>
      <c r="I27" s="232"/>
      <c r="J27" s="232"/>
      <c r="K27" s="232"/>
      <c r="L27" s="232"/>
      <c r="M27" s="232"/>
      <c r="N27" s="220"/>
      <c r="O27" s="220"/>
      <c r="P27" s="220"/>
      <c r="Q27" s="220"/>
      <c r="R27" s="220"/>
      <c r="S27" s="220"/>
      <c r="T27" s="221"/>
      <c r="U27" s="220"/>
      <c r="V27" s="210"/>
      <c r="W27" s="210"/>
      <c r="X27" s="210"/>
      <c r="Y27" s="210"/>
      <c r="Z27" s="210"/>
      <c r="AA27" s="210"/>
      <c r="AB27" s="210"/>
      <c r="AC27" s="210"/>
      <c r="AD27" s="210"/>
      <c r="AE27" s="210" t="s">
        <v>131</v>
      </c>
      <c r="AF27" s="210">
        <v>0</v>
      </c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5">
      <c r="A28" s="211"/>
      <c r="B28" s="217"/>
      <c r="C28" s="265" t="s">
        <v>150</v>
      </c>
      <c r="D28" s="222"/>
      <c r="E28" s="228"/>
      <c r="F28" s="232"/>
      <c r="G28" s="232"/>
      <c r="H28" s="232"/>
      <c r="I28" s="232"/>
      <c r="J28" s="232"/>
      <c r="K28" s="232"/>
      <c r="L28" s="232"/>
      <c r="M28" s="232"/>
      <c r="N28" s="220"/>
      <c r="O28" s="220"/>
      <c r="P28" s="220"/>
      <c r="Q28" s="220"/>
      <c r="R28" s="220"/>
      <c r="S28" s="220"/>
      <c r="T28" s="221"/>
      <c r="U28" s="220"/>
      <c r="V28" s="210"/>
      <c r="W28" s="210"/>
      <c r="X28" s="210"/>
      <c r="Y28" s="210"/>
      <c r="Z28" s="210"/>
      <c r="AA28" s="210"/>
      <c r="AB28" s="210"/>
      <c r="AC28" s="210"/>
      <c r="AD28" s="210"/>
      <c r="AE28" s="210" t="s">
        <v>131</v>
      </c>
      <c r="AF28" s="210">
        <v>0</v>
      </c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5">
      <c r="A29" s="211"/>
      <c r="B29" s="217"/>
      <c r="C29" s="265" t="s">
        <v>151</v>
      </c>
      <c r="D29" s="222"/>
      <c r="E29" s="228">
        <v>11.398</v>
      </c>
      <c r="F29" s="232"/>
      <c r="G29" s="232"/>
      <c r="H29" s="232"/>
      <c r="I29" s="232"/>
      <c r="J29" s="232"/>
      <c r="K29" s="232"/>
      <c r="L29" s="232"/>
      <c r="M29" s="232"/>
      <c r="N29" s="220"/>
      <c r="O29" s="220"/>
      <c r="P29" s="220"/>
      <c r="Q29" s="220"/>
      <c r="R29" s="220"/>
      <c r="S29" s="220"/>
      <c r="T29" s="221"/>
      <c r="U29" s="220"/>
      <c r="V29" s="210"/>
      <c r="W29" s="210"/>
      <c r="X29" s="210"/>
      <c r="Y29" s="210"/>
      <c r="Z29" s="210"/>
      <c r="AA29" s="210"/>
      <c r="AB29" s="210"/>
      <c r="AC29" s="210"/>
      <c r="AD29" s="210"/>
      <c r="AE29" s="210" t="s">
        <v>131</v>
      </c>
      <c r="AF29" s="210">
        <v>0</v>
      </c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5">
      <c r="A30" s="211"/>
      <c r="B30" s="217"/>
      <c r="C30" s="265" t="s">
        <v>152</v>
      </c>
      <c r="D30" s="222"/>
      <c r="E30" s="228">
        <v>9.0299999999999994</v>
      </c>
      <c r="F30" s="232"/>
      <c r="G30" s="232"/>
      <c r="H30" s="232"/>
      <c r="I30" s="232"/>
      <c r="J30" s="232"/>
      <c r="K30" s="232"/>
      <c r="L30" s="232"/>
      <c r="M30" s="232"/>
      <c r="N30" s="220"/>
      <c r="O30" s="220"/>
      <c r="P30" s="220"/>
      <c r="Q30" s="220"/>
      <c r="R30" s="220"/>
      <c r="S30" s="220"/>
      <c r="T30" s="221"/>
      <c r="U30" s="220"/>
      <c r="V30" s="210"/>
      <c r="W30" s="210"/>
      <c r="X30" s="210"/>
      <c r="Y30" s="210"/>
      <c r="Z30" s="210"/>
      <c r="AA30" s="210"/>
      <c r="AB30" s="210"/>
      <c r="AC30" s="210"/>
      <c r="AD30" s="210"/>
      <c r="AE30" s="210" t="s">
        <v>131</v>
      </c>
      <c r="AF30" s="210">
        <v>0</v>
      </c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5">
      <c r="A31" s="211"/>
      <c r="B31" s="217"/>
      <c r="C31" s="265" t="s">
        <v>153</v>
      </c>
      <c r="D31" s="222"/>
      <c r="E31" s="228">
        <v>4.68</v>
      </c>
      <c r="F31" s="232"/>
      <c r="G31" s="232"/>
      <c r="H31" s="232"/>
      <c r="I31" s="232"/>
      <c r="J31" s="232"/>
      <c r="K31" s="232"/>
      <c r="L31" s="232"/>
      <c r="M31" s="232"/>
      <c r="N31" s="220"/>
      <c r="O31" s="220"/>
      <c r="P31" s="220"/>
      <c r="Q31" s="220"/>
      <c r="R31" s="220"/>
      <c r="S31" s="220"/>
      <c r="T31" s="221"/>
      <c r="U31" s="220"/>
      <c r="V31" s="210"/>
      <c r="W31" s="210"/>
      <c r="X31" s="210"/>
      <c r="Y31" s="210"/>
      <c r="Z31" s="210"/>
      <c r="AA31" s="210"/>
      <c r="AB31" s="210"/>
      <c r="AC31" s="210"/>
      <c r="AD31" s="210"/>
      <c r="AE31" s="210" t="s">
        <v>131</v>
      </c>
      <c r="AF31" s="210">
        <v>0</v>
      </c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5">
      <c r="A32" s="211">
        <v>9</v>
      </c>
      <c r="B32" s="217" t="s">
        <v>154</v>
      </c>
      <c r="C32" s="264" t="s">
        <v>155</v>
      </c>
      <c r="D32" s="219" t="s">
        <v>129</v>
      </c>
      <c r="E32" s="227">
        <v>167.66800000000001</v>
      </c>
      <c r="F32" s="231">
        <f>H32+J32</f>
        <v>0</v>
      </c>
      <c r="G32" s="232">
        <f>ROUND(E32*F32,2)</f>
        <v>0</v>
      </c>
      <c r="H32" s="232"/>
      <c r="I32" s="232">
        <f>ROUND(E32*H32,2)</f>
        <v>0</v>
      </c>
      <c r="J32" s="232"/>
      <c r="K32" s="232">
        <f>ROUND(E32*J32,2)</f>
        <v>0</v>
      </c>
      <c r="L32" s="232">
        <v>21</v>
      </c>
      <c r="M32" s="232">
        <f>G32*(1+L32/100)</f>
        <v>0</v>
      </c>
      <c r="N32" s="220">
        <v>0</v>
      </c>
      <c r="O32" s="220">
        <f>ROUND(E32*N32,5)</f>
        <v>0</v>
      </c>
      <c r="P32" s="220">
        <v>0</v>
      </c>
      <c r="Q32" s="220">
        <f>ROUND(E32*P32,5)</f>
        <v>0</v>
      </c>
      <c r="R32" s="220"/>
      <c r="S32" s="220"/>
      <c r="T32" s="221">
        <v>8.4000000000000005E-2</v>
      </c>
      <c r="U32" s="220">
        <f>ROUND(E32*T32,2)</f>
        <v>14.08</v>
      </c>
      <c r="V32" s="210"/>
      <c r="W32" s="210"/>
      <c r="X32" s="210"/>
      <c r="Y32" s="210"/>
      <c r="Z32" s="210"/>
      <c r="AA32" s="210"/>
      <c r="AB32" s="210"/>
      <c r="AC32" s="210"/>
      <c r="AD32" s="210"/>
      <c r="AE32" s="210" t="s">
        <v>119</v>
      </c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5">
      <c r="A33" s="211">
        <v>10</v>
      </c>
      <c r="B33" s="217" t="s">
        <v>156</v>
      </c>
      <c r="C33" s="264" t="s">
        <v>157</v>
      </c>
      <c r="D33" s="219" t="s">
        <v>129</v>
      </c>
      <c r="E33" s="227">
        <v>8.9250000000000007</v>
      </c>
      <c r="F33" s="231">
        <f>H33+J33</f>
        <v>0</v>
      </c>
      <c r="G33" s="232">
        <f>ROUND(E33*F33,2)</f>
        <v>0</v>
      </c>
      <c r="H33" s="232"/>
      <c r="I33" s="232">
        <f>ROUND(E33*H33,2)</f>
        <v>0</v>
      </c>
      <c r="J33" s="232"/>
      <c r="K33" s="232">
        <f>ROUND(E33*J33,2)</f>
        <v>0</v>
      </c>
      <c r="L33" s="232">
        <v>21</v>
      </c>
      <c r="M33" s="232">
        <f>G33*(1+L33/100)</f>
        <v>0</v>
      </c>
      <c r="N33" s="220">
        <v>0</v>
      </c>
      <c r="O33" s="220">
        <f>ROUND(E33*N33,5)</f>
        <v>0</v>
      </c>
      <c r="P33" s="220">
        <v>0</v>
      </c>
      <c r="Q33" s="220">
        <f>ROUND(E33*P33,5)</f>
        <v>0</v>
      </c>
      <c r="R33" s="220"/>
      <c r="S33" s="220"/>
      <c r="T33" s="221">
        <v>3.1309999999999998</v>
      </c>
      <c r="U33" s="220">
        <f>ROUND(E33*T33,2)</f>
        <v>27.94</v>
      </c>
      <c r="V33" s="210"/>
      <c r="W33" s="210"/>
      <c r="X33" s="210"/>
      <c r="Y33" s="210"/>
      <c r="Z33" s="210"/>
      <c r="AA33" s="210"/>
      <c r="AB33" s="210"/>
      <c r="AC33" s="210"/>
      <c r="AD33" s="210"/>
      <c r="AE33" s="210" t="s">
        <v>119</v>
      </c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5">
      <c r="A34" s="211"/>
      <c r="B34" s="217"/>
      <c r="C34" s="265" t="s">
        <v>158</v>
      </c>
      <c r="D34" s="222"/>
      <c r="E34" s="228">
        <v>4.7249999999999996</v>
      </c>
      <c r="F34" s="232"/>
      <c r="G34" s="232"/>
      <c r="H34" s="232"/>
      <c r="I34" s="232"/>
      <c r="J34" s="232"/>
      <c r="K34" s="232"/>
      <c r="L34" s="232"/>
      <c r="M34" s="232"/>
      <c r="N34" s="220"/>
      <c r="O34" s="220"/>
      <c r="P34" s="220"/>
      <c r="Q34" s="220"/>
      <c r="R34" s="220"/>
      <c r="S34" s="220"/>
      <c r="T34" s="221"/>
      <c r="U34" s="220"/>
      <c r="V34" s="210"/>
      <c r="W34" s="210"/>
      <c r="X34" s="210"/>
      <c r="Y34" s="210"/>
      <c r="Z34" s="210"/>
      <c r="AA34" s="210"/>
      <c r="AB34" s="210"/>
      <c r="AC34" s="210"/>
      <c r="AD34" s="210"/>
      <c r="AE34" s="210" t="s">
        <v>131</v>
      </c>
      <c r="AF34" s="210">
        <v>0</v>
      </c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5">
      <c r="A35" s="211"/>
      <c r="B35" s="217"/>
      <c r="C35" s="265" t="s">
        <v>159</v>
      </c>
      <c r="D35" s="222"/>
      <c r="E35" s="228">
        <v>4.2</v>
      </c>
      <c r="F35" s="232"/>
      <c r="G35" s="232"/>
      <c r="H35" s="232"/>
      <c r="I35" s="232"/>
      <c r="J35" s="232"/>
      <c r="K35" s="232"/>
      <c r="L35" s="232"/>
      <c r="M35" s="232"/>
      <c r="N35" s="220"/>
      <c r="O35" s="220"/>
      <c r="P35" s="220"/>
      <c r="Q35" s="220"/>
      <c r="R35" s="220"/>
      <c r="S35" s="220"/>
      <c r="T35" s="221"/>
      <c r="U35" s="220"/>
      <c r="V35" s="210"/>
      <c r="W35" s="210"/>
      <c r="X35" s="210"/>
      <c r="Y35" s="210"/>
      <c r="Z35" s="210"/>
      <c r="AA35" s="210"/>
      <c r="AB35" s="210"/>
      <c r="AC35" s="210"/>
      <c r="AD35" s="210"/>
      <c r="AE35" s="210" t="s">
        <v>131</v>
      </c>
      <c r="AF35" s="210">
        <v>0</v>
      </c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5">
      <c r="A36" s="211">
        <v>11</v>
      </c>
      <c r="B36" s="217" t="s">
        <v>160</v>
      </c>
      <c r="C36" s="264" t="s">
        <v>161</v>
      </c>
      <c r="D36" s="219" t="s">
        <v>129</v>
      </c>
      <c r="E36" s="227">
        <v>8.9250000000000007</v>
      </c>
      <c r="F36" s="231">
        <f>H36+J36</f>
        <v>0</v>
      </c>
      <c r="G36" s="232">
        <f>ROUND(E36*F36,2)</f>
        <v>0</v>
      </c>
      <c r="H36" s="232"/>
      <c r="I36" s="232">
        <f>ROUND(E36*H36,2)</f>
        <v>0</v>
      </c>
      <c r="J36" s="232"/>
      <c r="K36" s="232">
        <f>ROUND(E36*J36,2)</f>
        <v>0</v>
      </c>
      <c r="L36" s="232">
        <v>21</v>
      </c>
      <c r="M36" s="232">
        <f>G36*(1+L36/100)</f>
        <v>0</v>
      </c>
      <c r="N36" s="220">
        <v>0</v>
      </c>
      <c r="O36" s="220">
        <f>ROUND(E36*N36,5)</f>
        <v>0</v>
      </c>
      <c r="P36" s="220">
        <v>0</v>
      </c>
      <c r="Q36" s="220">
        <f>ROUND(E36*P36,5)</f>
        <v>0</v>
      </c>
      <c r="R36" s="220"/>
      <c r="S36" s="220"/>
      <c r="T36" s="221">
        <v>0.47399999999999998</v>
      </c>
      <c r="U36" s="220">
        <f>ROUND(E36*T36,2)</f>
        <v>4.2300000000000004</v>
      </c>
      <c r="V36" s="210"/>
      <c r="W36" s="210"/>
      <c r="X36" s="210"/>
      <c r="Y36" s="210"/>
      <c r="Z36" s="210"/>
      <c r="AA36" s="210"/>
      <c r="AB36" s="210"/>
      <c r="AC36" s="210"/>
      <c r="AD36" s="210"/>
      <c r="AE36" s="210" t="s">
        <v>119</v>
      </c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5">
      <c r="A37" s="211">
        <v>12</v>
      </c>
      <c r="B37" s="217" t="s">
        <v>162</v>
      </c>
      <c r="C37" s="264" t="s">
        <v>163</v>
      </c>
      <c r="D37" s="219" t="s">
        <v>129</v>
      </c>
      <c r="E37" s="227">
        <v>1.5</v>
      </c>
      <c r="F37" s="231">
        <f>H37+J37</f>
        <v>0</v>
      </c>
      <c r="G37" s="232">
        <f>ROUND(E37*F37,2)</f>
        <v>0</v>
      </c>
      <c r="H37" s="232"/>
      <c r="I37" s="232">
        <f>ROUND(E37*H37,2)</f>
        <v>0</v>
      </c>
      <c r="J37" s="232"/>
      <c r="K37" s="232">
        <f>ROUND(E37*J37,2)</f>
        <v>0</v>
      </c>
      <c r="L37" s="232">
        <v>21</v>
      </c>
      <c r="M37" s="232">
        <f>G37*(1+L37/100)</f>
        <v>0</v>
      </c>
      <c r="N37" s="220">
        <v>0</v>
      </c>
      <c r="O37" s="220">
        <f>ROUND(E37*N37,5)</f>
        <v>0</v>
      </c>
      <c r="P37" s="220">
        <v>0</v>
      </c>
      <c r="Q37" s="220">
        <f>ROUND(E37*P37,5)</f>
        <v>0</v>
      </c>
      <c r="R37" s="220"/>
      <c r="S37" s="220"/>
      <c r="T37" s="221">
        <v>3.5329999999999999</v>
      </c>
      <c r="U37" s="220">
        <f>ROUND(E37*T37,2)</f>
        <v>5.3</v>
      </c>
      <c r="V37" s="210"/>
      <c r="W37" s="210"/>
      <c r="X37" s="210"/>
      <c r="Y37" s="210"/>
      <c r="Z37" s="210"/>
      <c r="AA37" s="210"/>
      <c r="AB37" s="210"/>
      <c r="AC37" s="210"/>
      <c r="AD37" s="210"/>
      <c r="AE37" s="210" t="s">
        <v>119</v>
      </c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5">
      <c r="A38" s="211"/>
      <c r="B38" s="217"/>
      <c r="C38" s="265" t="s">
        <v>164</v>
      </c>
      <c r="D38" s="222"/>
      <c r="E38" s="228">
        <v>1.5</v>
      </c>
      <c r="F38" s="232"/>
      <c r="G38" s="232"/>
      <c r="H38" s="232"/>
      <c r="I38" s="232"/>
      <c r="J38" s="232"/>
      <c r="K38" s="232"/>
      <c r="L38" s="232"/>
      <c r="M38" s="232"/>
      <c r="N38" s="220"/>
      <c r="O38" s="220"/>
      <c r="P38" s="220"/>
      <c r="Q38" s="220"/>
      <c r="R38" s="220"/>
      <c r="S38" s="220"/>
      <c r="T38" s="221"/>
      <c r="U38" s="220"/>
      <c r="V38" s="210"/>
      <c r="W38" s="210"/>
      <c r="X38" s="210"/>
      <c r="Y38" s="210"/>
      <c r="Z38" s="210"/>
      <c r="AA38" s="210"/>
      <c r="AB38" s="210"/>
      <c r="AC38" s="210"/>
      <c r="AD38" s="210"/>
      <c r="AE38" s="210" t="s">
        <v>131</v>
      </c>
      <c r="AF38" s="210">
        <v>0</v>
      </c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5">
      <c r="A39" s="211">
        <v>13</v>
      </c>
      <c r="B39" s="217" t="s">
        <v>165</v>
      </c>
      <c r="C39" s="264" t="s">
        <v>166</v>
      </c>
      <c r="D39" s="219" t="s">
        <v>167</v>
      </c>
      <c r="E39" s="227">
        <v>65.108000000000004</v>
      </c>
      <c r="F39" s="231">
        <f>H39+J39</f>
        <v>0</v>
      </c>
      <c r="G39" s="232">
        <f>ROUND(E39*F39,2)</f>
        <v>0</v>
      </c>
      <c r="H39" s="232"/>
      <c r="I39" s="232">
        <f>ROUND(E39*H39,2)</f>
        <v>0</v>
      </c>
      <c r="J39" s="232"/>
      <c r="K39" s="232">
        <f>ROUND(E39*J39,2)</f>
        <v>0</v>
      </c>
      <c r="L39" s="232">
        <v>21</v>
      </c>
      <c r="M39" s="232">
        <f>G39*(1+L39/100)</f>
        <v>0</v>
      </c>
      <c r="N39" s="220">
        <v>9.8999999999999999E-4</v>
      </c>
      <c r="O39" s="220">
        <f>ROUND(E39*N39,5)</f>
        <v>6.4460000000000003E-2</v>
      </c>
      <c r="P39" s="220">
        <v>0</v>
      </c>
      <c r="Q39" s="220">
        <f>ROUND(E39*P39,5)</f>
        <v>0</v>
      </c>
      <c r="R39" s="220"/>
      <c r="S39" s="220"/>
      <c r="T39" s="221">
        <v>0.23599999999999999</v>
      </c>
      <c r="U39" s="220">
        <f>ROUND(E39*T39,2)</f>
        <v>15.37</v>
      </c>
      <c r="V39" s="210"/>
      <c r="W39" s="210"/>
      <c r="X39" s="210"/>
      <c r="Y39" s="210"/>
      <c r="Z39" s="210"/>
      <c r="AA39" s="210"/>
      <c r="AB39" s="210"/>
      <c r="AC39" s="210"/>
      <c r="AD39" s="210"/>
      <c r="AE39" s="210" t="s">
        <v>119</v>
      </c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5">
      <c r="A40" s="211"/>
      <c r="B40" s="217"/>
      <c r="C40" s="265" t="s">
        <v>150</v>
      </c>
      <c r="D40" s="222"/>
      <c r="E40" s="228"/>
      <c r="F40" s="232"/>
      <c r="G40" s="232"/>
      <c r="H40" s="232"/>
      <c r="I40" s="232"/>
      <c r="J40" s="232"/>
      <c r="K40" s="232"/>
      <c r="L40" s="232"/>
      <c r="M40" s="232"/>
      <c r="N40" s="220"/>
      <c r="O40" s="220"/>
      <c r="P40" s="220"/>
      <c r="Q40" s="220"/>
      <c r="R40" s="220"/>
      <c r="S40" s="220"/>
      <c r="T40" s="221"/>
      <c r="U40" s="220"/>
      <c r="V40" s="210"/>
      <c r="W40" s="210"/>
      <c r="X40" s="210"/>
      <c r="Y40" s="210"/>
      <c r="Z40" s="210"/>
      <c r="AA40" s="210"/>
      <c r="AB40" s="210"/>
      <c r="AC40" s="210"/>
      <c r="AD40" s="210"/>
      <c r="AE40" s="210" t="s">
        <v>131</v>
      </c>
      <c r="AF40" s="210">
        <v>0</v>
      </c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5">
      <c r="A41" s="211"/>
      <c r="B41" s="217"/>
      <c r="C41" s="265" t="s">
        <v>168</v>
      </c>
      <c r="D41" s="222"/>
      <c r="E41" s="228">
        <v>45.707999999999998</v>
      </c>
      <c r="F41" s="232"/>
      <c r="G41" s="232"/>
      <c r="H41" s="232"/>
      <c r="I41" s="232"/>
      <c r="J41" s="232"/>
      <c r="K41" s="232"/>
      <c r="L41" s="232"/>
      <c r="M41" s="232"/>
      <c r="N41" s="220"/>
      <c r="O41" s="220"/>
      <c r="P41" s="220"/>
      <c r="Q41" s="220"/>
      <c r="R41" s="220"/>
      <c r="S41" s="220"/>
      <c r="T41" s="221"/>
      <c r="U41" s="220"/>
      <c r="V41" s="210"/>
      <c r="W41" s="210"/>
      <c r="X41" s="210"/>
      <c r="Y41" s="210"/>
      <c r="Z41" s="210"/>
      <c r="AA41" s="210"/>
      <c r="AB41" s="210"/>
      <c r="AC41" s="210"/>
      <c r="AD41" s="210"/>
      <c r="AE41" s="210" t="s">
        <v>131</v>
      </c>
      <c r="AF41" s="210">
        <v>0</v>
      </c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5">
      <c r="A42" s="211"/>
      <c r="B42" s="217"/>
      <c r="C42" s="265" t="s">
        <v>169</v>
      </c>
      <c r="D42" s="222"/>
      <c r="E42" s="228">
        <v>19.399999999999999</v>
      </c>
      <c r="F42" s="232"/>
      <c r="G42" s="232"/>
      <c r="H42" s="232"/>
      <c r="I42" s="232"/>
      <c r="J42" s="232"/>
      <c r="K42" s="232"/>
      <c r="L42" s="232"/>
      <c r="M42" s="232"/>
      <c r="N42" s="220"/>
      <c r="O42" s="220"/>
      <c r="P42" s="220"/>
      <c r="Q42" s="220"/>
      <c r="R42" s="220"/>
      <c r="S42" s="220"/>
      <c r="T42" s="221"/>
      <c r="U42" s="220"/>
      <c r="V42" s="210"/>
      <c r="W42" s="210"/>
      <c r="X42" s="210"/>
      <c r="Y42" s="210"/>
      <c r="Z42" s="210"/>
      <c r="AA42" s="210"/>
      <c r="AB42" s="210"/>
      <c r="AC42" s="210"/>
      <c r="AD42" s="210"/>
      <c r="AE42" s="210" t="s">
        <v>131</v>
      </c>
      <c r="AF42" s="210">
        <v>0</v>
      </c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5">
      <c r="A43" s="211">
        <v>14</v>
      </c>
      <c r="B43" s="217" t="s">
        <v>170</v>
      </c>
      <c r="C43" s="264" t="s">
        <v>171</v>
      </c>
      <c r="D43" s="219" t="s">
        <v>167</v>
      </c>
      <c r="E43" s="227">
        <v>65.108000000000004</v>
      </c>
      <c r="F43" s="231">
        <f>H43+J43</f>
        <v>0</v>
      </c>
      <c r="G43" s="232">
        <f>ROUND(E43*F43,2)</f>
        <v>0</v>
      </c>
      <c r="H43" s="232"/>
      <c r="I43" s="232">
        <f>ROUND(E43*H43,2)</f>
        <v>0</v>
      </c>
      <c r="J43" s="232"/>
      <c r="K43" s="232">
        <f>ROUND(E43*J43,2)</f>
        <v>0</v>
      </c>
      <c r="L43" s="232">
        <v>21</v>
      </c>
      <c r="M43" s="232">
        <f>G43*(1+L43/100)</f>
        <v>0</v>
      </c>
      <c r="N43" s="220">
        <v>0</v>
      </c>
      <c r="O43" s="220">
        <f>ROUND(E43*N43,5)</f>
        <v>0</v>
      </c>
      <c r="P43" s="220">
        <v>0</v>
      </c>
      <c r="Q43" s="220">
        <f>ROUND(E43*P43,5)</f>
        <v>0</v>
      </c>
      <c r="R43" s="220"/>
      <c r="S43" s="220"/>
      <c r="T43" s="221">
        <v>7.0000000000000007E-2</v>
      </c>
      <c r="U43" s="220">
        <f>ROUND(E43*T43,2)</f>
        <v>4.5599999999999996</v>
      </c>
      <c r="V43" s="210"/>
      <c r="W43" s="210"/>
      <c r="X43" s="210"/>
      <c r="Y43" s="210"/>
      <c r="Z43" s="210"/>
      <c r="AA43" s="210"/>
      <c r="AB43" s="210"/>
      <c r="AC43" s="210"/>
      <c r="AD43" s="210"/>
      <c r="AE43" s="210" t="s">
        <v>119</v>
      </c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5">
      <c r="A44" s="211">
        <v>15</v>
      </c>
      <c r="B44" s="217" t="s">
        <v>172</v>
      </c>
      <c r="C44" s="264" t="s">
        <v>173</v>
      </c>
      <c r="D44" s="219" t="s">
        <v>174</v>
      </c>
      <c r="E44" s="227">
        <v>47</v>
      </c>
      <c r="F44" s="231">
        <f>H44+J44</f>
        <v>0</v>
      </c>
      <c r="G44" s="232">
        <f>ROUND(E44*F44,2)</f>
        <v>0</v>
      </c>
      <c r="H44" s="232"/>
      <c r="I44" s="232">
        <f>ROUND(E44*H44,2)</f>
        <v>0</v>
      </c>
      <c r="J44" s="232"/>
      <c r="K44" s="232">
        <f>ROUND(E44*J44,2)</f>
        <v>0</v>
      </c>
      <c r="L44" s="232">
        <v>21</v>
      </c>
      <c r="M44" s="232">
        <f>G44*(1+L44/100)</f>
        <v>0</v>
      </c>
      <c r="N44" s="220">
        <v>0</v>
      </c>
      <c r="O44" s="220">
        <f>ROUND(E44*N44,5)</f>
        <v>0</v>
      </c>
      <c r="P44" s="220">
        <v>0</v>
      </c>
      <c r="Q44" s="220">
        <f>ROUND(E44*P44,5)</f>
        <v>0</v>
      </c>
      <c r="R44" s="220"/>
      <c r="S44" s="220"/>
      <c r="T44" s="221">
        <v>0.91039999999999999</v>
      </c>
      <c r="U44" s="220">
        <f>ROUND(E44*T44,2)</f>
        <v>42.79</v>
      </c>
      <c r="V44" s="210"/>
      <c r="W44" s="210"/>
      <c r="X44" s="210"/>
      <c r="Y44" s="210"/>
      <c r="Z44" s="210"/>
      <c r="AA44" s="210"/>
      <c r="AB44" s="210"/>
      <c r="AC44" s="210"/>
      <c r="AD44" s="210"/>
      <c r="AE44" s="210" t="s">
        <v>119</v>
      </c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5">
      <c r="A45" s="211"/>
      <c r="B45" s="217"/>
      <c r="C45" s="265" t="s">
        <v>175</v>
      </c>
      <c r="D45" s="222"/>
      <c r="E45" s="228">
        <v>47</v>
      </c>
      <c r="F45" s="232"/>
      <c r="G45" s="232"/>
      <c r="H45" s="232"/>
      <c r="I45" s="232"/>
      <c r="J45" s="232"/>
      <c r="K45" s="232"/>
      <c r="L45" s="232"/>
      <c r="M45" s="232"/>
      <c r="N45" s="220"/>
      <c r="O45" s="220"/>
      <c r="P45" s="220"/>
      <c r="Q45" s="220"/>
      <c r="R45" s="220"/>
      <c r="S45" s="220"/>
      <c r="T45" s="221"/>
      <c r="U45" s="220"/>
      <c r="V45" s="210"/>
      <c r="W45" s="210"/>
      <c r="X45" s="210"/>
      <c r="Y45" s="210"/>
      <c r="Z45" s="210"/>
      <c r="AA45" s="210"/>
      <c r="AB45" s="210"/>
      <c r="AC45" s="210"/>
      <c r="AD45" s="210"/>
      <c r="AE45" s="210" t="s">
        <v>131</v>
      </c>
      <c r="AF45" s="210">
        <v>0</v>
      </c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5">
      <c r="A46" s="211">
        <v>16</v>
      </c>
      <c r="B46" s="217" t="s">
        <v>176</v>
      </c>
      <c r="C46" s="264" t="s">
        <v>177</v>
      </c>
      <c r="D46" s="219" t="s">
        <v>178</v>
      </c>
      <c r="E46" s="227">
        <v>84</v>
      </c>
      <c r="F46" s="231">
        <f>H46+J46</f>
        <v>0</v>
      </c>
      <c r="G46" s="232">
        <f>ROUND(E46*F46,2)</f>
        <v>0</v>
      </c>
      <c r="H46" s="232"/>
      <c r="I46" s="232">
        <f>ROUND(E46*H46,2)</f>
        <v>0</v>
      </c>
      <c r="J46" s="232"/>
      <c r="K46" s="232">
        <f>ROUND(E46*J46,2)</f>
        <v>0</v>
      </c>
      <c r="L46" s="232">
        <v>21</v>
      </c>
      <c r="M46" s="232">
        <f>G46*(1+L46/100)</f>
        <v>0</v>
      </c>
      <c r="N46" s="220">
        <v>0</v>
      </c>
      <c r="O46" s="220">
        <f>ROUND(E46*N46,5)</f>
        <v>0</v>
      </c>
      <c r="P46" s="220">
        <v>0</v>
      </c>
      <c r="Q46" s="220">
        <f>ROUND(E46*P46,5)</f>
        <v>0</v>
      </c>
      <c r="R46" s="220"/>
      <c r="S46" s="220"/>
      <c r="T46" s="221">
        <v>0</v>
      </c>
      <c r="U46" s="220">
        <f>ROUND(E46*T46,2)</f>
        <v>0</v>
      </c>
      <c r="V46" s="210"/>
      <c r="W46" s="210"/>
      <c r="X46" s="210"/>
      <c r="Y46" s="210"/>
      <c r="Z46" s="210"/>
      <c r="AA46" s="210"/>
      <c r="AB46" s="210"/>
      <c r="AC46" s="210"/>
      <c r="AD46" s="210"/>
      <c r="AE46" s="210" t="s">
        <v>119</v>
      </c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5">
      <c r="A47" s="211"/>
      <c r="B47" s="217"/>
      <c r="C47" s="265" t="s">
        <v>179</v>
      </c>
      <c r="D47" s="222"/>
      <c r="E47" s="228">
        <v>84</v>
      </c>
      <c r="F47" s="232"/>
      <c r="G47" s="232"/>
      <c r="H47" s="232"/>
      <c r="I47" s="232"/>
      <c r="J47" s="232"/>
      <c r="K47" s="232"/>
      <c r="L47" s="232"/>
      <c r="M47" s="232"/>
      <c r="N47" s="220"/>
      <c r="O47" s="220"/>
      <c r="P47" s="220"/>
      <c r="Q47" s="220"/>
      <c r="R47" s="220"/>
      <c r="S47" s="220"/>
      <c r="T47" s="221"/>
      <c r="U47" s="220"/>
      <c r="V47" s="210"/>
      <c r="W47" s="210"/>
      <c r="X47" s="210"/>
      <c r="Y47" s="210"/>
      <c r="Z47" s="210"/>
      <c r="AA47" s="210"/>
      <c r="AB47" s="210"/>
      <c r="AC47" s="210"/>
      <c r="AD47" s="210"/>
      <c r="AE47" s="210" t="s">
        <v>131</v>
      </c>
      <c r="AF47" s="210">
        <v>0</v>
      </c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5">
      <c r="A48" s="211">
        <v>17</v>
      </c>
      <c r="B48" s="217" t="s">
        <v>180</v>
      </c>
      <c r="C48" s="264" t="s">
        <v>181</v>
      </c>
      <c r="D48" s="219" t="s">
        <v>174</v>
      </c>
      <c r="E48" s="227">
        <v>47</v>
      </c>
      <c r="F48" s="231">
        <f>H48+J48</f>
        <v>0</v>
      </c>
      <c r="G48" s="232">
        <f>ROUND(E48*F48,2)</f>
        <v>0</v>
      </c>
      <c r="H48" s="232"/>
      <c r="I48" s="232">
        <f>ROUND(E48*H48,2)</f>
        <v>0</v>
      </c>
      <c r="J48" s="232"/>
      <c r="K48" s="232">
        <f>ROUND(E48*J48,2)</f>
        <v>0</v>
      </c>
      <c r="L48" s="232">
        <v>21</v>
      </c>
      <c r="M48" s="232">
        <f>G48*(1+L48/100)</f>
        <v>0</v>
      </c>
      <c r="N48" s="220">
        <v>0</v>
      </c>
      <c r="O48" s="220">
        <f>ROUND(E48*N48,5)</f>
        <v>0</v>
      </c>
      <c r="P48" s="220">
        <v>0</v>
      </c>
      <c r="Q48" s="220">
        <f>ROUND(E48*P48,5)</f>
        <v>0</v>
      </c>
      <c r="R48" s="220"/>
      <c r="S48" s="220"/>
      <c r="T48" s="221">
        <v>0.89439999999999997</v>
      </c>
      <c r="U48" s="220">
        <f>ROUND(E48*T48,2)</f>
        <v>42.04</v>
      </c>
      <c r="V48" s="210"/>
      <c r="W48" s="210"/>
      <c r="X48" s="210"/>
      <c r="Y48" s="210"/>
      <c r="Z48" s="210"/>
      <c r="AA48" s="210"/>
      <c r="AB48" s="210"/>
      <c r="AC48" s="210"/>
      <c r="AD48" s="210"/>
      <c r="AE48" s="210" t="s">
        <v>119</v>
      </c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5">
      <c r="A49" s="211">
        <v>18</v>
      </c>
      <c r="B49" s="217" t="s">
        <v>182</v>
      </c>
      <c r="C49" s="264" t="s">
        <v>183</v>
      </c>
      <c r="D49" s="219" t="s">
        <v>129</v>
      </c>
      <c r="E49" s="227">
        <v>182.32300000000001</v>
      </c>
      <c r="F49" s="231">
        <f>H49+J49</f>
        <v>0</v>
      </c>
      <c r="G49" s="232">
        <f>ROUND(E49*F49,2)</f>
        <v>0</v>
      </c>
      <c r="H49" s="232"/>
      <c r="I49" s="232">
        <f>ROUND(E49*H49,2)</f>
        <v>0</v>
      </c>
      <c r="J49" s="232"/>
      <c r="K49" s="232">
        <f>ROUND(E49*J49,2)</f>
        <v>0</v>
      </c>
      <c r="L49" s="232">
        <v>21</v>
      </c>
      <c r="M49" s="232">
        <f>G49*(1+L49/100)</f>
        <v>0</v>
      </c>
      <c r="N49" s="220">
        <v>0</v>
      </c>
      <c r="O49" s="220">
        <f>ROUND(E49*N49,5)</f>
        <v>0</v>
      </c>
      <c r="P49" s="220">
        <v>0</v>
      </c>
      <c r="Q49" s="220">
        <f>ROUND(E49*P49,5)</f>
        <v>0</v>
      </c>
      <c r="R49" s="220"/>
      <c r="S49" s="220"/>
      <c r="T49" s="221">
        <v>0.34499999999999997</v>
      </c>
      <c r="U49" s="220">
        <f>ROUND(E49*T49,2)</f>
        <v>62.9</v>
      </c>
      <c r="V49" s="210"/>
      <c r="W49" s="210"/>
      <c r="X49" s="210"/>
      <c r="Y49" s="210"/>
      <c r="Z49" s="210"/>
      <c r="AA49" s="210"/>
      <c r="AB49" s="210"/>
      <c r="AC49" s="210"/>
      <c r="AD49" s="210"/>
      <c r="AE49" s="210" t="s">
        <v>119</v>
      </c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5">
      <c r="A50" s="211"/>
      <c r="B50" s="217"/>
      <c r="C50" s="265" t="s">
        <v>184</v>
      </c>
      <c r="D50" s="222"/>
      <c r="E50" s="228">
        <v>182.32300000000001</v>
      </c>
      <c r="F50" s="232"/>
      <c r="G50" s="232"/>
      <c r="H50" s="232"/>
      <c r="I50" s="232"/>
      <c r="J50" s="232"/>
      <c r="K50" s="232"/>
      <c r="L50" s="232"/>
      <c r="M50" s="232"/>
      <c r="N50" s="220"/>
      <c r="O50" s="220"/>
      <c r="P50" s="220"/>
      <c r="Q50" s="220"/>
      <c r="R50" s="220"/>
      <c r="S50" s="220"/>
      <c r="T50" s="221"/>
      <c r="U50" s="220"/>
      <c r="V50" s="210"/>
      <c r="W50" s="210"/>
      <c r="X50" s="210"/>
      <c r="Y50" s="210"/>
      <c r="Z50" s="210"/>
      <c r="AA50" s="210"/>
      <c r="AB50" s="210"/>
      <c r="AC50" s="210"/>
      <c r="AD50" s="210"/>
      <c r="AE50" s="210" t="s">
        <v>131</v>
      </c>
      <c r="AF50" s="210">
        <v>0</v>
      </c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5">
      <c r="A51" s="211">
        <v>19</v>
      </c>
      <c r="B51" s="217" t="s">
        <v>185</v>
      </c>
      <c r="C51" s="264" t="s">
        <v>186</v>
      </c>
      <c r="D51" s="219" t="s">
        <v>129</v>
      </c>
      <c r="E51" s="227">
        <v>34.787930000000003</v>
      </c>
      <c r="F51" s="231">
        <f>H51+J51</f>
        <v>0</v>
      </c>
      <c r="G51" s="232">
        <f>ROUND(E51*F51,2)</f>
        <v>0</v>
      </c>
      <c r="H51" s="232"/>
      <c r="I51" s="232">
        <f>ROUND(E51*H51,2)</f>
        <v>0</v>
      </c>
      <c r="J51" s="232"/>
      <c r="K51" s="232">
        <f>ROUND(E51*J51,2)</f>
        <v>0</v>
      </c>
      <c r="L51" s="232">
        <v>21</v>
      </c>
      <c r="M51" s="232">
        <f>G51*(1+L51/100)</f>
        <v>0</v>
      </c>
      <c r="N51" s="220">
        <v>0</v>
      </c>
      <c r="O51" s="220">
        <f>ROUND(E51*N51,5)</f>
        <v>0</v>
      </c>
      <c r="P51" s="220">
        <v>0</v>
      </c>
      <c r="Q51" s="220">
        <f>ROUND(E51*P51,5)</f>
        <v>0</v>
      </c>
      <c r="R51" s="220"/>
      <c r="S51" s="220"/>
      <c r="T51" s="221">
        <v>1.0999999999999999E-2</v>
      </c>
      <c r="U51" s="220">
        <f>ROUND(E51*T51,2)</f>
        <v>0.38</v>
      </c>
      <c r="V51" s="210"/>
      <c r="W51" s="210"/>
      <c r="X51" s="210"/>
      <c r="Y51" s="210"/>
      <c r="Z51" s="210"/>
      <c r="AA51" s="210"/>
      <c r="AB51" s="210"/>
      <c r="AC51" s="210"/>
      <c r="AD51" s="210"/>
      <c r="AE51" s="210" t="s">
        <v>119</v>
      </c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5">
      <c r="A52" s="211"/>
      <c r="B52" s="217"/>
      <c r="C52" s="265" t="s">
        <v>187</v>
      </c>
      <c r="D52" s="222"/>
      <c r="E52" s="228"/>
      <c r="F52" s="232"/>
      <c r="G52" s="232"/>
      <c r="H52" s="232"/>
      <c r="I52" s="232"/>
      <c r="J52" s="232"/>
      <c r="K52" s="232"/>
      <c r="L52" s="232"/>
      <c r="M52" s="232"/>
      <c r="N52" s="220"/>
      <c r="O52" s="220"/>
      <c r="P52" s="220"/>
      <c r="Q52" s="220"/>
      <c r="R52" s="220"/>
      <c r="S52" s="220"/>
      <c r="T52" s="221"/>
      <c r="U52" s="220"/>
      <c r="V52" s="210"/>
      <c r="W52" s="210"/>
      <c r="X52" s="210"/>
      <c r="Y52" s="210"/>
      <c r="Z52" s="210"/>
      <c r="AA52" s="210"/>
      <c r="AB52" s="210"/>
      <c r="AC52" s="210"/>
      <c r="AD52" s="210"/>
      <c r="AE52" s="210" t="s">
        <v>131</v>
      </c>
      <c r="AF52" s="210">
        <v>0</v>
      </c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5">
      <c r="A53" s="211"/>
      <c r="B53" s="217"/>
      <c r="C53" s="265" t="s">
        <v>188</v>
      </c>
      <c r="D53" s="222"/>
      <c r="E53" s="228">
        <v>2.6444999999999999</v>
      </c>
      <c r="F53" s="232"/>
      <c r="G53" s="232"/>
      <c r="H53" s="232"/>
      <c r="I53" s="232"/>
      <c r="J53" s="232"/>
      <c r="K53" s="232"/>
      <c r="L53" s="232"/>
      <c r="M53" s="232"/>
      <c r="N53" s="220"/>
      <c r="O53" s="220"/>
      <c r="P53" s="220"/>
      <c r="Q53" s="220"/>
      <c r="R53" s="220"/>
      <c r="S53" s="220"/>
      <c r="T53" s="221"/>
      <c r="U53" s="220"/>
      <c r="V53" s="210"/>
      <c r="W53" s="210"/>
      <c r="X53" s="210"/>
      <c r="Y53" s="210"/>
      <c r="Z53" s="210"/>
      <c r="AA53" s="210"/>
      <c r="AB53" s="210"/>
      <c r="AC53" s="210"/>
      <c r="AD53" s="210"/>
      <c r="AE53" s="210" t="s">
        <v>131</v>
      </c>
      <c r="AF53" s="210">
        <v>0</v>
      </c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5">
      <c r="A54" s="211"/>
      <c r="B54" s="217"/>
      <c r="C54" s="265" t="s">
        <v>189</v>
      </c>
      <c r="D54" s="222"/>
      <c r="E54" s="228">
        <v>16.1492</v>
      </c>
      <c r="F54" s="232"/>
      <c r="G54" s="232"/>
      <c r="H54" s="232"/>
      <c r="I54" s="232"/>
      <c r="J54" s="232"/>
      <c r="K54" s="232"/>
      <c r="L54" s="232"/>
      <c r="M54" s="232"/>
      <c r="N54" s="220"/>
      <c r="O54" s="220"/>
      <c r="P54" s="220"/>
      <c r="Q54" s="220"/>
      <c r="R54" s="220"/>
      <c r="S54" s="220"/>
      <c r="T54" s="221"/>
      <c r="U54" s="220"/>
      <c r="V54" s="210"/>
      <c r="W54" s="210"/>
      <c r="X54" s="210"/>
      <c r="Y54" s="210"/>
      <c r="Z54" s="210"/>
      <c r="AA54" s="210"/>
      <c r="AB54" s="210"/>
      <c r="AC54" s="210"/>
      <c r="AD54" s="210"/>
      <c r="AE54" s="210" t="s">
        <v>131</v>
      </c>
      <c r="AF54" s="210">
        <v>0</v>
      </c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5">
      <c r="A55" s="211"/>
      <c r="B55" s="217"/>
      <c r="C55" s="265" t="s">
        <v>190</v>
      </c>
      <c r="D55" s="222"/>
      <c r="E55" s="228">
        <v>0.64337</v>
      </c>
      <c r="F55" s="232"/>
      <c r="G55" s="232"/>
      <c r="H55" s="232"/>
      <c r="I55" s="232"/>
      <c r="J55" s="232"/>
      <c r="K55" s="232"/>
      <c r="L55" s="232"/>
      <c r="M55" s="232"/>
      <c r="N55" s="220"/>
      <c r="O55" s="220"/>
      <c r="P55" s="220"/>
      <c r="Q55" s="220"/>
      <c r="R55" s="220"/>
      <c r="S55" s="220"/>
      <c r="T55" s="221"/>
      <c r="U55" s="220"/>
      <c r="V55" s="210"/>
      <c r="W55" s="210"/>
      <c r="X55" s="210"/>
      <c r="Y55" s="210"/>
      <c r="Z55" s="210"/>
      <c r="AA55" s="210"/>
      <c r="AB55" s="210"/>
      <c r="AC55" s="210"/>
      <c r="AD55" s="210"/>
      <c r="AE55" s="210" t="s">
        <v>131</v>
      </c>
      <c r="AF55" s="210">
        <v>0</v>
      </c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5">
      <c r="A56" s="211"/>
      <c r="B56" s="217"/>
      <c r="C56" s="265" t="s">
        <v>191</v>
      </c>
      <c r="D56" s="222"/>
      <c r="E56" s="228">
        <v>0.69286000000000003</v>
      </c>
      <c r="F56" s="232"/>
      <c r="G56" s="232"/>
      <c r="H56" s="232"/>
      <c r="I56" s="232"/>
      <c r="J56" s="232"/>
      <c r="K56" s="232"/>
      <c r="L56" s="232"/>
      <c r="M56" s="232"/>
      <c r="N56" s="220"/>
      <c r="O56" s="220"/>
      <c r="P56" s="220"/>
      <c r="Q56" s="220"/>
      <c r="R56" s="220"/>
      <c r="S56" s="220"/>
      <c r="T56" s="221"/>
      <c r="U56" s="220"/>
      <c r="V56" s="210"/>
      <c r="W56" s="210"/>
      <c r="X56" s="210"/>
      <c r="Y56" s="210"/>
      <c r="Z56" s="210"/>
      <c r="AA56" s="210"/>
      <c r="AB56" s="210"/>
      <c r="AC56" s="210"/>
      <c r="AD56" s="210"/>
      <c r="AE56" s="210" t="s">
        <v>131</v>
      </c>
      <c r="AF56" s="210">
        <v>0</v>
      </c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5">
      <c r="A57" s="211"/>
      <c r="B57" s="217"/>
      <c r="C57" s="265" t="s">
        <v>159</v>
      </c>
      <c r="D57" s="222"/>
      <c r="E57" s="228">
        <v>4.2</v>
      </c>
      <c r="F57" s="232"/>
      <c r="G57" s="232"/>
      <c r="H57" s="232"/>
      <c r="I57" s="232"/>
      <c r="J57" s="232"/>
      <c r="K57" s="232"/>
      <c r="L57" s="232"/>
      <c r="M57" s="232"/>
      <c r="N57" s="220"/>
      <c r="O57" s="220"/>
      <c r="P57" s="220"/>
      <c r="Q57" s="220"/>
      <c r="R57" s="220"/>
      <c r="S57" s="220"/>
      <c r="T57" s="221"/>
      <c r="U57" s="220"/>
      <c r="V57" s="210"/>
      <c r="W57" s="210"/>
      <c r="X57" s="210"/>
      <c r="Y57" s="210"/>
      <c r="Z57" s="210"/>
      <c r="AA57" s="210"/>
      <c r="AB57" s="210"/>
      <c r="AC57" s="210"/>
      <c r="AD57" s="210"/>
      <c r="AE57" s="210" t="s">
        <v>131</v>
      </c>
      <c r="AF57" s="210">
        <v>0</v>
      </c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5">
      <c r="A58" s="211"/>
      <c r="B58" s="217"/>
      <c r="C58" s="265" t="s">
        <v>150</v>
      </c>
      <c r="D58" s="222"/>
      <c r="E58" s="228"/>
      <c r="F58" s="232"/>
      <c r="G58" s="232"/>
      <c r="H58" s="232"/>
      <c r="I58" s="232"/>
      <c r="J58" s="232"/>
      <c r="K58" s="232"/>
      <c r="L58" s="232"/>
      <c r="M58" s="232"/>
      <c r="N58" s="220"/>
      <c r="O58" s="220"/>
      <c r="P58" s="220"/>
      <c r="Q58" s="220"/>
      <c r="R58" s="220"/>
      <c r="S58" s="220"/>
      <c r="T58" s="221"/>
      <c r="U58" s="220"/>
      <c r="V58" s="210"/>
      <c r="W58" s="210"/>
      <c r="X58" s="210"/>
      <c r="Y58" s="210"/>
      <c r="Z58" s="210"/>
      <c r="AA58" s="210"/>
      <c r="AB58" s="210"/>
      <c r="AC58" s="210"/>
      <c r="AD58" s="210"/>
      <c r="AE58" s="210" t="s">
        <v>131</v>
      </c>
      <c r="AF58" s="210">
        <v>0</v>
      </c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5">
      <c r="A59" s="211"/>
      <c r="B59" s="217"/>
      <c r="C59" s="265" t="s">
        <v>192</v>
      </c>
      <c r="D59" s="222"/>
      <c r="E59" s="228">
        <v>6.0060000000000002</v>
      </c>
      <c r="F59" s="232"/>
      <c r="G59" s="232"/>
      <c r="H59" s="232"/>
      <c r="I59" s="232"/>
      <c r="J59" s="232"/>
      <c r="K59" s="232"/>
      <c r="L59" s="232"/>
      <c r="M59" s="232"/>
      <c r="N59" s="220"/>
      <c r="O59" s="220"/>
      <c r="P59" s="220"/>
      <c r="Q59" s="220"/>
      <c r="R59" s="220"/>
      <c r="S59" s="220"/>
      <c r="T59" s="221"/>
      <c r="U59" s="220"/>
      <c r="V59" s="210"/>
      <c r="W59" s="210"/>
      <c r="X59" s="210"/>
      <c r="Y59" s="210"/>
      <c r="Z59" s="210"/>
      <c r="AA59" s="210"/>
      <c r="AB59" s="210"/>
      <c r="AC59" s="210"/>
      <c r="AD59" s="210"/>
      <c r="AE59" s="210" t="s">
        <v>131</v>
      </c>
      <c r="AF59" s="210">
        <v>0</v>
      </c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5">
      <c r="A60" s="211"/>
      <c r="B60" s="217"/>
      <c r="C60" s="265" t="s">
        <v>193</v>
      </c>
      <c r="D60" s="222"/>
      <c r="E60" s="228">
        <v>2.952</v>
      </c>
      <c r="F60" s="232"/>
      <c r="G60" s="232"/>
      <c r="H60" s="232"/>
      <c r="I60" s="232"/>
      <c r="J60" s="232"/>
      <c r="K60" s="232"/>
      <c r="L60" s="232"/>
      <c r="M60" s="232"/>
      <c r="N60" s="220"/>
      <c r="O60" s="220"/>
      <c r="P60" s="220"/>
      <c r="Q60" s="220"/>
      <c r="R60" s="220"/>
      <c r="S60" s="220"/>
      <c r="T60" s="221"/>
      <c r="U60" s="220"/>
      <c r="V60" s="210"/>
      <c r="W60" s="210"/>
      <c r="X60" s="210"/>
      <c r="Y60" s="210"/>
      <c r="Z60" s="210"/>
      <c r="AA60" s="210"/>
      <c r="AB60" s="210"/>
      <c r="AC60" s="210"/>
      <c r="AD60" s="210"/>
      <c r="AE60" s="210" t="s">
        <v>131</v>
      </c>
      <c r="AF60" s="210">
        <v>0</v>
      </c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5">
      <c r="A61" s="211"/>
      <c r="B61" s="217"/>
      <c r="C61" s="265" t="s">
        <v>164</v>
      </c>
      <c r="D61" s="222"/>
      <c r="E61" s="228">
        <v>1.5</v>
      </c>
      <c r="F61" s="232"/>
      <c r="G61" s="232"/>
      <c r="H61" s="232"/>
      <c r="I61" s="232"/>
      <c r="J61" s="232"/>
      <c r="K61" s="232"/>
      <c r="L61" s="232"/>
      <c r="M61" s="232"/>
      <c r="N61" s="220"/>
      <c r="O61" s="220"/>
      <c r="P61" s="220"/>
      <c r="Q61" s="220"/>
      <c r="R61" s="220"/>
      <c r="S61" s="220"/>
      <c r="T61" s="221"/>
      <c r="U61" s="220"/>
      <c r="V61" s="210"/>
      <c r="W61" s="210"/>
      <c r="X61" s="210"/>
      <c r="Y61" s="210"/>
      <c r="Z61" s="210"/>
      <c r="AA61" s="210"/>
      <c r="AB61" s="210"/>
      <c r="AC61" s="210"/>
      <c r="AD61" s="210"/>
      <c r="AE61" s="210" t="s">
        <v>131</v>
      </c>
      <c r="AF61" s="210">
        <v>0</v>
      </c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5">
      <c r="A62" s="211"/>
      <c r="B62" s="217"/>
      <c r="C62" s="266" t="s">
        <v>194</v>
      </c>
      <c r="D62" s="223"/>
      <c r="E62" s="229">
        <v>34.787930000000003</v>
      </c>
      <c r="F62" s="232"/>
      <c r="G62" s="232"/>
      <c r="H62" s="232"/>
      <c r="I62" s="232"/>
      <c r="J62" s="232"/>
      <c r="K62" s="232"/>
      <c r="L62" s="232"/>
      <c r="M62" s="232"/>
      <c r="N62" s="220"/>
      <c r="O62" s="220"/>
      <c r="P62" s="220"/>
      <c r="Q62" s="220"/>
      <c r="R62" s="220"/>
      <c r="S62" s="220"/>
      <c r="T62" s="221"/>
      <c r="U62" s="220"/>
      <c r="V62" s="210"/>
      <c r="W62" s="210"/>
      <c r="X62" s="210"/>
      <c r="Y62" s="210"/>
      <c r="Z62" s="210"/>
      <c r="AA62" s="210"/>
      <c r="AB62" s="210"/>
      <c r="AC62" s="210"/>
      <c r="AD62" s="210"/>
      <c r="AE62" s="210" t="s">
        <v>131</v>
      </c>
      <c r="AF62" s="210">
        <v>1</v>
      </c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5">
      <c r="A63" s="211">
        <v>20</v>
      </c>
      <c r="B63" s="217" t="s">
        <v>195</v>
      </c>
      <c r="C63" s="264" t="s">
        <v>196</v>
      </c>
      <c r="D63" s="219" t="s">
        <v>129</v>
      </c>
      <c r="E63" s="227">
        <v>147.53506999999999</v>
      </c>
      <c r="F63" s="231">
        <f>H63+J63</f>
        <v>0</v>
      </c>
      <c r="G63" s="232">
        <f>ROUND(E63*F63,2)</f>
        <v>0</v>
      </c>
      <c r="H63" s="232"/>
      <c r="I63" s="232">
        <f>ROUND(E63*H63,2)</f>
        <v>0</v>
      </c>
      <c r="J63" s="232"/>
      <c r="K63" s="232">
        <f>ROUND(E63*J63,2)</f>
        <v>0</v>
      </c>
      <c r="L63" s="232">
        <v>21</v>
      </c>
      <c r="M63" s="232">
        <f>G63*(1+L63/100)</f>
        <v>0</v>
      </c>
      <c r="N63" s="220">
        <v>0</v>
      </c>
      <c r="O63" s="220">
        <f>ROUND(E63*N63,5)</f>
        <v>0</v>
      </c>
      <c r="P63" s="220">
        <v>0</v>
      </c>
      <c r="Q63" s="220">
        <f>ROUND(E63*P63,5)</f>
        <v>0</v>
      </c>
      <c r="R63" s="220"/>
      <c r="S63" s="220"/>
      <c r="T63" s="221">
        <v>1.0999999999999999E-2</v>
      </c>
      <c r="U63" s="220">
        <f>ROUND(E63*T63,2)</f>
        <v>1.62</v>
      </c>
      <c r="V63" s="210"/>
      <c r="W63" s="210"/>
      <c r="X63" s="210"/>
      <c r="Y63" s="210"/>
      <c r="Z63" s="210"/>
      <c r="AA63" s="210"/>
      <c r="AB63" s="210"/>
      <c r="AC63" s="210"/>
      <c r="AD63" s="210"/>
      <c r="AE63" s="210" t="s">
        <v>119</v>
      </c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5">
      <c r="A64" s="211"/>
      <c r="B64" s="217"/>
      <c r="C64" s="265" t="s">
        <v>197</v>
      </c>
      <c r="D64" s="222"/>
      <c r="E64" s="228">
        <v>182.32300000000001</v>
      </c>
      <c r="F64" s="232"/>
      <c r="G64" s="232"/>
      <c r="H64" s="232"/>
      <c r="I64" s="232"/>
      <c r="J64" s="232"/>
      <c r="K64" s="232"/>
      <c r="L64" s="232"/>
      <c r="M64" s="232"/>
      <c r="N64" s="220"/>
      <c r="O64" s="220"/>
      <c r="P64" s="220"/>
      <c r="Q64" s="220"/>
      <c r="R64" s="220"/>
      <c r="S64" s="220"/>
      <c r="T64" s="221"/>
      <c r="U64" s="220"/>
      <c r="V64" s="210"/>
      <c r="W64" s="210"/>
      <c r="X64" s="210"/>
      <c r="Y64" s="210"/>
      <c r="Z64" s="210"/>
      <c r="AA64" s="210"/>
      <c r="AB64" s="210"/>
      <c r="AC64" s="210"/>
      <c r="AD64" s="210"/>
      <c r="AE64" s="210" t="s">
        <v>131</v>
      </c>
      <c r="AF64" s="210">
        <v>0</v>
      </c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5">
      <c r="A65" s="211"/>
      <c r="B65" s="217"/>
      <c r="C65" s="265" t="s">
        <v>198</v>
      </c>
      <c r="D65" s="222"/>
      <c r="E65" s="228">
        <v>-34.787930000000003</v>
      </c>
      <c r="F65" s="232"/>
      <c r="G65" s="232"/>
      <c r="H65" s="232"/>
      <c r="I65" s="232"/>
      <c r="J65" s="232"/>
      <c r="K65" s="232"/>
      <c r="L65" s="232"/>
      <c r="M65" s="232"/>
      <c r="N65" s="220"/>
      <c r="O65" s="220"/>
      <c r="P65" s="220"/>
      <c r="Q65" s="220"/>
      <c r="R65" s="220"/>
      <c r="S65" s="220"/>
      <c r="T65" s="221"/>
      <c r="U65" s="220"/>
      <c r="V65" s="210"/>
      <c r="W65" s="210"/>
      <c r="X65" s="210"/>
      <c r="Y65" s="210"/>
      <c r="Z65" s="210"/>
      <c r="AA65" s="210"/>
      <c r="AB65" s="210"/>
      <c r="AC65" s="210"/>
      <c r="AD65" s="210"/>
      <c r="AE65" s="210" t="s">
        <v>131</v>
      </c>
      <c r="AF65" s="210">
        <v>0</v>
      </c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5">
      <c r="A66" s="211">
        <v>21</v>
      </c>
      <c r="B66" s="217" t="s">
        <v>199</v>
      </c>
      <c r="C66" s="264" t="s">
        <v>200</v>
      </c>
      <c r="D66" s="219" t="s">
        <v>129</v>
      </c>
      <c r="E66" s="227">
        <v>2065.49098</v>
      </c>
      <c r="F66" s="231">
        <f>H66+J66</f>
        <v>0</v>
      </c>
      <c r="G66" s="232">
        <f>ROUND(E66*F66,2)</f>
        <v>0</v>
      </c>
      <c r="H66" s="232"/>
      <c r="I66" s="232">
        <f>ROUND(E66*H66,2)</f>
        <v>0</v>
      </c>
      <c r="J66" s="232"/>
      <c r="K66" s="232">
        <f>ROUND(E66*J66,2)</f>
        <v>0</v>
      </c>
      <c r="L66" s="232">
        <v>21</v>
      </c>
      <c r="M66" s="232">
        <f>G66*(1+L66/100)</f>
        <v>0</v>
      </c>
      <c r="N66" s="220">
        <v>0</v>
      </c>
      <c r="O66" s="220">
        <f>ROUND(E66*N66,5)</f>
        <v>0</v>
      </c>
      <c r="P66" s="220">
        <v>0</v>
      </c>
      <c r="Q66" s="220">
        <f>ROUND(E66*P66,5)</f>
        <v>0</v>
      </c>
      <c r="R66" s="220"/>
      <c r="S66" s="220"/>
      <c r="T66" s="221">
        <v>0</v>
      </c>
      <c r="U66" s="220">
        <f>ROUND(E66*T66,2)</f>
        <v>0</v>
      </c>
      <c r="V66" s="210"/>
      <c r="W66" s="210"/>
      <c r="X66" s="210"/>
      <c r="Y66" s="210"/>
      <c r="Z66" s="210"/>
      <c r="AA66" s="210"/>
      <c r="AB66" s="210"/>
      <c r="AC66" s="210"/>
      <c r="AD66" s="210"/>
      <c r="AE66" s="210" t="s">
        <v>119</v>
      </c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5">
      <c r="A67" s="211"/>
      <c r="B67" s="217"/>
      <c r="C67" s="265" t="s">
        <v>201</v>
      </c>
      <c r="D67" s="222"/>
      <c r="E67" s="228">
        <v>2065.49098</v>
      </c>
      <c r="F67" s="232"/>
      <c r="G67" s="232"/>
      <c r="H67" s="232"/>
      <c r="I67" s="232"/>
      <c r="J67" s="232"/>
      <c r="K67" s="232"/>
      <c r="L67" s="232"/>
      <c r="M67" s="232"/>
      <c r="N67" s="220"/>
      <c r="O67" s="220"/>
      <c r="P67" s="220"/>
      <c r="Q67" s="220"/>
      <c r="R67" s="220"/>
      <c r="S67" s="220"/>
      <c r="T67" s="221"/>
      <c r="U67" s="220"/>
      <c r="V67" s="210"/>
      <c r="W67" s="210"/>
      <c r="X67" s="210"/>
      <c r="Y67" s="210"/>
      <c r="Z67" s="210"/>
      <c r="AA67" s="210"/>
      <c r="AB67" s="210"/>
      <c r="AC67" s="210"/>
      <c r="AD67" s="210"/>
      <c r="AE67" s="210" t="s">
        <v>131</v>
      </c>
      <c r="AF67" s="210">
        <v>0</v>
      </c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5">
      <c r="A68" s="211">
        <v>22</v>
      </c>
      <c r="B68" s="217" t="s">
        <v>202</v>
      </c>
      <c r="C68" s="264" t="s">
        <v>203</v>
      </c>
      <c r="D68" s="219" t="s">
        <v>129</v>
      </c>
      <c r="E68" s="227">
        <v>34.787930000000003</v>
      </c>
      <c r="F68" s="231">
        <f>H68+J68</f>
        <v>0</v>
      </c>
      <c r="G68" s="232">
        <f>ROUND(E68*F68,2)</f>
        <v>0</v>
      </c>
      <c r="H68" s="232"/>
      <c r="I68" s="232">
        <f>ROUND(E68*H68,2)</f>
        <v>0</v>
      </c>
      <c r="J68" s="232"/>
      <c r="K68" s="232">
        <f>ROUND(E68*J68,2)</f>
        <v>0</v>
      </c>
      <c r="L68" s="232">
        <v>21</v>
      </c>
      <c r="M68" s="232">
        <f>G68*(1+L68/100)</f>
        <v>0</v>
      </c>
      <c r="N68" s="220">
        <v>0</v>
      </c>
      <c r="O68" s="220">
        <f>ROUND(E68*N68,5)</f>
        <v>0</v>
      </c>
      <c r="P68" s="220">
        <v>0</v>
      </c>
      <c r="Q68" s="220">
        <f>ROUND(E68*P68,5)</f>
        <v>0</v>
      </c>
      <c r="R68" s="220"/>
      <c r="S68" s="220"/>
      <c r="T68" s="221">
        <v>0.65200000000000002</v>
      </c>
      <c r="U68" s="220">
        <f>ROUND(E68*T68,2)</f>
        <v>22.68</v>
      </c>
      <c r="V68" s="210"/>
      <c r="W68" s="210"/>
      <c r="X68" s="210"/>
      <c r="Y68" s="210"/>
      <c r="Z68" s="210"/>
      <c r="AA68" s="210"/>
      <c r="AB68" s="210"/>
      <c r="AC68" s="210"/>
      <c r="AD68" s="210"/>
      <c r="AE68" s="210" t="s">
        <v>119</v>
      </c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5">
      <c r="A69" s="211">
        <v>23</v>
      </c>
      <c r="B69" s="217" t="s">
        <v>204</v>
      </c>
      <c r="C69" s="264" t="s">
        <v>205</v>
      </c>
      <c r="D69" s="219" t="s">
        <v>129</v>
      </c>
      <c r="E69" s="227">
        <v>147.53506999999999</v>
      </c>
      <c r="F69" s="231">
        <f>H69+J69</f>
        <v>0</v>
      </c>
      <c r="G69" s="232">
        <f>ROUND(E69*F69,2)</f>
        <v>0</v>
      </c>
      <c r="H69" s="232"/>
      <c r="I69" s="232">
        <f>ROUND(E69*H69,2)</f>
        <v>0</v>
      </c>
      <c r="J69" s="232"/>
      <c r="K69" s="232">
        <f>ROUND(E69*J69,2)</f>
        <v>0</v>
      </c>
      <c r="L69" s="232">
        <v>21</v>
      </c>
      <c r="M69" s="232">
        <f>G69*(1+L69/100)</f>
        <v>0</v>
      </c>
      <c r="N69" s="220">
        <v>0</v>
      </c>
      <c r="O69" s="220">
        <f>ROUND(E69*N69,5)</f>
        <v>0</v>
      </c>
      <c r="P69" s="220">
        <v>0</v>
      </c>
      <c r="Q69" s="220">
        <f>ROUND(E69*P69,5)</f>
        <v>0</v>
      </c>
      <c r="R69" s="220"/>
      <c r="S69" s="220"/>
      <c r="T69" s="221">
        <v>8.9999999999999993E-3</v>
      </c>
      <c r="U69" s="220">
        <f>ROUND(E69*T69,2)</f>
        <v>1.33</v>
      </c>
      <c r="V69" s="210"/>
      <c r="W69" s="210"/>
      <c r="X69" s="210"/>
      <c r="Y69" s="210"/>
      <c r="Z69" s="210"/>
      <c r="AA69" s="210"/>
      <c r="AB69" s="210"/>
      <c r="AC69" s="210"/>
      <c r="AD69" s="210"/>
      <c r="AE69" s="210" t="s">
        <v>119</v>
      </c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5">
      <c r="A70" s="211">
        <v>24</v>
      </c>
      <c r="B70" s="217" t="s">
        <v>206</v>
      </c>
      <c r="C70" s="264" t="s">
        <v>207</v>
      </c>
      <c r="D70" s="219" t="s">
        <v>129</v>
      </c>
      <c r="E70" s="227">
        <v>87.172380000000004</v>
      </c>
      <c r="F70" s="231">
        <f>H70+J70</f>
        <v>0</v>
      </c>
      <c r="G70" s="232">
        <f>ROUND(E70*F70,2)</f>
        <v>0</v>
      </c>
      <c r="H70" s="232"/>
      <c r="I70" s="232">
        <f>ROUND(E70*H70,2)</f>
        <v>0</v>
      </c>
      <c r="J70" s="232"/>
      <c r="K70" s="232">
        <f>ROUND(E70*J70,2)</f>
        <v>0</v>
      </c>
      <c r="L70" s="232">
        <v>21</v>
      </c>
      <c r="M70" s="232">
        <f>G70*(1+L70/100)</f>
        <v>0</v>
      </c>
      <c r="N70" s="220">
        <v>0</v>
      </c>
      <c r="O70" s="220">
        <f>ROUND(E70*N70,5)</f>
        <v>0</v>
      </c>
      <c r="P70" s="220">
        <v>0</v>
      </c>
      <c r="Q70" s="220">
        <f>ROUND(E70*P70,5)</f>
        <v>0</v>
      </c>
      <c r="R70" s="220"/>
      <c r="S70" s="220"/>
      <c r="T70" s="221">
        <v>0.20200000000000001</v>
      </c>
      <c r="U70" s="220">
        <f>ROUND(E70*T70,2)</f>
        <v>17.61</v>
      </c>
      <c r="V70" s="210"/>
      <c r="W70" s="210"/>
      <c r="X70" s="210"/>
      <c r="Y70" s="210"/>
      <c r="Z70" s="210"/>
      <c r="AA70" s="210"/>
      <c r="AB70" s="210"/>
      <c r="AC70" s="210"/>
      <c r="AD70" s="210"/>
      <c r="AE70" s="210" t="s">
        <v>119</v>
      </c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5">
      <c r="A71" s="211"/>
      <c r="B71" s="217"/>
      <c r="C71" s="265" t="s">
        <v>208</v>
      </c>
      <c r="D71" s="222"/>
      <c r="E71" s="228"/>
      <c r="F71" s="232"/>
      <c r="G71" s="232"/>
      <c r="H71" s="232"/>
      <c r="I71" s="232"/>
      <c r="J71" s="232"/>
      <c r="K71" s="232"/>
      <c r="L71" s="232"/>
      <c r="M71" s="232"/>
      <c r="N71" s="220"/>
      <c r="O71" s="220"/>
      <c r="P71" s="220"/>
      <c r="Q71" s="220"/>
      <c r="R71" s="220"/>
      <c r="S71" s="220"/>
      <c r="T71" s="221"/>
      <c r="U71" s="220"/>
      <c r="V71" s="210"/>
      <c r="W71" s="210"/>
      <c r="X71" s="210"/>
      <c r="Y71" s="210"/>
      <c r="Z71" s="210"/>
      <c r="AA71" s="210"/>
      <c r="AB71" s="210"/>
      <c r="AC71" s="210"/>
      <c r="AD71" s="210"/>
      <c r="AE71" s="210" t="s">
        <v>131</v>
      </c>
      <c r="AF71" s="210">
        <v>0</v>
      </c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5">
      <c r="A72" s="211"/>
      <c r="B72" s="217"/>
      <c r="C72" s="265" t="s">
        <v>209</v>
      </c>
      <c r="D72" s="222"/>
      <c r="E72" s="228">
        <v>2.31</v>
      </c>
      <c r="F72" s="232"/>
      <c r="G72" s="232"/>
      <c r="H72" s="232"/>
      <c r="I72" s="232"/>
      <c r="J72" s="232"/>
      <c r="K72" s="232"/>
      <c r="L72" s="232"/>
      <c r="M72" s="232"/>
      <c r="N72" s="220"/>
      <c r="O72" s="220"/>
      <c r="P72" s="220"/>
      <c r="Q72" s="220"/>
      <c r="R72" s="220"/>
      <c r="S72" s="220"/>
      <c r="T72" s="221"/>
      <c r="U72" s="220"/>
      <c r="V72" s="210"/>
      <c r="W72" s="210"/>
      <c r="X72" s="210"/>
      <c r="Y72" s="210"/>
      <c r="Z72" s="210"/>
      <c r="AA72" s="210"/>
      <c r="AB72" s="210"/>
      <c r="AC72" s="210"/>
      <c r="AD72" s="210"/>
      <c r="AE72" s="210" t="s">
        <v>131</v>
      </c>
      <c r="AF72" s="210">
        <v>0</v>
      </c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5">
      <c r="A73" s="211"/>
      <c r="B73" s="217"/>
      <c r="C73" s="265" t="s">
        <v>210</v>
      </c>
      <c r="D73" s="222"/>
      <c r="E73" s="228">
        <v>39.686399999999999</v>
      </c>
      <c r="F73" s="232"/>
      <c r="G73" s="232"/>
      <c r="H73" s="232"/>
      <c r="I73" s="232"/>
      <c r="J73" s="232"/>
      <c r="K73" s="232"/>
      <c r="L73" s="232"/>
      <c r="M73" s="232"/>
      <c r="N73" s="220"/>
      <c r="O73" s="220"/>
      <c r="P73" s="220"/>
      <c r="Q73" s="220"/>
      <c r="R73" s="220"/>
      <c r="S73" s="220"/>
      <c r="T73" s="221"/>
      <c r="U73" s="220"/>
      <c r="V73" s="210"/>
      <c r="W73" s="210"/>
      <c r="X73" s="210"/>
      <c r="Y73" s="210"/>
      <c r="Z73" s="210"/>
      <c r="AA73" s="210"/>
      <c r="AB73" s="210"/>
      <c r="AC73" s="210"/>
      <c r="AD73" s="210"/>
      <c r="AE73" s="210" t="s">
        <v>131</v>
      </c>
      <c r="AF73" s="210">
        <v>0</v>
      </c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1" x14ac:dyDescent="0.25">
      <c r="A74" s="211"/>
      <c r="B74" s="217"/>
      <c r="C74" s="265" t="s">
        <v>211</v>
      </c>
      <c r="D74" s="222"/>
      <c r="E74" s="228">
        <v>0.26984999999999998</v>
      </c>
      <c r="F74" s="232"/>
      <c r="G74" s="232"/>
      <c r="H74" s="232"/>
      <c r="I74" s="232"/>
      <c r="J74" s="232"/>
      <c r="K74" s="232"/>
      <c r="L74" s="232"/>
      <c r="M74" s="232"/>
      <c r="N74" s="220"/>
      <c r="O74" s="220"/>
      <c r="P74" s="220"/>
      <c r="Q74" s="220"/>
      <c r="R74" s="220"/>
      <c r="S74" s="220"/>
      <c r="T74" s="221"/>
      <c r="U74" s="220"/>
      <c r="V74" s="210"/>
      <c r="W74" s="210"/>
      <c r="X74" s="210"/>
      <c r="Y74" s="210"/>
      <c r="Z74" s="210"/>
      <c r="AA74" s="210"/>
      <c r="AB74" s="210"/>
      <c r="AC74" s="210"/>
      <c r="AD74" s="210"/>
      <c r="AE74" s="210" t="s">
        <v>131</v>
      </c>
      <c r="AF74" s="210">
        <v>0</v>
      </c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5">
      <c r="A75" s="211"/>
      <c r="B75" s="217"/>
      <c r="C75" s="265" t="s">
        <v>158</v>
      </c>
      <c r="D75" s="222"/>
      <c r="E75" s="228">
        <v>4.7249999999999996</v>
      </c>
      <c r="F75" s="232"/>
      <c r="G75" s="232"/>
      <c r="H75" s="232"/>
      <c r="I75" s="232"/>
      <c r="J75" s="232"/>
      <c r="K75" s="232"/>
      <c r="L75" s="232"/>
      <c r="M75" s="232"/>
      <c r="N75" s="220"/>
      <c r="O75" s="220"/>
      <c r="P75" s="220"/>
      <c r="Q75" s="220"/>
      <c r="R75" s="220"/>
      <c r="S75" s="220"/>
      <c r="T75" s="221"/>
      <c r="U75" s="220"/>
      <c r="V75" s="210"/>
      <c r="W75" s="210"/>
      <c r="X75" s="210"/>
      <c r="Y75" s="210"/>
      <c r="Z75" s="210"/>
      <c r="AA75" s="210"/>
      <c r="AB75" s="210"/>
      <c r="AC75" s="210"/>
      <c r="AD75" s="210"/>
      <c r="AE75" s="210" t="s">
        <v>131</v>
      </c>
      <c r="AF75" s="210">
        <v>0</v>
      </c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1" x14ac:dyDescent="0.25">
      <c r="A76" s="211"/>
      <c r="B76" s="217"/>
      <c r="C76" s="265" t="s">
        <v>150</v>
      </c>
      <c r="D76" s="222"/>
      <c r="E76" s="228"/>
      <c r="F76" s="232"/>
      <c r="G76" s="232"/>
      <c r="H76" s="232"/>
      <c r="I76" s="232"/>
      <c r="J76" s="232"/>
      <c r="K76" s="232"/>
      <c r="L76" s="232"/>
      <c r="M76" s="232"/>
      <c r="N76" s="220"/>
      <c r="O76" s="220"/>
      <c r="P76" s="220"/>
      <c r="Q76" s="220"/>
      <c r="R76" s="220"/>
      <c r="S76" s="220"/>
      <c r="T76" s="221"/>
      <c r="U76" s="220"/>
      <c r="V76" s="210"/>
      <c r="W76" s="210"/>
      <c r="X76" s="210"/>
      <c r="Y76" s="210"/>
      <c r="Z76" s="210"/>
      <c r="AA76" s="210"/>
      <c r="AB76" s="210"/>
      <c r="AC76" s="210"/>
      <c r="AD76" s="210"/>
      <c r="AE76" s="210" t="s">
        <v>131</v>
      </c>
      <c r="AF76" s="210">
        <v>0</v>
      </c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5">
      <c r="A77" s="211"/>
      <c r="B77" s="217"/>
      <c r="C77" s="265" t="s">
        <v>212</v>
      </c>
      <c r="D77" s="222"/>
      <c r="E77" s="228">
        <v>5.3932000000000002</v>
      </c>
      <c r="F77" s="232"/>
      <c r="G77" s="232"/>
      <c r="H77" s="232"/>
      <c r="I77" s="232"/>
      <c r="J77" s="232"/>
      <c r="K77" s="232"/>
      <c r="L77" s="232"/>
      <c r="M77" s="232"/>
      <c r="N77" s="220"/>
      <c r="O77" s="220"/>
      <c r="P77" s="220"/>
      <c r="Q77" s="220"/>
      <c r="R77" s="220"/>
      <c r="S77" s="220"/>
      <c r="T77" s="221"/>
      <c r="U77" s="220"/>
      <c r="V77" s="210"/>
      <c r="W77" s="210"/>
      <c r="X77" s="210"/>
      <c r="Y77" s="210"/>
      <c r="Z77" s="210"/>
      <c r="AA77" s="210"/>
      <c r="AB77" s="210"/>
      <c r="AC77" s="210"/>
      <c r="AD77" s="210"/>
      <c r="AE77" s="210" t="s">
        <v>131</v>
      </c>
      <c r="AF77" s="210">
        <v>0</v>
      </c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5">
      <c r="A78" s="211"/>
      <c r="B78" s="217"/>
      <c r="C78" s="266" t="s">
        <v>194</v>
      </c>
      <c r="D78" s="223"/>
      <c r="E78" s="229">
        <v>52.384450000000001</v>
      </c>
      <c r="F78" s="232"/>
      <c r="G78" s="232"/>
      <c r="H78" s="232"/>
      <c r="I78" s="232"/>
      <c r="J78" s="232"/>
      <c r="K78" s="232"/>
      <c r="L78" s="232"/>
      <c r="M78" s="232"/>
      <c r="N78" s="220"/>
      <c r="O78" s="220"/>
      <c r="P78" s="220"/>
      <c r="Q78" s="220"/>
      <c r="R78" s="220"/>
      <c r="S78" s="220"/>
      <c r="T78" s="221"/>
      <c r="U78" s="220"/>
      <c r="V78" s="210"/>
      <c r="W78" s="210"/>
      <c r="X78" s="210"/>
      <c r="Y78" s="210"/>
      <c r="Z78" s="210"/>
      <c r="AA78" s="210"/>
      <c r="AB78" s="210"/>
      <c r="AC78" s="210"/>
      <c r="AD78" s="210"/>
      <c r="AE78" s="210" t="s">
        <v>131</v>
      </c>
      <c r="AF78" s="210">
        <v>1</v>
      </c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5">
      <c r="A79" s="211"/>
      <c r="B79" s="217"/>
      <c r="C79" s="265" t="s">
        <v>213</v>
      </c>
      <c r="D79" s="222"/>
      <c r="E79" s="228"/>
      <c r="F79" s="232"/>
      <c r="G79" s="232"/>
      <c r="H79" s="232"/>
      <c r="I79" s="232"/>
      <c r="J79" s="232"/>
      <c r="K79" s="232"/>
      <c r="L79" s="232"/>
      <c r="M79" s="232"/>
      <c r="N79" s="220"/>
      <c r="O79" s="220"/>
      <c r="P79" s="220"/>
      <c r="Q79" s="220"/>
      <c r="R79" s="220"/>
      <c r="S79" s="220"/>
      <c r="T79" s="221"/>
      <c r="U79" s="220"/>
      <c r="V79" s="210"/>
      <c r="W79" s="210"/>
      <c r="X79" s="210"/>
      <c r="Y79" s="210"/>
      <c r="Z79" s="210"/>
      <c r="AA79" s="210"/>
      <c r="AB79" s="210"/>
      <c r="AC79" s="210"/>
      <c r="AD79" s="210"/>
      <c r="AE79" s="210" t="s">
        <v>131</v>
      </c>
      <c r="AF79" s="210">
        <v>0</v>
      </c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1" x14ac:dyDescent="0.25">
      <c r="A80" s="211"/>
      <c r="B80" s="217"/>
      <c r="C80" s="265" t="s">
        <v>188</v>
      </c>
      <c r="D80" s="222"/>
      <c r="E80" s="228">
        <v>2.6444999999999999</v>
      </c>
      <c r="F80" s="232"/>
      <c r="G80" s="232"/>
      <c r="H80" s="232"/>
      <c r="I80" s="232"/>
      <c r="J80" s="232"/>
      <c r="K80" s="232"/>
      <c r="L80" s="232"/>
      <c r="M80" s="232"/>
      <c r="N80" s="220"/>
      <c r="O80" s="220"/>
      <c r="P80" s="220"/>
      <c r="Q80" s="220"/>
      <c r="R80" s="220"/>
      <c r="S80" s="220"/>
      <c r="T80" s="221"/>
      <c r="U80" s="220"/>
      <c r="V80" s="210"/>
      <c r="W80" s="210"/>
      <c r="X80" s="210"/>
      <c r="Y80" s="210"/>
      <c r="Z80" s="210"/>
      <c r="AA80" s="210"/>
      <c r="AB80" s="210"/>
      <c r="AC80" s="210"/>
      <c r="AD80" s="210"/>
      <c r="AE80" s="210" t="s">
        <v>131</v>
      </c>
      <c r="AF80" s="210">
        <v>0</v>
      </c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5">
      <c r="A81" s="211"/>
      <c r="B81" s="217"/>
      <c r="C81" s="265" t="s">
        <v>189</v>
      </c>
      <c r="D81" s="222"/>
      <c r="E81" s="228">
        <v>16.1492</v>
      </c>
      <c r="F81" s="232"/>
      <c r="G81" s="232"/>
      <c r="H81" s="232"/>
      <c r="I81" s="232"/>
      <c r="J81" s="232"/>
      <c r="K81" s="232"/>
      <c r="L81" s="232"/>
      <c r="M81" s="232"/>
      <c r="N81" s="220"/>
      <c r="O81" s="220"/>
      <c r="P81" s="220"/>
      <c r="Q81" s="220"/>
      <c r="R81" s="220"/>
      <c r="S81" s="220"/>
      <c r="T81" s="221"/>
      <c r="U81" s="220"/>
      <c r="V81" s="210"/>
      <c r="W81" s="210"/>
      <c r="X81" s="210"/>
      <c r="Y81" s="210"/>
      <c r="Z81" s="210"/>
      <c r="AA81" s="210"/>
      <c r="AB81" s="210"/>
      <c r="AC81" s="210"/>
      <c r="AD81" s="210"/>
      <c r="AE81" s="210" t="s">
        <v>131</v>
      </c>
      <c r="AF81" s="210">
        <v>0</v>
      </c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5">
      <c r="A82" s="211"/>
      <c r="B82" s="217"/>
      <c r="C82" s="265" t="s">
        <v>190</v>
      </c>
      <c r="D82" s="222"/>
      <c r="E82" s="228">
        <v>0.64337</v>
      </c>
      <c r="F82" s="232"/>
      <c r="G82" s="232"/>
      <c r="H82" s="232"/>
      <c r="I82" s="232"/>
      <c r="J82" s="232"/>
      <c r="K82" s="232"/>
      <c r="L82" s="232"/>
      <c r="M82" s="232"/>
      <c r="N82" s="220"/>
      <c r="O82" s="220"/>
      <c r="P82" s="220"/>
      <c r="Q82" s="220"/>
      <c r="R82" s="220"/>
      <c r="S82" s="220"/>
      <c r="T82" s="221"/>
      <c r="U82" s="220"/>
      <c r="V82" s="210"/>
      <c r="W82" s="210"/>
      <c r="X82" s="210"/>
      <c r="Y82" s="210"/>
      <c r="Z82" s="210"/>
      <c r="AA82" s="210"/>
      <c r="AB82" s="210"/>
      <c r="AC82" s="210"/>
      <c r="AD82" s="210"/>
      <c r="AE82" s="210" t="s">
        <v>131</v>
      </c>
      <c r="AF82" s="210">
        <v>0</v>
      </c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5">
      <c r="A83" s="211"/>
      <c r="B83" s="217"/>
      <c r="C83" s="265" t="s">
        <v>191</v>
      </c>
      <c r="D83" s="222"/>
      <c r="E83" s="228">
        <v>0.69286000000000003</v>
      </c>
      <c r="F83" s="232"/>
      <c r="G83" s="232"/>
      <c r="H83" s="232"/>
      <c r="I83" s="232"/>
      <c r="J83" s="232"/>
      <c r="K83" s="232"/>
      <c r="L83" s="232"/>
      <c r="M83" s="232"/>
      <c r="N83" s="220"/>
      <c r="O83" s="220"/>
      <c r="P83" s="220"/>
      <c r="Q83" s="220"/>
      <c r="R83" s="220"/>
      <c r="S83" s="220"/>
      <c r="T83" s="221"/>
      <c r="U83" s="220"/>
      <c r="V83" s="210"/>
      <c r="W83" s="210"/>
      <c r="X83" s="210"/>
      <c r="Y83" s="210"/>
      <c r="Z83" s="210"/>
      <c r="AA83" s="210"/>
      <c r="AB83" s="210"/>
      <c r="AC83" s="210"/>
      <c r="AD83" s="210"/>
      <c r="AE83" s="210" t="s">
        <v>131</v>
      </c>
      <c r="AF83" s="210">
        <v>0</v>
      </c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5">
      <c r="A84" s="211"/>
      <c r="B84" s="217"/>
      <c r="C84" s="265" t="s">
        <v>159</v>
      </c>
      <c r="D84" s="222"/>
      <c r="E84" s="228">
        <v>4.2</v>
      </c>
      <c r="F84" s="232"/>
      <c r="G84" s="232"/>
      <c r="H84" s="232"/>
      <c r="I84" s="232"/>
      <c r="J84" s="232"/>
      <c r="K84" s="232"/>
      <c r="L84" s="232"/>
      <c r="M84" s="232"/>
      <c r="N84" s="220"/>
      <c r="O84" s="220"/>
      <c r="P84" s="220"/>
      <c r="Q84" s="220"/>
      <c r="R84" s="220"/>
      <c r="S84" s="220"/>
      <c r="T84" s="221"/>
      <c r="U84" s="220"/>
      <c r="V84" s="210"/>
      <c r="W84" s="210"/>
      <c r="X84" s="210"/>
      <c r="Y84" s="210"/>
      <c r="Z84" s="210"/>
      <c r="AA84" s="210"/>
      <c r="AB84" s="210"/>
      <c r="AC84" s="210"/>
      <c r="AD84" s="210"/>
      <c r="AE84" s="210" t="s">
        <v>131</v>
      </c>
      <c r="AF84" s="210">
        <v>0</v>
      </c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1" x14ac:dyDescent="0.25">
      <c r="A85" s="211"/>
      <c r="B85" s="217"/>
      <c r="C85" s="265" t="s">
        <v>150</v>
      </c>
      <c r="D85" s="222"/>
      <c r="E85" s="228"/>
      <c r="F85" s="232"/>
      <c r="G85" s="232"/>
      <c r="H85" s="232"/>
      <c r="I85" s="232"/>
      <c r="J85" s="232"/>
      <c r="K85" s="232"/>
      <c r="L85" s="232"/>
      <c r="M85" s="232"/>
      <c r="N85" s="220"/>
      <c r="O85" s="220"/>
      <c r="P85" s="220"/>
      <c r="Q85" s="220"/>
      <c r="R85" s="220"/>
      <c r="S85" s="220"/>
      <c r="T85" s="221"/>
      <c r="U85" s="220"/>
      <c r="V85" s="210"/>
      <c r="W85" s="210"/>
      <c r="X85" s="210"/>
      <c r="Y85" s="210"/>
      <c r="Z85" s="210"/>
      <c r="AA85" s="210"/>
      <c r="AB85" s="210"/>
      <c r="AC85" s="210"/>
      <c r="AD85" s="210"/>
      <c r="AE85" s="210" t="s">
        <v>131</v>
      </c>
      <c r="AF85" s="210">
        <v>0</v>
      </c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5">
      <c r="A86" s="211"/>
      <c r="B86" s="217"/>
      <c r="C86" s="265" t="s">
        <v>192</v>
      </c>
      <c r="D86" s="222"/>
      <c r="E86" s="228">
        <v>6.0060000000000002</v>
      </c>
      <c r="F86" s="232"/>
      <c r="G86" s="232"/>
      <c r="H86" s="232"/>
      <c r="I86" s="232"/>
      <c r="J86" s="232"/>
      <c r="K86" s="232"/>
      <c r="L86" s="232"/>
      <c r="M86" s="232"/>
      <c r="N86" s="220"/>
      <c r="O86" s="220"/>
      <c r="P86" s="220"/>
      <c r="Q86" s="220"/>
      <c r="R86" s="220"/>
      <c r="S86" s="220"/>
      <c r="T86" s="221"/>
      <c r="U86" s="220"/>
      <c r="V86" s="210"/>
      <c r="W86" s="210"/>
      <c r="X86" s="210"/>
      <c r="Y86" s="210"/>
      <c r="Z86" s="210"/>
      <c r="AA86" s="210"/>
      <c r="AB86" s="210"/>
      <c r="AC86" s="210"/>
      <c r="AD86" s="210"/>
      <c r="AE86" s="210" t="s">
        <v>131</v>
      </c>
      <c r="AF86" s="210">
        <v>0</v>
      </c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5">
      <c r="A87" s="211"/>
      <c r="B87" s="217"/>
      <c r="C87" s="265" t="s">
        <v>193</v>
      </c>
      <c r="D87" s="222"/>
      <c r="E87" s="228">
        <v>2.952</v>
      </c>
      <c r="F87" s="232"/>
      <c r="G87" s="232"/>
      <c r="H87" s="232"/>
      <c r="I87" s="232"/>
      <c r="J87" s="232"/>
      <c r="K87" s="232"/>
      <c r="L87" s="232"/>
      <c r="M87" s="232"/>
      <c r="N87" s="220"/>
      <c r="O87" s="220"/>
      <c r="P87" s="220"/>
      <c r="Q87" s="220"/>
      <c r="R87" s="220"/>
      <c r="S87" s="220"/>
      <c r="T87" s="221"/>
      <c r="U87" s="220"/>
      <c r="V87" s="210"/>
      <c r="W87" s="210"/>
      <c r="X87" s="210"/>
      <c r="Y87" s="210"/>
      <c r="Z87" s="210"/>
      <c r="AA87" s="210"/>
      <c r="AB87" s="210"/>
      <c r="AC87" s="210"/>
      <c r="AD87" s="210"/>
      <c r="AE87" s="210" t="s">
        <v>131</v>
      </c>
      <c r="AF87" s="210">
        <v>0</v>
      </c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5">
      <c r="A88" s="211"/>
      <c r="B88" s="217"/>
      <c r="C88" s="265" t="s">
        <v>164</v>
      </c>
      <c r="D88" s="222"/>
      <c r="E88" s="228">
        <v>1.5</v>
      </c>
      <c r="F88" s="232"/>
      <c r="G88" s="232"/>
      <c r="H88" s="232"/>
      <c r="I88" s="232"/>
      <c r="J88" s="232"/>
      <c r="K88" s="232"/>
      <c r="L88" s="232"/>
      <c r="M88" s="232"/>
      <c r="N88" s="220"/>
      <c r="O88" s="220"/>
      <c r="P88" s="220"/>
      <c r="Q88" s="220"/>
      <c r="R88" s="220"/>
      <c r="S88" s="220"/>
      <c r="T88" s="221"/>
      <c r="U88" s="220"/>
      <c r="V88" s="210"/>
      <c r="W88" s="210"/>
      <c r="X88" s="210"/>
      <c r="Y88" s="210"/>
      <c r="Z88" s="210"/>
      <c r="AA88" s="210"/>
      <c r="AB88" s="210"/>
      <c r="AC88" s="210"/>
      <c r="AD88" s="210"/>
      <c r="AE88" s="210" t="s">
        <v>131</v>
      </c>
      <c r="AF88" s="210">
        <v>0</v>
      </c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5">
      <c r="A89" s="211"/>
      <c r="B89" s="217"/>
      <c r="C89" s="266" t="s">
        <v>194</v>
      </c>
      <c r="D89" s="223"/>
      <c r="E89" s="229">
        <v>34.787930000000003</v>
      </c>
      <c r="F89" s="232"/>
      <c r="G89" s="232"/>
      <c r="H89" s="232"/>
      <c r="I89" s="232"/>
      <c r="J89" s="232"/>
      <c r="K89" s="232"/>
      <c r="L89" s="232"/>
      <c r="M89" s="232"/>
      <c r="N89" s="220"/>
      <c r="O89" s="220"/>
      <c r="P89" s="220"/>
      <c r="Q89" s="220"/>
      <c r="R89" s="220"/>
      <c r="S89" s="220"/>
      <c r="T89" s="221"/>
      <c r="U89" s="220"/>
      <c r="V89" s="210"/>
      <c r="W89" s="210"/>
      <c r="X89" s="210"/>
      <c r="Y89" s="210"/>
      <c r="Z89" s="210"/>
      <c r="AA89" s="210"/>
      <c r="AB89" s="210"/>
      <c r="AC89" s="210"/>
      <c r="AD89" s="210"/>
      <c r="AE89" s="210" t="s">
        <v>131</v>
      </c>
      <c r="AF89" s="210">
        <v>1</v>
      </c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1" x14ac:dyDescent="0.25">
      <c r="A90" s="211">
        <v>25</v>
      </c>
      <c r="B90" s="217" t="s">
        <v>214</v>
      </c>
      <c r="C90" s="264" t="s">
        <v>215</v>
      </c>
      <c r="D90" s="219" t="s">
        <v>129</v>
      </c>
      <c r="E90" s="227">
        <v>62.224336187399999</v>
      </c>
      <c r="F90" s="231">
        <f>H90+J90</f>
        <v>0</v>
      </c>
      <c r="G90" s="232">
        <f>ROUND(E90*F90,2)</f>
        <v>0</v>
      </c>
      <c r="H90" s="232"/>
      <c r="I90" s="232">
        <f>ROUND(E90*H90,2)</f>
        <v>0</v>
      </c>
      <c r="J90" s="232"/>
      <c r="K90" s="232">
        <f>ROUND(E90*J90,2)</f>
        <v>0</v>
      </c>
      <c r="L90" s="232">
        <v>21</v>
      </c>
      <c r="M90" s="232">
        <f>G90*(1+L90/100)</f>
        <v>0</v>
      </c>
      <c r="N90" s="220">
        <v>0</v>
      </c>
      <c r="O90" s="220">
        <f>ROUND(E90*N90,5)</f>
        <v>0</v>
      </c>
      <c r="P90" s="220">
        <v>0</v>
      </c>
      <c r="Q90" s="220">
        <f>ROUND(E90*P90,5)</f>
        <v>0</v>
      </c>
      <c r="R90" s="220"/>
      <c r="S90" s="220"/>
      <c r="T90" s="221">
        <v>1.587</v>
      </c>
      <c r="U90" s="220">
        <f>ROUND(E90*T90,2)</f>
        <v>98.75</v>
      </c>
      <c r="V90" s="210"/>
      <c r="W90" s="210"/>
      <c r="X90" s="210"/>
      <c r="Y90" s="210"/>
      <c r="Z90" s="210"/>
      <c r="AA90" s="210"/>
      <c r="AB90" s="210"/>
      <c r="AC90" s="210"/>
      <c r="AD90" s="210"/>
      <c r="AE90" s="210" t="s">
        <v>119</v>
      </c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5">
      <c r="A91" s="211"/>
      <c r="B91" s="217"/>
      <c r="C91" s="265" t="s">
        <v>216</v>
      </c>
      <c r="D91" s="222"/>
      <c r="E91" s="228">
        <v>52.163734755</v>
      </c>
      <c r="F91" s="232"/>
      <c r="G91" s="232"/>
      <c r="H91" s="232"/>
      <c r="I91" s="232"/>
      <c r="J91" s="232"/>
      <c r="K91" s="232"/>
      <c r="L91" s="232"/>
      <c r="M91" s="232"/>
      <c r="N91" s="220"/>
      <c r="O91" s="220"/>
      <c r="P91" s="220"/>
      <c r="Q91" s="220"/>
      <c r="R91" s="220"/>
      <c r="S91" s="220"/>
      <c r="T91" s="221"/>
      <c r="U91" s="220"/>
      <c r="V91" s="210"/>
      <c r="W91" s="210"/>
      <c r="X91" s="210"/>
      <c r="Y91" s="210"/>
      <c r="Z91" s="210"/>
      <c r="AA91" s="210"/>
      <c r="AB91" s="210"/>
      <c r="AC91" s="210"/>
      <c r="AD91" s="210"/>
      <c r="AE91" s="210" t="s">
        <v>131</v>
      </c>
      <c r="AF91" s="210">
        <v>0</v>
      </c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ht="20.399999999999999" outlineLevel="1" x14ac:dyDescent="0.25">
      <c r="A92" s="211"/>
      <c r="B92" s="217"/>
      <c r="C92" s="265" t="s">
        <v>217</v>
      </c>
      <c r="D92" s="222"/>
      <c r="E92" s="228">
        <v>1.8138170484</v>
      </c>
      <c r="F92" s="232"/>
      <c r="G92" s="232"/>
      <c r="H92" s="232"/>
      <c r="I92" s="232"/>
      <c r="J92" s="232"/>
      <c r="K92" s="232"/>
      <c r="L92" s="232"/>
      <c r="M92" s="232"/>
      <c r="N92" s="220"/>
      <c r="O92" s="220"/>
      <c r="P92" s="220"/>
      <c r="Q92" s="220"/>
      <c r="R92" s="220"/>
      <c r="S92" s="220"/>
      <c r="T92" s="221"/>
      <c r="U92" s="220"/>
      <c r="V92" s="210"/>
      <c r="W92" s="210"/>
      <c r="X92" s="210"/>
      <c r="Y92" s="210"/>
      <c r="Z92" s="210"/>
      <c r="AA92" s="210"/>
      <c r="AB92" s="210"/>
      <c r="AC92" s="210"/>
      <c r="AD92" s="210"/>
      <c r="AE92" s="210" t="s">
        <v>131</v>
      </c>
      <c r="AF92" s="210">
        <v>0</v>
      </c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5">
      <c r="A93" s="211"/>
      <c r="B93" s="217"/>
      <c r="C93" s="265" t="s">
        <v>218</v>
      </c>
      <c r="D93" s="222"/>
      <c r="E93" s="228">
        <v>8.2467843839999997</v>
      </c>
      <c r="F93" s="232"/>
      <c r="G93" s="232"/>
      <c r="H93" s="232"/>
      <c r="I93" s="232"/>
      <c r="J93" s="232"/>
      <c r="K93" s="232"/>
      <c r="L93" s="232"/>
      <c r="M93" s="232"/>
      <c r="N93" s="220"/>
      <c r="O93" s="220"/>
      <c r="P93" s="220"/>
      <c r="Q93" s="220"/>
      <c r="R93" s="220"/>
      <c r="S93" s="220"/>
      <c r="T93" s="221"/>
      <c r="U93" s="220"/>
      <c r="V93" s="210"/>
      <c r="W93" s="210"/>
      <c r="X93" s="210"/>
      <c r="Y93" s="210"/>
      <c r="Z93" s="210"/>
      <c r="AA93" s="210"/>
      <c r="AB93" s="210"/>
      <c r="AC93" s="210"/>
      <c r="AD93" s="210"/>
      <c r="AE93" s="210" t="s">
        <v>131</v>
      </c>
      <c r="AF93" s="210">
        <v>0</v>
      </c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5">
      <c r="A94" s="211">
        <v>26</v>
      </c>
      <c r="B94" s="217" t="s">
        <v>219</v>
      </c>
      <c r="C94" s="264" t="s">
        <v>220</v>
      </c>
      <c r="D94" s="219" t="s">
        <v>167</v>
      </c>
      <c r="E94" s="227">
        <v>270</v>
      </c>
      <c r="F94" s="231">
        <f>H94+J94</f>
        <v>0</v>
      </c>
      <c r="G94" s="232">
        <f>ROUND(E94*F94,2)</f>
        <v>0</v>
      </c>
      <c r="H94" s="232"/>
      <c r="I94" s="232">
        <f>ROUND(E94*H94,2)</f>
        <v>0</v>
      </c>
      <c r="J94" s="232"/>
      <c r="K94" s="232">
        <f>ROUND(E94*J94,2)</f>
        <v>0</v>
      </c>
      <c r="L94" s="232">
        <v>21</v>
      </c>
      <c r="M94" s="232">
        <f>G94*(1+L94/100)</f>
        <v>0</v>
      </c>
      <c r="N94" s="220">
        <v>0</v>
      </c>
      <c r="O94" s="220">
        <f>ROUND(E94*N94,5)</f>
        <v>0</v>
      </c>
      <c r="P94" s="220">
        <v>0</v>
      </c>
      <c r="Q94" s="220">
        <f>ROUND(E94*P94,5)</f>
        <v>0</v>
      </c>
      <c r="R94" s="220"/>
      <c r="S94" s="220"/>
      <c r="T94" s="221">
        <v>2.1000000000000001E-2</v>
      </c>
      <c r="U94" s="220">
        <f>ROUND(E94*T94,2)</f>
        <v>5.67</v>
      </c>
      <c r="V94" s="210"/>
      <c r="W94" s="210"/>
      <c r="X94" s="210"/>
      <c r="Y94" s="210"/>
      <c r="Z94" s="210"/>
      <c r="AA94" s="210"/>
      <c r="AB94" s="210"/>
      <c r="AC94" s="210"/>
      <c r="AD94" s="210"/>
      <c r="AE94" s="210" t="s">
        <v>119</v>
      </c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5">
      <c r="A95" s="211"/>
      <c r="B95" s="217"/>
      <c r="C95" s="265" t="s">
        <v>221</v>
      </c>
      <c r="D95" s="222"/>
      <c r="E95" s="228">
        <v>215</v>
      </c>
      <c r="F95" s="232"/>
      <c r="G95" s="232"/>
      <c r="H95" s="232"/>
      <c r="I95" s="232"/>
      <c r="J95" s="232"/>
      <c r="K95" s="232"/>
      <c r="L95" s="232"/>
      <c r="M95" s="232"/>
      <c r="N95" s="220"/>
      <c r="O95" s="220"/>
      <c r="P95" s="220"/>
      <c r="Q95" s="220"/>
      <c r="R95" s="220"/>
      <c r="S95" s="220"/>
      <c r="T95" s="221"/>
      <c r="U95" s="220"/>
      <c r="V95" s="210"/>
      <c r="W95" s="210"/>
      <c r="X95" s="210"/>
      <c r="Y95" s="210"/>
      <c r="Z95" s="210"/>
      <c r="AA95" s="210"/>
      <c r="AB95" s="210"/>
      <c r="AC95" s="210"/>
      <c r="AD95" s="210"/>
      <c r="AE95" s="210" t="s">
        <v>131</v>
      </c>
      <c r="AF95" s="210">
        <v>0</v>
      </c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5">
      <c r="A96" s="211"/>
      <c r="B96" s="217"/>
      <c r="C96" s="265" t="s">
        <v>222</v>
      </c>
      <c r="D96" s="222"/>
      <c r="E96" s="228">
        <v>55</v>
      </c>
      <c r="F96" s="232"/>
      <c r="G96" s="232"/>
      <c r="H96" s="232"/>
      <c r="I96" s="232"/>
      <c r="J96" s="232"/>
      <c r="K96" s="232"/>
      <c r="L96" s="232"/>
      <c r="M96" s="232"/>
      <c r="N96" s="220"/>
      <c r="O96" s="220"/>
      <c r="P96" s="220"/>
      <c r="Q96" s="220"/>
      <c r="R96" s="220"/>
      <c r="S96" s="220"/>
      <c r="T96" s="221"/>
      <c r="U96" s="220"/>
      <c r="V96" s="210"/>
      <c r="W96" s="210"/>
      <c r="X96" s="210"/>
      <c r="Y96" s="210"/>
      <c r="Z96" s="210"/>
      <c r="AA96" s="210"/>
      <c r="AB96" s="210"/>
      <c r="AC96" s="210"/>
      <c r="AD96" s="210"/>
      <c r="AE96" s="210" t="s">
        <v>131</v>
      </c>
      <c r="AF96" s="210">
        <v>0</v>
      </c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5">
      <c r="A97" s="211">
        <v>27</v>
      </c>
      <c r="B97" s="217" t="s">
        <v>223</v>
      </c>
      <c r="C97" s="264" t="s">
        <v>224</v>
      </c>
      <c r="D97" s="219" t="s">
        <v>167</v>
      </c>
      <c r="E97" s="227">
        <v>169.41</v>
      </c>
      <c r="F97" s="231">
        <f>H97+J97</f>
        <v>0</v>
      </c>
      <c r="G97" s="232">
        <f>ROUND(E97*F97,2)</f>
        <v>0</v>
      </c>
      <c r="H97" s="232"/>
      <c r="I97" s="232">
        <f>ROUND(E97*H97,2)</f>
        <v>0</v>
      </c>
      <c r="J97" s="232"/>
      <c r="K97" s="232">
        <f>ROUND(E97*J97,2)</f>
        <v>0</v>
      </c>
      <c r="L97" s="232">
        <v>21</v>
      </c>
      <c r="M97" s="232">
        <f>G97*(1+L97/100)</f>
        <v>0</v>
      </c>
      <c r="N97" s="220">
        <v>0</v>
      </c>
      <c r="O97" s="220">
        <f>ROUND(E97*N97,5)</f>
        <v>0</v>
      </c>
      <c r="P97" s="220">
        <v>0</v>
      </c>
      <c r="Q97" s="220">
        <f>ROUND(E97*P97,5)</f>
        <v>0</v>
      </c>
      <c r="R97" s="220"/>
      <c r="S97" s="220"/>
      <c r="T97" s="221">
        <v>1.7999999999999999E-2</v>
      </c>
      <c r="U97" s="220">
        <f>ROUND(E97*T97,2)</f>
        <v>3.05</v>
      </c>
      <c r="V97" s="210"/>
      <c r="W97" s="210"/>
      <c r="X97" s="210"/>
      <c r="Y97" s="210"/>
      <c r="Z97" s="210"/>
      <c r="AA97" s="210"/>
      <c r="AB97" s="210"/>
      <c r="AC97" s="210"/>
      <c r="AD97" s="210"/>
      <c r="AE97" s="210" t="s">
        <v>119</v>
      </c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5">
      <c r="A98" s="211"/>
      <c r="B98" s="217"/>
      <c r="C98" s="265" t="s">
        <v>208</v>
      </c>
      <c r="D98" s="222"/>
      <c r="E98" s="228"/>
      <c r="F98" s="232"/>
      <c r="G98" s="232"/>
      <c r="H98" s="232"/>
      <c r="I98" s="232"/>
      <c r="J98" s="232"/>
      <c r="K98" s="232"/>
      <c r="L98" s="232"/>
      <c r="M98" s="232"/>
      <c r="N98" s="220"/>
      <c r="O98" s="220"/>
      <c r="P98" s="220"/>
      <c r="Q98" s="220"/>
      <c r="R98" s="220"/>
      <c r="S98" s="220"/>
      <c r="T98" s="221"/>
      <c r="U98" s="220"/>
      <c r="V98" s="210"/>
      <c r="W98" s="210"/>
      <c r="X98" s="210"/>
      <c r="Y98" s="210"/>
      <c r="Z98" s="210"/>
      <c r="AA98" s="210"/>
      <c r="AB98" s="210"/>
      <c r="AC98" s="210"/>
      <c r="AD98" s="210"/>
      <c r="AE98" s="210" t="s">
        <v>131</v>
      </c>
      <c r="AF98" s="210">
        <v>0</v>
      </c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5">
      <c r="A99" s="211"/>
      <c r="B99" s="217"/>
      <c r="C99" s="265" t="s">
        <v>225</v>
      </c>
      <c r="D99" s="222"/>
      <c r="E99" s="228">
        <v>3.5</v>
      </c>
      <c r="F99" s="232"/>
      <c r="G99" s="232"/>
      <c r="H99" s="232"/>
      <c r="I99" s="232"/>
      <c r="J99" s="232"/>
      <c r="K99" s="232"/>
      <c r="L99" s="232"/>
      <c r="M99" s="232"/>
      <c r="N99" s="220"/>
      <c r="O99" s="220"/>
      <c r="P99" s="220"/>
      <c r="Q99" s="220"/>
      <c r="R99" s="220"/>
      <c r="S99" s="220"/>
      <c r="T99" s="221"/>
      <c r="U99" s="220"/>
      <c r="V99" s="210"/>
      <c r="W99" s="210"/>
      <c r="X99" s="210"/>
      <c r="Y99" s="210"/>
      <c r="Z99" s="210"/>
      <c r="AA99" s="210"/>
      <c r="AB99" s="210"/>
      <c r="AC99" s="210"/>
      <c r="AD99" s="210"/>
      <c r="AE99" s="210" t="s">
        <v>131</v>
      </c>
      <c r="AF99" s="210">
        <v>0</v>
      </c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1" x14ac:dyDescent="0.25">
      <c r="A100" s="211"/>
      <c r="B100" s="217"/>
      <c r="C100" s="265" t="s">
        <v>226</v>
      </c>
      <c r="D100" s="222"/>
      <c r="E100" s="228">
        <v>110.24</v>
      </c>
      <c r="F100" s="232"/>
      <c r="G100" s="232"/>
      <c r="H100" s="232"/>
      <c r="I100" s="232"/>
      <c r="J100" s="232"/>
      <c r="K100" s="232"/>
      <c r="L100" s="232"/>
      <c r="M100" s="232"/>
      <c r="N100" s="220"/>
      <c r="O100" s="220"/>
      <c r="P100" s="220"/>
      <c r="Q100" s="220"/>
      <c r="R100" s="220"/>
      <c r="S100" s="220"/>
      <c r="T100" s="221"/>
      <c r="U100" s="22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 t="s">
        <v>131</v>
      </c>
      <c r="AF100" s="210">
        <v>0</v>
      </c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outlineLevel="1" x14ac:dyDescent="0.25">
      <c r="A101" s="211"/>
      <c r="B101" s="217"/>
      <c r="C101" s="265" t="s">
        <v>227</v>
      </c>
      <c r="D101" s="222"/>
      <c r="E101" s="228">
        <v>1.05</v>
      </c>
      <c r="F101" s="232"/>
      <c r="G101" s="232"/>
      <c r="H101" s="232"/>
      <c r="I101" s="232"/>
      <c r="J101" s="232"/>
      <c r="K101" s="232"/>
      <c r="L101" s="232"/>
      <c r="M101" s="232"/>
      <c r="N101" s="220"/>
      <c r="O101" s="220"/>
      <c r="P101" s="220"/>
      <c r="Q101" s="220"/>
      <c r="R101" s="220"/>
      <c r="S101" s="220"/>
      <c r="T101" s="221"/>
      <c r="U101" s="22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 t="s">
        <v>131</v>
      </c>
      <c r="AF101" s="210">
        <v>0</v>
      </c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1" x14ac:dyDescent="0.25">
      <c r="A102" s="211"/>
      <c r="B102" s="217"/>
      <c r="C102" s="265" t="s">
        <v>228</v>
      </c>
      <c r="D102" s="222"/>
      <c r="E102" s="228">
        <v>4.5</v>
      </c>
      <c r="F102" s="232"/>
      <c r="G102" s="232"/>
      <c r="H102" s="232"/>
      <c r="I102" s="232"/>
      <c r="J102" s="232"/>
      <c r="K102" s="232"/>
      <c r="L102" s="232"/>
      <c r="M102" s="232"/>
      <c r="N102" s="220"/>
      <c r="O102" s="220"/>
      <c r="P102" s="220"/>
      <c r="Q102" s="220"/>
      <c r="R102" s="220"/>
      <c r="S102" s="220"/>
      <c r="T102" s="221"/>
      <c r="U102" s="22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 t="s">
        <v>131</v>
      </c>
      <c r="AF102" s="210">
        <v>0</v>
      </c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5">
      <c r="A103" s="211"/>
      <c r="B103" s="217"/>
      <c r="C103" s="265" t="s">
        <v>150</v>
      </c>
      <c r="D103" s="222"/>
      <c r="E103" s="228"/>
      <c r="F103" s="232"/>
      <c r="G103" s="232"/>
      <c r="H103" s="232"/>
      <c r="I103" s="232"/>
      <c r="J103" s="232"/>
      <c r="K103" s="232"/>
      <c r="L103" s="232"/>
      <c r="M103" s="232"/>
      <c r="N103" s="220"/>
      <c r="O103" s="220"/>
      <c r="P103" s="220"/>
      <c r="Q103" s="220"/>
      <c r="R103" s="220"/>
      <c r="S103" s="220"/>
      <c r="T103" s="221"/>
      <c r="U103" s="22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 t="s">
        <v>131</v>
      </c>
      <c r="AF103" s="210">
        <v>0</v>
      </c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5">
      <c r="A104" s="211"/>
      <c r="B104" s="217"/>
      <c r="C104" s="265" t="s">
        <v>229</v>
      </c>
      <c r="D104" s="222"/>
      <c r="E104" s="228">
        <v>13.9</v>
      </c>
      <c r="F104" s="232"/>
      <c r="G104" s="232"/>
      <c r="H104" s="232"/>
      <c r="I104" s="232"/>
      <c r="J104" s="232"/>
      <c r="K104" s="232"/>
      <c r="L104" s="232"/>
      <c r="M104" s="232"/>
      <c r="N104" s="220"/>
      <c r="O104" s="220"/>
      <c r="P104" s="220"/>
      <c r="Q104" s="220"/>
      <c r="R104" s="220"/>
      <c r="S104" s="220"/>
      <c r="T104" s="221"/>
      <c r="U104" s="22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 t="s">
        <v>131</v>
      </c>
      <c r="AF104" s="210">
        <v>0</v>
      </c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5">
      <c r="A105" s="211"/>
      <c r="B105" s="217"/>
      <c r="C105" s="266" t="s">
        <v>194</v>
      </c>
      <c r="D105" s="223"/>
      <c r="E105" s="229">
        <v>133.19</v>
      </c>
      <c r="F105" s="232"/>
      <c r="G105" s="232"/>
      <c r="H105" s="232"/>
      <c r="I105" s="232"/>
      <c r="J105" s="232"/>
      <c r="K105" s="232"/>
      <c r="L105" s="232"/>
      <c r="M105" s="232"/>
      <c r="N105" s="220"/>
      <c r="O105" s="220"/>
      <c r="P105" s="220"/>
      <c r="Q105" s="220"/>
      <c r="R105" s="220"/>
      <c r="S105" s="220"/>
      <c r="T105" s="221"/>
      <c r="U105" s="22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 t="s">
        <v>131</v>
      </c>
      <c r="AF105" s="210">
        <v>1</v>
      </c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5">
      <c r="A106" s="211"/>
      <c r="B106" s="217"/>
      <c r="C106" s="265" t="s">
        <v>213</v>
      </c>
      <c r="D106" s="222"/>
      <c r="E106" s="228"/>
      <c r="F106" s="232"/>
      <c r="G106" s="232"/>
      <c r="H106" s="232"/>
      <c r="I106" s="232"/>
      <c r="J106" s="232"/>
      <c r="K106" s="232"/>
      <c r="L106" s="232"/>
      <c r="M106" s="232"/>
      <c r="N106" s="220"/>
      <c r="O106" s="220"/>
      <c r="P106" s="220"/>
      <c r="Q106" s="220"/>
      <c r="R106" s="220"/>
      <c r="S106" s="220"/>
      <c r="T106" s="221"/>
      <c r="U106" s="22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 t="s">
        <v>131</v>
      </c>
      <c r="AF106" s="210">
        <v>0</v>
      </c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5">
      <c r="A107" s="211"/>
      <c r="B107" s="217"/>
      <c r="C107" s="265" t="s">
        <v>230</v>
      </c>
      <c r="D107" s="222"/>
      <c r="E107" s="228">
        <v>2.0499999999999998</v>
      </c>
      <c r="F107" s="232"/>
      <c r="G107" s="232"/>
      <c r="H107" s="232"/>
      <c r="I107" s="232"/>
      <c r="J107" s="232"/>
      <c r="K107" s="232"/>
      <c r="L107" s="232"/>
      <c r="M107" s="232"/>
      <c r="N107" s="220"/>
      <c r="O107" s="220"/>
      <c r="P107" s="220"/>
      <c r="Q107" s="220"/>
      <c r="R107" s="220"/>
      <c r="S107" s="220"/>
      <c r="T107" s="221"/>
      <c r="U107" s="22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 t="s">
        <v>131</v>
      </c>
      <c r="AF107" s="210">
        <v>0</v>
      </c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1" x14ac:dyDescent="0.25">
      <c r="A108" s="211"/>
      <c r="B108" s="217"/>
      <c r="C108" s="265" t="s">
        <v>231</v>
      </c>
      <c r="D108" s="222"/>
      <c r="E108" s="228">
        <v>17.18</v>
      </c>
      <c r="F108" s="232"/>
      <c r="G108" s="232"/>
      <c r="H108" s="232"/>
      <c r="I108" s="232"/>
      <c r="J108" s="232"/>
      <c r="K108" s="232"/>
      <c r="L108" s="232"/>
      <c r="M108" s="232"/>
      <c r="N108" s="220"/>
      <c r="O108" s="220"/>
      <c r="P108" s="220"/>
      <c r="Q108" s="220"/>
      <c r="R108" s="220"/>
      <c r="S108" s="220"/>
      <c r="T108" s="221"/>
      <c r="U108" s="22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 t="s">
        <v>131</v>
      </c>
      <c r="AF108" s="210">
        <v>0</v>
      </c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5">
      <c r="A109" s="211"/>
      <c r="B109" s="217"/>
      <c r="C109" s="265" t="s">
        <v>232</v>
      </c>
      <c r="D109" s="222"/>
      <c r="E109" s="228">
        <v>1.01</v>
      </c>
      <c r="F109" s="232"/>
      <c r="G109" s="232"/>
      <c r="H109" s="232"/>
      <c r="I109" s="232"/>
      <c r="J109" s="232"/>
      <c r="K109" s="232"/>
      <c r="L109" s="232"/>
      <c r="M109" s="232"/>
      <c r="N109" s="220"/>
      <c r="O109" s="220"/>
      <c r="P109" s="220"/>
      <c r="Q109" s="220"/>
      <c r="R109" s="220"/>
      <c r="S109" s="220"/>
      <c r="T109" s="221"/>
      <c r="U109" s="22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 t="s">
        <v>131</v>
      </c>
      <c r="AF109" s="210">
        <v>0</v>
      </c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5">
      <c r="A110" s="211"/>
      <c r="B110" s="217"/>
      <c r="C110" s="265" t="s">
        <v>233</v>
      </c>
      <c r="D110" s="222"/>
      <c r="E110" s="228">
        <v>0.98</v>
      </c>
      <c r="F110" s="232"/>
      <c r="G110" s="232"/>
      <c r="H110" s="232"/>
      <c r="I110" s="232"/>
      <c r="J110" s="232"/>
      <c r="K110" s="232"/>
      <c r="L110" s="232"/>
      <c r="M110" s="232"/>
      <c r="N110" s="220"/>
      <c r="O110" s="220"/>
      <c r="P110" s="220"/>
      <c r="Q110" s="220"/>
      <c r="R110" s="220"/>
      <c r="S110" s="220"/>
      <c r="T110" s="221"/>
      <c r="U110" s="22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 t="s">
        <v>131</v>
      </c>
      <c r="AF110" s="210">
        <v>0</v>
      </c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5">
      <c r="A111" s="211"/>
      <c r="B111" s="217"/>
      <c r="C111" s="265" t="s">
        <v>234</v>
      </c>
      <c r="D111" s="222"/>
      <c r="E111" s="228">
        <v>3</v>
      </c>
      <c r="F111" s="232"/>
      <c r="G111" s="232"/>
      <c r="H111" s="232"/>
      <c r="I111" s="232"/>
      <c r="J111" s="232"/>
      <c r="K111" s="232"/>
      <c r="L111" s="232"/>
      <c r="M111" s="232"/>
      <c r="N111" s="220"/>
      <c r="O111" s="220"/>
      <c r="P111" s="220"/>
      <c r="Q111" s="220"/>
      <c r="R111" s="220"/>
      <c r="S111" s="220"/>
      <c r="T111" s="221"/>
      <c r="U111" s="22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 t="s">
        <v>131</v>
      </c>
      <c r="AF111" s="210">
        <v>0</v>
      </c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1" x14ac:dyDescent="0.25">
      <c r="A112" s="211"/>
      <c r="B112" s="217"/>
      <c r="C112" s="265" t="s">
        <v>150</v>
      </c>
      <c r="D112" s="222"/>
      <c r="E112" s="228"/>
      <c r="F112" s="232"/>
      <c r="G112" s="232"/>
      <c r="H112" s="232"/>
      <c r="I112" s="232"/>
      <c r="J112" s="232"/>
      <c r="K112" s="232"/>
      <c r="L112" s="232"/>
      <c r="M112" s="232"/>
      <c r="N112" s="220"/>
      <c r="O112" s="220"/>
      <c r="P112" s="220"/>
      <c r="Q112" s="220"/>
      <c r="R112" s="220"/>
      <c r="S112" s="220"/>
      <c r="T112" s="221"/>
      <c r="U112" s="22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 t="s">
        <v>131</v>
      </c>
      <c r="AF112" s="210">
        <v>0</v>
      </c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5">
      <c r="A113" s="211"/>
      <c r="B113" s="217"/>
      <c r="C113" s="265" t="s">
        <v>235</v>
      </c>
      <c r="D113" s="222"/>
      <c r="E113" s="228">
        <v>7</v>
      </c>
      <c r="F113" s="232"/>
      <c r="G113" s="232"/>
      <c r="H113" s="232"/>
      <c r="I113" s="232"/>
      <c r="J113" s="232"/>
      <c r="K113" s="232"/>
      <c r="L113" s="232"/>
      <c r="M113" s="232"/>
      <c r="N113" s="220"/>
      <c r="O113" s="220"/>
      <c r="P113" s="220"/>
      <c r="Q113" s="220"/>
      <c r="R113" s="220"/>
      <c r="S113" s="220"/>
      <c r="T113" s="221"/>
      <c r="U113" s="22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 t="s">
        <v>131</v>
      </c>
      <c r="AF113" s="210">
        <v>0</v>
      </c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5">
      <c r="A114" s="211"/>
      <c r="B114" s="217"/>
      <c r="C114" s="265" t="s">
        <v>236</v>
      </c>
      <c r="D114" s="222"/>
      <c r="E114" s="228">
        <v>4</v>
      </c>
      <c r="F114" s="232"/>
      <c r="G114" s="232"/>
      <c r="H114" s="232"/>
      <c r="I114" s="232"/>
      <c r="J114" s="232"/>
      <c r="K114" s="232"/>
      <c r="L114" s="232"/>
      <c r="M114" s="232"/>
      <c r="N114" s="220"/>
      <c r="O114" s="220"/>
      <c r="P114" s="220"/>
      <c r="Q114" s="220"/>
      <c r="R114" s="220"/>
      <c r="S114" s="220"/>
      <c r="T114" s="221"/>
      <c r="U114" s="22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 t="s">
        <v>131</v>
      </c>
      <c r="AF114" s="210">
        <v>0</v>
      </c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5">
      <c r="A115" s="211"/>
      <c r="B115" s="217"/>
      <c r="C115" s="265" t="s">
        <v>237</v>
      </c>
      <c r="D115" s="222"/>
      <c r="E115" s="228">
        <v>1</v>
      </c>
      <c r="F115" s="232"/>
      <c r="G115" s="232"/>
      <c r="H115" s="232"/>
      <c r="I115" s="232"/>
      <c r="J115" s="232"/>
      <c r="K115" s="232"/>
      <c r="L115" s="232"/>
      <c r="M115" s="232"/>
      <c r="N115" s="220"/>
      <c r="O115" s="220"/>
      <c r="P115" s="220"/>
      <c r="Q115" s="220"/>
      <c r="R115" s="220"/>
      <c r="S115" s="220"/>
      <c r="T115" s="221"/>
      <c r="U115" s="22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 t="s">
        <v>131</v>
      </c>
      <c r="AF115" s="210">
        <v>0</v>
      </c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1" x14ac:dyDescent="0.25">
      <c r="A116" s="211"/>
      <c r="B116" s="217"/>
      <c r="C116" s="266" t="s">
        <v>194</v>
      </c>
      <c r="D116" s="223"/>
      <c r="E116" s="229">
        <v>36.22</v>
      </c>
      <c r="F116" s="232"/>
      <c r="G116" s="232"/>
      <c r="H116" s="232"/>
      <c r="I116" s="232"/>
      <c r="J116" s="232"/>
      <c r="K116" s="232"/>
      <c r="L116" s="232"/>
      <c r="M116" s="232"/>
      <c r="N116" s="220"/>
      <c r="O116" s="220"/>
      <c r="P116" s="220"/>
      <c r="Q116" s="220"/>
      <c r="R116" s="220"/>
      <c r="S116" s="220"/>
      <c r="T116" s="221"/>
      <c r="U116" s="22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 t="s">
        <v>131</v>
      </c>
      <c r="AF116" s="210">
        <v>1</v>
      </c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5">
      <c r="A117" s="211">
        <v>28</v>
      </c>
      <c r="B117" s="217" t="s">
        <v>238</v>
      </c>
      <c r="C117" s="264" t="s">
        <v>239</v>
      </c>
      <c r="D117" s="219" t="s">
        <v>167</v>
      </c>
      <c r="E117" s="227">
        <v>270</v>
      </c>
      <c r="F117" s="231">
        <f>H117+J117</f>
        <v>0</v>
      </c>
      <c r="G117" s="232">
        <f>ROUND(E117*F117,2)</f>
        <v>0</v>
      </c>
      <c r="H117" s="232"/>
      <c r="I117" s="232">
        <f>ROUND(E117*H117,2)</f>
        <v>0</v>
      </c>
      <c r="J117" s="232"/>
      <c r="K117" s="232">
        <f>ROUND(E117*J117,2)</f>
        <v>0</v>
      </c>
      <c r="L117" s="232">
        <v>21</v>
      </c>
      <c r="M117" s="232">
        <f>G117*(1+L117/100)</f>
        <v>0</v>
      </c>
      <c r="N117" s="220">
        <v>0</v>
      </c>
      <c r="O117" s="220">
        <f>ROUND(E117*N117,5)</f>
        <v>0</v>
      </c>
      <c r="P117" s="220">
        <v>0</v>
      </c>
      <c r="Q117" s="220">
        <f>ROUND(E117*P117,5)</f>
        <v>0</v>
      </c>
      <c r="R117" s="220"/>
      <c r="S117" s="220"/>
      <c r="T117" s="221">
        <v>0.13</v>
      </c>
      <c r="U117" s="220">
        <f>ROUND(E117*T117,2)</f>
        <v>35.1</v>
      </c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 t="s">
        <v>119</v>
      </c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5">
      <c r="A118" s="211"/>
      <c r="B118" s="217"/>
      <c r="C118" s="265" t="s">
        <v>221</v>
      </c>
      <c r="D118" s="222"/>
      <c r="E118" s="228">
        <v>215</v>
      </c>
      <c r="F118" s="232"/>
      <c r="G118" s="232"/>
      <c r="H118" s="232"/>
      <c r="I118" s="232"/>
      <c r="J118" s="232"/>
      <c r="K118" s="232"/>
      <c r="L118" s="232"/>
      <c r="M118" s="232"/>
      <c r="N118" s="220"/>
      <c r="O118" s="220"/>
      <c r="P118" s="220"/>
      <c r="Q118" s="220"/>
      <c r="R118" s="220"/>
      <c r="S118" s="220"/>
      <c r="T118" s="221"/>
      <c r="U118" s="22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 t="s">
        <v>131</v>
      </c>
      <c r="AF118" s="210">
        <v>0</v>
      </c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1" x14ac:dyDescent="0.25">
      <c r="A119" s="211"/>
      <c r="B119" s="217"/>
      <c r="C119" s="265" t="s">
        <v>222</v>
      </c>
      <c r="D119" s="222"/>
      <c r="E119" s="228">
        <v>55</v>
      </c>
      <c r="F119" s="232"/>
      <c r="G119" s="232"/>
      <c r="H119" s="232"/>
      <c r="I119" s="232"/>
      <c r="J119" s="232"/>
      <c r="K119" s="232"/>
      <c r="L119" s="232"/>
      <c r="M119" s="232"/>
      <c r="N119" s="220"/>
      <c r="O119" s="220"/>
      <c r="P119" s="220"/>
      <c r="Q119" s="220"/>
      <c r="R119" s="220"/>
      <c r="S119" s="220"/>
      <c r="T119" s="221"/>
      <c r="U119" s="22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 t="s">
        <v>131</v>
      </c>
      <c r="AF119" s="210">
        <v>0</v>
      </c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5">
      <c r="A120" s="211">
        <v>29</v>
      </c>
      <c r="B120" s="217" t="s">
        <v>240</v>
      </c>
      <c r="C120" s="264" t="s">
        <v>241</v>
      </c>
      <c r="D120" s="219" t="s">
        <v>167</v>
      </c>
      <c r="E120" s="227">
        <v>270</v>
      </c>
      <c r="F120" s="231">
        <f>H120+J120</f>
        <v>0</v>
      </c>
      <c r="G120" s="232">
        <f>ROUND(E120*F120,2)</f>
        <v>0</v>
      </c>
      <c r="H120" s="232"/>
      <c r="I120" s="232">
        <f>ROUND(E120*H120,2)</f>
        <v>0</v>
      </c>
      <c r="J120" s="232"/>
      <c r="K120" s="232">
        <f>ROUND(E120*J120,2)</f>
        <v>0</v>
      </c>
      <c r="L120" s="232">
        <v>21</v>
      </c>
      <c r="M120" s="232">
        <f>G120*(1+L120/100)</f>
        <v>0</v>
      </c>
      <c r="N120" s="220">
        <v>0</v>
      </c>
      <c r="O120" s="220">
        <f>ROUND(E120*N120,5)</f>
        <v>0</v>
      </c>
      <c r="P120" s="220">
        <v>0</v>
      </c>
      <c r="Q120" s="220">
        <f>ROUND(E120*P120,5)</f>
        <v>0</v>
      </c>
      <c r="R120" s="220"/>
      <c r="S120" s="220"/>
      <c r="T120" s="221">
        <v>0.09</v>
      </c>
      <c r="U120" s="220">
        <f>ROUND(E120*T120,2)</f>
        <v>24.3</v>
      </c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 t="s">
        <v>119</v>
      </c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5">
      <c r="A121" s="211">
        <v>30</v>
      </c>
      <c r="B121" s="217" t="s">
        <v>242</v>
      </c>
      <c r="C121" s="264" t="s">
        <v>243</v>
      </c>
      <c r="D121" s="219" t="s">
        <v>244</v>
      </c>
      <c r="E121" s="227">
        <v>94.292010000000005</v>
      </c>
      <c r="F121" s="231">
        <f>H121+J121</f>
        <v>0</v>
      </c>
      <c r="G121" s="232">
        <f>ROUND(E121*F121,2)</f>
        <v>0</v>
      </c>
      <c r="H121" s="232"/>
      <c r="I121" s="232">
        <f>ROUND(E121*H121,2)</f>
        <v>0</v>
      </c>
      <c r="J121" s="232"/>
      <c r="K121" s="232">
        <f>ROUND(E121*J121,2)</f>
        <v>0</v>
      </c>
      <c r="L121" s="232">
        <v>21</v>
      </c>
      <c r="M121" s="232">
        <f>G121*(1+L121/100)</f>
        <v>0</v>
      </c>
      <c r="N121" s="220">
        <v>1</v>
      </c>
      <c r="O121" s="220">
        <f>ROUND(E121*N121,5)</f>
        <v>94.292010000000005</v>
      </c>
      <c r="P121" s="220">
        <v>0</v>
      </c>
      <c r="Q121" s="220">
        <f>ROUND(E121*P121,5)</f>
        <v>0</v>
      </c>
      <c r="R121" s="220"/>
      <c r="S121" s="220"/>
      <c r="T121" s="221">
        <v>0</v>
      </c>
      <c r="U121" s="220">
        <f>ROUND(E121*T121,2)</f>
        <v>0</v>
      </c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 t="s">
        <v>123</v>
      </c>
      <c r="AF121" s="210"/>
      <c r="AG121" s="210"/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5">
      <c r="A122" s="211"/>
      <c r="B122" s="217"/>
      <c r="C122" s="265" t="s">
        <v>245</v>
      </c>
      <c r="D122" s="222"/>
      <c r="E122" s="228">
        <v>94.292010000000005</v>
      </c>
      <c r="F122" s="232"/>
      <c r="G122" s="232"/>
      <c r="H122" s="232"/>
      <c r="I122" s="232"/>
      <c r="J122" s="232"/>
      <c r="K122" s="232"/>
      <c r="L122" s="232"/>
      <c r="M122" s="232"/>
      <c r="N122" s="220"/>
      <c r="O122" s="220"/>
      <c r="P122" s="220"/>
      <c r="Q122" s="220"/>
      <c r="R122" s="220"/>
      <c r="S122" s="220"/>
      <c r="T122" s="221"/>
      <c r="U122" s="22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 t="s">
        <v>131</v>
      </c>
      <c r="AF122" s="210">
        <v>0</v>
      </c>
      <c r="AG122" s="210"/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5">
      <c r="A123" s="211">
        <v>31</v>
      </c>
      <c r="B123" s="217" t="s">
        <v>246</v>
      </c>
      <c r="C123" s="264" t="s">
        <v>247</v>
      </c>
      <c r="D123" s="219" t="s">
        <v>244</v>
      </c>
      <c r="E123" s="227">
        <v>112.003812</v>
      </c>
      <c r="F123" s="231">
        <f>H123+J123</f>
        <v>0</v>
      </c>
      <c r="G123" s="232">
        <f>ROUND(E123*F123,2)</f>
        <v>0</v>
      </c>
      <c r="H123" s="232"/>
      <c r="I123" s="232">
        <f>ROUND(E123*H123,2)</f>
        <v>0</v>
      </c>
      <c r="J123" s="232"/>
      <c r="K123" s="232">
        <f>ROUND(E123*J123,2)</f>
        <v>0</v>
      </c>
      <c r="L123" s="232">
        <v>21</v>
      </c>
      <c r="M123" s="232">
        <f>G123*(1+L123/100)</f>
        <v>0</v>
      </c>
      <c r="N123" s="220">
        <v>1</v>
      </c>
      <c r="O123" s="220">
        <f>ROUND(E123*N123,5)</f>
        <v>112.00381</v>
      </c>
      <c r="P123" s="220">
        <v>0</v>
      </c>
      <c r="Q123" s="220">
        <f>ROUND(E123*P123,5)</f>
        <v>0</v>
      </c>
      <c r="R123" s="220"/>
      <c r="S123" s="220"/>
      <c r="T123" s="221">
        <v>0</v>
      </c>
      <c r="U123" s="220">
        <f>ROUND(E123*T123,2)</f>
        <v>0</v>
      </c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 t="s">
        <v>123</v>
      </c>
      <c r="AF123" s="210"/>
      <c r="AG123" s="210"/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5">
      <c r="A124" s="211"/>
      <c r="B124" s="217"/>
      <c r="C124" s="265" t="s">
        <v>248</v>
      </c>
      <c r="D124" s="222"/>
      <c r="E124" s="228">
        <v>112.003812</v>
      </c>
      <c r="F124" s="232"/>
      <c r="G124" s="232"/>
      <c r="H124" s="232"/>
      <c r="I124" s="232"/>
      <c r="J124" s="232"/>
      <c r="K124" s="232"/>
      <c r="L124" s="232"/>
      <c r="M124" s="232"/>
      <c r="N124" s="220"/>
      <c r="O124" s="220"/>
      <c r="P124" s="220"/>
      <c r="Q124" s="220"/>
      <c r="R124" s="220"/>
      <c r="S124" s="220"/>
      <c r="T124" s="221"/>
      <c r="U124" s="22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 t="s">
        <v>131</v>
      </c>
      <c r="AF124" s="210">
        <v>0</v>
      </c>
      <c r="AG124" s="210"/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1" x14ac:dyDescent="0.25">
      <c r="A125" s="211">
        <v>32</v>
      </c>
      <c r="B125" s="217" t="s">
        <v>249</v>
      </c>
      <c r="C125" s="264" t="s">
        <v>250</v>
      </c>
      <c r="D125" s="219" t="s">
        <v>251</v>
      </c>
      <c r="E125" s="227">
        <v>10.8</v>
      </c>
      <c r="F125" s="231">
        <f>H125+J125</f>
        <v>0</v>
      </c>
      <c r="G125" s="232">
        <f>ROUND(E125*F125,2)</f>
        <v>0</v>
      </c>
      <c r="H125" s="232"/>
      <c r="I125" s="232">
        <f>ROUND(E125*H125,2)</f>
        <v>0</v>
      </c>
      <c r="J125" s="232"/>
      <c r="K125" s="232">
        <f>ROUND(E125*J125,2)</f>
        <v>0</v>
      </c>
      <c r="L125" s="232">
        <v>21</v>
      </c>
      <c r="M125" s="232">
        <f>G125*(1+L125/100)</f>
        <v>0</v>
      </c>
      <c r="N125" s="220">
        <v>1E-3</v>
      </c>
      <c r="O125" s="220">
        <f>ROUND(E125*N125,5)</f>
        <v>1.0800000000000001E-2</v>
      </c>
      <c r="P125" s="220">
        <v>0</v>
      </c>
      <c r="Q125" s="220">
        <f>ROUND(E125*P125,5)</f>
        <v>0</v>
      </c>
      <c r="R125" s="220"/>
      <c r="S125" s="220"/>
      <c r="T125" s="221">
        <v>0</v>
      </c>
      <c r="U125" s="220">
        <f>ROUND(E125*T125,2)</f>
        <v>0</v>
      </c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 t="s">
        <v>123</v>
      </c>
      <c r="AF125" s="210"/>
      <c r="AG125" s="210"/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1" x14ac:dyDescent="0.25">
      <c r="A126" s="211"/>
      <c r="B126" s="217"/>
      <c r="C126" s="265" t="s">
        <v>252</v>
      </c>
      <c r="D126" s="222"/>
      <c r="E126" s="228">
        <v>10.8</v>
      </c>
      <c r="F126" s="232"/>
      <c r="G126" s="232"/>
      <c r="H126" s="232"/>
      <c r="I126" s="232"/>
      <c r="J126" s="232"/>
      <c r="K126" s="232"/>
      <c r="L126" s="232"/>
      <c r="M126" s="232"/>
      <c r="N126" s="220"/>
      <c r="O126" s="220"/>
      <c r="P126" s="220"/>
      <c r="Q126" s="220"/>
      <c r="R126" s="220"/>
      <c r="S126" s="220"/>
      <c r="T126" s="221"/>
      <c r="U126" s="22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 t="s">
        <v>131</v>
      </c>
      <c r="AF126" s="210">
        <v>0</v>
      </c>
      <c r="AG126" s="210"/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x14ac:dyDescent="0.25">
      <c r="A127" s="212" t="s">
        <v>114</v>
      </c>
      <c r="B127" s="218" t="s">
        <v>59</v>
      </c>
      <c r="C127" s="267" t="s">
        <v>60</v>
      </c>
      <c r="D127" s="224"/>
      <c r="E127" s="230"/>
      <c r="F127" s="233"/>
      <c r="G127" s="233">
        <f>SUMIF(AE128:AE141,"&lt;&gt;NOR",G128:G141)</f>
        <v>0</v>
      </c>
      <c r="H127" s="233"/>
      <c r="I127" s="233">
        <f>SUM(I128:I141)</f>
        <v>0</v>
      </c>
      <c r="J127" s="233"/>
      <c r="K127" s="233">
        <f>SUM(K128:K141)</f>
        <v>0</v>
      </c>
      <c r="L127" s="233"/>
      <c r="M127" s="233">
        <f>SUM(M128:M141)</f>
        <v>0</v>
      </c>
      <c r="N127" s="225"/>
      <c r="O127" s="225">
        <f>SUM(O128:O141)</f>
        <v>0</v>
      </c>
      <c r="P127" s="225"/>
      <c r="Q127" s="225">
        <f>SUM(Q128:Q141)</f>
        <v>148.5145</v>
      </c>
      <c r="R127" s="225"/>
      <c r="S127" s="225"/>
      <c r="T127" s="226"/>
      <c r="U127" s="225">
        <f>SUM(U128:U141)</f>
        <v>52.89</v>
      </c>
      <c r="AE127" t="s">
        <v>115</v>
      </c>
    </row>
    <row r="128" spans="1:60" outlineLevel="1" x14ac:dyDescent="0.25">
      <c r="A128" s="211">
        <v>33</v>
      </c>
      <c r="B128" s="217" t="s">
        <v>253</v>
      </c>
      <c r="C128" s="264" t="s">
        <v>254</v>
      </c>
      <c r="D128" s="219" t="s">
        <v>167</v>
      </c>
      <c r="E128" s="227">
        <v>6</v>
      </c>
      <c r="F128" s="231">
        <f>H128+J128</f>
        <v>0</v>
      </c>
      <c r="G128" s="232">
        <f>ROUND(E128*F128,2)</f>
        <v>0</v>
      </c>
      <c r="H128" s="232"/>
      <c r="I128" s="232">
        <f>ROUND(E128*H128,2)</f>
        <v>0</v>
      </c>
      <c r="J128" s="232"/>
      <c r="K128" s="232">
        <f>ROUND(E128*J128,2)</f>
        <v>0</v>
      </c>
      <c r="L128" s="232">
        <v>21</v>
      </c>
      <c r="M128" s="232">
        <f>G128*(1+L128/100)</f>
        <v>0</v>
      </c>
      <c r="N128" s="220">
        <v>0</v>
      </c>
      <c r="O128" s="220">
        <f>ROUND(E128*N128,5)</f>
        <v>0</v>
      </c>
      <c r="P128" s="220">
        <v>0.44</v>
      </c>
      <c r="Q128" s="220">
        <f>ROUND(E128*P128,5)</f>
        <v>2.64</v>
      </c>
      <c r="R128" s="220"/>
      <c r="S128" s="220"/>
      <c r="T128" s="221">
        <v>0.63200000000000001</v>
      </c>
      <c r="U128" s="220">
        <f>ROUND(E128*T128,2)</f>
        <v>3.79</v>
      </c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 t="s">
        <v>119</v>
      </c>
      <c r="AF128" s="210"/>
      <c r="AG128" s="210"/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5">
      <c r="A129" s="211"/>
      <c r="B129" s="217"/>
      <c r="C129" s="265" t="s">
        <v>255</v>
      </c>
      <c r="D129" s="222"/>
      <c r="E129" s="228">
        <v>6</v>
      </c>
      <c r="F129" s="232"/>
      <c r="G129" s="232"/>
      <c r="H129" s="232"/>
      <c r="I129" s="232"/>
      <c r="J129" s="232"/>
      <c r="K129" s="232"/>
      <c r="L129" s="232"/>
      <c r="M129" s="232"/>
      <c r="N129" s="220"/>
      <c r="O129" s="220"/>
      <c r="P129" s="220"/>
      <c r="Q129" s="220"/>
      <c r="R129" s="220"/>
      <c r="S129" s="220"/>
      <c r="T129" s="221"/>
      <c r="U129" s="22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 t="s">
        <v>131</v>
      </c>
      <c r="AF129" s="210">
        <v>0</v>
      </c>
      <c r="AG129" s="210"/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5">
      <c r="A130" s="211">
        <v>34</v>
      </c>
      <c r="B130" s="217" t="s">
        <v>256</v>
      </c>
      <c r="C130" s="264" t="s">
        <v>257</v>
      </c>
      <c r="D130" s="219" t="s">
        <v>167</v>
      </c>
      <c r="E130" s="227">
        <v>14</v>
      </c>
      <c r="F130" s="231">
        <f>H130+J130</f>
        <v>0</v>
      </c>
      <c r="G130" s="232">
        <f>ROUND(E130*F130,2)</f>
        <v>0</v>
      </c>
      <c r="H130" s="232"/>
      <c r="I130" s="232">
        <f>ROUND(E130*H130,2)</f>
        <v>0</v>
      </c>
      <c r="J130" s="232"/>
      <c r="K130" s="232">
        <f>ROUND(E130*J130,2)</f>
        <v>0</v>
      </c>
      <c r="L130" s="232">
        <v>21</v>
      </c>
      <c r="M130" s="232">
        <f>G130*(1+L130/100)</f>
        <v>0</v>
      </c>
      <c r="N130" s="220">
        <v>0</v>
      </c>
      <c r="O130" s="220">
        <f>ROUND(E130*N130,5)</f>
        <v>0</v>
      </c>
      <c r="P130" s="220">
        <v>0.66</v>
      </c>
      <c r="Q130" s="220">
        <f>ROUND(E130*P130,5)</f>
        <v>9.24</v>
      </c>
      <c r="R130" s="220"/>
      <c r="S130" s="220"/>
      <c r="T130" s="221">
        <v>1.0529999999999999</v>
      </c>
      <c r="U130" s="220">
        <f>ROUND(E130*T130,2)</f>
        <v>14.74</v>
      </c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 t="s">
        <v>119</v>
      </c>
      <c r="AF130" s="210"/>
      <c r="AG130" s="210"/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1" x14ac:dyDescent="0.25">
      <c r="A131" s="211"/>
      <c r="B131" s="217"/>
      <c r="C131" s="265" t="s">
        <v>258</v>
      </c>
      <c r="D131" s="222"/>
      <c r="E131" s="228">
        <v>14</v>
      </c>
      <c r="F131" s="232"/>
      <c r="G131" s="232"/>
      <c r="H131" s="232"/>
      <c r="I131" s="232"/>
      <c r="J131" s="232"/>
      <c r="K131" s="232"/>
      <c r="L131" s="232"/>
      <c r="M131" s="232"/>
      <c r="N131" s="220"/>
      <c r="O131" s="220"/>
      <c r="P131" s="220"/>
      <c r="Q131" s="220"/>
      <c r="R131" s="220"/>
      <c r="S131" s="220"/>
      <c r="T131" s="221"/>
      <c r="U131" s="22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 t="s">
        <v>131</v>
      </c>
      <c r="AF131" s="210">
        <v>0</v>
      </c>
      <c r="AG131" s="210"/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5">
      <c r="A132" s="211">
        <v>35</v>
      </c>
      <c r="B132" s="217" t="s">
        <v>259</v>
      </c>
      <c r="C132" s="264" t="s">
        <v>260</v>
      </c>
      <c r="D132" s="219" t="s">
        <v>167</v>
      </c>
      <c r="E132" s="227">
        <v>122</v>
      </c>
      <c r="F132" s="231">
        <f>H132+J132</f>
        <v>0</v>
      </c>
      <c r="G132" s="232">
        <f>ROUND(E132*F132,2)</f>
        <v>0</v>
      </c>
      <c r="H132" s="232"/>
      <c r="I132" s="232">
        <f>ROUND(E132*H132,2)</f>
        <v>0</v>
      </c>
      <c r="J132" s="232"/>
      <c r="K132" s="232">
        <f>ROUND(E132*J132,2)</f>
        <v>0</v>
      </c>
      <c r="L132" s="232">
        <v>21</v>
      </c>
      <c r="M132" s="232">
        <f>G132*(1+L132/100)</f>
        <v>0</v>
      </c>
      <c r="N132" s="220">
        <v>0</v>
      </c>
      <c r="O132" s="220">
        <f>ROUND(E132*N132,5)</f>
        <v>0</v>
      </c>
      <c r="P132" s="220">
        <v>0.33</v>
      </c>
      <c r="Q132" s="220">
        <f>ROUND(E132*P132,5)</f>
        <v>40.26</v>
      </c>
      <c r="R132" s="220"/>
      <c r="S132" s="220"/>
      <c r="T132" s="221">
        <v>0.06</v>
      </c>
      <c r="U132" s="220">
        <f>ROUND(E132*T132,2)</f>
        <v>7.32</v>
      </c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 t="s">
        <v>119</v>
      </c>
      <c r="AF132" s="210"/>
      <c r="AG132" s="210"/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1" x14ac:dyDescent="0.25">
      <c r="A133" s="211"/>
      <c r="B133" s="217"/>
      <c r="C133" s="265" t="s">
        <v>261</v>
      </c>
      <c r="D133" s="222"/>
      <c r="E133" s="228">
        <v>122</v>
      </c>
      <c r="F133" s="232"/>
      <c r="G133" s="232"/>
      <c r="H133" s="232"/>
      <c r="I133" s="232"/>
      <c r="J133" s="232"/>
      <c r="K133" s="232"/>
      <c r="L133" s="232"/>
      <c r="M133" s="232"/>
      <c r="N133" s="220"/>
      <c r="O133" s="220"/>
      <c r="P133" s="220"/>
      <c r="Q133" s="220"/>
      <c r="R133" s="220"/>
      <c r="S133" s="220"/>
      <c r="T133" s="221"/>
      <c r="U133" s="22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 t="s">
        <v>131</v>
      </c>
      <c r="AF133" s="210">
        <v>0</v>
      </c>
      <c r="AG133" s="210"/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5">
      <c r="A134" s="211">
        <v>36</v>
      </c>
      <c r="B134" s="217" t="s">
        <v>262</v>
      </c>
      <c r="C134" s="264" t="s">
        <v>263</v>
      </c>
      <c r="D134" s="219" t="s">
        <v>167</v>
      </c>
      <c r="E134" s="227">
        <v>122</v>
      </c>
      <c r="F134" s="231">
        <f>H134+J134</f>
        <v>0</v>
      </c>
      <c r="G134" s="232">
        <f>ROUND(E134*F134,2)</f>
        <v>0</v>
      </c>
      <c r="H134" s="232"/>
      <c r="I134" s="232">
        <f>ROUND(E134*H134,2)</f>
        <v>0</v>
      </c>
      <c r="J134" s="232"/>
      <c r="K134" s="232">
        <f>ROUND(E134*J134,2)</f>
        <v>0</v>
      </c>
      <c r="L134" s="232">
        <v>21</v>
      </c>
      <c r="M134" s="232">
        <f>G134*(1+L134/100)</f>
        <v>0</v>
      </c>
      <c r="N134" s="220">
        <v>0</v>
      </c>
      <c r="O134" s="220">
        <f>ROUND(E134*N134,5)</f>
        <v>0</v>
      </c>
      <c r="P134" s="220">
        <v>0.44</v>
      </c>
      <c r="Q134" s="220">
        <f>ROUND(E134*P134,5)</f>
        <v>53.68</v>
      </c>
      <c r="R134" s="220"/>
      <c r="S134" s="220"/>
      <c r="T134" s="221">
        <v>7.2999999999999995E-2</v>
      </c>
      <c r="U134" s="220">
        <f>ROUND(E134*T134,2)</f>
        <v>8.91</v>
      </c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 t="s">
        <v>119</v>
      </c>
      <c r="AF134" s="210"/>
      <c r="AG134" s="210"/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5">
      <c r="A135" s="211"/>
      <c r="B135" s="217"/>
      <c r="C135" s="265" t="s">
        <v>261</v>
      </c>
      <c r="D135" s="222"/>
      <c r="E135" s="228">
        <v>122</v>
      </c>
      <c r="F135" s="232"/>
      <c r="G135" s="232"/>
      <c r="H135" s="232"/>
      <c r="I135" s="232"/>
      <c r="J135" s="232"/>
      <c r="K135" s="232"/>
      <c r="L135" s="232"/>
      <c r="M135" s="232"/>
      <c r="N135" s="220"/>
      <c r="O135" s="220"/>
      <c r="P135" s="220"/>
      <c r="Q135" s="220"/>
      <c r="R135" s="220"/>
      <c r="S135" s="220"/>
      <c r="T135" s="221"/>
      <c r="U135" s="22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 t="s">
        <v>131</v>
      </c>
      <c r="AF135" s="210">
        <v>0</v>
      </c>
      <c r="AG135" s="210"/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5">
      <c r="A136" s="211">
        <v>37</v>
      </c>
      <c r="B136" s="217" t="s">
        <v>264</v>
      </c>
      <c r="C136" s="264" t="s">
        <v>265</v>
      </c>
      <c r="D136" s="219" t="s">
        <v>167</v>
      </c>
      <c r="E136" s="227">
        <v>122</v>
      </c>
      <c r="F136" s="231">
        <f>H136+J136</f>
        <v>0</v>
      </c>
      <c r="G136" s="232">
        <f>ROUND(E136*F136,2)</f>
        <v>0</v>
      </c>
      <c r="H136" s="232"/>
      <c r="I136" s="232">
        <f>ROUND(E136*H136,2)</f>
        <v>0</v>
      </c>
      <c r="J136" s="232"/>
      <c r="K136" s="232">
        <f>ROUND(E136*J136,2)</f>
        <v>0</v>
      </c>
      <c r="L136" s="232">
        <v>21</v>
      </c>
      <c r="M136" s="232">
        <f>G136*(1+L136/100)</f>
        <v>0</v>
      </c>
      <c r="N136" s="220">
        <v>0</v>
      </c>
      <c r="O136" s="220">
        <f>ROUND(E136*N136,5)</f>
        <v>0</v>
      </c>
      <c r="P136" s="220">
        <v>0.22</v>
      </c>
      <c r="Q136" s="220">
        <f>ROUND(E136*P136,5)</f>
        <v>26.84</v>
      </c>
      <c r="R136" s="220"/>
      <c r="S136" s="220"/>
      <c r="T136" s="221">
        <v>7.0000000000000007E-2</v>
      </c>
      <c r="U136" s="220">
        <f>ROUND(E136*T136,2)</f>
        <v>8.5399999999999991</v>
      </c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 t="s">
        <v>119</v>
      </c>
      <c r="AF136" s="210"/>
      <c r="AG136" s="210"/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1" x14ac:dyDescent="0.25">
      <c r="A137" s="211"/>
      <c r="B137" s="217"/>
      <c r="C137" s="265" t="s">
        <v>261</v>
      </c>
      <c r="D137" s="222"/>
      <c r="E137" s="228">
        <v>122</v>
      </c>
      <c r="F137" s="232"/>
      <c r="G137" s="232"/>
      <c r="H137" s="232"/>
      <c r="I137" s="232"/>
      <c r="J137" s="232"/>
      <c r="K137" s="232"/>
      <c r="L137" s="232"/>
      <c r="M137" s="232"/>
      <c r="N137" s="220"/>
      <c r="O137" s="220"/>
      <c r="P137" s="220"/>
      <c r="Q137" s="220"/>
      <c r="R137" s="220"/>
      <c r="S137" s="220"/>
      <c r="T137" s="221"/>
      <c r="U137" s="22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 t="s">
        <v>131</v>
      </c>
      <c r="AF137" s="210">
        <v>0</v>
      </c>
      <c r="AG137" s="210"/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5">
      <c r="A138" s="211">
        <v>38</v>
      </c>
      <c r="B138" s="217" t="s">
        <v>266</v>
      </c>
      <c r="C138" s="264" t="s">
        <v>267</v>
      </c>
      <c r="D138" s="219" t="s">
        <v>167</v>
      </c>
      <c r="E138" s="227">
        <v>6</v>
      </c>
      <c r="F138" s="231">
        <f>H138+J138</f>
        <v>0</v>
      </c>
      <c r="G138" s="232">
        <f>ROUND(E138*F138,2)</f>
        <v>0</v>
      </c>
      <c r="H138" s="232"/>
      <c r="I138" s="232">
        <f>ROUND(E138*H138,2)</f>
        <v>0</v>
      </c>
      <c r="J138" s="232"/>
      <c r="K138" s="232">
        <f>ROUND(E138*J138,2)</f>
        <v>0</v>
      </c>
      <c r="L138" s="232">
        <v>21</v>
      </c>
      <c r="M138" s="232">
        <f>G138*(1+L138/100)</f>
        <v>0</v>
      </c>
      <c r="N138" s="220">
        <v>0</v>
      </c>
      <c r="O138" s="220">
        <f>ROUND(E138*N138,5)</f>
        <v>0</v>
      </c>
      <c r="P138" s="220">
        <v>0.48</v>
      </c>
      <c r="Q138" s="220">
        <f>ROUND(E138*P138,5)</f>
        <v>2.88</v>
      </c>
      <c r="R138" s="220"/>
      <c r="S138" s="220"/>
      <c r="T138" s="221">
        <v>1.5069999999999999</v>
      </c>
      <c r="U138" s="220">
        <f>ROUND(E138*T138,2)</f>
        <v>9.0399999999999991</v>
      </c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 t="s">
        <v>119</v>
      </c>
      <c r="AF138" s="210"/>
      <c r="AG138" s="210"/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5">
      <c r="A139" s="211"/>
      <c r="B139" s="217"/>
      <c r="C139" s="265" t="s">
        <v>255</v>
      </c>
      <c r="D139" s="222"/>
      <c r="E139" s="228">
        <v>6</v>
      </c>
      <c r="F139" s="232"/>
      <c r="G139" s="232"/>
      <c r="H139" s="232"/>
      <c r="I139" s="232"/>
      <c r="J139" s="232"/>
      <c r="K139" s="232"/>
      <c r="L139" s="232"/>
      <c r="M139" s="232"/>
      <c r="N139" s="220"/>
      <c r="O139" s="220"/>
      <c r="P139" s="220"/>
      <c r="Q139" s="220"/>
      <c r="R139" s="220"/>
      <c r="S139" s="220"/>
      <c r="T139" s="221"/>
      <c r="U139" s="22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 t="s">
        <v>131</v>
      </c>
      <c r="AF139" s="210">
        <v>0</v>
      </c>
      <c r="AG139" s="210"/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5">
      <c r="A140" s="211">
        <v>39</v>
      </c>
      <c r="B140" s="217" t="s">
        <v>268</v>
      </c>
      <c r="C140" s="264" t="s">
        <v>269</v>
      </c>
      <c r="D140" s="219" t="s">
        <v>167</v>
      </c>
      <c r="E140" s="227">
        <v>55</v>
      </c>
      <c r="F140" s="231">
        <f>H140+J140</f>
        <v>0</v>
      </c>
      <c r="G140" s="232">
        <f>ROUND(E140*F140,2)</f>
        <v>0</v>
      </c>
      <c r="H140" s="232"/>
      <c r="I140" s="232">
        <f>ROUND(E140*H140,2)</f>
        <v>0</v>
      </c>
      <c r="J140" s="232"/>
      <c r="K140" s="232">
        <f>ROUND(E140*J140,2)</f>
        <v>0</v>
      </c>
      <c r="L140" s="232">
        <v>21</v>
      </c>
      <c r="M140" s="232">
        <f>G140*(1+L140/100)</f>
        <v>0</v>
      </c>
      <c r="N140" s="220">
        <v>0</v>
      </c>
      <c r="O140" s="220">
        <f>ROUND(E140*N140,5)</f>
        <v>0</v>
      </c>
      <c r="P140" s="220">
        <v>0.2359</v>
      </c>
      <c r="Q140" s="220">
        <f>ROUND(E140*P140,5)</f>
        <v>12.974500000000001</v>
      </c>
      <c r="R140" s="220"/>
      <c r="S140" s="220"/>
      <c r="T140" s="221">
        <v>0.01</v>
      </c>
      <c r="U140" s="220">
        <f>ROUND(E140*T140,2)</f>
        <v>0.55000000000000004</v>
      </c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 t="s">
        <v>119</v>
      </c>
      <c r="AF140" s="210"/>
      <c r="AG140" s="210"/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1" x14ac:dyDescent="0.25">
      <c r="A141" s="211"/>
      <c r="B141" s="217"/>
      <c r="C141" s="265" t="s">
        <v>222</v>
      </c>
      <c r="D141" s="222"/>
      <c r="E141" s="228">
        <v>55</v>
      </c>
      <c r="F141" s="232"/>
      <c r="G141" s="232"/>
      <c r="H141" s="232"/>
      <c r="I141" s="232"/>
      <c r="J141" s="232"/>
      <c r="K141" s="232"/>
      <c r="L141" s="232"/>
      <c r="M141" s="232"/>
      <c r="N141" s="220"/>
      <c r="O141" s="220"/>
      <c r="P141" s="220"/>
      <c r="Q141" s="220"/>
      <c r="R141" s="220"/>
      <c r="S141" s="220"/>
      <c r="T141" s="221"/>
      <c r="U141" s="22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 t="s">
        <v>131</v>
      </c>
      <c r="AF141" s="210">
        <v>0</v>
      </c>
      <c r="AG141" s="210"/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x14ac:dyDescent="0.25">
      <c r="A142" s="212" t="s">
        <v>114</v>
      </c>
      <c r="B142" s="218" t="s">
        <v>61</v>
      </c>
      <c r="C142" s="267" t="s">
        <v>62</v>
      </c>
      <c r="D142" s="224"/>
      <c r="E142" s="230"/>
      <c r="F142" s="233"/>
      <c r="G142" s="233">
        <f>SUMIF(AE143:AE154,"&lt;&gt;NOR",G143:G154)</f>
        <v>0</v>
      </c>
      <c r="H142" s="233"/>
      <c r="I142" s="233">
        <f>SUM(I143:I154)</f>
        <v>0</v>
      </c>
      <c r="J142" s="233"/>
      <c r="K142" s="233">
        <f>SUM(K143:K154)</f>
        <v>0</v>
      </c>
      <c r="L142" s="233"/>
      <c r="M142" s="233">
        <f>SUM(M143:M154)</f>
        <v>0</v>
      </c>
      <c r="N142" s="225"/>
      <c r="O142" s="225">
        <f>SUM(O143:O154)</f>
        <v>28.168560000000003</v>
      </c>
      <c r="P142" s="225"/>
      <c r="Q142" s="225">
        <f>SUM(Q143:Q154)</f>
        <v>0</v>
      </c>
      <c r="R142" s="225"/>
      <c r="S142" s="225"/>
      <c r="T142" s="226"/>
      <c r="U142" s="225">
        <f>SUM(U143:U154)</f>
        <v>38.269999999999996</v>
      </c>
      <c r="AE142" t="s">
        <v>115</v>
      </c>
    </row>
    <row r="143" spans="1:60" outlineLevel="1" x14ac:dyDescent="0.25">
      <c r="A143" s="211">
        <v>40</v>
      </c>
      <c r="B143" s="217" t="s">
        <v>270</v>
      </c>
      <c r="C143" s="264" t="s">
        <v>271</v>
      </c>
      <c r="D143" s="219" t="s">
        <v>129</v>
      </c>
      <c r="E143" s="227">
        <v>17.22315</v>
      </c>
      <c r="F143" s="231">
        <f>H143+J143</f>
        <v>0</v>
      </c>
      <c r="G143" s="232">
        <f>ROUND(E143*F143,2)</f>
        <v>0</v>
      </c>
      <c r="H143" s="232"/>
      <c r="I143" s="232">
        <f>ROUND(E143*H143,2)</f>
        <v>0</v>
      </c>
      <c r="J143" s="232"/>
      <c r="K143" s="232">
        <f>ROUND(E143*J143,2)</f>
        <v>0</v>
      </c>
      <c r="L143" s="232">
        <v>21</v>
      </c>
      <c r="M143" s="232">
        <f>G143*(1+L143/100)</f>
        <v>0</v>
      </c>
      <c r="N143" s="220">
        <v>1.63</v>
      </c>
      <c r="O143" s="220">
        <f>ROUND(E143*N143,5)</f>
        <v>28.073730000000001</v>
      </c>
      <c r="P143" s="220">
        <v>0</v>
      </c>
      <c r="Q143" s="220">
        <f>ROUND(E143*P143,5)</f>
        <v>0</v>
      </c>
      <c r="R143" s="220"/>
      <c r="S143" s="220"/>
      <c r="T143" s="221">
        <v>1.5840000000000001</v>
      </c>
      <c r="U143" s="220">
        <f>ROUND(E143*T143,2)</f>
        <v>27.28</v>
      </c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 t="s">
        <v>119</v>
      </c>
      <c r="AF143" s="210"/>
      <c r="AG143" s="210"/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1" x14ac:dyDescent="0.25">
      <c r="A144" s="211"/>
      <c r="B144" s="217"/>
      <c r="C144" s="265" t="s">
        <v>272</v>
      </c>
      <c r="D144" s="222"/>
      <c r="E144" s="228">
        <v>14.1</v>
      </c>
      <c r="F144" s="232"/>
      <c r="G144" s="232"/>
      <c r="H144" s="232"/>
      <c r="I144" s="232"/>
      <c r="J144" s="232"/>
      <c r="K144" s="232"/>
      <c r="L144" s="232"/>
      <c r="M144" s="232"/>
      <c r="N144" s="220"/>
      <c r="O144" s="220"/>
      <c r="P144" s="220"/>
      <c r="Q144" s="220"/>
      <c r="R144" s="220"/>
      <c r="S144" s="220"/>
      <c r="T144" s="221"/>
      <c r="U144" s="22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 t="s">
        <v>131</v>
      </c>
      <c r="AF144" s="210">
        <v>0</v>
      </c>
      <c r="AG144" s="210"/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1" x14ac:dyDescent="0.25">
      <c r="A145" s="211"/>
      <c r="B145" s="217"/>
      <c r="C145" s="265" t="s">
        <v>273</v>
      </c>
      <c r="D145" s="222"/>
      <c r="E145" s="228">
        <v>3.1231499999999999</v>
      </c>
      <c r="F145" s="232"/>
      <c r="G145" s="232"/>
      <c r="H145" s="232"/>
      <c r="I145" s="232"/>
      <c r="J145" s="232"/>
      <c r="K145" s="232"/>
      <c r="L145" s="232"/>
      <c r="M145" s="232"/>
      <c r="N145" s="220"/>
      <c r="O145" s="220"/>
      <c r="P145" s="220"/>
      <c r="Q145" s="220"/>
      <c r="R145" s="220"/>
      <c r="S145" s="220"/>
      <c r="T145" s="221"/>
      <c r="U145" s="22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 t="s">
        <v>131</v>
      </c>
      <c r="AF145" s="210">
        <v>0</v>
      </c>
      <c r="AG145" s="210"/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5">
      <c r="A146" s="211">
        <v>41</v>
      </c>
      <c r="B146" s="217" t="s">
        <v>274</v>
      </c>
      <c r="C146" s="264" t="s">
        <v>275</v>
      </c>
      <c r="D146" s="219" t="s">
        <v>126</v>
      </c>
      <c r="E146" s="227">
        <v>141</v>
      </c>
      <c r="F146" s="231">
        <f>H146+J146</f>
        <v>0</v>
      </c>
      <c r="G146" s="232">
        <f>ROUND(E146*F146,2)</f>
        <v>0</v>
      </c>
      <c r="H146" s="232"/>
      <c r="I146" s="232">
        <f>ROUND(E146*H146,2)</f>
        <v>0</v>
      </c>
      <c r="J146" s="232"/>
      <c r="K146" s="232">
        <f>ROUND(E146*J146,2)</f>
        <v>0</v>
      </c>
      <c r="L146" s="232">
        <v>21</v>
      </c>
      <c r="M146" s="232">
        <f>G146*(1+L146/100)</f>
        <v>0</v>
      </c>
      <c r="N146" s="220">
        <v>0</v>
      </c>
      <c r="O146" s="220">
        <f>ROUND(E146*N146,5)</f>
        <v>0</v>
      </c>
      <c r="P146" s="220">
        <v>0</v>
      </c>
      <c r="Q146" s="220">
        <f>ROUND(E146*P146,5)</f>
        <v>0</v>
      </c>
      <c r="R146" s="220"/>
      <c r="S146" s="220"/>
      <c r="T146" s="221">
        <v>5.5E-2</v>
      </c>
      <c r="U146" s="220">
        <f>ROUND(E146*T146,2)</f>
        <v>7.76</v>
      </c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 t="s">
        <v>119</v>
      </c>
      <c r="AF146" s="210"/>
      <c r="AG146" s="210"/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1" x14ac:dyDescent="0.25">
      <c r="A147" s="211"/>
      <c r="B147" s="217"/>
      <c r="C147" s="265" t="s">
        <v>276</v>
      </c>
      <c r="D147" s="222"/>
      <c r="E147" s="228">
        <v>141</v>
      </c>
      <c r="F147" s="232"/>
      <c r="G147" s="232"/>
      <c r="H147" s="232"/>
      <c r="I147" s="232"/>
      <c r="J147" s="232"/>
      <c r="K147" s="232"/>
      <c r="L147" s="232"/>
      <c r="M147" s="232"/>
      <c r="N147" s="220"/>
      <c r="O147" s="220"/>
      <c r="P147" s="220"/>
      <c r="Q147" s="220"/>
      <c r="R147" s="220"/>
      <c r="S147" s="220"/>
      <c r="T147" s="221"/>
      <c r="U147" s="22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 t="s">
        <v>131</v>
      </c>
      <c r="AF147" s="210">
        <v>0</v>
      </c>
      <c r="AG147" s="210"/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5">
      <c r="A148" s="211">
        <v>42</v>
      </c>
      <c r="B148" s="217" t="s">
        <v>277</v>
      </c>
      <c r="C148" s="264" t="s">
        <v>278</v>
      </c>
      <c r="D148" s="219" t="s">
        <v>167</v>
      </c>
      <c r="E148" s="227">
        <v>73.5</v>
      </c>
      <c r="F148" s="231">
        <f>H148+J148</f>
        <v>0</v>
      </c>
      <c r="G148" s="232">
        <f>ROUND(E148*F148,2)</f>
        <v>0</v>
      </c>
      <c r="H148" s="232"/>
      <c r="I148" s="232">
        <f>ROUND(E148*H148,2)</f>
        <v>0</v>
      </c>
      <c r="J148" s="232"/>
      <c r="K148" s="232">
        <f>ROUND(E148*J148,2)</f>
        <v>0</v>
      </c>
      <c r="L148" s="232">
        <v>21</v>
      </c>
      <c r="M148" s="232">
        <f>G148*(1+L148/100)</f>
        <v>0</v>
      </c>
      <c r="N148" s="220">
        <v>3.0000000000000001E-5</v>
      </c>
      <c r="O148" s="220">
        <f>ROUND(E148*N148,5)</f>
        <v>2.2100000000000002E-3</v>
      </c>
      <c r="P148" s="220">
        <v>0</v>
      </c>
      <c r="Q148" s="220">
        <f>ROUND(E148*P148,5)</f>
        <v>0</v>
      </c>
      <c r="R148" s="220"/>
      <c r="S148" s="220"/>
      <c r="T148" s="221">
        <v>4.3999999999999997E-2</v>
      </c>
      <c r="U148" s="220">
        <f>ROUND(E148*T148,2)</f>
        <v>3.23</v>
      </c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 t="s">
        <v>119</v>
      </c>
      <c r="AF148" s="210"/>
      <c r="AG148" s="210"/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1" x14ac:dyDescent="0.25">
      <c r="A149" s="211"/>
      <c r="B149" s="217"/>
      <c r="C149" s="265" t="s">
        <v>279</v>
      </c>
      <c r="D149" s="222"/>
      <c r="E149" s="228">
        <v>70.5</v>
      </c>
      <c r="F149" s="232"/>
      <c r="G149" s="232"/>
      <c r="H149" s="232"/>
      <c r="I149" s="232"/>
      <c r="J149" s="232"/>
      <c r="K149" s="232"/>
      <c r="L149" s="232"/>
      <c r="M149" s="232"/>
      <c r="N149" s="220"/>
      <c r="O149" s="220"/>
      <c r="P149" s="220"/>
      <c r="Q149" s="220"/>
      <c r="R149" s="220"/>
      <c r="S149" s="220"/>
      <c r="T149" s="221"/>
      <c r="U149" s="22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 t="s">
        <v>131</v>
      </c>
      <c r="AF149" s="210">
        <v>0</v>
      </c>
      <c r="AG149" s="210"/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1" x14ac:dyDescent="0.25">
      <c r="A150" s="211"/>
      <c r="B150" s="217"/>
      <c r="C150" s="265" t="s">
        <v>280</v>
      </c>
      <c r="D150" s="222"/>
      <c r="E150" s="228">
        <v>3</v>
      </c>
      <c r="F150" s="232"/>
      <c r="G150" s="232"/>
      <c r="H150" s="232"/>
      <c r="I150" s="232"/>
      <c r="J150" s="232"/>
      <c r="K150" s="232"/>
      <c r="L150" s="232"/>
      <c r="M150" s="232"/>
      <c r="N150" s="220"/>
      <c r="O150" s="220"/>
      <c r="P150" s="220"/>
      <c r="Q150" s="220"/>
      <c r="R150" s="220"/>
      <c r="S150" s="220"/>
      <c r="T150" s="221"/>
      <c r="U150" s="22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 t="s">
        <v>131</v>
      </c>
      <c r="AF150" s="210">
        <v>0</v>
      </c>
      <c r="AG150" s="210"/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1" x14ac:dyDescent="0.25">
      <c r="A151" s="211">
        <v>43</v>
      </c>
      <c r="B151" s="217" t="s">
        <v>281</v>
      </c>
      <c r="C151" s="264" t="s">
        <v>282</v>
      </c>
      <c r="D151" s="219" t="s">
        <v>126</v>
      </c>
      <c r="E151" s="227">
        <v>142.41</v>
      </c>
      <c r="F151" s="231">
        <f>H151+J151</f>
        <v>0</v>
      </c>
      <c r="G151" s="232">
        <f>ROUND(E151*F151,2)</f>
        <v>0</v>
      </c>
      <c r="H151" s="232"/>
      <c r="I151" s="232">
        <f>ROUND(E151*H151,2)</f>
        <v>0</v>
      </c>
      <c r="J151" s="232"/>
      <c r="K151" s="232">
        <f>ROUND(E151*J151,2)</f>
        <v>0</v>
      </c>
      <c r="L151" s="232">
        <v>21</v>
      </c>
      <c r="M151" s="232">
        <f>G151*(1+L151/100)</f>
        <v>0</v>
      </c>
      <c r="N151" s="220">
        <v>4.8000000000000001E-4</v>
      </c>
      <c r="O151" s="220">
        <f>ROUND(E151*N151,5)</f>
        <v>6.8360000000000004E-2</v>
      </c>
      <c r="P151" s="220">
        <v>0</v>
      </c>
      <c r="Q151" s="220">
        <f>ROUND(E151*P151,5)</f>
        <v>0</v>
      </c>
      <c r="R151" s="220"/>
      <c r="S151" s="220"/>
      <c r="T151" s="221">
        <v>0</v>
      </c>
      <c r="U151" s="220">
        <f>ROUND(E151*T151,2)</f>
        <v>0</v>
      </c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 t="s">
        <v>123</v>
      </c>
      <c r="AF151" s="210"/>
      <c r="AG151" s="210"/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1" x14ac:dyDescent="0.25">
      <c r="A152" s="211"/>
      <c r="B152" s="217"/>
      <c r="C152" s="265" t="s">
        <v>283</v>
      </c>
      <c r="D152" s="222"/>
      <c r="E152" s="228">
        <v>142.41</v>
      </c>
      <c r="F152" s="232"/>
      <c r="G152" s="232"/>
      <c r="H152" s="232"/>
      <c r="I152" s="232"/>
      <c r="J152" s="232"/>
      <c r="K152" s="232"/>
      <c r="L152" s="232"/>
      <c r="M152" s="232"/>
      <c r="N152" s="220"/>
      <c r="O152" s="220"/>
      <c r="P152" s="220"/>
      <c r="Q152" s="220"/>
      <c r="R152" s="220"/>
      <c r="S152" s="220"/>
      <c r="T152" s="221"/>
      <c r="U152" s="22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 t="s">
        <v>131</v>
      </c>
      <c r="AF152" s="210">
        <v>0</v>
      </c>
      <c r="AG152" s="210"/>
      <c r="AH152" s="210"/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1" x14ac:dyDescent="0.25">
      <c r="A153" s="211">
        <v>44</v>
      </c>
      <c r="B153" s="217" t="s">
        <v>284</v>
      </c>
      <c r="C153" s="264" t="s">
        <v>285</v>
      </c>
      <c r="D153" s="219" t="s">
        <v>167</v>
      </c>
      <c r="E153" s="227">
        <v>80.849999999999994</v>
      </c>
      <c r="F153" s="231">
        <f>H153+J153</f>
        <v>0</v>
      </c>
      <c r="G153" s="232">
        <f>ROUND(E153*F153,2)</f>
        <v>0</v>
      </c>
      <c r="H153" s="232"/>
      <c r="I153" s="232">
        <f>ROUND(E153*H153,2)</f>
        <v>0</v>
      </c>
      <c r="J153" s="232"/>
      <c r="K153" s="232">
        <f>ROUND(E153*J153,2)</f>
        <v>0</v>
      </c>
      <c r="L153" s="232">
        <v>21</v>
      </c>
      <c r="M153" s="232">
        <f>G153*(1+L153/100)</f>
        <v>0</v>
      </c>
      <c r="N153" s="220">
        <v>2.9999999999999997E-4</v>
      </c>
      <c r="O153" s="220">
        <f>ROUND(E153*N153,5)</f>
        <v>2.426E-2</v>
      </c>
      <c r="P153" s="220">
        <v>0</v>
      </c>
      <c r="Q153" s="220">
        <f>ROUND(E153*P153,5)</f>
        <v>0</v>
      </c>
      <c r="R153" s="220"/>
      <c r="S153" s="220"/>
      <c r="T153" s="221">
        <v>0</v>
      </c>
      <c r="U153" s="220">
        <f>ROUND(E153*T153,2)</f>
        <v>0</v>
      </c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 t="s">
        <v>123</v>
      </c>
      <c r="AF153" s="210"/>
      <c r="AG153" s="210"/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1" x14ac:dyDescent="0.25">
      <c r="A154" s="211"/>
      <c r="B154" s="217"/>
      <c r="C154" s="265" t="s">
        <v>286</v>
      </c>
      <c r="D154" s="222"/>
      <c r="E154" s="228">
        <v>80.849999999999994</v>
      </c>
      <c r="F154" s="232"/>
      <c r="G154" s="232"/>
      <c r="H154" s="232"/>
      <c r="I154" s="232"/>
      <c r="J154" s="232"/>
      <c r="K154" s="232"/>
      <c r="L154" s="232"/>
      <c r="M154" s="232"/>
      <c r="N154" s="220"/>
      <c r="O154" s="220"/>
      <c r="P154" s="220"/>
      <c r="Q154" s="220"/>
      <c r="R154" s="220"/>
      <c r="S154" s="220"/>
      <c r="T154" s="221"/>
      <c r="U154" s="22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 t="s">
        <v>131</v>
      </c>
      <c r="AF154" s="210">
        <v>0</v>
      </c>
      <c r="AG154" s="210"/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x14ac:dyDescent="0.25">
      <c r="A155" s="212" t="s">
        <v>114</v>
      </c>
      <c r="B155" s="218" t="s">
        <v>63</v>
      </c>
      <c r="C155" s="267" t="s">
        <v>64</v>
      </c>
      <c r="D155" s="224"/>
      <c r="E155" s="230"/>
      <c r="F155" s="233"/>
      <c r="G155" s="233">
        <f>SUMIF(AE156:AE160,"&lt;&gt;NOR",G156:G160)</f>
        <v>0</v>
      </c>
      <c r="H155" s="233"/>
      <c r="I155" s="233">
        <f>SUM(I156:I160)</f>
        <v>0</v>
      </c>
      <c r="J155" s="233"/>
      <c r="K155" s="233">
        <f>SUM(K156:K160)</f>
        <v>0</v>
      </c>
      <c r="L155" s="233"/>
      <c r="M155" s="233">
        <f>SUM(M156:M160)</f>
        <v>0</v>
      </c>
      <c r="N155" s="225"/>
      <c r="O155" s="225">
        <f>SUM(O156:O160)</f>
        <v>31.58577</v>
      </c>
      <c r="P155" s="225"/>
      <c r="Q155" s="225">
        <f>SUM(Q156:Q160)</f>
        <v>0</v>
      </c>
      <c r="R155" s="225"/>
      <c r="S155" s="225"/>
      <c r="T155" s="226"/>
      <c r="U155" s="225">
        <f>SUM(U156:U160)</f>
        <v>28.12</v>
      </c>
      <c r="AE155" t="s">
        <v>115</v>
      </c>
    </row>
    <row r="156" spans="1:60" outlineLevel="1" x14ac:dyDescent="0.25">
      <c r="A156" s="211">
        <v>45</v>
      </c>
      <c r="B156" s="217" t="s">
        <v>287</v>
      </c>
      <c r="C156" s="264" t="s">
        <v>288</v>
      </c>
      <c r="D156" s="219" t="s">
        <v>129</v>
      </c>
      <c r="E156" s="227">
        <v>16.591000000000001</v>
      </c>
      <c r="F156" s="231">
        <f>H156+J156</f>
        <v>0</v>
      </c>
      <c r="G156" s="232">
        <f>ROUND(E156*F156,2)</f>
        <v>0</v>
      </c>
      <c r="H156" s="232"/>
      <c r="I156" s="232">
        <f>ROUND(E156*H156,2)</f>
        <v>0</v>
      </c>
      <c r="J156" s="232"/>
      <c r="K156" s="232">
        <f>ROUND(E156*J156,2)</f>
        <v>0</v>
      </c>
      <c r="L156" s="232">
        <v>21</v>
      </c>
      <c r="M156" s="232">
        <f>G156*(1+L156/100)</f>
        <v>0</v>
      </c>
      <c r="N156" s="220">
        <v>1.8907700000000001</v>
      </c>
      <c r="O156" s="220">
        <f>ROUND(E156*N156,5)</f>
        <v>31.369769999999999</v>
      </c>
      <c r="P156" s="220">
        <v>0</v>
      </c>
      <c r="Q156" s="220">
        <f>ROUND(E156*P156,5)</f>
        <v>0</v>
      </c>
      <c r="R156" s="220"/>
      <c r="S156" s="220"/>
      <c r="T156" s="221">
        <v>1.6950000000000001</v>
      </c>
      <c r="U156" s="220">
        <f>ROUND(E156*T156,2)</f>
        <v>28.12</v>
      </c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 t="s">
        <v>119</v>
      </c>
      <c r="AF156" s="210"/>
      <c r="AG156" s="210"/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1" x14ac:dyDescent="0.25">
      <c r="A157" s="211"/>
      <c r="B157" s="217"/>
      <c r="C157" s="265" t="s">
        <v>289</v>
      </c>
      <c r="D157" s="222"/>
      <c r="E157" s="228">
        <v>13.597</v>
      </c>
      <c r="F157" s="232"/>
      <c r="G157" s="232"/>
      <c r="H157" s="232"/>
      <c r="I157" s="232"/>
      <c r="J157" s="232"/>
      <c r="K157" s="232"/>
      <c r="L157" s="232"/>
      <c r="M157" s="232"/>
      <c r="N157" s="220"/>
      <c r="O157" s="220"/>
      <c r="P157" s="220"/>
      <c r="Q157" s="220"/>
      <c r="R157" s="220"/>
      <c r="S157" s="220"/>
      <c r="T157" s="221"/>
      <c r="U157" s="22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 t="s">
        <v>131</v>
      </c>
      <c r="AF157" s="210">
        <v>0</v>
      </c>
      <c r="AG157" s="210"/>
      <c r="AH157" s="210"/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1" x14ac:dyDescent="0.25">
      <c r="A158" s="211"/>
      <c r="B158" s="217"/>
      <c r="C158" s="265" t="s">
        <v>290</v>
      </c>
      <c r="D158" s="222"/>
      <c r="E158" s="228">
        <v>0.504</v>
      </c>
      <c r="F158" s="232"/>
      <c r="G158" s="232"/>
      <c r="H158" s="232"/>
      <c r="I158" s="232"/>
      <c r="J158" s="232"/>
      <c r="K158" s="232"/>
      <c r="L158" s="232"/>
      <c r="M158" s="232"/>
      <c r="N158" s="220"/>
      <c r="O158" s="220"/>
      <c r="P158" s="220"/>
      <c r="Q158" s="220"/>
      <c r="R158" s="220"/>
      <c r="S158" s="220"/>
      <c r="T158" s="221"/>
      <c r="U158" s="22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 t="s">
        <v>131</v>
      </c>
      <c r="AF158" s="210">
        <v>0</v>
      </c>
      <c r="AG158" s="210"/>
      <c r="AH158" s="210"/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outlineLevel="1" x14ac:dyDescent="0.25">
      <c r="A159" s="211"/>
      <c r="B159" s="217"/>
      <c r="C159" s="265" t="s">
        <v>291</v>
      </c>
      <c r="D159" s="222"/>
      <c r="E159" s="228">
        <v>2.4900000000000002</v>
      </c>
      <c r="F159" s="232"/>
      <c r="G159" s="232"/>
      <c r="H159" s="232"/>
      <c r="I159" s="232"/>
      <c r="J159" s="232"/>
      <c r="K159" s="232"/>
      <c r="L159" s="232"/>
      <c r="M159" s="232"/>
      <c r="N159" s="220"/>
      <c r="O159" s="220"/>
      <c r="P159" s="220"/>
      <c r="Q159" s="220"/>
      <c r="R159" s="220"/>
      <c r="S159" s="220"/>
      <c r="T159" s="221"/>
      <c r="U159" s="22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 t="s">
        <v>131</v>
      </c>
      <c r="AF159" s="210">
        <v>0</v>
      </c>
      <c r="AG159" s="210"/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ht="20.399999999999999" outlineLevel="1" x14ac:dyDescent="0.25">
      <c r="A160" s="211">
        <v>46</v>
      </c>
      <c r="B160" s="217" t="s">
        <v>292</v>
      </c>
      <c r="C160" s="264" t="s">
        <v>293</v>
      </c>
      <c r="D160" s="219" t="s">
        <v>174</v>
      </c>
      <c r="E160" s="227">
        <v>2</v>
      </c>
      <c r="F160" s="231">
        <f>H160+J160</f>
        <v>0</v>
      </c>
      <c r="G160" s="232">
        <f>ROUND(E160*F160,2)</f>
        <v>0</v>
      </c>
      <c r="H160" s="232"/>
      <c r="I160" s="232">
        <f>ROUND(E160*H160,2)</f>
        <v>0</v>
      </c>
      <c r="J160" s="232"/>
      <c r="K160" s="232">
        <f>ROUND(E160*J160,2)</f>
        <v>0</v>
      </c>
      <c r="L160" s="232">
        <v>21</v>
      </c>
      <c r="M160" s="232">
        <f>G160*(1+L160/100)</f>
        <v>0</v>
      </c>
      <c r="N160" s="220">
        <v>0.108</v>
      </c>
      <c r="O160" s="220">
        <f>ROUND(E160*N160,5)</f>
        <v>0.216</v>
      </c>
      <c r="P160" s="220">
        <v>0</v>
      </c>
      <c r="Q160" s="220">
        <f>ROUND(E160*P160,5)</f>
        <v>0</v>
      </c>
      <c r="R160" s="220"/>
      <c r="S160" s="220"/>
      <c r="T160" s="221">
        <v>0</v>
      </c>
      <c r="U160" s="220">
        <f>ROUND(E160*T160,2)</f>
        <v>0</v>
      </c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 t="s">
        <v>119</v>
      </c>
      <c r="AF160" s="210"/>
      <c r="AG160" s="210"/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x14ac:dyDescent="0.25">
      <c r="A161" s="212" t="s">
        <v>114</v>
      </c>
      <c r="B161" s="218" t="s">
        <v>65</v>
      </c>
      <c r="C161" s="267" t="s">
        <v>66</v>
      </c>
      <c r="D161" s="224"/>
      <c r="E161" s="230"/>
      <c r="F161" s="233"/>
      <c r="G161" s="233">
        <f>SUMIF(AE162:AE174,"&lt;&gt;NOR",G162:G174)</f>
        <v>0</v>
      </c>
      <c r="H161" s="233"/>
      <c r="I161" s="233">
        <f>SUM(I162:I174)</f>
        <v>0</v>
      </c>
      <c r="J161" s="233"/>
      <c r="K161" s="233">
        <f>SUM(K162:K174)</f>
        <v>0</v>
      </c>
      <c r="L161" s="233"/>
      <c r="M161" s="233">
        <f>SUM(M162:M174)</f>
        <v>0</v>
      </c>
      <c r="N161" s="225"/>
      <c r="O161" s="225">
        <f>SUM(O162:O174)</f>
        <v>141.21216000000001</v>
      </c>
      <c r="P161" s="225"/>
      <c r="Q161" s="225">
        <f>SUM(Q162:Q174)</f>
        <v>0</v>
      </c>
      <c r="R161" s="225"/>
      <c r="S161" s="225"/>
      <c r="T161" s="226"/>
      <c r="U161" s="225">
        <f>SUM(U162:U174)</f>
        <v>7.94</v>
      </c>
      <c r="AE161" t="s">
        <v>115</v>
      </c>
    </row>
    <row r="162" spans="1:60" outlineLevel="1" x14ac:dyDescent="0.25">
      <c r="A162" s="211">
        <v>47</v>
      </c>
      <c r="B162" s="217" t="s">
        <v>294</v>
      </c>
      <c r="C162" s="264" t="s">
        <v>295</v>
      </c>
      <c r="D162" s="219" t="s">
        <v>167</v>
      </c>
      <c r="E162" s="227">
        <v>55</v>
      </c>
      <c r="F162" s="231">
        <f>H162+J162</f>
        <v>0</v>
      </c>
      <c r="G162" s="232">
        <f>ROUND(E162*F162,2)</f>
        <v>0</v>
      </c>
      <c r="H162" s="232"/>
      <c r="I162" s="232">
        <f>ROUND(E162*H162,2)</f>
        <v>0</v>
      </c>
      <c r="J162" s="232"/>
      <c r="K162" s="232">
        <f>ROUND(E162*J162,2)</f>
        <v>0</v>
      </c>
      <c r="L162" s="232">
        <v>21</v>
      </c>
      <c r="M162" s="232">
        <f>G162*(1+L162/100)</f>
        <v>0</v>
      </c>
      <c r="N162" s="220">
        <v>0.21</v>
      </c>
      <c r="O162" s="220">
        <f>ROUND(E162*N162,5)</f>
        <v>11.55</v>
      </c>
      <c r="P162" s="220">
        <v>0</v>
      </c>
      <c r="Q162" s="220">
        <f>ROUND(E162*P162,5)</f>
        <v>0</v>
      </c>
      <c r="R162" s="220"/>
      <c r="S162" s="220"/>
      <c r="T162" s="221">
        <v>2.5999999999999999E-2</v>
      </c>
      <c r="U162" s="220">
        <f>ROUND(E162*T162,2)</f>
        <v>1.43</v>
      </c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 t="s">
        <v>119</v>
      </c>
      <c r="AF162" s="210"/>
      <c r="AG162" s="210"/>
      <c r="AH162" s="210"/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1" x14ac:dyDescent="0.25">
      <c r="A163" s="211"/>
      <c r="B163" s="217"/>
      <c r="C163" s="265" t="s">
        <v>222</v>
      </c>
      <c r="D163" s="222"/>
      <c r="E163" s="228">
        <v>55</v>
      </c>
      <c r="F163" s="232"/>
      <c r="G163" s="232"/>
      <c r="H163" s="232"/>
      <c r="I163" s="232"/>
      <c r="J163" s="232"/>
      <c r="K163" s="232"/>
      <c r="L163" s="232"/>
      <c r="M163" s="232"/>
      <c r="N163" s="220"/>
      <c r="O163" s="220"/>
      <c r="P163" s="220"/>
      <c r="Q163" s="220"/>
      <c r="R163" s="220"/>
      <c r="S163" s="220"/>
      <c r="T163" s="221"/>
      <c r="U163" s="22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 t="s">
        <v>131</v>
      </c>
      <c r="AF163" s="210">
        <v>0</v>
      </c>
      <c r="AG163" s="210"/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1" x14ac:dyDescent="0.25">
      <c r="A164" s="211">
        <v>48</v>
      </c>
      <c r="B164" s="217" t="s">
        <v>296</v>
      </c>
      <c r="C164" s="264" t="s">
        <v>297</v>
      </c>
      <c r="D164" s="219" t="s">
        <v>167</v>
      </c>
      <c r="E164" s="227">
        <v>122</v>
      </c>
      <c r="F164" s="231">
        <f>H164+J164</f>
        <v>0</v>
      </c>
      <c r="G164" s="232">
        <f>ROUND(E164*F164,2)</f>
        <v>0</v>
      </c>
      <c r="H164" s="232"/>
      <c r="I164" s="232">
        <f>ROUND(E164*H164,2)</f>
        <v>0</v>
      </c>
      <c r="J164" s="232"/>
      <c r="K164" s="232">
        <f>ROUND(E164*J164,2)</f>
        <v>0</v>
      </c>
      <c r="L164" s="232">
        <v>21</v>
      </c>
      <c r="M164" s="232">
        <f>G164*(1+L164/100)</f>
        <v>0</v>
      </c>
      <c r="N164" s="220">
        <v>0.63</v>
      </c>
      <c r="O164" s="220">
        <f>ROUND(E164*N164,5)</f>
        <v>76.86</v>
      </c>
      <c r="P164" s="220">
        <v>0</v>
      </c>
      <c r="Q164" s="220">
        <f>ROUND(E164*P164,5)</f>
        <v>0</v>
      </c>
      <c r="R164" s="220"/>
      <c r="S164" s="220"/>
      <c r="T164" s="221">
        <v>2.3E-2</v>
      </c>
      <c r="U164" s="220">
        <f>ROUND(E164*T164,2)</f>
        <v>2.81</v>
      </c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 t="s">
        <v>119</v>
      </c>
      <c r="AF164" s="210"/>
      <c r="AG164" s="210"/>
      <c r="AH164" s="210"/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1" x14ac:dyDescent="0.25">
      <c r="A165" s="211"/>
      <c r="B165" s="217"/>
      <c r="C165" s="265" t="s">
        <v>298</v>
      </c>
      <c r="D165" s="222"/>
      <c r="E165" s="228">
        <v>122</v>
      </c>
      <c r="F165" s="232"/>
      <c r="G165" s="232"/>
      <c r="H165" s="232"/>
      <c r="I165" s="232"/>
      <c r="J165" s="232"/>
      <c r="K165" s="232"/>
      <c r="L165" s="232"/>
      <c r="M165" s="232"/>
      <c r="N165" s="220"/>
      <c r="O165" s="220"/>
      <c r="P165" s="220"/>
      <c r="Q165" s="220"/>
      <c r="R165" s="220"/>
      <c r="S165" s="220"/>
      <c r="T165" s="221"/>
      <c r="U165" s="22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 t="s">
        <v>131</v>
      </c>
      <c r="AF165" s="210">
        <v>0</v>
      </c>
      <c r="AG165" s="210"/>
      <c r="AH165" s="210"/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1" x14ac:dyDescent="0.25">
      <c r="A166" s="211">
        <v>49</v>
      </c>
      <c r="B166" s="217" t="s">
        <v>299</v>
      </c>
      <c r="C166" s="264" t="s">
        <v>300</v>
      </c>
      <c r="D166" s="219" t="s">
        <v>167</v>
      </c>
      <c r="E166" s="227">
        <v>122</v>
      </c>
      <c r="F166" s="231">
        <f>H166+J166</f>
        <v>0</v>
      </c>
      <c r="G166" s="232">
        <f>ROUND(E166*F166,2)</f>
        <v>0</v>
      </c>
      <c r="H166" s="232"/>
      <c r="I166" s="232">
        <f>ROUND(E166*H166,2)</f>
        <v>0</v>
      </c>
      <c r="J166" s="232"/>
      <c r="K166" s="232">
        <f>ROUND(E166*J166,2)</f>
        <v>0</v>
      </c>
      <c r="L166" s="232">
        <v>21</v>
      </c>
      <c r="M166" s="232">
        <f>G166*(1+L166/100)</f>
        <v>0</v>
      </c>
      <c r="N166" s="220">
        <v>0.315</v>
      </c>
      <c r="O166" s="220">
        <f>ROUND(E166*N166,5)</f>
        <v>38.43</v>
      </c>
      <c r="P166" s="220">
        <v>0</v>
      </c>
      <c r="Q166" s="220">
        <f>ROUND(E166*P166,5)</f>
        <v>0</v>
      </c>
      <c r="R166" s="220"/>
      <c r="S166" s="220"/>
      <c r="T166" s="221">
        <v>1.6E-2</v>
      </c>
      <c r="U166" s="220">
        <f>ROUND(E166*T166,2)</f>
        <v>1.95</v>
      </c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 t="s">
        <v>119</v>
      </c>
      <c r="AF166" s="210"/>
      <c r="AG166" s="210"/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1" x14ac:dyDescent="0.25">
      <c r="A167" s="211"/>
      <c r="B167" s="217"/>
      <c r="C167" s="265" t="s">
        <v>298</v>
      </c>
      <c r="D167" s="222"/>
      <c r="E167" s="228">
        <v>122</v>
      </c>
      <c r="F167" s="232"/>
      <c r="G167" s="232"/>
      <c r="H167" s="232"/>
      <c r="I167" s="232"/>
      <c r="J167" s="232"/>
      <c r="K167" s="232"/>
      <c r="L167" s="232"/>
      <c r="M167" s="232"/>
      <c r="N167" s="220"/>
      <c r="O167" s="220"/>
      <c r="P167" s="220"/>
      <c r="Q167" s="220"/>
      <c r="R167" s="220"/>
      <c r="S167" s="220"/>
      <c r="T167" s="221"/>
      <c r="U167" s="22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 t="s">
        <v>131</v>
      </c>
      <c r="AF167" s="210">
        <v>0</v>
      </c>
      <c r="AG167" s="210"/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ht="20.399999999999999" outlineLevel="1" x14ac:dyDescent="0.25">
      <c r="A168" s="211">
        <v>50</v>
      </c>
      <c r="B168" s="217" t="s">
        <v>301</v>
      </c>
      <c r="C168" s="264" t="s">
        <v>302</v>
      </c>
      <c r="D168" s="219" t="s">
        <v>167</v>
      </c>
      <c r="E168" s="227">
        <v>14</v>
      </c>
      <c r="F168" s="231">
        <f>H168+J168</f>
        <v>0</v>
      </c>
      <c r="G168" s="232">
        <f>ROUND(E168*F168,2)</f>
        <v>0</v>
      </c>
      <c r="H168" s="232"/>
      <c r="I168" s="232">
        <f>ROUND(E168*H168,2)</f>
        <v>0</v>
      </c>
      <c r="J168" s="232"/>
      <c r="K168" s="232">
        <f>ROUND(E168*J168,2)</f>
        <v>0</v>
      </c>
      <c r="L168" s="232">
        <v>21</v>
      </c>
      <c r="M168" s="232">
        <f>G168*(1+L168/100)</f>
        <v>0</v>
      </c>
      <c r="N168" s="220">
        <v>0.28799999999999998</v>
      </c>
      <c r="O168" s="220">
        <f>ROUND(E168*N168,5)</f>
        <v>4.032</v>
      </c>
      <c r="P168" s="220">
        <v>0</v>
      </c>
      <c r="Q168" s="220">
        <f>ROUND(E168*P168,5)</f>
        <v>0</v>
      </c>
      <c r="R168" s="220"/>
      <c r="S168" s="220"/>
      <c r="T168" s="221">
        <v>2.3E-2</v>
      </c>
      <c r="U168" s="220">
        <f>ROUND(E168*T168,2)</f>
        <v>0.32</v>
      </c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 t="s">
        <v>119</v>
      </c>
      <c r="AF168" s="210"/>
      <c r="AG168" s="210"/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1" x14ac:dyDescent="0.25">
      <c r="A169" s="211"/>
      <c r="B169" s="217"/>
      <c r="C169" s="265" t="s">
        <v>258</v>
      </c>
      <c r="D169" s="222"/>
      <c r="E169" s="228">
        <v>14</v>
      </c>
      <c r="F169" s="232"/>
      <c r="G169" s="232"/>
      <c r="H169" s="232"/>
      <c r="I169" s="232"/>
      <c r="J169" s="232"/>
      <c r="K169" s="232"/>
      <c r="L169" s="232"/>
      <c r="M169" s="232"/>
      <c r="N169" s="220"/>
      <c r="O169" s="220"/>
      <c r="P169" s="220"/>
      <c r="Q169" s="220"/>
      <c r="R169" s="220"/>
      <c r="S169" s="220"/>
      <c r="T169" s="221"/>
      <c r="U169" s="22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 t="s">
        <v>131</v>
      </c>
      <c r="AF169" s="210">
        <v>0</v>
      </c>
      <c r="AG169" s="210"/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ht="20.399999999999999" outlineLevel="1" x14ac:dyDescent="0.25">
      <c r="A170" s="211">
        <v>51</v>
      </c>
      <c r="B170" s="217" t="s">
        <v>303</v>
      </c>
      <c r="C170" s="264" t="s">
        <v>304</v>
      </c>
      <c r="D170" s="219" t="s">
        <v>167</v>
      </c>
      <c r="E170" s="227">
        <v>20</v>
      </c>
      <c r="F170" s="231">
        <f>H170+J170</f>
        <v>0</v>
      </c>
      <c r="G170" s="232">
        <f>ROUND(E170*F170,2)</f>
        <v>0</v>
      </c>
      <c r="H170" s="232"/>
      <c r="I170" s="232">
        <f>ROUND(E170*H170,2)</f>
        <v>0</v>
      </c>
      <c r="J170" s="232"/>
      <c r="K170" s="232">
        <f>ROUND(E170*J170,2)</f>
        <v>0</v>
      </c>
      <c r="L170" s="232">
        <v>21</v>
      </c>
      <c r="M170" s="232">
        <f>G170*(1+L170/100)</f>
        <v>0</v>
      </c>
      <c r="N170" s="220">
        <v>0.441</v>
      </c>
      <c r="O170" s="220">
        <f>ROUND(E170*N170,5)</f>
        <v>8.82</v>
      </c>
      <c r="P170" s="220">
        <v>0</v>
      </c>
      <c r="Q170" s="220">
        <f>ROUND(E170*P170,5)</f>
        <v>0</v>
      </c>
      <c r="R170" s="220"/>
      <c r="S170" s="220"/>
      <c r="T170" s="221">
        <v>2.9000000000000001E-2</v>
      </c>
      <c r="U170" s="220">
        <f>ROUND(E170*T170,2)</f>
        <v>0.57999999999999996</v>
      </c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 t="s">
        <v>119</v>
      </c>
      <c r="AF170" s="210"/>
      <c r="AG170" s="210"/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1" x14ac:dyDescent="0.25">
      <c r="A171" s="211"/>
      <c r="B171" s="217"/>
      <c r="C171" s="265" t="s">
        <v>258</v>
      </c>
      <c r="D171" s="222"/>
      <c r="E171" s="228">
        <v>14</v>
      </c>
      <c r="F171" s="232"/>
      <c r="G171" s="232"/>
      <c r="H171" s="232"/>
      <c r="I171" s="232"/>
      <c r="J171" s="232"/>
      <c r="K171" s="232"/>
      <c r="L171" s="232"/>
      <c r="M171" s="232"/>
      <c r="N171" s="220"/>
      <c r="O171" s="220"/>
      <c r="P171" s="220"/>
      <c r="Q171" s="220"/>
      <c r="R171" s="220"/>
      <c r="S171" s="220"/>
      <c r="T171" s="221"/>
      <c r="U171" s="22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 t="s">
        <v>131</v>
      </c>
      <c r="AF171" s="210">
        <v>0</v>
      </c>
      <c r="AG171" s="210"/>
      <c r="AH171" s="210"/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1" x14ac:dyDescent="0.25">
      <c r="A172" s="211"/>
      <c r="B172" s="217"/>
      <c r="C172" s="265" t="s">
        <v>255</v>
      </c>
      <c r="D172" s="222"/>
      <c r="E172" s="228">
        <v>6</v>
      </c>
      <c r="F172" s="232"/>
      <c r="G172" s="232"/>
      <c r="H172" s="232"/>
      <c r="I172" s="232"/>
      <c r="J172" s="232"/>
      <c r="K172" s="232"/>
      <c r="L172" s="232"/>
      <c r="M172" s="232"/>
      <c r="N172" s="220"/>
      <c r="O172" s="220"/>
      <c r="P172" s="220"/>
      <c r="Q172" s="220"/>
      <c r="R172" s="220"/>
      <c r="S172" s="220"/>
      <c r="T172" s="221"/>
      <c r="U172" s="22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 t="s">
        <v>131</v>
      </c>
      <c r="AF172" s="210">
        <v>0</v>
      </c>
      <c r="AG172" s="210"/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1" x14ac:dyDescent="0.25">
      <c r="A173" s="211">
        <v>52</v>
      </c>
      <c r="B173" s="217" t="s">
        <v>305</v>
      </c>
      <c r="C173" s="264" t="s">
        <v>306</v>
      </c>
      <c r="D173" s="219" t="s">
        <v>167</v>
      </c>
      <c r="E173" s="227">
        <v>6</v>
      </c>
      <c r="F173" s="231">
        <f>H173+J173</f>
        <v>0</v>
      </c>
      <c r="G173" s="232">
        <f>ROUND(E173*F173,2)</f>
        <v>0</v>
      </c>
      <c r="H173" s="232"/>
      <c r="I173" s="232">
        <f>ROUND(E173*H173,2)</f>
        <v>0</v>
      </c>
      <c r="J173" s="232"/>
      <c r="K173" s="232">
        <f>ROUND(E173*J173,2)</f>
        <v>0</v>
      </c>
      <c r="L173" s="232">
        <v>21</v>
      </c>
      <c r="M173" s="232">
        <f>G173*(1+L173/100)</f>
        <v>0</v>
      </c>
      <c r="N173" s="220">
        <v>0.25335999999999997</v>
      </c>
      <c r="O173" s="220">
        <f>ROUND(E173*N173,5)</f>
        <v>1.52016</v>
      </c>
      <c r="P173" s="220">
        <v>0</v>
      </c>
      <c r="Q173" s="220">
        <f>ROUND(E173*P173,5)</f>
        <v>0</v>
      </c>
      <c r="R173" s="220"/>
      <c r="S173" s="220"/>
      <c r="T173" s="221">
        <v>0.14199999999999999</v>
      </c>
      <c r="U173" s="220">
        <f>ROUND(E173*T173,2)</f>
        <v>0.85</v>
      </c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 t="s">
        <v>119</v>
      </c>
      <c r="AF173" s="210"/>
      <c r="AG173" s="210"/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1" x14ac:dyDescent="0.25">
      <c r="A174" s="211"/>
      <c r="B174" s="217"/>
      <c r="C174" s="265" t="s">
        <v>255</v>
      </c>
      <c r="D174" s="222"/>
      <c r="E174" s="228">
        <v>6</v>
      </c>
      <c r="F174" s="232"/>
      <c r="G174" s="232"/>
      <c r="H174" s="232"/>
      <c r="I174" s="232"/>
      <c r="J174" s="232"/>
      <c r="K174" s="232"/>
      <c r="L174" s="232"/>
      <c r="M174" s="232"/>
      <c r="N174" s="220"/>
      <c r="O174" s="220"/>
      <c r="P174" s="220"/>
      <c r="Q174" s="220"/>
      <c r="R174" s="220"/>
      <c r="S174" s="220"/>
      <c r="T174" s="221"/>
      <c r="U174" s="22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 t="s">
        <v>131</v>
      </c>
      <c r="AF174" s="210">
        <v>0</v>
      </c>
      <c r="AG174" s="210"/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x14ac:dyDescent="0.25">
      <c r="A175" s="212" t="s">
        <v>114</v>
      </c>
      <c r="B175" s="218" t="s">
        <v>67</v>
      </c>
      <c r="C175" s="267" t="s">
        <v>68</v>
      </c>
      <c r="D175" s="224"/>
      <c r="E175" s="230"/>
      <c r="F175" s="233"/>
      <c r="G175" s="233">
        <f>SUMIF(AE176:AE184,"&lt;&gt;NOR",G176:G184)</f>
        <v>0</v>
      </c>
      <c r="H175" s="233"/>
      <c r="I175" s="233">
        <f>SUM(I176:I184)</f>
        <v>0</v>
      </c>
      <c r="J175" s="233"/>
      <c r="K175" s="233">
        <f>SUM(K176:K184)</f>
        <v>0</v>
      </c>
      <c r="L175" s="233"/>
      <c r="M175" s="233">
        <f>SUM(M176:M184)</f>
        <v>0</v>
      </c>
      <c r="N175" s="225"/>
      <c r="O175" s="225">
        <f>SUM(O176:O184)</f>
        <v>3.7158000000000002</v>
      </c>
      <c r="P175" s="225"/>
      <c r="Q175" s="225">
        <f>SUM(Q176:Q184)</f>
        <v>0</v>
      </c>
      <c r="R175" s="225"/>
      <c r="S175" s="225"/>
      <c r="T175" s="226"/>
      <c r="U175" s="225">
        <f>SUM(U176:U184)</f>
        <v>2.1800000000000002</v>
      </c>
      <c r="AE175" t="s">
        <v>115</v>
      </c>
    </row>
    <row r="176" spans="1:60" outlineLevel="1" x14ac:dyDescent="0.25">
      <c r="A176" s="211">
        <v>53</v>
      </c>
      <c r="B176" s="217" t="s">
        <v>307</v>
      </c>
      <c r="C176" s="264" t="s">
        <v>308</v>
      </c>
      <c r="D176" s="219" t="s">
        <v>167</v>
      </c>
      <c r="E176" s="227">
        <v>14</v>
      </c>
      <c r="F176" s="231">
        <f>H176+J176</f>
        <v>0</v>
      </c>
      <c r="G176" s="232">
        <f>ROUND(E176*F176,2)</f>
        <v>0</v>
      </c>
      <c r="H176" s="232"/>
      <c r="I176" s="232">
        <f>ROUND(E176*H176,2)</f>
        <v>0</v>
      </c>
      <c r="J176" s="232"/>
      <c r="K176" s="232">
        <f>ROUND(E176*J176,2)</f>
        <v>0</v>
      </c>
      <c r="L176" s="232">
        <v>21</v>
      </c>
      <c r="M176" s="232">
        <f>G176*(1+L176/100)</f>
        <v>0</v>
      </c>
      <c r="N176" s="220">
        <v>0.15826000000000001</v>
      </c>
      <c r="O176" s="220">
        <f>ROUND(E176*N176,5)</f>
        <v>2.2156400000000001</v>
      </c>
      <c r="P176" s="220">
        <v>0</v>
      </c>
      <c r="Q176" s="220">
        <f>ROUND(E176*P176,5)</f>
        <v>0</v>
      </c>
      <c r="R176" s="220"/>
      <c r="S176" s="220"/>
      <c r="T176" s="221">
        <v>5.6000000000000001E-2</v>
      </c>
      <c r="U176" s="220">
        <f>ROUND(E176*T176,2)</f>
        <v>0.78</v>
      </c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 t="s">
        <v>119</v>
      </c>
      <c r="AF176" s="210"/>
      <c r="AG176" s="210"/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1" x14ac:dyDescent="0.25">
      <c r="A177" s="211"/>
      <c r="B177" s="217"/>
      <c r="C177" s="265" t="s">
        <v>258</v>
      </c>
      <c r="D177" s="222"/>
      <c r="E177" s="228">
        <v>14</v>
      </c>
      <c r="F177" s="232"/>
      <c r="G177" s="232"/>
      <c r="H177" s="232"/>
      <c r="I177" s="232"/>
      <c r="J177" s="232"/>
      <c r="K177" s="232"/>
      <c r="L177" s="232"/>
      <c r="M177" s="232"/>
      <c r="N177" s="220"/>
      <c r="O177" s="220"/>
      <c r="P177" s="220"/>
      <c r="Q177" s="220"/>
      <c r="R177" s="220"/>
      <c r="S177" s="220"/>
      <c r="T177" s="221"/>
      <c r="U177" s="22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 t="s">
        <v>131</v>
      </c>
      <c r="AF177" s="210">
        <v>0</v>
      </c>
      <c r="AG177" s="210"/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ht="20.399999999999999" outlineLevel="1" x14ac:dyDescent="0.25">
      <c r="A178" s="211">
        <v>54</v>
      </c>
      <c r="B178" s="217" t="s">
        <v>309</v>
      </c>
      <c r="C178" s="264" t="s">
        <v>310</v>
      </c>
      <c r="D178" s="219" t="s">
        <v>167</v>
      </c>
      <c r="E178" s="227">
        <v>14</v>
      </c>
      <c r="F178" s="231">
        <f>H178+J178</f>
        <v>0</v>
      </c>
      <c r="G178" s="232">
        <f>ROUND(E178*F178,2)</f>
        <v>0</v>
      </c>
      <c r="H178" s="232"/>
      <c r="I178" s="232">
        <f>ROUND(E178*H178,2)</f>
        <v>0</v>
      </c>
      <c r="J178" s="232"/>
      <c r="K178" s="232">
        <f>ROUND(E178*J178,2)</f>
        <v>0</v>
      </c>
      <c r="L178" s="232">
        <v>21</v>
      </c>
      <c r="M178" s="232">
        <f>G178*(1+L178/100)</f>
        <v>0</v>
      </c>
      <c r="N178" s="220">
        <v>8.0999999999999996E-4</v>
      </c>
      <c r="O178" s="220">
        <f>ROUND(E178*N178,5)</f>
        <v>1.1339999999999999E-2</v>
      </c>
      <c r="P178" s="220">
        <v>0</v>
      </c>
      <c r="Q178" s="220">
        <f>ROUND(E178*P178,5)</f>
        <v>0</v>
      </c>
      <c r="R178" s="220"/>
      <c r="S178" s="220"/>
      <c r="T178" s="221">
        <v>4.0000000000000001E-3</v>
      </c>
      <c r="U178" s="220">
        <f>ROUND(E178*T178,2)</f>
        <v>0.06</v>
      </c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 t="s">
        <v>119</v>
      </c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outlineLevel="1" x14ac:dyDescent="0.25">
      <c r="A179" s="211"/>
      <c r="B179" s="217"/>
      <c r="C179" s="265" t="s">
        <v>258</v>
      </c>
      <c r="D179" s="222"/>
      <c r="E179" s="228">
        <v>14</v>
      </c>
      <c r="F179" s="232"/>
      <c r="G179" s="232"/>
      <c r="H179" s="232"/>
      <c r="I179" s="232"/>
      <c r="J179" s="232"/>
      <c r="K179" s="232"/>
      <c r="L179" s="232"/>
      <c r="M179" s="232"/>
      <c r="N179" s="220"/>
      <c r="O179" s="220"/>
      <c r="P179" s="220"/>
      <c r="Q179" s="220"/>
      <c r="R179" s="220"/>
      <c r="S179" s="220"/>
      <c r="T179" s="221"/>
      <c r="U179" s="22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 t="s">
        <v>131</v>
      </c>
      <c r="AF179" s="210">
        <v>0</v>
      </c>
      <c r="AG179" s="210"/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ht="20.399999999999999" outlineLevel="1" x14ac:dyDescent="0.25">
      <c r="A180" s="211">
        <v>55</v>
      </c>
      <c r="B180" s="217" t="s">
        <v>311</v>
      </c>
      <c r="C180" s="264" t="s">
        <v>312</v>
      </c>
      <c r="D180" s="219" t="s">
        <v>167</v>
      </c>
      <c r="E180" s="227">
        <v>14</v>
      </c>
      <c r="F180" s="231">
        <f>H180+J180</f>
        <v>0</v>
      </c>
      <c r="G180" s="232">
        <f>ROUND(E180*F180,2)</f>
        <v>0</v>
      </c>
      <c r="H180" s="232"/>
      <c r="I180" s="232">
        <f>ROUND(E180*H180,2)</f>
        <v>0</v>
      </c>
      <c r="J180" s="232"/>
      <c r="K180" s="232">
        <f>ROUND(E180*J180,2)</f>
        <v>0</v>
      </c>
      <c r="L180" s="232">
        <v>21</v>
      </c>
      <c r="M180" s="232">
        <f>G180*(1+L180/100)</f>
        <v>0</v>
      </c>
      <c r="N180" s="220">
        <v>2.9999999999999997E-4</v>
      </c>
      <c r="O180" s="220">
        <f>ROUND(E180*N180,5)</f>
        <v>4.1999999999999997E-3</v>
      </c>
      <c r="P180" s="220">
        <v>0</v>
      </c>
      <c r="Q180" s="220">
        <f>ROUND(E180*P180,5)</f>
        <v>0</v>
      </c>
      <c r="R180" s="220"/>
      <c r="S180" s="220"/>
      <c r="T180" s="221">
        <v>2E-3</v>
      </c>
      <c r="U180" s="220">
        <f>ROUND(E180*T180,2)</f>
        <v>0.03</v>
      </c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 t="s">
        <v>119</v>
      </c>
      <c r="AF180" s="210"/>
      <c r="AG180" s="210"/>
      <c r="AH180" s="210"/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1" x14ac:dyDescent="0.25">
      <c r="A181" s="211"/>
      <c r="B181" s="217"/>
      <c r="C181" s="265" t="s">
        <v>258</v>
      </c>
      <c r="D181" s="222"/>
      <c r="E181" s="228">
        <v>14</v>
      </c>
      <c r="F181" s="232"/>
      <c r="G181" s="232"/>
      <c r="H181" s="232"/>
      <c r="I181" s="232"/>
      <c r="J181" s="232"/>
      <c r="K181" s="232"/>
      <c r="L181" s="232"/>
      <c r="M181" s="232"/>
      <c r="N181" s="220"/>
      <c r="O181" s="220"/>
      <c r="P181" s="220"/>
      <c r="Q181" s="220"/>
      <c r="R181" s="220"/>
      <c r="S181" s="220"/>
      <c r="T181" s="221"/>
      <c r="U181" s="22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 t="s">
        <v>131</v>
      </c>
      <c r="AF181" s="210">
        <v>0</v>
      </c>
      <c r="AG181" s="210"/>
      <c r="AH181" s="210"/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outlineLevel="1" x14ac:dyDescent="0.25">
      <c r="A182" s="211">
        <v>56</v>
      </c>
      <c r="B182" s="217" t="s">
        <v>313</v>
      </c>
      <c r="C182" s="264" t="s">
        <v>314</v>
      </c>
      <c r="D182" s="219" t="s">
        <v>167</v>
      </c>
      <c r="E182" s="227">
        <v>14</v>
      </c>
      <c r="F182" s="231">
        <f>H182+J182</f>
        <v>0</v>
      </c>
      <c r="G182" s="232">
        <f>ROUND(E182*F182,2)</f>
        <v>0</v>
      </c>
      <c r="H182" s="232"/>
      <c r="I182" s="232">
        <f>ROUND(E182*H182,2)</f>
        <v>0</v>
      </c>
      <c r="J182" s="232"/>
      <c r="K182" s="232">
        <f>ROUND(E182*J182,2)</f>
        <v>0</v>
      </c>
      <c r="L182" s="232">
        <v>21</v>
      </c>
      <c r="M182" s="232">
        <f>G182*(1+L182/100)</f>
        <v>0</v>
      </c>
      <c r="N182" s="220">
        <v>0.10373</v>
      </c>
      <c r="O182" s="220">
        <f>ROUND(E182*N182,5)</f>
        <v>1.4522200000000001</v>
      </c>
      <c r="P182" s="220">
        <v>0</v>
      </c>
      <c r="Q182" s="220">
        <f>ROUND(E182*P182,5)</f>
        <v>0</v>
      </c>
      <c r="R182" s="220"/>
      <c r="S182" s="220"/>
      <c r="T182" s="221">
        <v>6.4000000000000001E-2</v>
      </c>
      <c r="U182" s="220">
        <f>ROUND(E182*T182,2)</f>
        <v>0.9</v>
      </c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 t="s">
        <v>119</v>
      </c>
      <c r="AF182" s="210"/>
      <c r="AG182" s="210"/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1" x14ac:dyDescent="0.25">
      <c r="A183" s="211"/>
      <c r="B183" s="217"/>
      <c r="C183" s="265" t="s">
        <v>258</v>
      </c>
      <c r="D183" s="222"/>
      <c r="E183" s="228">
        <v>14</v>
      </c>
      <c r="F183" s="232"/>
      <c r="G183" s="232"/>
      <c r="H183" s="232"/>
      <c r="I183" s="232"/>
      <c r="J183" s="232"/>
      <c r="K183" s="232"/>
      <c r="L183" s="232"/>
      <c r="M183" s="232"/>
      <c r="N183" s="220"/>
      <c r="O183" s="220"/>
      <c r="P183" s="220"/>
      <c r="Q183" s="220"/>
      <c r="R183" s="220"/>
      <c r="S183" s="220"/>
      <c r="T183" s="221"/>
      <c r="U183" s="22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 t="s">
        <v>131</v>
      </c>
      <c r="AF183" s="210">
        <v>0</v>
      </c>
      <c r="AG183" s="210"/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1" x14ac:dyDescent="0.25">
      <c r="A184" s="211">
        <v>57</v>
      </c>
      <c r="B184" s="217" t="s">
        <v>315</v>
      </c>
      <c r="C184" s="264" t="s">
        <v>316</v>
      </c>
      <c r="D184" s="219" t="s">
        <v>126</v>
      </c>
      <c r="E184" s="227">
        <v>9</v>
      </c>
      <c r="F184" s="231">
        <f>H184+J184</f>
        <v>0</v>
      </c>
      <c r="G184" s="232">
        <f>ROUND(E184*F184,2)</f>
        <v>0</v>
      </c>
      <c r="H184" s="232"/>
      <c r="I184" s="232">
        <f>ROUND(E184*H184,2)</f>
        <v>0</v>
      </c>
      <c r="J184" s="232"/>
      <c r="K184" s="232">
        <f>ROUND(E184*J184,2)</f>
        <v>0</v>
      </c>
      <c r="L184" s="232">
        <v>21</v>
      </c>
      <c r="M184" s="232">
        <f>G184*(1+L184/100)</f>
        <v>0</v>
      </c>
      <c r="N184" s="220">
        <v>3.5999999999999999E-3</v>
      </c>
      <c r="O184" s="220">
        <f>ROUND(E184*N184,5)</f>
        <v>3.2399999999999998E-2</v>
      </c>
      <c r="P184" s="220">
        <v>0</v>
      </c>
      <c r="Q184" s="220">
        <f>ROUND(E184*P184,5)</f>
        <v>0</v>
      </c>
      <c r="R184" s="220"/>
      <c r="S184" s="220"/>
      <c r="T184" s="221">
        <v>4.5999999999999999E-2</v>
      </c>
      <c r="U184" s="220">
        <f>ROUND(E184*T184,2)</f>
        <v>0.41</v>
      </c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 t="s">
        <v>119</v>
      </c>
      <c r="AF184" s="210"/>
      <c r="AG184" s="210"/>
      <c r="AH184" s="210"/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x14ac:dyDescent="0.25">
      <c r="A185" s="212" t="s">
        <v>114</v>
      </c>
      <c r="B185" s="218" t="s">
        <v>69</v>
      </c>
      <c r="C185" s="267" t="s">
        <v>70</v>
      </c>
      <c r="D185" s="224"/>
      <c r="E185" s="230"/>
      <c r="F185" s="233"/>
      <c r="G185" s="233">
        <f>SUMIF(AE186:AE187,"&lt;&gt;NOR",G186:G187)</f>
        <v>0</v>
      </c>
      <c r="H185" s="233"/>
      <c r="I185" s="233">
        <f>SUM(I186:I187)</f>
        <v>0</v>
      </c>
      <c r="J185" s="233"/>
      <c r="K185" s="233">
        <f>SUM(K186:K187)</f>
        <v>0</v>
      </c>
      <c r="L185" s="233"/>
      <c r="M185" s="233">
        <f>SUM(M186:M187)</f>
        <v>0</v>
      </c>
      <c r="N185" s="225"/>
      <c r="O185" s="225">
        <f>SUM(O186:O187)</f>
        <v>3.1089000000000002</v>
      </c>
      <c r="P185" s="225"/>
      <c r="Q185" s="225">
        <f>SUM(Q186:Q187)</f>
        <v>0</v>
      </c>
      <c r="R185" s="225"/>
      <c r="S185" s="225"/>
      <c r="T185" s="226"/>
      <c r="U185" s="225">
        <f>SUM(U186:U187)</f>
        <v>0.12</v>
      </c>
      <c r="AE185" t="s">
        <v>115</v>
      </c>
    </row>
    <row r="186" spans="1:60" outlineLevel="1" x14ac:dyDescent="0.25">
      <c r="A186" s="211">
        <v>58</v>
      </c>
      <c r="B186" s="217" t="s">
        <v>317</v>
      </c>
      <c r="C186" s="264" t="s">
        <v>318</v>
      </c>
      <c r="D186" s="219" t="s">
        <v>167</v>
      </c>
      <c r="E186" s="227">
        <v>6</v>
      </c>
      <c r="F186" s="231">
        <f>H186+J186</f>
        <v>0</v>
      </c>
      <c r="G186" s="232">
        <f>ROUND(E186*F186,2)</f>
        <v>0</v>
      </c>
      <c r="H186" s="232"/>
      <c r="I186" s="232">
        <f>ROUND(E186*H186,2)</f>
        <v>0</v>
      </c>
      <c r="J186" s="232"/>
      <c r="K186" s="232">
        <f>ROUND(E186*J186,2)</f>
        <v>0</v>
      </c>
      <c r="L186" s="232">
        <v>21</v>
      </c>
      <c r="M186" s="232">
        <f>G186*(1+L186/100)</f>
        <v>0</v>
      </c>
      <c r="N186" s="220">
        <v>0.51815</v>
      </c>
      <c r="O186" s="220">
        <f>ROUND(E186*N186,5)</f>
        <v>3.1089000000000002</v>
      </c>
      <c r="P186" s="220">
        <v>0</v>
      </c>
      <c r="Q186" s="220">
        <f>ROUND(E186*P186,5)</f>
        <v>0</v>
      </c>
      <c r="R186" s="220"/>
      <c r="S186" s="220"/>
      <c r="T186" s="221">
        <v>0.02</v>
      </c>
      <c r="U186" s="220">
        <f>ROUND(E186*T186,2)</f>
        <v>0.12</v>
      </c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 t="s">
        <v>119</v>
      </c>
      <c r="AF186" s="210"/>
      <c r="AG186" s="210"/>
      <c r="AH186" s="210"/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1" x14ac:dyDescent="0.25">
      <c r="A187" s="211"/>
      <c r="B187" s="217"/>
      <c r="C187" s="265" t="s">
        <v>255</v>
      </c>
      <c r="D187" s="222"/>
      <c r="E187" s="228">
        <v>6</v>
      </c>
      <c r="F187" s="232"/>
      <c r="G187" s="232"/>
      <c r="H187" s="232"/>
      <c r="I187" s="232"/>
      <c r="J187" s="232"/>
      <c r="K187" s="232"/>
      <c r="L187" s="232"/>
      <c r="M187" s="232"/>
      <c r="N187" s="220"/>
      <c r="O187" s="220"/>
      <c r="P187" s="220"/>
      <c r="Q187" s="220"/>
      <c r="R187" s="220"/>
      <c r="S187" s="220"/>
      <c r="T187" s="221"/>
      <c r="U187" s="22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 t="s">
        <v>131</v>
      </c>
      <c r="AF187" s="210">
        <v>0</v>
      </c>
      <c r="AG187" s="210"/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x14ac:dyDescent="0.25">
      <c r="A188" s="212" t="s">
        <v>114</v>
      </c>
      <c r="B188" s="218" t="s">
        <v>71</v>
      </c>
      <c r="C188" s="267" t="s">
        <v>72</v>
      </c>
      <c r="D188" s="224"/>
      <c r="E188" s="230"/>
      <c r="F188" s="233"/>
      <c r="G188" s="233">
        <f>SUMIF(AE189:AE254,"&lt;&gt;NOR",G189:G254)</f>
        <v>0</v>
      </c>
      <c r="H188" s="233"/>
      <c r="I188" s="233">
        <f>SUM(I189:I254)</f>
        <v>0</v>
      </c>
      <c r="J188" s="233"/>
      <c r="K188" s="233">
        <f>SUM(K189:K254)</f>
        <v>0</v>
      </c>
      <c r="L188" s="233"/>
      <c r="M188" s="233">
        <f>SUM(M189:M254)</f>
        <v>0</v>
      </c>
      <c r="N188" s="225"/>
      <c r="O188" s="225">
        <f>SUM(O189:O254)</f>
        <v>2.7111999999999994</v>
      </c>
      <c r="P188" s="225"/>
      <c r="Q188" s="225">
        <f>SUM(Q189:Q254)</f>
        <v>0</v>
      </c>
      <c r="R188" s="225"/>
      <c r="S188" s="225"/>
      <c r="T188" s="226"/>
      <c r="U188" s="225">
        <f>SUM(U189:U254)</f>
        <v>199.41000000000003</v>
      </c>
      <c r="AE188" t="s">
        <v>115</v>
      </c>
    </row>
    <row r="189" spans="1:60" outlineLevel="1" x14ac:dyDescent="0.25">
      <c r="A189" s="211">
        <v>59</v>
      </c>
      <c r="B189" s="217" t="s">
        <v>319</v>
      </c>
      <c r="C189" s="264" t="s">
        <v>320</v>
      </c>
      <c r="D189" s="219" t="s">
        <v>174</v>
      </c>
      <c r="E189" s="227">
        <v>5</v>
      </c>
      <c r="F189" s="231">
        <f>H189+J189</f>
        <v>0</v>
      </c>
      <c r="G189" s="232">
        <f>ROUND(E189*F189,2)</f>
        <v>0</v>
      </c>
      <c r="H189" s="232"/>
      <c r="I189" s="232">
        <f>ROUND(E189*H189,2)</f>
        <v>0</v>
      </c>
      <c r="J189" s="232"/>
      <c r="K189" s="232">
        <f>ROUND(E189*J189,2)</f>
        <v>0</v>
      </c>
      <c r="L189" s="232">
        <v>21</v>
      </c>
      <c r="M189" s="232">
        <f>G189*(1+L189/100)</f>
        <v>0</v>
      </c>
      <c r="N189" s="220">
        <v>0</v>
      </c>
      <c r="O189" s="220">
        <f>ROUND(E189*N189,5)</f>
        <v>0</v>
      </c>
      <c r="P189" s="220">
        <v>0</v>
      </c>
      <c r="Q189" s="220">
        <f>ROUND(E189*P189,5)</f>
        <v>0</v>
      </c>
      <c r="R189" s="220"/>
      <c r="S189" s="220"/>
      <c r="T189" s="221">
        <v>1.2216</v>
      </c>
      <c r="U189" s="220">
        <f>ROUND(E189*T189,2)</f>
        <v>6.11</v>
      </c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 t="s">
        <v>119</v>
      </c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1" x14ac:dyDescent="0.25">
      <c r="A190" s="211">
        <v>60</v>
      </c>
      <c r="B190" s="217" t="s">
        <v>321</v>
      </c>
      <c r="C190" s="264" t="s">
        <v>322</v>
      </c>
      <c r="D190" s="219" t="s">
        <v>174</v>
      </c>
      <c r="E190" s="227">
        <v>1</v>
      </c>
      <c r="F190" s="231">
        <f>H190+J190</f>
        <v>0</v>
      </c>
      <c r="G190" s="232">
        <f>ROUND(E190*F190,2)</f>
        <v>0</v>
      </c>
      <c r="H190" s="232"/>
      <c r="I190" s="232">
        <f>ROUND(E190*H190,2)</f>
        <v>0</v>
      </c>
      <c r="J190" s="232"/>
      <c r="K190" s="232">
        <f>ROUND(E190*J190,2)</f>
        <v>0</v>
      </c>
      <c r="L190" s="232">
        <v>21</v>
      </c>
      <c r="M190" s="232">
        <f>G190*(1+L190/100)</f>
        <v>0</v>
      </c>
      <c r="N190" s="220">
        <v>0</v>
      </c>
      <c r="O190" s="220">
        <f>ROUND(E190*N190,5)</f>
        <v>0</v>
      </c>
      <c r="P190" s="220">
        <v>0</v>
      </c>
      <c r="Q190" s="220">
        <f>ROUND(E190*P190,5)</f>
        <v>0</v>
      </c>
      <c r="R190" s="220"/>
      <c r="S190" s="220"/>
      <c r="T190" s="221">
        <v>0</v>
      </c>
      <c r="U190" s="220">
        <f>ROUND(E190*T190,2)</f>
        <v>0</v>
      </c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 t="s">
        <v>119</v>
      </c>
      <c r="AF190" s="210"/>
      <c r="AG190" s="210"/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1" x14ac:dyDescent="0.25">
      <c r="A191" s="211">
        <v>61</v>
      </c>
      <c r="B191" s="217" t="s">
        <v>323</v>
      </c>
      <c r="C191" s="264" t="s">
        <v>324</v>
      </c>
      <c r="D191" s="219" t="s">
        <v>174</v>
      </c>
      <c r="E191" s="227">
        <v>1</v>
      </c>
      <c r="F191" s="231">
        <f>H191+J191</f>
        <v>0</v>
      </c>
      <c r="G191" s="232">
        <f>ROUND(E191*F191,2)</f>
        <v>0</v>
      </c>
      <c r="H191" s="232"/>
      <c r="I191" s="232">
        <f>ROUND(E191*H191,2)</f>
        <v>0</v>
      </c>
      <c r="J191" s="232"/>
      <c r="K191" s="232">
        <f>ROUND(E191*J191,2)</f>
        <v>0</v>
      </c>
      <c r="L191" s="232">
        <v>21</v>
      </c>
      <c r="M191" s="232">
        <f>G191*(1+L191/100)</f>
        <v>0</v>
      </c>
      <c r="N191" s="220">
        <v>3.8E-3</v>
      </c>
      <c r="O191" s="220">
        <f>ROUND(E191*N191,5)</f>
        <v>3.8E-3</v>
      </c>
      <c r="P191" s="220">
        <v>0</v>
      </c>
      <c r="Q191" s="220">
        <f>ROUND(E191*P191,5)</f>
        <v>0</v>
      </c>
      <c r="R191" s="220"/>
      <c r="S191" s="220"/>
      <c r="T191" s="221">
        <v>0</v>
      </c>
      <c r="U191" s="220">
        <f>ROUND(E191*T191,2)</f>
        <v>0</v>
      </c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 t="s">
        <v>123</v>
      </c>
      <c r="AF191" s="210"/>
      <c r="AG191" s="210"/>
      <c r="AH191" s="210"/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1" x14ac:dyDescent="0.25">
      <c r="A192" s="211">
        <v>62</v>
      </c>
      <c r="B192" s="217" t="s">
        <v>325</v>
      </c>
      <c r="C192" s="264" t="s">
        <v>326</v>
      </c>
      <c r="D192" s="219" t="s">
        <v>174</v>
      </c>
      <c r="E192" s="227">
        <v>1</v>
      </c>
      <c r="F192" s="231">
        <f>H192+J192</f>
        <v>0</v>
      </c>
      <c r="G192" s="232">
        <f>ROUND(E192*F192,2)</f>
        <v>0</v>
      </c>
      <c r="H192" s="232"/>
      <c r="I192" s="232">
        <f>ROUND(E192*H192,2)</f>
        <v>0</v>
      </c>
      <c r="J192" s="232"/>
      <c r="K192" s="232">
        <f>ROUND(E192*J192,2)</f>
        <v>0</v>
      </c>
      <c r="L192" s="232">
        <v>21</v>
      </c>
      <c r="M192" s="232">
        <f>G192*(1+L192/100)</f>
        <v>0</v>
      </c>
      <c r="N192" s="220">
        <v>3.7000000000000002E-3</v>
      </c>
      <c r="O192" s="220">
        <f>ROUND(E192*N192,5)</f>
        <v>3.7000000000000002E-3</v>
      </c>
      <c r="P192" s="220">
        <v>0</v>
      </c>
      <c r="Q192" s="220">
        <f>ROUND(E192*P192,5)</f>
        <v>0</v>
      </c>
      <c r="R192" s="220"/>
      <c r="S192" s="220"/>
      <c r="T192" s="221">
        <v>0</v>
      </c>
      <c r="U192" s="220">
        <f>ROUND(E192*T192,2)</f>
        <v>0</v>
      </c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 t="s">
        <v>123</v>
      </c>
      <c r="AF192" s="210"/>
      <c r="AG192" s="210"/>
      <c r="AH192" s="210"/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1" x14ac:dyDescent="0.25">
      <c r="A193" s="211">
        <v>63</v>
      </c>
      <c r="B193" s="217" t="s">
        <v>327</v>
      </c>
      <c r="C193" s="264" t="s">
        <v>328</v>
      </c>
      <c r="D193" s="219" t="s">
        <v>174</v>
      </c>
      <c r="E193" s="227">
        <v>2</v>
      </c>
      <c r="F193" s="231">
        <f>H193+J193</f>
        <v>0</v>
      </c>
      <c r="G193" s="232">
        <f>ROUND(E193*F193,2)</f>
        <v>0</v>
      </c>
      <c r="H193" s="232"/>
      <c r="I193" s="232">
        <f>ROUND(E193*H193,2)</f>
        <v>0</v>
      </c>
      <c r="J193" s="232"/>
      <c r="K193" s="232">
        <f>ROUND(E193*J193,2)</f>
        <v>0</v>
      </c>
      <c r="L193" s="232">
        <v>21</v>
      </c>
      <c r="M193" s="232">
        <f>G193*(1+L193/100)</f>
        <v>0</v>
      </c>
      <c r="N193" s="220">
        <v>1.41E-2</v>
      </c>
      <c r="O193" s="220">
        <f>ROUND(E193*N193,5)</f>
        <v>2.8199999999999999E-2</v>
      </c>
      <c r="P193" s="220">
        <v>0</v>
      </c>
      <c r="Q193" s="220">
        <f>ROUND(E193*P193,5)</f>
        <v>0</v>
      </c>
      <c r="R193" s="220"/>
      <c r="S193" s="220"/>
      <c r="T193" s="221">
        <v>0</v>
      </c>
      <c r="U193" s="220">
        <f>ROUND(E193*T193,2)</f>
        <v>0</v>
      </c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 t="s">
        <v>123</v>
      </c>
      <c r="AF193" s="210"/>
      <c r="AG193" s="210"/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1" x14ac:dyDescent="0.25">
      <c r="A194" s="211">
        <v>64</v>
      </c>
      <c r="B194" s="217" t="s">
        <v>329</v>
      </c>
      <c r="C194" s="264" t="s">
        <v>330</v>
      </c>
      <c r="D194" s="219" t="s">
        <v>126</v>
      </c>
      <c r="E194" s="227">
        <v>24.9</v>
      </c>
      <c r="F194" s="231">
        <f>H194+J194</f>
        <v>0</v>
      </c>
      <c r="G194" s="232">
        <f>ROUND(E194*F194,2)</f>
        <v>0</v>
      </c>
      <c r="H194" s="232"/>
      <c r="I194" s="232">
        <f>ROUND(E194*H194,2)</f>
        <v>0</v>
      </c>
      <c r="J194" s="232"/>
      <c r="K194" s="232">
        <f>ROUND(E194*J194,2)</f>
        <v>0</v>
      </c>
      <c r="L194" s="232">
        <v>21</v>
      </c>
      <c r="M194" s="232">
        <f>G194*(1+L194/100)</f>
        <v>0</v>
      </c>
      <c r="N194" s="220">
        <v>0</v>
      </c>
      <c r="O194" s="220">
        <f>ROUND(E194*N194,5)</f>
        <v>0</v>
      </c>
      <c r="P194" s="220">
        <v>0</v>
      </c>
      <c r="Q194" s="220">
        <f>ROUND(E194*P194,5)</f>
        <v>0</v>
      </c>
      <c r="R194" s="220"/>
      <c r="S194" s="220"/>
      <c r="T194" s="221">
        <v>3.4000000000000002E-2</v>
      </c>
      <c r="U194" s="220">
        <f>ROUND(E194*T194,2)</f>
        <v>0.85</v>
      </c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 t="s">
        <v>119</v>
      </c>
      <c r="AF194" s="210"/>
      <c r="AG194" s="210"/>
      <c r="AH194" s="210"/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1" x14ac:dyDescent="0.25">
      <c r="A195" s="211">
        <v>65</v>
      </c>
      <c r="B195" s="217" t="s">
        <v>331</v>
      </c>
      <c r="C195" s="264" t="s">
        <v>332</v>
      </c>
      <c r="D195" s="219" t="s">
        <v>126</v>
      </c>
      <c r="E195" s="227">
        <v>60.03</v>
      </c>
      <c r="F195" s="231">
        <f>H195+J195</f>
        <v>0</v>
      </c>
      <c r="G195" s="232">
        <f>ROUND(E195*F195,2)</f>
        <v>0</v>
      </c>
      <c r="H195" s="232"/>
      <c r="I195" s="232">
        <f>ROUND(E195*H195,2)</f>
        <v>0</v>
      </c>
      <c r="J195" s="232"/>
      <c r="K195" s="232">
        <f>ROUND(E195*J195,2)</f>
        <v>0</v>
      </c>
      <c r="L195" s="232">
        <v>21</v>
      </c>
      <c r="M195" s="232">
        <f>G195*(1+L195/100)</f>
        <v>0</v>
      </c>
      <c r="N195" s="220">
        <v>0</v>
      </c>
      <c r="O195" s="220">
        <f>ROUND(E195*N195,5)</f>
        <v>0</v>
      </c>
      <c r="P195" s="220">
        <v>0</v>
      </c>
      <c r="Q195" s="220">
        <f>ROUND(E195*P195,5)</f>
        <v>0</v>
      </c>
      <c r="R195" s="220"/>
      <c r="S195" s="220"/>
      <c r="T195" s="221">
        <v>5.3999999999999999E-2</v>
      </c>
      <c r="U195" s="220">
        <f>ROUND(E195*T195,2)</f>
        <v>3.24</v>
      </c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 t="s">
        <v>119</v>
      </c>
      <c r="AF195" s="210"/>
      <c r="AG195" s="210"/>
      <c r="AH195" s="210"/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1" x14ac:dyDescent="0.25">
      <c r="A196" s="211">
        <v>66</v>
      </c>
      <c r="B196" s="217" t="s">
        <v>333</v>
      </c>
      <c r="C196" s="264" t="s">
        <v>334</v>
      </c>
      <c r="D196" s="219" t="s">
        <v>126</v>
      </c>
      <c r="E196" s="227">
        <v>136.07</v>
      </c>
      <c r="F196" s="231">
        <f>H196+J196</f>
        <v>0</v>
      </c>
      <c r="G196" s="232">
        <f>ROUND(E196*F196,2)</f>
        <v>0</v>
      </c>
      <c r="H196" s="232"/>
      <c r="I196" s="232">
        <f>ROUND(E196*H196,2)</f>
        <v>0</v>
      </c>
      <c r="J196" s="232"/>
      <c r="K196" s="232">
        <f>ROUND(E196*J196,2)</f>
        <v>0</v>
      </c>
      <c r="L196" s="232">
        <v>21</v>
      </c>
      <c r="M196" s="232">
        <f>G196*(1+L196/100)</f>
        <v>0</v>
      </c>
      <c r="N196" s="220">
        <v>0</v>
      </c>
      <c r="O196" s="220">
        <f>ROUND(E196*N196,5)</f>
        <v>0</v>
      </c>
      <c r="P196" s="220">
        <v>0</v>
      </c>
      <c r="Q196" s="220">
        <f>ROUND(E196*P196,5)</f>
        <v>0</v>
      </c>
      <c r="R196" s="220"/>
      <c r="S196" s="220"/>
      <c r="T196" s="221">
        <v>0.126</v>
      </c>
      <c r="U196" s="220">
        <f>ROUND(E196*T196,2)</f>
        <v>17.14</v>
      </c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 t="s">
        <v>119</v>
      </c>
      <c r="AF196" s="210"/>
      <c r="AG196" s="210"/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1" x14ac:dyDescent="0.25">
      <c r="A197" s="211">
        <v>67</v>
      </c>
      <c r="B197" s="217" t="s">
        <v>335</v>
      </c>
      <c r="C197" s="264" t="s">
        <v>336</v>
      </c>
      <c r="D197" s="219" t="s">
        <v>174</v>
      </c>
      <c r="E197" s="227">
        <v>11</v>
      </c>
      <c r="F197" s="231">
        <f>H197+J197</f>
        <v>0</v>
      </c>
      <c r="G197" s="232">
        <f>ROUND(E197*F197,2)</f>
        <v>0</v>
      </c>
      <c r="H197" s="232"/>
      <c r="I197" s="232">
        <f>ROUND(E197*H197,2)</f>
        <v>0</v>
      </c>
      <c r="J197" s="232"/>
      <c r="K197" s="232">
        <f>ROUND(E197*J197,2)</f>
        <v>0</v>
      </c>
      <c r="L197" s="232">
        <v>21</v>
      </c>
      <c r="M197" s="232">
        <f>G197*(1+L197/100)</f>
        <v>0</v>
      </c>
      <c r="N197" s="220">
        <v>8.0000000000000007E-5</v>
      </c>
      <c r="O197" s="220">
        <f>ROUND(E197*N197,5)</f>
        <v>8.8000000000000003E-4</v>
      </c>
      <c r="P197" s="220">
        <v>0</v>
      </c>
      <c r="Q197" s="220">
        <f>ROUND(E197*P197,5)</f>
        <v>0</v>
      </c>
      <c r="R197" s="220"/>
      <c r="S197" s="220"/>
      <c r="T197" s="221">
        <v>0.92</v>
      </c>
      <c r="U197" s="220">
        <f>ROUND(E197*T197,2)</f>
        <v>10.119999999999999</v>
      </c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 t="s">
        <v>119</v>
      </c>
      <c r="AF197" s="210"/>
      <c r="AG197" s="210"/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1" x14ac:dyDescent="0.25">
      <c r="A198" s="211">
        <v>68</v>
      </c>
      <c r="B198" s="217" t="s">
        <v>337</v>
      </c>
      <c r="C198" s="264" t="s">
        <v>338</v>
      </c>
      <c r="D198" s="219" t="s">
        <v>126</v>
      </c>
      <c r="E198" s="227">
        <v>55.651000000000003</v>
      </c>
      <c r="F198" s="231">
        <f>H198+J198</f>
        <v>0</v>
      </c>
      <c r="G198" s="232">
        <f>ROUND(E198*F198,2)</f>
        <v>0</v>
      </c>
      <c r="H198" s="232"/>
      <c r="I198" s="232">
        <f>ROUND(E198*H198,2)</f>
        <v>0</v>
      </c>
      <c r="J198" s="232"/>
      <c r="K198" s="232">
        <f>ROUND(E198*J198,2)</f>
        <v>0</v>
      </c>
      <c r="L198" s="232">
        <v>21</v>
      </c>
      <c r="M198" s="232">
        <f>G198*(1+L198/100)</f>
        <v>0</v>
      </c>
      <c r="N198" s="220">
        <v>7.2000000000000005E-4</v>
      </c>
      <c r="O198" s="220">
        <f>ROUND(E198*N198,5)</f>
        <v>4.0070000000000001E-2</v>
      </c>
      <c r="P198" s="220">
        <v>0</v>
      </c>
      <c r="Q198" s="220">
        <f>ROUND(E198*P198,5)</f>
        <v>0</v>
      </c>
      <c r="R198" s="220"/>
      <c r="S198" s="220"/>
      <c r="T198" s="221">
        <v>0</v>
      </c>
      <c r="U198" s="220">
        <f>ROUND(E198*T198,2)</f>
        <v>0</v>
      </c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 t="s">
        <v>123</v>
      </c>
      <c r="AF198" s="210"/>
      <c r="AG198" s="210"/>
      <c r="AH198" s="210"/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1" x14ac:dyDescent="0.25">
      <c r="A199" s="211"/>
      <c r="B199" s="217"/>
      <c r="C199" s="265" t="s">
        <v>339</v>
      </c>
      <c r="D199" s="222"/>
      <c r="E199" s="228">
        <v>55.651000000000003</v>
      </c>
      <c r="F199" s="232"/>
      <c r="G199" s="232"/>
      <c r="H199" s="232"/>
      <c r="I199" s="232"/>
      <c r="J199" s="232"/>
      <c r="K199" s="232"/>
      <c r="L199" s="232"/>
      <c r="M199" s="232"/>
      <c r="N199" s="220"/>
      <c r="O199" s="220"/>
      <c r="P199" s="220"/>
      <c r="Q199" s="220"/>
      <c r="R199" s="220"/>
      <c r="S199" s="220"/>
      <c r="T199" s="221"/>
      <c r="U199" s="22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 t="s">
        <v>131</v>
      </c>
      <c r="AF199" s="210">
        <v>0</v>
      </c>
      <c r="AG199" s="210"/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1" x14ac:dyDescent="0.25">
      <c r="A200" s="211">
        <v>69</v>
      </c>
      <c r="B200" s="217" t="s">
        <v>340</v>
      </c>
      <c r="C200" s="264" t="s">
        <v>341</v>
      </c>
      <c r="D200" s="219" t="s">
        <v>174</v>
      </c>
      <c r="E200" s="227">
        <v>1</v>
      </c>
      <c r="F200" s="231">
        <f>H200+J200</f>
        <v>0</v>
      </c>
      <c r="G200" s="232">
        <f>ROUND(E200*F200,2)</f>
        <v>0</v>
      </c>
      <c r="H200" s="232"/>
      <c r="I200" s="232">
        <f>ROUND(E200*H200,2)</f>
        <v>0</v>
      </c>
      <c r="J200" s="232"/>
      <c r="K200" s="232">
        <f>ROUND(E200*J200,2)</f>
        <v>0</v>
      </c>
      <c r="L200" s="232">
        <v>21</v>
      </c>
      <c r="M200" s="232">
        <f>G200*(1+L200/100)</f>
        <v>0</v>
      </c>
      <c r="N200" s="220">
        <v>4.3200000000000001E-3</v>
      </c>
      <c r="O200" s="220">
        <f>ROUND(E200*N200,5)</f>
        <v>4.3200000000000001E-3</v>
      </c>
      <c r="P200" s="220">
        <v>0</v>
      </c>
      <c r="Q200" s="220">
        <f>ROUND(E200*P200,5)</f>
        <v>0</v>
      </c>
      <c r="R200" s="220"/>
      <c r="S200" s="220"/>
      <c r="T200" s="221">
        <v>0</v>
      </c>
      <c r="U200" s="220">
        <f>ROUND(E200*T200,2)</f>
        <v>0</v>
      </c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 t="s">
        <v>123</v>
      </c>
      <c r="AF200" s="210"/>
      <c r="AG200" s="210"/>
      <c r="AH200" s="210"/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1" x14ac:dyDescent="0.25">
      <c r="A201" s="211">
        <v>70</v>
      </c>
      <c r="B201" s="217" t="s">
        <v>342</v>
      </c>
      <c r="C201" s="264" t="s">
        <v>343</v>
      </c>
      <c r="D201" s="219" t="s">
        <v>174</v>
      </c>
      <c r="E201" s="227">
        <v>23</v>
      </c>
      <c r="F201" s="231">
        <f>H201+J201</f>
        <v>0</v>
      </c>
      <c r="G201" s="232">
        <f>ROUND(E201*F201,2)</f>
        <v>0</v>
      </c>
      <c r="H201" s="232"/>
      <c r="I201" s="232">
        <f>ROUND(E201*H201,2)</f>
        <v>0</v>
      </c>
      <c r="J201" s="232"/>
      <c r="K201" s="232">
        <f>ROUND(E201*J201,2)</f>
        <v>0</v>
      </c>
      <c r="L201" s="232">
        <v>21</v>
      </c>
      <c r="M201" s="232">
        <f>G201*(1+L201/100)</f>
        <v>0</v>
      </c>
      <c r="N201" s="220">
        <v>8.7600000000000004E-3</v>
      </c>
      <c r="O201" s="220">
        <f>ROUND(E201*N201,5)</f>
        <v>0.20147999999999999</v>
      </c>
      <c r="P201" s="220">
        <v>0</v>
      </c>
      <c r="Q201" s="220">
        <f>ROUND(E201*P201,5)</f>
        <v>0</v>
      </c>
      <c r="R201" s="220"/>
      <c r="S201" s="220"/>
      <c r="T201" s="221">
        <v>0</v>
      </c>
      <c r="U201" s="220">
        <f>ROUND(E201*T201,2)</f>
        <v>0</v>
      </c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 t="s">
        <v>123</v>
      </c>
      <c r="AF201" s="210"/>
      <c r="AG201" s="210"/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1" x14ac:dyDescent="0.25">
      <c r="A202" s="211">
        <v>71</v>
      </c>
      <c r="B202" s="217" t="s">
        <v>344</v>
      </c>
      <c r="C202" s="264" t="s">
        <v>345</v>
      </c>
      <c r="D202" s="219" t="s">
        <v>126</v>
      </c>
      <c r="E202" s="227">
        <v>25.149000000000001</v>
      </c>
      <c r="F202" s="231">
        <f>H202+J202</f>
        <v>0</v>
      </c>
      <c r="G202" s="232">
        <f>ROUND(E202*F202,2)</f>
        <v>0</v>
      </c>
      <c r="H202" s="232"/>
      <c r="I202" s="232">
        <f>ROUND(E202*H202,2)</f>
        <v>0</v>
      </c>
      <c r="J202" s="232"/>
      <c r="K202" s="232">
        <f>ROUND(E202*J202,2)</f>
        <v>0</v>
      </c>
      <c r="L202" s="232">
        <v>21</v>
      </c>
      <c r="M202" s="232">
        <f>G202*(1+L202/100)</f>
        <v>0</v>
      </c>
      <c r="N202" s="220">
        <v>3.6999999999999999E-4</v>
      </c>
      <c r="O202" s="220">
        <f>ROUND(E202*N202,5)</f>
        <v>9.3100000000000006E-3</v>
      </c>
      <c r="P202" s="220">
        <v>0</v>
      </c>
      <c r="Q202" s="220">
        <f>ROUND(E202*P202,5)</f>
        <v>0</v>
      </c>
      <c r="R202" s="220"/>
      <c r="S202" s="220"/>
      <c r="T202" s="221">
        <v>0</v>
      </c>
      <c r="U202" s="220">
        <f>ROUND(E202*T202,2)</f>
        <v>0</v>
      </c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 t="s">
        <v>123</v>
      </c>
      <c r="AF202" s="210"/>
      <c r="AG202" s="210"/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outlineLevel="1" x14ac:dyDescent="0.25">
      <c r="A203" s="211"/>
      <c r="B203" s="217"/>
      <c r="C203" s="265" t="s">
        <v>346</v>
      </c>
      <c r="D203" s="222"/>
      <c r="E203" s="228">
        <v>25.149000000000001</v>
      </c>
      <c r="F203" s="232"/>
      <c r="G203" s="232"/>
      <c r="H203" s="232"/>
      <c r="I203" s="232"/>
      <c r="J203" s="232"/>
      <c r="K203" s="232"/>
      <c r="L203" s="232"/>
      <c r="M203" s="232"/>
      <c r="N203" s="220"/>
      <c r="O203" s="220"/>
      <c r="P203" s="220"/>
      <c r="Q203" s="220"/>
      <c r="R203" s="220"/>
      <c r="S203" s="220"/>
      <c r="T203" s="221"/>
      <c r="U203" s="22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 t="s">
        <v>131</v>
      </c>
      <c r="AF203" s="210">
        <v>0</v>
      </c>
      <c r="AG203" s="210"/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1" x14ac:dyDescent="0.25">
      <c r="A204" s="211">
        <v>72</v>
      </c>
      <c r="B204" s="217" t="s">
        <v>347</v>
      </c>
      <c r="C204" s="264" t="s">
        <v>348</v>
      </c>
      <c r="D204" s="219" t="s">
        <v>174</v>
      </c>
      <c r="E204" s="227">
        <v>22</v>
      </c>
      <c r="F204" s="231">
        <f>H204+J204</f>
        <v>0</v>
      </c>
      <c r="G204" s="232">
        <f>ROUND(E204*F204,2)</f>
        <v>0</v>
      </c>
      <c r="H204" s="232"/>
      <c r="I204" s="232">
        <f>ROUND(E204*H204,2)</f>
        <v>0</v>
      </c>
      <c r="J204" s="232"/>
      <c r="K204" s="232">
        <f>ROUND(E204*J204,2)</f>
        <v>0</v>
      </c>
      <c r="L204" s="232">
        <v>21</v>
      </c>
      <c r="M204" s="232">
        <f>G204*(1+L204/100)</f>
        <v>0</v>
      </c>
      <c r="N204" s="220">
        <v>0</v>
      </c>
      <c r="O204" s="220">
        <f>ROUND(E204*N204,5)</f>
        <v>0</v>
      </c>
      <c r="P204" s="220">
        <v>0</v>
      </c>
      <c r="Q204" s="220">
        <f>ROUND(E204*P204,5)</f>
        <v>0</v>
      </c>
      <c r="R204" s="220"/>
      <c r="S204" s="220"/>
      <c r="T204" s="221">
        <v>0.22700000000000001</v>
      </c>
      <c r="U204" s="220">
        <f>ROUND(E204*T204,2)</f>
        <v>4.99</v>
      </c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 t="s">
        <v>119</v>
      </c>
      <c r="AF204" s="210"/>
      <c r="AG204" s="210"/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1" x14ac:dyDescent="0.25">
      <c r="A205" s="211">
        <v>73</v>
      </c>
      <c r="B205" s="217" t="s">
        <v>349</v>
      </c>
      <c r="C205" s="264" t="s">
        <v>350</v>
      </c>
      <c r="D205" s="219" t="s">
        <v>174</v>
      </c>
      <c r="E205" s="227">
        <v>9</v>
      </c>
      <c r="F205" s="231">
        <f>H205+J205</f>
        <v>0</v>
      </c>
      <c r="G205" s="232">
        <f>ROUND(E205*F205,2)</f>
        <v>0</v>
      </c>
      <c r="H205" s="232"/>
      <c r="I205" s="232">
        <f>ROUND(E205*H205,2)</f>
        <v>0</v>
      </c>
      <c r="J205" s="232"/>
      <c r="K205" s="232">
        <f>ROUND(E205*J205,2)</f>
        <v>0</v>
      </c>
      <c r="L205" s="232">
        <v>21</v>
      </c>
      <c r="M205" s="232">
        <f>G205*(1+L205/100)</f>
        <v>0</v>
      </c>
      <c r="N205" s="220">
        <v>0</v>
      </c>
      <c r="O205" s="220">
        <f>ROUND(E205*N205,5)</f>
        <v>0</v>
      </c>
      <c r="P205" s="220">
        <v>0</v>
      </c>
      <c r="Q205" s="220">
        <f>ROUND(E205*P205,5)</f>
        <v>0</v>
      </c>
      <c r="R205" s="220"/>
      <c r="S205" s="220"/>
      <c r="T205" s="221">
        <v>0.53800000000000003</v>
      </c>
      <c r="U205" s="220">
        <f>ROUND(E205*T205,2)</f>
        <v>4.84</v>
      </c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 t="s">
        <v>119</v>
      </c>
      <c r="AF205" s="210"/>
      <c r="AG205" s="210"/>
      <c r="AH205" s="210"/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1" x14ac:dyDescent="0.25">
      <c r="A206" s="211">
        <v>74</v>
      </c>
      <c r="B206" s="217" t="s">
        <v>351</v>
      </c>
      <c r="C206" s="264" t="s">
        <v>352</v>
      </c>
      <c r="D206" s="219" t="s">
        <v>174</v>
      </c>
      <c r="E206" s="227">
        <v>11</v>
      </c>
      <c r="F206" s="231">
        <f>H206+J206</f>
        <v>0</v>
      </c>
      <c r="G206" s="232">
        <f>ROUND(E206*F206,2)</f>
        <v>0</v>
      </c>
      <c r="H206" s="232"/>
      <c r="I206" s="232">
        <f>ROUND(E206*H206,2)</f>
        <v>0</v>
      </c>
      <c r="J206" s="232"/>
      <c r="K206" s="232">
        <f>ROUND(E206*J206,2)</f>
        <v>0</v>
      </c>
      <c r="L206" s="232">
        <v>21</v>
      </c>
      <c r="M206" s="232">
        <f>G206*(1+L206/100)</f>
        <v>0</v>
      </c>
      <c r="N206" s="220">
        <v>0</v>
      </c>
      <c r="O206" s="220">
        <f>ROUND(E206*N206,5)</f>
        <v>0</v>
      </c>
      <c r="P206" s="220">
        <v>0</v>
      </c>
      <c r="Q206" s="220">
        <f>ROUND(E206*P206,5)</f>
        <v>0</v>
      </c>
      <c r="R206" s="220"/>
      <c r="S206" s="220"/>
      <c r="T206" s="221">
        <v>0.64100000000000001</v>
      </c>
      <c r="U206" s="220">
        <f>ROUND(E206*T206,2)</f>
        <v>7.05</v>
      </c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 t="s">
        <v>119</v>
      </c>
      <c r="AF206" s="210"/>
      <c r="AG206" s="210"/>
      <c r="AH206" s="210"/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1" x14ac:dyDescent="0.25">
      <c r="A207" s="211">
        <v>75</v>
      </c>
      <c r="B207" s="217" t="s">
        <v>353</v>
      </c>
      <c r="C207" s="264" t="s">
        <v>354</v>
      </c>
      <c r="D207" s="219" t="s">
        <v>174</v>
      </c>
      <c r="E207" s="227">
        <v>1</v>
      </c>
      <c r="F207" s="231">
        <f>H207+J207</f>
        <v>0</v>
      </c>
      <c r="G207" s="232">
        <f>ROUND(E207*F207,2)</f>
        <v>0</v>
      </c>
      <c r="H207" s="232"/>
      <c r="I207" s="232">
        <f>ROUND(E207*H207,2)</f>
        <v>0</v>
      </c>
      <c r="J207" s="232"/>
      <c r="K207" s="232">
        <f>ROUND(E207*J207,2)</f>
        <v>0</v>
      </c>
      <c r="L207" s="232">
        <v>21</v>
      </c>
      <c r="M207" s="232">
        <f>G207*(1+L207/100)</f>
        <v>0</v>
      </c>
      <c r="N207" s="220">
        <v>6.9999999999999999E-4</v>
      </c>
      <c r="O207" s="220">
        <f>ROUND(E207*N207,5)</f>
        <v>6.9999999999999999E-4</v>
      </c>
      <c r="P207" s="220">
        <v>0</v>
      </c>
      <c r="Q207" s="220">
        <f>ROUND(E207*P207,5)</f>
        <v>0</v>
      </c>
      <c r="R207" s="220"/>
      <c r="S207" s="220"/>
      <c r="T207" s="221">
        <v>0</v>
      </c>
      <c r="U207" s="220">
        <f>ROUND(E207*T207,2)</f>
        <v>0</v>
      </c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 t="s">
        <v>123</v>
      </c>
      <c r="AF207" s="210"/>
      <c r="AG207" s="210"/>
      <c r="AH207" s="210"/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1" x14ac:dyDescent="0.25">
      <c r="A208" s="211">
        <v>76</v>
      </c>
      <c r="B208" s="217" t="s">
        <v>355</v>
      </c>
      <c r="C208" s="264" t="s">
        <v>356</v>
      </c>
      <c r="D208" s="219" t="s">
        <v>174</v>
      </c>
      <c r="E208" s="227">
        <v>7</v>
      </c>
      <c r="F208" s="231">
        <f>H208+J208</f>
        <v>0</v>
      </c>
      <c r="G208" s="232">
        <f>ROUND(E208*F208,2)</f>
        <v>0</v>
      </c>
      <c r="H208" s="232"/>
      <c r="I208" s="232">
        <f>ROUND(E208*H208,2)</f>
        <v>0</v>
      </c>
      <c r="J208" s="232"/>
      <c r="K208" s="232">
        <f>ROUND(E208*J208,2)</f>
        <v>0</v>
      </c>
      <c r="L208" s="232">
        <v>21</v>
      </c>
      <c r="M208" s="232">
        <f>G208*(1+L208/100)</f>
        <v>0</v>
      </c>
      <c r="N208" s="220">
        <v>1.7000000000000001E-4</v>
      </c>
      <c r="O208" s="220">
        <f>ROUND(E208*N208,5)</f>
        <v>1.1900000000000001E-3</v>
      </c>
      <c r="P208" s="220">
        <v>0</v>
      </c>
      <c r="Q208" s="220">
        <f>ROUND(E208*P208,5)</f>
        <v>0</v>
      </c>
      <c r="R208" s="220"/>
      <c r="S208" s="220"/>
      <c r="T208" s="221">
        <v>0</v>
      </c>
      <c r="U208" s="220">
        <f>ROUND(E208*T208,2)</f>
        <v>0</v>
      </c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 t="s">
        <v>123</v>
      </c>
      <c r="AF208" s="210"/>
      <c r="AG208" s="210"/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1" x14ac:dyDescent="0.25">
      <c r="A209" s="211">
        <v>77</v>
      </c>
      <c r="B209" s="217" t="s">
        <v>357</v>
      </c>
      <c r="C209" s="264" t="s">
        <v>358</v>
      </c>
      <c r="D209" s="219" t="s">
        <v>174</v>
      </c>
      <c r="E209" s="227">
        <v>2</v>
      </c>
      <c r="F209" s="231">
        <f>H209+J209</f>
        <v>0</v>
      </c>
      <c r="G209" s="232">
        <f>ROUND(E209*F209,2)</f>
        <v>0</v>
      </c>
      <c r="H209" s="232"/>
      <c r="I209" s="232">
        <f>ROUND(E209*H209,2)</f>
        <v>0</v>
      </c>
      <c r="J209" s="232"/>
      <c r="K209" s="232">
        <f>ROUND(E209*J209,2)</f>
        <v>0</v>
      </c>
      <c r="L209" s="232">
        <v>21</v>
      </c>
      <c r="M209" s="232">
        <f>G209*(1+L209/100)</f>
        <v>0</v>
      </c>
      <c r="N209" s="220">
        <v>4.0999999999999999E-4</v>
      </c>
      <c r="O209" s="220">
        <f>ROUND(E209*N209,5)</f>
        <v>8.1999999999999998E-4</v>
      </c>
      <c r="P209" s="220">
        <v>0</v>
      </c>
      <c r="Q209" s="220">
        <f>ROUND(E209*P209,5)</f>
        <v>0</v>
      </c>
      <c r="R209" s="220"/>
      <c r="S209" s="220"/>
      <c r="T209" s="221">
        <v>0</v>
      </c>
      <c r="U209" s="220">
        <f>ROUND(E209*T209,2)</f>
        <v>0</v>
      </c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 t="s">
        <v>123</v>
      </c>
      <c r="AF209" s="210"/>
      <c r="AG209" s="210"/>
      <c r="AH209" s="210"/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1" x14ac:dyDescent="0.25">
      <c r="A210" s="211">
        <v>78</v>
      </c>
      <c r="B210" s="217" t="s">
        <v>359</v>
      </c>
      <c r="C210" s="264" t="s">
        <v>360</v>
      </c>
      <c r="D210" s="219" t="s">
        <v>174</v>
      </c>
      <c r="E210" s="227">
        <v>2</v>
      </c>
      <c r="F210" s="231">
        <f>H210+J210</f>
        <v>0</v>
      </c>
      <c r="G210" s="232">
        <f>ROUND(E210*F210,2)</f>
        <v>0</v>
      </c>
      <c r="H210" s="232"/>
      <c r="I210" s="232">
        <f>ROUND(E210*H210,2)</f>
        <v>0</v>
      </c>
      <c r="J210" s="232"/>
      <c r="K210" s="232">
        <f>ROUND(E210*J210,2)</f>
        <v>0</v>
      </c>
      <c r="L210" s="232">
        <v>21</v>
      </c>
      <c r="M210" s="232">
        <f>G210*(1+L210/100)</f>
        <v>0</v>
      </c>
      <c r="N210" s="220">
        <v>5.1000000000000004E-4</v>
      </c>
      <c r="O210" s="220">
        <f>ROUND(E210*N210,5)</f>
        <v>1.0200000000000001E-3</v>
      </c>
      <c r="P210" s="220">
        <v>0</v>
      </c>
      <c r="Q210" s="220">
        <f>ROUND(E210*P210,5)</f>
        <v>0</v>
      </c>
      <c r="R210" s="220"/>
      <c r="S210" s="220"/>
      <c r="T210" s="221">
        <v>0</v>
      </c>
      <c r="U210" s="220">
        <f>ROUND(E210*T210,2)</f>
        <v>0</v>
      </c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 t="s">
        <v>123</v>
      </c>
      <c r="AF210" s="210"/>
      <c r="AG210" s="210"/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1" x14ac:dyDescent="0.25">
      <c r="A211" s="211">
        <v>79</v>
      </c>
      <c r="B211" s="217" t="s">
        <v>361</v>
      </c>
      <c r="C211" s="264" t="s">
        <v>362</v>
      </c>
      <c r="D211" s="219" t="s">
        <v>174</v>
      </c>
      <c r="E211" s="227">
        <v>1</v>
      </c>
      <c r="F211" s="231">
        <f>H211+J211</f>
        <v>0</v>
      </c>
      <c r="G211" s="232">
        <f>ROUND(E211*F211,2)</f>
        <v>0</v>
      </c>
      <c r="H211" s="232"/>
      <c r="I211" s="232">
        <f>ROUND(E211*H211,2)</f>
        <v>0</v>
      </c>
      <c r="J211" s="232"/>
      <c r="K211" s="232">
        <f>ROUND(E211*J211,2)</f>
        <v>0</v>
      </c>
      <c r="L211" s="232">
        <v>21</v>
      </c>
      <c r="M211" s="232">
        <f>G211*(1+L211/100)</f>
        <v>0</v>
      </c>
      <c r="N211" s="220">
        <v>2.7E-4</v>
      </c>
      <c r="O211" s="220">
        <f>ROUND(E211*N211,5)</f>
        <v>2.7E-4</v>
      </c>
      <c r="P211" s="220">
        <v>0</v>
      </c>
      <c r="Q211" s="220">
        <f>ROUND(E211*P211,5)</f>
        <v>0</v>
      </c>
      <c r="R211" s="220"/>
      <c r="S211" s="220"/>
      <c r="T211" s="221">
        <v>0</v>
      </c>
      <c r="U211" s="220">
        <f>ROUND(E211*T211,2)</f>
        <v>0</v>
      </c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 t="s">
        <v>123</v>
      </c>
      <c r="AF211" s="210"/>
      <c r="AG211" s="210"/>
      <c r="AH211" s="210"/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1" x14ac:dyDescent="0.25">
      <c r="A212" s="211">
        <v>80</v>
      </c>
      <c r="B212" s="217" t="s">
        <v>363</v>
      </c>
      <c r="C212" s="264" t="s">
        <v>364</v>
      </c>
      <c r="D212" s="219" t="s">
        <v>174</v>
      </c>
      <c r="E212" s="227">
        <v>1</v>
      </c>
      <c r="F212" s="231">
        <f>H212+J212</f>
        <v>0</v>
      </c>
      <c r="G212" s="232">
        <f>ROUND(E212*F212,2)</f>
        <v>0</v>
      </c>
      <c r="H212" s="232"/>
      <c r="I212" s="232">
        <f>ROUND(E212*H212,2)</f>
        <v>0</v>
      </c>
      <c r="J212" s="232"/>
      <c r="K212" s="232">
        <f>ROUND(E212*J212,2)</f>
        <v>0</v>
      </c>
      <c r="L212" s="232">
        <v>21</v>
      </c>
      <c r="M212" s="232">
        <f>G212*(1+L212/100)</f>
        <v>0</v>
      </c>
      <c r="N212" s="220">
        <v>3.8999999999999999E-4</v>
      </c>
      <c r="O212" s="220">
        <f>ROUND(E212*N212,5)</f>
        <v>3.8999999999999999E-4</v>
      </c>
      <c r="P212" s="220">
        <v>0</v>
      </c>
      <c r="Q212" s="220">
        <f>ROUND(E212*P212,5)</f>
        <v>0</v>
      </c>
      <c r="R212" s="220"/>
      <c r="S212" s="220"/>
      <c r="T212" s="221">
        <v>0</v>
      </c>
      <c r="U212" s="220">
        <f>ROUND(E212*T212,2)</f>
        <v>0</v>
      </c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 t="s">
        <v>123</v>
      </c>
      <c r="AF212" s="210"/>
      <c r="AG212" s="210"/>
      <c r="AH212" s="210"/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1" x14ac:dyDescent="0.25">
      <c r="A213" s="211">
        <v>81</v>
      </c>
      <c r="B213" s="217" t="s">
        <v>365</v>
      </c>
      <c r="C213" s="264" t="s">
        <v>366</v>
      </c>
      <c r="D213" s="219" t="s">
        <v>174</v>
      </c>
      <c r="E213" s="227">
        <v>3</v>
      </c>
      <c r="F213" s="231">
        <f>H213+J213</f>
        <v>0</v>
      </c>
      <c r="G213" s="232">
        <f>ROUND(E213*F213,2)</f>
        <v>0</v>
      </c>
      <c r="H213" s="232"/>
      <c r="I213" s="232">
        <f>ROUND(E213*H213,2)</f>
        <v>0</v>
      </c>
      <c r="J213" s="232"/>
      <c r="K213" s="232">
        <f>ROUND(E213*J213,2)</f>
        <v>0</v>
      </c>
      <c r="L213" s="232">
        <v>21</v>
      </c>
      <c r="M213" s="232">
        <f>G213*(1+L213/100)</f>
        <v>0</v>
      </c>
      <c r="N213" s="220">
        <v>2.4000000000000001E-4</v>
      </c>
      <c r="O213" s="220">
        <f>ROUND(E213*N213,5)</f>
        <v>7.2000000000000005E-4</v>
      </c>
      <c r="P213" s="220">
        <v>0</v>
      </c>
      <c r="Q213" s="220">
        <f>ROUND(E213*P213,5)</f>
        <v>0</v>
      </c>
      <c r="R213" s="220"/>
      <c r="S213" s="220"/>
      <c r="T213" s="221">
        <v>0</v>
      </c>
      <c r="U213" s="220">
        <f>ROUND(E213*T213,2)</f>
        <v>0</v>
      </c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 t="s">
        <v>123</v>
      </c>
      <c r="AF213" s="210"/>
      <c r="AG213" s="210"/>
      <c r="AH213" s="210"/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1" x14ac:dyDescent="0.25">
      <c r="A214" s="211">
        <v>82</v>
      </c>
      <c r="B214" s="217" t="s">
        <v>367</v>
      </c>
      <c r="C214" s="264" t="s">
        <v>368</v>
      </c>
      <c r="D214" s="219" t="s">
        <v>174</v>
      </c>
      <c r="E214" s="227">
        <v>3</v>
      </c>
      <c r="F214" s="231">
        <f>H214+J214</f>
        <v>0</v>
      </c>
      <c r="G214" s="232">
        <f>ROUND(E214*F214,2)</f>
        <v>0</v>
      </c>
      <c r="H214" s="232"/>
      <c r="I214" s="232">
        <f>ROUND(E214*H214,2)</f>
        <v>0</v>
      </c>
      <c r="J214" s="232"/>
      <c r="K214" s="232">
        <f>ROUND(E214*J214,2)</f>
        <v>0</v>
      </c>
      <c r="L214" s="232">
        <v>21</v>
      </c>
      <c r="M214" s="232">
        <f>G214*(1+L214/100)</f>
        <v>0</v>
      </c>
      <c r="N214" s="220">
        <v>3.5200000000000001E-3</v>
      </c>
      <c r="O214" s="220">
        <f>ROUND(E214*N214,5)</f>
        <v>1.056E-2</v>
      </c>
      <c r="P214" s="220">
        <v>0</v>
      </c>
      <c r="Q214" s="220">
        <f>ROUND(E214*P214,5)</f>
        <v>0</v>
      </c>
      <c r="R214" s="220"/>
      <c r="S214" s="220"/>
      <c r="T214" s="221">
        <v>0</v>
      </c>
      <c r="U214" s="220">
        <f>ROUND(E214*T214,2)</f>
        <v>0</v>
      </c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 t="s">
        <v>123</v>
      </c>
      <c r="AF214" s="210"/>
      <c r="AG214" s="210"/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ht="20.399999999999999" outlineLevel="1" x14ac:dyDescent="0.25">
      <c r="A215" s="211">
        <v>83</v>
      </c>
      <c r="B215" s="217" t="s">
        <v>369</v>
      </c>
      <c r="C215" s="264" t="s">
        <v>370</v>
      </c>
      <c r="D215" s="219" t="s">
        <v>174</v>
      </c>
      <c r="E215" s="227">
        <v>11</v>
      </c>
      <c r="F215" s="231">
        <f>H215+J215</f>
        <v>0</v>
      </c>
      <c r="G215" s="232">
        <f>ROUND(E215*F215,2)</f>
        <v>0</v>
      </c>
      <c r="H215" s="232"/>
      <c r="I215" s="232">
        <f>ROUND(E215*H215,2)</f>
        <v>0</v>
      </c>
      <c r="J215" s="232"/>
      <c r="K215" s="232">
        <f>ROUND(E215*J215,2)</f>
        <v>0</v>
      </c>
      <c r="L215" s="232">
        <v>21</v>
      </c>
      <c r="M215" s="232">
        <f>G215*(1+L215/100)</f>
        <v>0</v>
      </c>
      <c r="N215" s="220">
        <v>0</v>
      </c>
      <c r="O215" s="220">
        <f>ROUND(E215*N215,5)</f>
        <v>0</v>
      </c>
      <c r="P215" s="220">
        <v>0</v>
      </c>
      <c r="Q215" s="220">
        <f>ROUND(E215*P215,5)</f>
        <v>0</v>
      </c>
      <c r="R215" s="220"/>
      <c r="S215" s="220"/>
      <c r="T215" s="221">
        <v>0</v>
      </c>
      <c r="U215" s="220">
        <f>ROUND(E215*T215,2)</f>
        <v>0</v>
      </c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 t="s">
        <v>119</v>
      </c>
      <c r="AF215" s="210"/>
      <c r="AG215" s="210"/>
      <c r="AH215" s="210"/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ht="20.399999999999999" outlineLevel="1" x14ac:dyDescent="0.25">
      <c r="A216" s="211">
        <v>84</v>
      </c>
      <c r="B216" s="217" t="s">
        <v>371</v>
      </c>
      <c r="C216" s="264" t="s">
        <v>372</v>
      </c>
      <c r="D216" s="219" t="s">
        <v>174</v>
      </c>
      <c r="E216" s="227">
        <v>11</v>
      </c>
      <c r="F216" s="231">
        <f>H216+J216</f>
        <v>0</v>
      </c>
      <c r="G216" s="232">
        <f>ROUND(E216*F216,2)</f>
        <v>0</v>
      </c>
      <c r="H216" s="232"/>
      <c r="I216" s="232">
        <f>ROUND(E216*H216,2)</f>
        <v>0</v>
      </c>
      <c r="J216" s="232"/>
      <c r="K216" s="232">
        <f>ROUND(E216*J216,2)</f>
        <v>0</v>
      </c>
      <c r="L216" s="232">
        <v>21</v>
      </c>
      <c r="M216" s="232">
        <f>G216*(1+L216/100)</f>
        <v>0</v>
      </c>
      <c r="N216" s="220">
        <v>0</v>
      </c>
      <c r="O216" s="220">
        <f>ROUND(E216*N216,5)</f>
        <v>0</v>
      </c>
      <c r="P216" s="220">
        <v>0</v>
      </c>
      <c r="Q216" s="220">
        <f>ROUND(E216*P216,5)</f>
        <v>0</v>
      </c>
      <c r="R216" s="220"/>
      <c r="S216" s="220"/>
      <c r="T216" s="221">
        <v>0</v>
      </c>
      <c r="U216" s="220">
        <f>ROUND(E216*T216,2)</f>
        <v>0</v>
      </c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 t="s">
        <v>119</v>
      </c>
      <c r="AF216" s="210"/>
      <c r="AG216" s="210"/>
      <c r="AH216" s="210"/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outlineLevel="1" x14ac:dyDescent="0.25">
      <c r="A217" s="211">
        <v>85</v>
      </c>
      <c r="B217" s="217" t="s">
        <v>373</v>
      </c>
      <c r="C217" s="264" t="s">
        <v>374</v>
      </c>
      <c r="D217" s="219" t="s">
        <v>174</v>
      </c>
      <c r="E217" s="227">
        <v>2</v>
      </c>
      <c r="F217" s="231">
        <f>H217+J217</f>
        <v>0</v>
      </c>
      <c r="G217" s="232">
        <f>ROUND(E217*F217,2)</f>
        <v>0</v>
      </c>
      <c r="H217" s="232"/>
      <c r="I217" s="232">
        <f>ROUND(E217*H217,2)</f>
        <v>0</v>
      </c>
      <c r="J217" s="232"/>
      <c r="K217" s="232">
        <f>ROUND(E217*J217,2)</f>
        <v>0</v>
      </c>
      <c r="L217" s="232">
        <v>21</v>
      </c>
      <c r="M217" s="232">
        <f>G217*(1+L217/100)</f>
        <v>0</v>
      </c>
      <c r="N217" s="220">
        <v>1.1E-4</v>
      </c>
      <c r="O217" s="220">
        <f>ROUND(E217*N217,5)</f>
        <v>2.2000000000000001E-4</v>
      </c>
      <c r="P217" s="220">
        <v>0</v>
      </c>
      <c r="Q217" s="220">
        <f>ROUND(E217*P217,5)</f>
        <v>0</v>
      </c>
      <c r="R217" s="220"/>
      <c r="S217" s="220"/>
      <c r="T217" s="221">
        <v>0.70799999999999996</v>
      </c>
      <c r="U217" s="220">
        <f>ROUND(E217*T217,2)</f>
        <v>1.42</v>
      </c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 t="s">
        <v>119</v>
      </c>
      <c r="AF217" s="210"/>
      <c r="AG217" s="210"/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outlineLevel="1" x14ac:dyDescent="0.25">
      <c r="A218" s="211">
        <v>86</v>
      </c>
      <c r="B218" s="217" t="s">
        <v>375</v>
      </c>
      <c r="C218" s="264" t="s">
        <v>376</v>
      </c>
      <c r="D218" s="219" t="s">
        <v>174</v>
      </c>
      <c r="E218" s="227">
        <v>2</v>
      </c>
      <c r="F218" s="231">
        <f>H218+J218</f>
        <v>0</v>
      </c>
      <c r="G218" s="232">
        <f>ROUND(E218*F218,2)</f>
        <v>0</v>
      </c>
      <c r="H218" s="232"/>
      <c r="I218" s="232">
        <f>ROUND(E218*H218,2)</f>
        <v>0</v>
      </c>
      <c r="J218" s="232"/>
      <c r="K218" s="232">
        <f>ROUND(E218*J218,2)</f>
        <v>0</v>
      </c>
      <c r="L218" s="232">
        <v>21</v>
      </c>
      <c r="M218" s="232">
        <f>G218*(1+L218/100)</f>
        <v>0</v>
      </c>
      <c r="N218" s="220">
        <v>3.15E-2</v>
      </c>
      <c r="O218" s="220">
        <f>ROUND(E218*N218,5)</f>
        <v>6.3E-2</v>
      </c>
      <c r="P218" s="220">
        <v>0</v>
      </c>
      <c r="Q218" s="220">
        <f>ROUND(E218*P218,5)</f>
        <v>0</v>
      </c>
      <c r="R218" s="220"/>
      <c r="S218" s="220"/>
      <c r="T218" s="221">
        <v>0</v>
      </c>
      <c r="U218" s="220">
        <f>ROUND(E218*T218,2)</f>
        <v>0</v>
      </c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 t="s">
        <v>123</v>
      </c>
      <c r="AF218" s="210"/>
      <c r="AG218" s="210"/>
      <c r="AH218" s="210"/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ht="20.399999999999999" outlineLevel="1" x14ac:dyDescent="0.25">
      <c r="A219" s="211">
        <v>87</v>
      </c>
      <c r="B219" s="217" t="s">
        <v>321</v>
      </c>
      <c r="C219" s="264" t="s">
        <v>377</v>
      </c>
      <c r="D219" s="219" t="s">
        <v>174</v>
      </c>
      <c r="E219" s="227">
        <v>8</v>
      </c>
      <c r="F219" s="231">
        <f>H219+J219</f>
        <v>0</v>
      </c>
      <c r="G219" s="232">
        <f>ROUND(E219*F219,2)</f>
        <v>0</v>
      </c>
      <c r="H219" s="232"/>
      <c r="I219" s="232">
        <f>ROUND(E219*H219,2)</f>
        <v>0</v>
      </c>
      <c r="J219" s="232"/>
      <c r="K219" s="232">
        <f>ROUND(E219*J219,2)</f>
        <v>0</v>
      </c>
      <c r="L219" s="232">
        <v>21</v>
      </c>
      <c r="M219" s="232">
        <f>G219*(1+L219/100)</f>
        <v>0</v>
      </c>
      <c r="N219" s="220">
        <v>0</v>
      </c>
      <c r="O219" s="220">
        <f>ROUND(E219*N219,5)</f>
        <v>0</v>
      </c>
      <c r="P219" s="220">
        <v>0</v>
      </c>
      <c r="Q219" s="220">
        <f>ROUND(E219*P219,5)</f>
        <v>0</v>
      </c>
      <c r="R219" s="220"/>
      <c r="S219" s="220"/>
      <c r="T219" s="221">
        <v>0</v>
      </c>
      <c r="U219" s="220">
        <f>ROUND(E219*T219,2)</f>
        <v>0</v>
      </c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 t="s">
        <v>119</v>
      </c>
      <c r="AF219" s="210"/>
      <c r="AG219" s="210"/>
      <c r="AH219" s="210"/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outlineLevel="1" x14ac:dyDescent="0.25">
      <c r="A220" s="211">
        <v>88</v>
      </c>
      <c r="B220" s="217" t="s">
        <v>378</v>
      </c>
      <c r="C220" s="264" t="s">
        <v>379</v>
      </c>
      <c r="D220" s="219" t="s">
        <v>174</v>
      </c>
      <c r="E220" s="227">
        <v>16</v>
      </c>
      <c r="F220" s="231">
        <f>H220+J220</f>
        <v>0</v>
      </c>
      <c r="G220" s="232">
        <f>ROUND(E220*F220,2)</f>
        <v>0</v>
      </c>
      <c r="H220" s="232"/>
      <c r="I220" s="232">
        <f>ROUND(E220*H220,2)</f>
        <v>0</v>
      </c>
      <c r="J220" s="232"/>
      <c r="K220" s="232">
        <f>ROUND(E220*J220,2)</f>
        <v>0</v>
      </c>
      <c r="L220" s="232">
        <v>21</v>
      </c>
      <c r="M220" s="232">
        <f>G220*(1+L220/100)</f>
        <v>0</v>
      </c>
      <c r="N220" s="220">
        <v>0</v>
      </c>
      <c r="O220" s="220">
        <f>ROUND(E220*N220,5)</f>
        <v>0</v>
      </c>
      <c r="P220" s="220">
        <v>0</v>
      </c>
      <c r="Q220" s="220">
        <f>ROUND(E220*P220,5)</f>
        <v>0</v>
      </c>
      <c r="R220" s="220"/>
      <c r="S220" s="220"/>
      <c r="T220" s="221">
        <v>0</v>
      </c>
      <c r="U220" s="220">
        <f>ROUND(E220*T220,2)</f>
        <v>0</v>
      </c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 t="s">
        <v>119</v>
      </c>
      <c r="AF220" s="210"/>
      <c r="AG220" s="210"/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1" x14ac:dyDescent="0.25">
      <c r="A221" s="211">
        <v>89</v>
      </c>
      <c r="B221" s="217" t="s">
        <v>380</v>
      </c>
      <c r="C221" s="264" t="s">
        <v>381</v>
      </c>
      <c r="D221" s="219" t="s">
        <v>174</v>
      </c>
      <c r="E221" s="227">
        <v>5</v>
      </c>
      <c r="F221" s="231">
        <f>H221+J221</f>
        <v>0</v>
      </c>
      <c r="G221" s="232">
        <f>ROUND(E221*F221,2)</f>
        <v>0</v>
      </c>
      <c r="H221" s="232"/>
      <c r="I221" s="232">
        <f>ROUND(E221*H221,2)</f>
        <v>0</v>
      </c>
      <c r="J221" s="232"/>
      <c r="K221" s="232">
        <f>ROUND(E221*J221,2)</f>
        <v>0</v>
      </c>
      <c r="L221" s="232">
        <v>21</v>
      </c>
      <c r="M221" s="232">
        <f>G221*(1+L221/100)</f>
        <v>0</v>
      </c>
      <c r="N221" s="220">
        <v>0</v>
      </c>
      <c r="O221" s="220">
        <f>ROUND(E221*N221,5)</f>
        <v>0</v>
      </c>
      <c r="P221" s="220">
        <v>0</v>
      </c>
      <c r="Q221" s="220">
        <f>ROUND(E221*P221,5)</f>
        <v>0</v>
      </c>
      <c r="R221" s="220"/>
      <c r="S221" s="220"/>
      <c r="T221" s="221">
        <v>0</v>
      </c>
      <c r="U221" s="220">
        <f>ROUND(E221*T221,2)</f>
        <v>0</v>
      </c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 t="s">
        <v>119</v>
      </c>
      <c r="AF221" s="210"/>
      <c r="AG221" s="210"/>
      <c r="AH221" s="210"/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1" x14ac:dyDescent="0.25">
      <c r="A222" s="211">
        <v>90</v>
      </c>
      <c r="B222" s="217" t="s">
        <v>382</v>
      </c>
      <c r="C222" s="264" t="s">
        <v>383</v>
      </c>
      <c r="D222" s="219" t="s">
        <v>174</v>
      </c>
      <c r="E222" s="227">
        <v>11</v>
      </c>
      <c r="F222" s="231">
        <f>H222+J222</f>
        <v>0</v>
      </c>
      <c r="G222" s="232">
        <f>ROUND(E222*F222,2)</f>
        <v>0</v>
      </c>
      <c r="H222" s="232"/>
      <c r="I222" s="232">
        <f>ROUND(E222*H222,2)</f>
        <v>0</v>
      </c>
      <c r="J222" s="232"/>
      <c r="K222" s="232">
        <f>ROUND(E222*J222,2)</f>
        <v>0</v>
      </c>
      <c r="L222" s="232">
        <v>21</v>
      </c>
      <c r="M222" s="232">
        <f>G222*(1+L222/100)</f>
        <v>0</v>
      </c>
      <c r="N222" s="220">
        <v>2.3000000000000001E-4</v>
      </c>
      <c r="O222" s="220">
        <f>ROUND(E222*N222,5)</f>
        <v>2.5300000000000001E-3</v>
      </c>
      <c r="P222" s="220">
        <v>0</v>
      </c>
      <c r="Q222" s="220">
        <f>ROUND(E222*P222,5)</f>
        <v>0</v>
      </c>
      <c r="R222" s="220"/>
      <c r="S222" s="220"/>
      <c r="T222" s="221">
        <v>1.1819999999999999</v>
      </c>
      <c r="U222" s="220">
        <f>ROUND(E222*T222,2)</f>
        <v>13</v>
      </c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 t="s">
        <v>119</v>
      </c>
      <c r="AF222" s="210"/>
      <c r="AG222" s="210"/>
      <c r="AH222" s="210"/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outlineLevel="1" x14ac:dyDescent="0.25">
      <c r="A223" s="211">
        <v>91</v>
      </c>
      <c r="B223" s="217" t="s">
        <v>384</v>
      </c>
      <c r="C223" s="264" t="s">
        <v>385</v>
      </c>
      <c r="D223" s="219" t="s">
        <v>174</v>
      </c>
      <c r="E223" s="227">
        <v>11</v>
      </c>
      <c r="F223" s="231">
        <f>H223+J223</f>
        <v>0</v>
      </c>
      <c r="G223" s="232">
        <f>ROUND(E223*F223,2)</f>
        <v>0</v>
      </c>
      <c r="H223" s="232"/>
      <c r="I223" s="232">
        <f>ROUND(E223*H223,2)</f>
        <v>0</v>
      </c>
      <c r="J223" s="232"/>
      <c r="K223" s="232">
        <f>ROUND(E223*J223,2)</f>
        <v>0</v>
      </c>
      <c r="L223" s="232">
        <v>21</v>
      </c>
      <c r="M223" s="232">
        <f>G223*(1+L223/100)</f>
        <v>0</v>
      </c>
      <c r="N223" s="220">
        <v>1.9E-3</v>
      </c>
      <c r="O223" s="220">
        <f>ROUND(E223*N223,5)</f>
        <v>2.0899999999999998E-2</v>
      </c>
      <c r="P223" s="220">
        <v>0</v>
      </c>
      <c r="Q223" s="220">
        <f>ROUND(E223*P223,5)</f>
        <v>0</v>
      </c>
      <c r="R223" s="220"/>
      <c r="S223" s="220"/>
      <c r="T223" s="221">
        <v>0</v>
      </c>
      <c r="U223" s="220">
        <f>ROUND(E223*T223,2)</f>
        <v>0</v>
      </c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 t="s">
        <v>123</v>
      </c>
      <c r="AF223" s="210"/>
      <c r="AG223" s="210"/>
      <c r="AH223" s="210"/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outlineLevel="1" x14ac:dyDescent="0.25">
      <c r="A224" s="211">
        <v>92</v>
      </c>
      <c r="B224" s="217" t="s">
        <v>386</v>
      </c>
      <c r="C224" s="264" t="s">
        <v>387</v>
      </c>
      <c r="D224" s="219" t="s">
        <v>174</v>
      </c>
      <c r="E224" s="227">
        <v>2</v>
      </c>
      <c r="F224" s="231">
        <f>H224+J224</f>
        <v>0</v>
      </c>
      <c r="G224" s="232">
        <f>ROUND(E224*F224,2)</f>
        <v>0</v>
      </c>
      <c r="H224" s="232"/>
      <c r="I224" s="232">
        <f>ROUND(E224*H224,2)</f>
        <v>0</v>
      </c>
      <c r="J224" s="232"/>
      <c r="K224" s="232">
        <f>ROUND(E224*J224,2)</f>
        <v>0</v>
      </c>
      <c r="L224" s="232">
        <v>21</v>
      </c>
      <c r="M224" s="232">
        <f>G224*(1+L224/100)</f>
        <v>0</v>
      </c>
      <c r="N224" s="220">
        <v>0</v>
      </c>
      <c r="O224" s="220">
        <f>ROUND(E224*N224,5)</f>
        <v>0</v>
      </c>
      <c r="P224" s="220">
        <v>0</v>
      </c>
      <c r="Q224" s="220">
        <f>ROUND(E224*P224,5)</f>
        <v>0</v>
      </c>
      <c r="R224" s="220"/>
      <c r="S224" s="220"/>
      <c r="T224" s="221">
        <v>3.4740000000000002</v>
      </c>
      <c r="U224" s="220">
        <f>ROUND(E224*T224,2)</f>
        <v>6.95</v>
      </c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 t="s">
        <v>119</v>
      </c>
      <c r="AF224" s="210"/>
      <c r="AG224" s="210"/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outlineLevel="1" x14ac:dyDescent="0.25">
      <c r="A225" s="211">
        <v>93</v>
      </c>
      <c r="B225" s="217" t="s">
        <v>388</v>
      </c>
      <c r="C225" s="264" t="s">
        <v>389</v>
      </c>
      <c r="D225" s="219" t="s">
        <v>174</v>
      </c>
      <c r="E225" s="227">
        <v>9</v>
      </c>
      <c r="F225" s="231">
        <f>H225+J225</f>
        <v>0</v>
      </c>
      <c r="G225" s="232">
        <f>ROUND(E225*F225,2)</f>
        <v>0</v>
      </c>
      <c r="H225" s="232"/>
      <c r="I225" s="232">
        <f>ROUND(E225*H225,2)</f>
        <v>0</v>
      </c>
      <c r="J225" s="232"/>
      <c r="K225" s="232">
        <f>ROUND(E225*J225,2)</f>
        <v>0</v>
      </c>
      <c r="L225" s="232">
        <v>21</v>
      </c>
      <c r="M225" s="232">
        <f>G225*(1+L225/100)</f>
        <v>0</v>
      </c>
      <c r="N225" s="220">
        <v>0</v>
      </c>
      <c r="O225" s="220">
        <f>ROUND(E225*N225,5)</f>
        <v>0</v>
      </c>
      <c r="P225" s="220">
        <v>0</v>
      </c>
      <c r="Q225" s="220">
        <f>ROUND(E225*P225,5)</f>
        <v>0</v>
      </c>
      <c r="R225" s="220"/>
      <c r="S225" s="220"/>
      <c r="T225" s="221">
        <v>3.4740000000000002</v>
      </c>
      <c r="U225" s="220">
        <f>ROUND(E225*T225,2)</f>
        <v>31.27</v>
      </c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 t="s">
        <v>119</v>
      </c>
      <c r="AF225" s="210"/>
      <c r="AG225" s="210"/>
      <c r="AH225" s="210"/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1" x14ac:dyDescent="0.25">
      <c r="A226" s="211">
        <v>94</v>
      </c>
      <c r="B226" s="217" t="s">
        <v>390</v>
      </c>
      <c r="C226" s="264" t="s">
        <v>391</v>
      </c>
      <c r="D226" s="219" t="s">
        <v>174</v>
      </c>
      <c r="E226" s="227">
        <v>2</v>
      </c>
      <c r="F226" s="231">
        <f>H226+J226</f>
        <v>0</v>
      </c>
      <c r="G226" s="232">
        <f>ROUND(E226*F226,2)</f>
        <v>0</v>
      </c>
      <c r="H226" s="232"/>
      <c r="I226" s="232">
        <f>ROUND(E226*H226,2)</f>
        <v>0</v>
      </c>
      <c r="J226" s="232"/>
      <c r="K226" s="232">
        <f>ROUND(E226*J226,2)</f>
        <v>0</v>
      </c>
      <c r="L226" s="232">
        <v>21</v>
      </c>
      <c r="M226" s="232">
        <f>G226*(1+L226/100)</f>
        <v>0</v>
      </c>
      <c r="N226" s="220">
        <v>2.3E-3</v>
      </c>
      <c r="O226" s="220">
        <f>ROUND(E226*N226,5)</f>
        <v>4.5999999999999999E-3</v>
      </c>
      <c r="P226" s="220">
        <v>0</v>
      </c>
      <c r="Q226" s="220">
        <f>ROUND(E226*P226,5)</f>
        <v>0</v>
      </c>
      <c r="R226" s="220"/>
      <c r="S226" s="220"/>
      <c r="T226" s="221">
        <v>0</v>
      </c>
      <c r="U226" s="220">
        <f>ROUND(E226*T226,2)</f>
        <v>0</v>
      </c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 t="s">
        <v>123</v>
      </c>
      <c r="AF226" s="210"/>
      <c r="AG226" s="210"/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outlineLevel="1" x14ac:dyDescent="0.25">
      <c r="A227" s="211">
        <v>95</v>
      </c>
      <c r="B227" s="217" t="s">
        <v>392</v>
      </c>
      <c r="C227" s="264" t="s">
        <v>393</v>
      </c>
      <c r="D227" s="219" t="s">
        <v>174</v>
      </c>
      <c r="E227" s="227">
        <v>9</v>
      </c>
      <c r="F227" s="231">
        <f>H227+J227</f>
        <v>0</v>
      </c>
      <c r="G227" s="232">
        <f>ROUND(E227*F227,2)</f>
        <v>0</v>
      </c>
      <c r="H227" s="232"/>
      <c r="I227" s="232">
        <f>ROUND(E227*H227,2)</f>
        <v>0</v>
      </c>
      <c r="J227" s="232"/>
      <c r="K227" s="232">
        <f>ROUND(E227*J227,2)</f>
        <v>0</v>
      </c>
      <c r="L227" s="232">
        <v>21</v>
      </c>
      <c r="M227" s="232">
        <f>G227*(1+L227/100)</f>
        <v>0</v>
      </c>
      <c r="N227" s="220">
        <v>2.5000000000000001E-3</v>
      </c>
      <c r="O227" s="220">
        <f>ROUND(E227*N227,5)</f>
        <v>2.2499999999999999E-2</v>
      </c>
      <c r="P227" s="220">
        <v>0</v>
      </c>
      <c r="Q227" s="220">
        <f>ROUND(E227*P227,5)</f>
        <v>0</v>
      </c>
      <c r="R227" s="220"/>
      <c r="S227" s="220"/>
      <c r="T227" s="221">
        <v>0</v>
      </c>
      <c r="U227" s="220">
        <f>ROUND(E227*T227,2)</f>
        <v>0</v>
      </c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 t="s">
        <v>123</v>
      </c>
      <c r="AF227" s="210"/>
      <c r="AG227" s="210"/>
      <c r="AH227" s="210"/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1" x14ac:dyDescent="0.25">
      <c r="A228" s="211">
        <v>96</v>
      </c>
      <c r="B228" s="217" t="s">
        <v>394</v>
      </c>
      <c r="C228" s="264" t="s">
        <v>395</v>
      </c>
      <c r="D228" s="219" t="s">
        <v>174</v>
      </c>
      <c r="E228" s="227">
        <v>11</v>
      </c>
      <c r="F228" s="231">
        <f>H228+J228</f>
        <v>0</v>
      </c>
      <c r="G228" s="232">
        <f>ROUND(E228*F228,2)</f>
        <v>0</v>
      </c>
      <c r="H228" s="232"/>
      <c r="I228" s="232">
        <f>ROUND(E228*H228,2)</f>
        <v>0</v>
      </c>
      <c r="J228" s="232"/>
      <c r="K228" s="232">
        <f>ROUND(E228*J228,2)</f>
        <v>0</v>
      </c>
      <c r="L228" s="232">
        <v>21</v>
      </c>
      <c r="M228" s="232">
        <f>G228*(1+L228/100)</f>
        <v>0</v>
      </c>
      <c r="N228" s="220">
        <v>0</v>
      </c>
      <c r="O228" s="220">
        <f>ROUND(E228*N228,5)</f>
        <v>0</v>
      </c>
      <c r="P228" s="220">
        <v>0</v>
      </c>
      <c r="Q228" s="220">
        <f>ROUND(E228*P228,5)</f>
        <v>0</v>
      </c>
      <c r="R228" s="220"/>
      <c r="S228" s="220"/>
      <c r="T228" s="221">
        <v>0.97899999999999998</v>
      </c>
      <c r="U228" s="220">
        <f>ROUND(E228*T228,2)</f>
        <v>10.77</v>
      </c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 t="s">
        <v>119</v>
      </c>
      <c r="AF228" s="210"/>
      <c r="AG228" s="210"/>
      <c r="AH228" s="210"/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1" x14ac:dyDescent="0.25">
      <c r="A229" s="211">
        <v>97</v>
      </c>
      <c r="B229" s="217" t="s">
        <v>396</v>
      </c>
      <c r="C229" s="264" t="s">
        <v>397</v>
      </c>
      <c r="D229" s="219" t="s">
        <v>174</v>
      </c>
      <c r="E229" s="227">
        <v>11</v>
      </c>
      <c r="F229" s="231">
        <f>H229+J229</f>
        <v>0</v>
      </c>
      <c r="G229" s="232">
        <f>ROUND(E229*F229,2)</f>
        <v>0</v>
      </c>
      <c r="H229" s="232"/>
      <c r="I229" s="232">
        <f>ROUND(E229*H229,2)</f>
        <v>0</v>
      </c>
      <c r="J229" s="232"/>
      <c r="K229" s="232">
        <f>ROUND(E229*J229,2)</f>
        <v>0</v>
      </c>
      <c r="L229" s="232">
        <v>21</v>
      </c>
      <c r="M229" s="232">
        <f>G229*(1+L229/100)</f>
        <v>0</v>
      </c>
      <c r="N229" s="220">
        <v>4.4999999999999997E-3</v>
      </c>
      <c r="O229" s="220">
        <f>ROUND(E229*N229,5)</f>
        <v>4.9500000000000002E-2</v>
      </c>
      <c r="P229" s="220">
        <v>0</v>
      </c>
      <c r="Q229" s="220">
        <f>ROUND(E229*P229,5)</f>
        <v>0</v>
      </c>
      <c r="R229" s="220"/>
      <c r="S229" s="220"/>
      <c r="T229" s="221">
        <v>0</v>
      </c>
      <c r="U229" s="220">
        <f>ROUND(E229*T229,2)</f>
        <v>0</v>
      </c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 t="s">
        <v>123</v>
      </c>
      <c r="AF229" s="210"/>
      <c r="AG229" s="210"/>
      <c r="AH229" s="210"/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1" x14ac:dyDescent="0.25">
      <c r="A230" s="211">
        <v>98</v>
      </c>
      <c r="B230" s="217" t="s">
        <v>398</v>
      </c>
      <c r="C230" s="264" t="s">
        <v>399</v>
      </c>
      <c r="D230" s="219" t="s">
        <v>126</v>
      </c>
      <c r="E230" s="227">
        <v>196.1</v>
      </c>
      <c r="F230" s="231">
        <f>H230+J230</f>
        <v>0</v>
      </c>
      <c r="G230" s="232">
        <f>ROUND(E230*F230,2)</f>
        <v>0</v>
      </c>
      <c r="H230" s="232"/>
      <c r="I230" s="232">
        <f>ROUND(E230*H230,2)</f>
        <v>0</v>
      </c>
      <c r="J230" s="232"/>
      <c r="K230" s="232">
        <f>ROUND(E230*J230,2)</f>
        <v>0</v>
      </c>
      <c r="L230" s="232">
        <v>21</v>
      </c>
      <c r="M230" s="232">
        <f>G230*(1+L230/100)</f>
        <v>0</v>
      </c>
      <c r="N230" s="220">
        <v>0</v>
      </c>
      <c r="O230" s="220">
        <f>ROUND(E230*N230,5)</f>
        <v>0</v>
      </c>
      <c r="P230" s="220">
        <v>0</v>
      </c>
      <c r="Q230" s="220">
        <f>ROUND(E230*P230,5)</f>
        <v>0</v>
      </c>
      <c r="R230" s="220"/>
      <c r="S230" s="220"/>
      <c r="T230" s="221">
        <v>4.3999999999999997E-2</v>
      </c>
      <c r="U230" s="220">
        <f>ROUND(E230*T230,2)</f>
        <v>8.6300000000000008</v>
      </c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 t="s">
        <v>119</v>
      </c>
      <c r="AF230" s="210"/>
      <c r="AG230" s="210"/>
      <c r="AH230" s="210"/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outlineLevel="1" x14ac:dyDescent="0.25">
      <c r="A231" s="211"/>
      <c r="B231" s="217"/>
      <c r="C231" s="265" t="s">
        <v>400</v>
      </c>
      <c r="D231" s="222"/>
      <c r="E231" s="228">
        <v>136.07</v>
      </c>
      <c r="F231" s="232"/>
      <c r="G231" s="232"/>
      <c r="H231" s="232"/>
      <c r="I231" s="232"/>
      <c r="J231" s="232"/>
      <c r="K231" s="232"/>
      <c r="L231" s="232"/>
      <c r="M231" s="232"/>
      <c r="N231" s="220"/>
      <c r="O231" s="220"/>
      <c r="P231" s="220"/>
      <c r="Q231" s="220"/>
      <c r="R231" s="220"/>
      <c r="S231" s="220"/>
      <c r="T231" s="221"/>
      <c r="U231" s="22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 t="s">
        <v>131</v>
      </c>
      <c r="AF231" s="210">
        <v>0</v>
      </c>
      <c r="AG231" s="210"/>
      <c r="AH231" s="210"/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1" x14ac:dyDescent="0.25">
      <c r="A232" s="211"/>
      <c r="B232" s="217"/>
      <c r="C232" s="265" t="s">
        <v>401</v>
      </c>
      <c r="D232" s="222"/>
      <c r="E232" s="228">
        <v>60.03</v>
      </c>
      <c r="F232" s="232"/>
      <c r="G232" s="232"/>
      <c r="H232" s="232"/>
      <c r="I232" s="232"/>
      <c r="J232" s="232"/>
      <c r="K232" s="232"/>
      <c r="L232" s="232"/>
      <c r="M232" s="232"/>
      <c r="N232" s="220"/>
      <c r="O232" s="220"/>
      <c r="P232" s="220"/>
      <c r="Q232" s="220"/>
      <c r="R232" s="220"/>
      <c r="S232" s="220"/>
      <c r="T232" s="221"/>
      <c r="U232" s="22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 t="s">
        <v>131</v>
      </c>
      <c r="AF232" s="210">
        <v>0</v>
      </c>
      <c r="AG232" s="210"/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1" x14ac:dyDescent="0.25">
      <c r="A233" s="211">
        <v>99</v>
      </c>
      <c r="B233" s="217" t="s">
        <v>402</v>
      </c>
      <c r="C233" s="264" t="s">
        <v>403</v>
      </c>
      <c r="D233" s="219" t="s">
        <v>126</v>
      </c>
      <c r="E233" s="227">
        <v>221</v>
      </c>
      <c r="F233" s="231">
        <f>H233+J233</f>
        <v>0</v>
      </c>
      <c r="G233" s="232">
        <f>ROUND(E233*F233,2)</f>
        <v>0</v>
      </c>
      <c r="H233" s="232"/>
      <c r="I233" s="232">
        <f>ROUND(E233*H233,2)</f>
        <v>0</v>
      </c>
      <c r="J233" s="232"/>
      <c r="K233" s="232">
        <f>ROUND(E233*J233,2)</f>
        <v>0</v>
      </c>
      <c r="L233" s="232">
        <v>21</v>
      </c>
      <c r="M233" s="232">
        <f>G233*(1+L233/100)</f>
        <v>0</v>
      </c>
      <c r="N233" s="220">
        <v>0</v>
      </c>
      <c r="O233" s="220">
        <f>ROUND(E233*N233,5)</f>
        <v>0</v>
      </c>
      <c r="P233" s="220">
        <v>0</v>
      </c>
      <c r="Q233" s="220">
        <f>ROUND(E233*P233,5)</f>
        <v>0</v>
      </c>
      <c r="R233" s="220"/>
      <c r="S233" s="220"/>
      <c r="T233" s="221">
        <v>0.15</v>
      </c>
      <c r="U233" s="220">
        <f>ROUND(E233*T233,2)</f>
        <v>33.15</v>
      </c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 t="s">
        <v>119</v>
      </c>
      <c r="AF233" s="210"/>
      <c r="AG233" s="210"/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outlineLevel="1" x14ac:dyDescent="0.25">
      <c r="A234" s="211"/>
      <c r="B234" s="217"/>
      <c r="C234" s="265" t="s">
        <v>400</v>
      </c>
      <c r="D234" s="222"/>
      <c r="E234" s="228">
        <v>136.07</v>
      </c>
      <c r="F234" s="232"/>
      <c r="G234" s="232"/>
      <c r="H234" s="232"/>
      <c r="I234" s="232"/>
      <c r="J234" s="232"/>
      <c r="K234" s="232"/>
      <c r="L234" s="232"/>
      <c r="M234" s="232"/>
      <c r="N234" s="220"/>
      <c r="O234" s="220"/>
      <c r="P234" s="220"/>
      <c r="Q234" s="220"/>
      <c r="R234" s="220"/>
      <c r="S234" s="220"/>
      <c r="T234" s="221"/>
      <c r="U234" s="22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 t="s">
        <v>131</v>
      </c>
      <c r="AF234" s="210">
        <v>0</v>
      </c>
      <c r="AG234" s="210"/>
      <c r="AH234" s="210"/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outlineLevel="1" x14ac:dyDescent="0.25">
      <c r="A235" s="211"/>
      <c r="B235" s="217"/>
      <c r="C235" s="265" t="s">
        <v>401</v>
      </c>
      <c r="D235" s="222"/>
      <c r="E235" s="228">
        <v>60.03</v>
      </c>
      <c r="F235" s="232"/>
      <c r="G235" s="232"/>
      <c r="H235" s="232"/>
      <c r="I235" s="232"/>
      <c r="J235" s="232"/>
      <c r="K235" s="232"/>
      <c r="L235" s="232"/>
      <c r="M235" s="232"/>
      <c r="N235" s="220"/>
      <c r="O235" s="220"/>
      <c r="P235" s="220"/>
      <c r="Q235" s="220"/>
      <c r="R235" s="220"/>
      <c r="S235" s="220"/>
      <c r="T235" s="221"/>
      <c r="U235" s="22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 t="s">
        <v>131</v>
      </c>
      <c r="AF235" s="210">
        <v>0</v>
      </c>
      <c r="AG235" s="210"/>
      <c r="AH235" s="210"/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outlineLevel="1" x14ac:dyDescent="0.25">
      <c r="A236" s="211"/>
      <c r="B236" s="217"/>
      <c r="C236" s="265" t="s">
        <v>404</v>
      </c>
      <c r="D236" s="222"/>
      <c r="E236" s="228">
        <v>24.9</v>
      </c>
      <c r="F236" s="232"/>
      <c r="G236" s="232"/>
      <c r="H236" s="232"/>
      <c r="I236" s="232"/>
      <c r="J236" s="232"/>
      <c r="K236" s="232"/>
      <c r="L236" s="232"/>
      <c r="M236" s="232"/>
      <c r="N236" s="220"/>
      <c r="O236" s="220"/>
      <c r="P236" s="220"/>
      <c r="Q236" s="220"/>
      <c r="R236" s="220"/>
      <c r="S236" s="220"/>
      <c r="T236" s="221"/>
      <c r="U236" s="22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 t="s">
        <v>131</v>
      </c>
      <c r="AF236" s="210">
        <v>0</v>
      </c>
      <c r="AG236" s="210"/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outlineLevel="1" x14ac:dyDescent="0.25">
      <c r="A237" s="211">
        <v>100</v>
      </c>
      <c r="B237" s="217" t="s">
        <v>405</v>
      </c>
      <c r="C237" s="264" t="s">
        <v>406</v>
      </c>
      <c r="D237" s="219" t="s">
        <v>407</v>
      </c>
      <c r="E237" s="227">
        <v>1</v>
      </c>
      <c r="F237" s="231">
        <f>H237+J237</f>
        <v>0</v>
      </c>
      <c r="G237" s="232">
        <f>ROUND(E237*F237,2)</f>
        <v>0</v>
      </c>
      <c r="H237" s="232"/>
      <c r="I237" s="232">
        <f>ROUND(E237*H237,2)</f>
        <v>0</v>
      </c>
      <c r="J237" s="232"/>
      <c r="K237" s="232">
        <f>ROUND(E237*J237,2)</f>
        <v>0</v>
      </c>
      <c r="L237" s="232">
        <v>21</v>
      </c>
      <c r="M237" s="232">
        <f>G237*(1+L237/100)</f>
        <v>0</v>
      </c>
      <c r="N237" s="220">
        <v>3.5029999999999999E-2</v>
      </c>
      <c r="O237" s="220">
        <f>ROUND(E237*N237,5)</f>
        <v>3.5029999999999999E-2</v>
      </c>
      <c r="P237" s="220">
        <v>0</v>
      </c>
      <c r="Q237" s="220">
        <f>ROUND(E237*P237,5)</f>
        <v>0</v>
      </c>
      <c r="R237" s="220"/>
      <c r="S237" s="220"/>
      <c r="T237" s="221">
        <v>10.130000000000001</v>
      </c>
      <c r="U237" s="220">
        <f>ROUND(E237*T237,2)</f>
        <v>10.130000000000001</v>
      </c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 t="s">
        <v>119</v>
      </c>
      <c r="AF237" s="210"/>
      <c r="AG237" s="210"/>
      <c r="AH237" s="210"/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</row>
    <row r="238" spans="1:60" outlineLevel="1" x14ac:dyDescent="0.25">
      <c r="A238" s="211">
        <v>101</v>
      </c>
      <c r="B238" s="217" t="s">
        <v>408</v>
      </c>
      <c r="C238" s="264" t="s">
        <v>409</v>
      </c>
      <c r="D238" s="219" t="s">
        <v>126</v>
      </c>
      <c r="E238" s="227">
        <v>60</v>
      </c>
      <c r="F238" s="231">
        <f>H238+J238</f>
        <v>0</v>
      </c>
      <c r="G238" s="232">
        <f>ROUND(E238*F238,2)</f>
        <v>0</v>
      </c>
      <c r="H238" s="232"/>
      <c r="I238" s="232">
        <f>ROUND(E238*H238,2)</f>
        <v>0</v>
      </c>
      <c r="J238" s="232"/>
      <c r="K238" s="232">
        <f>ROUND(E238*J238,2)</f>
        <v>0</v>
      </c>
      <c r="L238" s="232">
        <v>21</v>
      </c>
      <c r="M238" s="232">
        <f>G238*(1+L238/100)</f>
        <v>0</v>
      </c>
      <c r="N238" s="220">
        <v>0</v>
      </c>
      <c r="O238" s="220">
        <f>ROUND(E238*N238,5)</f>
        <v>0</v>
      </c>
      <c r="P238" s="220">
        <v>0</v>
      </c>
      <c r="Q238" s="220">
        <f>ROUND(E238*P238,5)</f>
        <v>0</v>
      </c>
      <c r="R238" s="220"/>
      <c r="S238" s="220"/>
      <c r="T238" s="221">
        <v>7.0999999999999994E-2</v>
      </c>
      <c r="U238" s="220">
        <f>ROUND(E238*T238,2)</f>
        <v>4.26</v>
      </c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 t="s">
        <v>119</v>
      </c>
      <c r="AF238" s="210"/>
      <c r="AG238" s="210"/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</row>
    <row r="239" spans="1:60" outlineLevel="1" x14ac:dyDescent="0.25">
      <c r="A239" s="211"/>
      <c r="B239" s="217"/>
      <c r="C239" s="265" t="s">
        <v>410</v>
      </c>
      <c r="D239" s="222"/>
      <c r="E239" s="228">
        <v>60</v>
      </c>
      <c r="F239" s="232"/>
      <c r="G239" s="232"/>
      <c r="H239" s="232"/>
      <c r="I239" s="232"/>
      <c r="J239" s="232"/>
      <c r="K239" s="232"/>
      <c r="L239" s="232"/>
      <c r="M239" s="232"/>
      <c r="N239" s="220"/>
      <c r="O239" s="220"/>
      <c r="P239" s="220"/>
      <c r="Q239" s="220"/>
      <c r="R239" s="220"/>
      <c r="S239" s="220"/>
      <c r="T239" s="221"/>
      <c r="U239" s="22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 t="s">
        <v>131</v>
      </c>
      <c r="AF239" s="210">
        <v>0</v>
      </c>
      <c r="AG239" s="210"/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outlineLevel="1" x14ac:dyDescent="0.25">
      <c r="A240" s="211">
        <v>102</v>
      </c>
      <c r="B240" s="217" t="s">
        <v>411</v>
      </c>
      <c r="C240" s="264" t="s">
        <v>412</v>
      </c>
      <c r="D240" s="219" t="s">
        <v>126</v>
      </c>
      <c r="E240" s="227">
        <v>60</v>
      </c>
      <c r="F240" s="231">
        <f>H240+J240</f>
        <v>0</v>
      </c>
      <c r="G240" s="232">
        <f>ROUND(E240*F240,2)</f>
        <v>0</v>
      </c>
      <c r="H240" s="232"/>
      <c r="I240" s="232">
        <f>ROUND(E240*H240,2)</f>
        <v>0</v>
      </c>
      <c r="J240" s="232"/>
      <c r="K240" s="232">
        <f>ROUND(E240*J240,2)</f>
        <v>0</v>
      </c>
      <c r="L240" s="232">
        <v>21</v>
      </c>
      <c r="M240" s="232">
        <f>G240*(1+L240/100)</f>
        <v>0</v>
      </c>
      <c r="N240" s="220">
        <v>0</v>
      </c>
      <c r="O240" s="220">
        <f>ROUND(E240*N240,5)</f>
        <v>0</v>
      </c>
      <c r="P240" s="220">
        <v>0</v>
      </c>
      <c r="Q240" s="220">
        <f>ROUND(E240*P240,5)</f>
        <v>0</v>
      </c>
      <c r="R240" s="220"/>
      <c r="S240" s="220"/>
      <c r="T240" s="221">
        <v>5.0999999999999997E-2</v>
      </c>
      <c r="U240" s="220">
        <f>ROUND(E240*T240,2)</f>
        <v>3.06</v>
      </c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 t="s">
        <v>119</v>
      </c>
      <c r="AF240" s="210"/>
      <c r="AG240" s="210"/>
      <c r="AH240" s="210"/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outlineLevel="1" x14ac:dyDescent="0.25">
      <c r="A241" s="211"/>
      <c r="B241" s="217"/>
      <c r="C241" s="265" t="s">
        <v>410</v>
      </c>
      <c r="D241" s="222"/>
      <c r="E241" s="228">
        <v>60</v>
      </c>
      <c r="F241" s="232"/>
      <c r="G241" s="232"/>
      <c r="H241" s="232"/>
      <c r="I241" s="232"/>
      <c r="J241" s="232"/>
      <c r="K241" s="232"/>
      <c r="L241" s="232"/>
      <c r="M241" s="232"/>
      <c r="N241" s="220"/>
      <c r="O241" s="220"/>
      <c r="P241" s="220"/>
      <c r="Q241" s="220"/>
      <c r="R241" s="220"/>
      <c r="S241" s="220"/>
      <c r="T241" s="221"/>
      <c r="U241" s="22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 t="s">
        <v>131</v>
      </c>
      <c r="AF241" s="210">
        <v>0</v>
      </c>
      <c r="AG241" s="210"/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</row>
    <row r="242" spans="1:60" outlineLevel="1" x14ac:dyDescent="0.25">
      <c r="A242" s="211">
        <v>103</v>
      </c>
      <c r="B242" s="217" t="s">
        <v>413</v>
      </c>
      <c r="C242" s="264" t="s">
        <v>414</v>
      </c>
      <c r="D242" s="219" t="s">
        <v>174</v>
      </c>
      <c r="E242" s="227">
        <v>11</v>
      </c>
      <c r="F242" s="231">
        <f>H242+J242</f>
        <v>0</v>
      </c>
      <c r="G242" s="232">
        <f>ROUND(E242*F242,2)</f>
        <v>0</v>
      </c>
      <c r="H242" s="232"/>
      <c r="I242" s="232">
        <f>ROUND(E242*H242,2)</f>
        <v>0</v>
      </c>
      <c r="J242" s="232"/>
      <c r="K242" s="232">
        <f>ROUND(E242*J242,2)</f>
        <v>0</v>
      </c>
      <c r="L242" s="232">
        <v>21</v>
      </c>
      <c r="M242" s="232">
        <f>G242*(1+L242/100)</f>
        <v>0</v>
      </c>
      <c r="N242" s="220">
        <v>0.12303</v>
      </c>
      <c r="O242" s="220">
        <f>ROUND(E242*N242,5)</f>
        <v>1.3533299999999999</v>
      </c>
      <c r="P242" s="220">
        <v>0</v>
      </c>
      <c r="Q242" s="220">
        <f>ROUND(E242*P242,5)</f>
        <v>0</v>
      </c>
      <c r="R242" s="220"/>
      <c r="S242" s="220"/>
      <c r="T242" s="221">
        <v>0.86299999999999999</v>
      </c>
      <c r="U242" s="220">
        <f>ROUND(E242*T242,2)</f>
        <v>9.49</v>
      </c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 t="s">
        <v>119</v>
      </c>
      <c r="AF242" s="210"/>
      <c r="AG242" s="210"/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</row>
    <row r="243" spans="1:60" outlineLevel="1" x14ac:dyDescent="0.25">
      <c r="A243" s="211">
        <v>104</v>
      </c>
      <c r="B243" s="217" t="s">
        <v>415</v>
      </c>
      <c r="C243" s="264" t="s">
        <v>416</v>
      </c>
      <c r="D243" s="219" t="s">
        <v>174</v>
      </c>
      <c r="E243" s="227">
        <v>2</v>
      </c>
      <c r="F243" s="231">
        <f>H243+J243</f>
        <v>0</v>
      </c>
      <c r="G243" s="232">
        <f>ROUND(E243*F243,2)</f>
        <v>0</v>
      </c>
      <c r="H243" s="232"/>
      <c r="I243" s="232">
        <f>ROUND(E243*H243,2)</f>
        <v>0</v>
      </c>
      <c r="J243" s="232"/>
      <c r="K243" s="232">
        <f>ROUND(E243*J243,2)</f>
        <v>0</v>
      </c>
      <c r="L243" s="232">
        <v>21</v>
      </c>
      <c r="M243" s="232">
        <f>G243*(1+L243/100)</f>
        <v>0</v>
      </c>
      <c r="N243" s="220">
        <v>0.32906000000000002</v>
      </c>
      <c r="O243" s="220">
        <f>ROUND(E243*N243,5)</f>
        <v>0.65812000000000004</v>
      </c>
      <c r="P243" s="220">
        <v>0</v>
      </c>
      <c r="Q243" s="220">
        <f>ROUND(E243*P243,5)</f>
        <v>0</v>
      </c>
      <c r="R243" s="220"/>
      <c r="S243" s="220"/>
      <c r="T243" s="221">
        <v>1.1819999999999999</v>
      </c>
      <c r="U243" s="220">
        <f>ROUND(E243*T243,2)</f>
        <v>2.36</v>
      </c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 t="s">
        <v>119</v>
      </c>
      <c r="AF243" s="210"/>
      <c r="AG243" s="210"/>
      <c r="AH243" s="210"/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outlineLevel="1" x14ac:dyDescent="0.25">
      <c r="A244" s="211">
        <v>105</v>
      </c>
      <c r="B244" s="217" t="s">
        <v>417</v>
      </c>
      <c r="C244" s="264" t="s">
        <v>418</v>
      </c>
      <c r="D244" s="219" t="s">
        <v>174</v>
      </c>
      <c r="E244" s="227">
        <v>9</v>
      </c>
      <c r="F244" s="231">
        <f>H244+J244</f>
        <v>0</v>
      </c>
      <c r="G244" s="232">
        <f>ROUND(E244*F244,2)</f>
        <v>0</v>
      </c>
      <c r="H244" s="232"/>
      <c r="I244" s="232">
        <f>ROUND(E244*H244,2)</f>
        <v>0</v>
      </c>
      <c r="J244" s="232"/>
      <c r="K244" s="232">
        <f>ROUND(E244*J244,2)</f>
        <v>0</v>
      </c>
      <c r="L244" s="232">
        <v>21</v>
      </c>
      <c r="M244" s="232">
        <f>G244*(1+L244/100)</f>
        <v>0</v>
      </c>
      <c r="N244" s="220">
        <v>1.2E-2</v>
      </c>
      <c r="O244" s="220">
        <f>ROUND(E244*N244,5)</f>
        <v>0.108</v>
      </c>
      <c r="P244" s="220">
        <v>0</v>
      </c>
      <c r="Q244" s="220">
        <f>ROUND(E244*P244,5)</f>
        <v>0</v>
      </c>
      <c r="R244" s="220"/>
      <c r="S244" s="220"/>
      <c r="T244" s="221">
        <v>0</v>
      </c>
      <c r="U244" s="220">
        <f>ROUND(E244*T244,2)</f>
        <v>0</v>
      </c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 t="s">
        <v>123</v>
      </c>
      <c r="AF244" s="210"/>
      <c r="AG244" s="210"/>
      <c r="AH244" s="210"/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outlineLevel="1" x14ac:dyDescent="0.25">
      <c r="A245" s="211">
        <v>106</v>
      </c>
      <c r="B245" s="217" t="s">
        <v>419</v>
      </c>
      <c r="C245" s="264" t="s">
        <v>420</v>
      </c>
      <c r="D245" s="219" t="s">
        <v>174</v>
      </c>
      <c r="E245" s="227">
        <v>2</v>
      </c>
      <c r="F245" s="231">
        <f>H245+J245</f>
        <v>0</v>
      </c>
      <c r="G245" s="232">
        <f>ROUND(E245*F245,2)</f>
        <v>0</v>
      </c>
      <c r="H245" s="232"/>
      <c r="I245" s="232">
        <f>ROUND(E245*H245,2)</f>
        <v>0</v>
      </c>
      <c r="J245" s="232"/>
      <c r="K245" s="232">
        <f>ROUND(E245*J245,2)</f>
        <v>0</v>
      </c>
      <c r="L245" s="232">
        <v>21</v>
      </c>
      <c r="M245" s="232">
        <f>G245*(1+L245/100)</f>
        <v>0</v>
      </c>
      <c r="N245" s="220">
        <v>1.4E-2</v>
      </c>
      <c r="O245" s="220">
        <f>ROUND(E245*N245,5)</f>
        <v>2.8000000000000001E-2</v>
      </c>
      <c r="P245" s="220">
        <v>0</v>
      </c>
      <c r="Q245" s="220">
        <f>ROUND(E245*P245,5)</f>
        <v>0</v>
      </c>
      <c r="R245" s="220"/>
      <c r="S245" s="220"/>
      <c r="T245" s="221">
        <v>0</v>
      </c>
      <c r="U245" s="220">
        <f>ROUND(E245*T245,2)</f>
        <v>0</v>
      </c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 t="s">
        <v>123</v>
      </c>
      <c r="AF245" s="210"/>
      <c r="AG245" s="210"/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outlineLevel="1" x14ac:dyDescent="0.25">
      <c r="A246" s="211">
        <v>107</v>
      </c>
      <c r="B246" s="217" t="s">
        <v>421</v>
      </c>
      <c r="C246" s="264" t="s">
        <v>422</v>
      </c>
      <c r="D246" s="219" t="s">
        <v>174</v>
      </c>
      <c r="E246" s="227">
        <v>2</v>
      </c>
      <c r="F246" s="231">
        <f>H246+J246</f>
        <v>0</v>
      </c>
      <c r="G246" s="232">
        <f>ROUND(E246*F246,2)</f>
        <v>0</v>
      </c>
      <c r="H246" s="232"/>
      <c r="I246" s="232">
        <f>ROUND(E246*H246,2)</f>
        <v>0</v>
      </c>
      <c r="J246" s="232"/>
      <c r="K246" s="232">
        <f>ROUND(E246*J246,2)</f>
        <v>0</v>
      </c>
      <c r="L246" s="232">
        <v>21</v>
      </c>
      <c r="M246" s="232">
        <f>G246*(1+L246/100)</f>
        <v>0</v>
      </c>
      <c r="N246" s="220">
        <v>1.4E-2</v>
      </c>
      <c r="O246" s="220">
        <f>ROUND(E246*N246,5)</f>
        <v>2.8000000000000001E-2</v>
      </c>
      <c r="P246" s="220">
        <v>0</v>
      </c>
      <c r="Q246" s="220">
        <f>ROUND(E246*P246,5)</f>
        <v>0</v>
      </c>
      <c r="R246" s="220"/>
      <c r="S246" s="220"/>
      <c r="T246" s="221">
        <v>0</v>
      </c>
      <c r="U246" s="220">
        <f>ROUND(E246*T246,2)</f>
        <v>0</v>
      </c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 t="s">
        <v>123</v>
      </c>
      <c r="AF246" s="210"/>
      <c r="AG246" s="210"/>
      <c r="AH246" s="210"/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outlineLevel="1" x14ac:dyDescent="0.25">
      <c r="A247" s="211">
        <v>108</v>
      </c>
      <c r="B247" s="217" t="s">
        <v>423</v>
      </c>
      <c r="C247" s="264" t="s">
        <v>424</v>
      </c>
      <c r="D247" s="219" t="s">
        <v>174</v>
      </c>
      <c r="E247" s="227">
        <v>11</v>
      </c>
      <c r="F247" s="231">
        <f>H247+J247</f>
        <v>0</v>
      </c>
      <c r="G247" s="232">
        <f>ROUND(E247*F247,2)</f>
        <v>0</v>
      </c>
      <c r="H247" s="232"/>
      <c r="I247" s="232">
        <f>ROUND(E247*H247,2)</f>
        <v>0</v>
      </c>
      <c r="J247" s="232"/>
      <c r="K247" s="232">
        <f>ROUND(E247*J247,2)</f>
        <v>0</v>
      </c>
      <c r="L247" s="232">
        <v>21</v>
      </c>
      <c r="M247" s="232">
        <f>G247*(1+L247/100)</f>
        <v>0</v>
      </c>
      <c r="N247" s="220">
        <v>0</v>
      </c>
      <c r="O247" s="220">
        <f>ROUND(E247*N247,5)</f>
        <v>0</v>
      </c>
      <c r="P247" s="220">
        <v>0</v>
      </c>
      <c r="Q247" s="220">
        <f>ROUND(E247*P247,5)</f>
        <v>0</v>
      </c>
      <c r="R247" s="220"/>
      <c r="S247" s="220"/>
      <c r="T247" s="221">
        <v>0</v>
      </c>
      <c r="U247" s="220">
        <f>ROUND(E247*T247,2)</f>
        <v>0</v>
      </c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 t="s">
        <v>123</v>
      </c>
      <c r="AF247" s="210"/>
      <c r="AG247" s="210"/>
      <c r="AH247" s="210"/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</row>
    <row r="248" spans="1:60" outlineLevel="1" x14ac:dyDescent="0.25">
      <c r="A248" s="211">
        <v>109</v>
      </c>
      <c r="B248" s="217" t="s">
        <v>425</v>
      </c>
      <c r="C248" s="264" t="s">
        <v>426</v>
      </c>
      <c r="D248" s="219" t="s">
        <v>174</v>
      </c>
      <c r="E248" s="227">
        <v>2</v>
      </c>
      <c r="F248" s="231">
        <f>H248+J248</f>
        <v>0</v>
      </c>
      <c r="G248" s="232">
        <f>ROUND(E248*F248,2)</f>
        <v>0</v>
      </c>
      <c r="H248" s="232"/>
      <c r="I248" s="232">
        <f>ROUND(E248*H248,2)</f>
        <v>0</v>
      </c>
      <c r="J248" s="232"/>
      <c r="K248" s="232">
        <f>ROUND(E248*J248,2)</f>
        <v>0</v>
      </c>
      <c r="L248" s="232">
        <v>21</v>
      </c>
      <c r="M248" s="232">
        <f>G248*(1+L248/100)</f>
        <v>0</v>
      </c>
      <c r="N248" s="220">
        <v>1.9E-3</v>
      </c>
      <c r="O248" s="220">
        <f>ROUND(E248*N248,5)</f>
        <v>3.8E-3</v>
      </c>
      <c r="P248" s="220">
        <v>0</v>
      </c>
      <c r="Q248" s="220">
        <f>ROUND(E248*P248,5)</f>
        <v>0</v>
      </c>
      <c r="R248" s="220"/>
      <c r="S248" s="220"/>
      <c r="T248" s="221">
        <v>0</v>
      </c>
      <c r="U248" s="220">
        <f>ROUND(E248*T248,2)</f>
        <v>0</v>
      </c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 t="s">
        <v>123</v>
      </c>
      <c r="AF248" s="210"/>
      <c r="AG248" s="210"/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outlineLevel="1" x14ac:dyDescent="0.25">
      <c r="A249" s="211">
        <v>110</v>
      </c>
      <c r="B249" s="217" t="s">
        <v>427</v>
      </c>
      <c r="C249" s="264" t="s">
        <v>428</v>
      </c>
      <c r="D249" s="219" t="s">
        <v>174</v>
      </c>
      <c r="E249" s="227">
        <v>1</v>
      </c>
      <c r="F249" s="231">
        <f>H249+J249</f>
        <v>0</v>
      </c>
      <c r="G249" s="232">
        <f>ROUND(E249*F249,2)</f>
        <v>0</v>
      </c>
      <c r="H249" s="232"/>
      <c r="I249" s="232">
        <f>ROUND(E249*H249,2)</f>
        <v>0</v>
      </c>
      <c r="J249" s="232"/>
      <c r="K249" s="232">
        <f>ROUND(E249*J249,2)</f>
        <v>0</v>
      </c>
      <c r="L249" s="232">
        <v>21</v>
      </c>
      <c r="M249" s="232">
        <f>G249*(1+L249/100)</f>
        <v>0</v>
      </c>
      <c r="N249" s="220">
        <v>2.4000000000000001E-4</v>
      </c>
      <c r="O249" s="220">
        <f>ROUND(E249*N249,5)</f>
        <v>2.4000000000000001E-4</v>
      </c>
      <c r="P249" s="220">
        <v>0</v>
      </c>
      <c r="Q249" s="220">
        <f>ROUND(E249*P249,5)</f>
        <v>0</v>
      </c>
      <c r="R249" s="220"/>
      <c r="S249" s="220"/>
      <c r="T249" s="221">
        <v>0.40300000000000002</v>
      </c>
      <c r="U249" s="220">
        <f>ROUND(E249*T249,2)</f>
        <v>0.4</v>
      </c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 t="s">
        <v>119</v>
      </c>
      <c r="AF249" s="210"/>
      <c r="AG249" s="210"/>
      <c r="AH249" s="210"/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outlineLevel="1" x14ac:dyDescent="0.25">
      <c r="A250" s="211">
        <v>111</v>
      </c>
      <c r="B250" s="217" t="s">
        <v>429</v>
      </c>
      <c r="C250" s="264" t="s">
        <v>430</v>
      </c>
      <c r="D250" s="219" t="s">
        <v>174</v>
      </c>
      <c r="E250" s="227">
        <v>1</v>
      </c>
      <c r="F250" s="231">
        <f>H250+J250</f>
        <v>0</v>
      </c>
      <c r="G250" s="232">
        <f>ROUND(E250*F250,2)</f>
        <v>0</v>
      </c>
      <c r="H250" s="232"/>
      <c r="I250" s="232">
        <f>ROUND(E250*H250,2)</f>
        <v>0</v>
      </c>
      <c r="J250" s="232"/>
      <c r="K250" s="232">
        <f>ROUND(E250*J250,2)</f>
        <v>0</v>
      </c>
      <c r="L250" s="232">
        <v>21</v>
      </c>
      <c r="M250" s="232">
        <f>G250*(1+L250/100)</f>
        <v>0</v>
      </c>
      <c r="N250" s="220">
        <v>0</v>
      </c>
      <c r="O250" s="220">
        <f>ROUND(E250*N250,5)</f>
        <v>0</v>
      </c>
      <c r="P250" s="220">
        <v>0</v>
      </c>
      <c r="Q250" s="220">
        <f>ROUND(E250*P250,5)</f>
        <v>0</v>
      </c>
      <c r="R250" s="220"/>
      <c r="S250" s="220"/>
      <c r="T250" s="221">
        <v>0</v>
      </c>
      <c r="U250" s="220">
        <f>ROUND(E250*T250,2)</f>
        <v>0</v>
      </c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 t="s">
        <v>119</v>
      </c>
      <c r="AF250" s="210"/>
      <c r="AG250" s="210"/>
      <c r="AH250" s="210"/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outlineLevel="1" x14ac:dyDescent="0.25">
      <c r="A251" s="211">
        <v>112</v>
      </c>
      <c r="B251" s="217" t="s">
        <v>431</v>
      </c>
      <c r="C251" s="264" t="s">
        <v>432</v>
      </c>
      <c r="D251" s="219" t="s">
        <v>174</v>
      </c>
      <c r="E251" s="227">
        <v>1</v>
      </c>
      <c r="F251" s="231">
        <f>H251+J251</f>
        <v>0</v>
      </c>
      <c r="G251" s="232">
        <f>ROUND(E251*F251,2)</f>
        <v>0</v>
      </c>
      <c r="H251" s="232"/>
      <c r="I251" s="232">
        <f>ROUND(E251*H251,2)</f>
        <v>0</v>
      </c>
      <c r="J251" s="232"/>
      <c r="K251" s="232">
        <f>ROUND(E251*J251,2)</f>
        <v>0</v>
      </c>
      <c r="L251" s="232">
        <v>21</v>
      </c>
      <c r="M251" s="232">
        <f>G251*(1+L251/100)</f>
        <v>0</v>
      </c>
      <c r="N251" s="220">
        <v>7.0200000000000002E-3</v>
      </c>
      <c r="O251" s="220">
        <f>ROUND(E251*N251,5)</f>
        <v>7.0200000000000002E-3</v>
      </c>
      <c r="P251" s="220">
        <v>0</v>
      </c>
      <c r="Q251" s="220">
        <f>ROUND(E251*P251,5)</f>
        <v>0</v>
      </c>
      <c r="R251" s="220"/>
      <c r="S251" s="220"/>
      <c r="T251" s="221">
        <v>0.52</v>
      </c>
      <c r="U251" s="220">
        <f>ROUND(E251*T251,2)</f>
        <v>0.52</v>
      </c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 t="s">
        <v>119</v>
      </c>
      <c r="AF251" s="210"/>
      <c r="AG251" s="210"/>
      <c r="AH251" s="210"/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</row>
    <row r="252" spans="1:60" outlineLevel="1" x14ac:dyDescent="0.25">
      <c r="A252" s="211">
        <v>113</v>
      </c>
      <c r="B252" s="217" t="s">
        <v>433</v>
      </c>
      <c r="C252" s="264" t="s">
        <v>434</v>
      </c>
      <c r="D252" s="219" t="s">
        <v>174</v>
      </c>
      <c r="E252" s="227">
        <v>1</v>
      </c>
      <c r="F252" s="231">
        <f>H252+J252</f>
        <v>0</v>
      </c>
      <c r="G252" s="232">
        <f>ROUND(E252*F252,2)</f>
        <v>0</v>
      </c>
      <c r="H252" s="232"/>
      <c r="I252" s="232">
        <f>ROUND(E252*H252,2)</f>
        <v>0</v>
      </c>
      <c r="J252" s="232"/>
      <c r="K252" s="232">
        <f>ROUND(E252*J252,2)</f>
        <v>0</v>
      </c>
      <c r="L252" s="232">
        <v>21</v>
      </c>
      <c r="M252" s="232">
        <f>G252*(1+L252/100)</f>
        <v>0</v>
      </c>
      <c r="N252" s="220">
        <v>4.4999999999999997E-3</v>
      </c>
      <c r="O252" s="220">
        <f>ROUND(E252*N252,5)</f>
        <v>4.4999999999999997E-3</v>
      </c>
      <c r="P252" s="220">
        <v>0</v>
      </c>
      <c r="Q252" s="220">
        <f>ROUND(E252*P252,5)</f>
        <v>0</v>
      </c>
      <c r="R252" s="220"/>
      <c r="S252" s="220"/>
      <c r="T252" s="221">
        <v>0</v>
      </c>
      <c r="U252" s="220">
        <f>ROUND(E252*T252,2)</f>
        <v>0</v>
      </c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 t="s">
        <v>123</v>
      </c>
      <c r="AF252" s="210"/>
      <c r="AG252" s="210"/>
      <c r="AH252" s="210"/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1" x14ac:dyDescent="0.25">
      <c r="A253" s="211">
        <v>114</v>
      </c>
      <c r="B253" s="217" t="s">
        <v>435</v>
      </c>
      <c r="C253" s="264" t="s">
        <v>436</v>
      </c>
      <c r="D253" s="219" t="s">
        <v>126</v>
      </c>
      <c r="E253" s="227">
        <v>135</v>
      </c>
      <c r="F253" s="231">
        <f>H253+J253</f>
        <v>0</v>
      </c>
      <c r="G253" s="232">
        <f>ROUND(E253*F253,2)</f>
        <v>0</v>
      </c>
      <c r="H253" s="232"/>
      <c r="I253" s="232">
        <f>ROUND(E253*H253,2)</f>
        <v>0</v>
      </c>
      <c r="J253" s="232"/>
      <c r="K253" s="232">
        <f>ROUND(E253*J253,2)</f>
        <v>0</v>
      </c>
      <c r="L253" s="232">
        <v>21</v>
      </c>
      <c r="M253" s="232">
        <f>G253*(1+L253/100)</f>
        <v>0</v>
      </c>
      <c r="N253" s="220">
        <v>0</v>
      </c>
      <c r="O253" s="220">
        <f>ROUND(E253*N253,5)</f>
        <v>0</v>
      </c>
      <c r="P253" s="220">
        <v>0</v>
      </c>
      <c r="Q253" s="220">
        <f>ROUND(E253*P253,5)</f>
        <v>0</v>
      </c>
      <c r="R253" s="220"/>
      <c r="S253" s="220"/>
      <c r="T253" s="221">
        <v>2.5999999999999999E-2</v>
      </c>
      <c r="U253" s="220">
        <f>ROUND(E253*T253,2)</f>
        <v>3.51</v>
      </c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 t="s">
        <v>119</v>
      </c>
      <c r="AF253" s="210"/>
      <c r="AG253" s="210"/>
      <c r="AH253" s="210"/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5">
      <c r="A254" s="211">
        <v>115</v>
      </c>
      <c r="B254" s="217" t="s">
        <v>437</v>
      </c>
      <c r="C254" s="264" t="s">
        <v>438</v>
      </c>
      <c r="D254" s="219" t="s">
        <v>126</v>
      </c>
      <c r="E254" s="227">
        <v>181</v>
      </c>
      <c r="F254" s="231">
        <f>H254+J254</f>
        <v>0</v>
      </c>
      <c r="G254" s="232">
        <f>ROUND(E254*F254,2)</f>
        <v>0</v>
      </c>
      <c r="H254" s="232"/>
      <c r="I254" s="232">
        <f>ROUND(E254*H254,2)</f>
        <v>0</v>
      </c>
      <c r="J254" s="232"/>
      <c r="K254" s="232">
        <f>ROUND(E254*J254,2)</f>
        <v>0</v>
      </c>
      <c r="L254" s="232">
        <v>21</v>
      </c>
      <c r="M254" s="232">
        <f>G254*(1+L254/100)</f>
        <v>0</v>
      </c>
      <c r="N254" s="220">
        <v>8.0000000000000007E-5</v>
      </c>
      <c r="O254" s="220">
        <f>ROUND(E254*N254,5)</f>
        <v>1.448E-2</v>
      </c>
      <c r="P254" s="220">
        <v>0</v>
      </c>
      <c r="Q254" s="220">
        <f>ROUND(E254*P254,5)</f>
        <v>0</v>
      </c>
      <c r="R254" s="220"/>
      <c r="S254" s="220"/>
      <c r="T254" s="221">
        <v>3.4000000000000002E-2</v>
      </c>
      <c r="U254" s="220">
        <f>ROUND(E254*T254,2)</f>
        <v>6.15</v>
      </c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 t="s">
        <v>119</v>
      </c>
      <c r="AF254" s="210"/>
      <c r="AG254" s="210"/>
      <c r="AH254" s="210"/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x14ac:dyDescent="0.25">
      <c r="A255" s="212" t="s">
        <v>114</v>
      </c>
      <c r="B255" s="218" t="s">
        <v>73</v>
      </c>
      <c r="C255" s="267" t="s">
        <v>74</v>
      </c>
      <c r="D255" s="224"/>
      <c r="E255" s="230"/>
      <c r="F255" s="233"/>
      <c r="G255" s="233">
        <f>SUMIF(AE256:AE260,"&lt;&gt;NOR",G256:G260)</f>
        <v>0</v>
      </c>
      <c r="H255" s="233"/>
      <c r="I255" s="233">
        <f>SUM(I256:I260)</f>
        <v>0</v>
      </c>
      <c r="J255" s="233"/>
      <c r="K255" s="233">
        <f>SUM(K256:K260)</f>
        <v>0</v>
      </c>
      <c r="L255" s="233"/>
      <c r="M255" s="233">
        <f>SUM(M256:M260)</f>
        <v>0</v>
      </c>
      <c r="N255" s="225"/>
      <c r="O255" s="225">
        <f>SUM(O256:O260)</f>
        <v>0.94399999999999995</v>
      </c>
      <c r="P255" s="225"/>
      <c r="Q255" s="225">
        <f>SUM(Q256:Q260)</f>
        <v>0</v>
      </c>
      <c r="R255" s="225"/>
      <c r="S255" s="225"/>
      <c r="T255" s="226"/>
      <c r="U255" s="225">
        <f>SUM(U256:U260)</f>
        <v>1.3399999999999999</v>
      </c>
      <c r="AE255" t="s">
        <v>115</v>
      </c>
    </row>
    <row r="256" spans="1:60" outlineLevel="1" x14ac:dyDescent="0.25">
      <c r="A256" s="211">
        <v>116</v>
      </c>
      <c r="B256" s="217" t="s">
        <v>439</v>
      </c>
      <c r="C256" s="264" t="s">
        <v>440</v>
      </c>
      <c r="D256" s="219" t="s">
        <v>126</v>
      </c>
      <c r="E256" s="227">
        <v>9</v>
      </c>
      <c r="F256" s="231">
        <f>H256+J256</f>
        <v>0</v>
      </c>
      <c r="G256" s="232">
        <f>ROUND(E256*F256,2)</f>
        <v>0</v>
      </c>
      <c r="H256" s="232"/>
      <c r="I256" s="232">
        <f>ROUND(E256*H256,2)</f>
        <v>0</v>
      </c>
      <c r="J256" s="232"/>
      <c r="K256" s="232">
        <f>ROUND(E256*J256,2)</f>
        <v>0</v>
      </c>
      <c r="L256" s="232">
        <v>21</v>
      </c>
      <c r="M256" s="232">
        <f>G256*(1+L256/100)</f>
        <v>0</v>
      </c>
      <c r="N256" s="220">
        <v>0</v>
      </c>
      <c r="O256" s="220">
        <f>ROUND(E256*N256,5)</f>
        <v>0</v>
      </c>
      <c r="P256" s="220">
        <v>0</v>
      </c>
      <c r="Q256" s="220">
        <f>ROUND(E256*P256,5)</f>
        <v>0</v>
      </c>
      <c r="R256" s="220"/>
      <c r="S256" s="220"/>
      <c r="T256" s="221">
        <v>9.2999999999999999E-2</v>
      </c>
      <c r="U256" s="220">
        <f>ROUND(E256*T256,2)</f>
        <v>0.84</v>
      </c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 t="s">
        <v>119</v>
      </c>
      <c r="AF256" s="210"/>
      <c r="AG256" s="210"/>
      <c r="AH256" s="210"/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60" outlineLevel="1" x14ac:dyDescent="0.25">
      <c r="A257" s="211">
        <v>117</v>
      </c>
      <c r="B257" s="217" t="s">
        <v>441</v>
      </c>
      <c r="C257" s="264" t="s">
        <v>442</v>
      </c>
      <c r="D257" s="219" t="s">
        <v>126</v>
      </c>
      <c r="E257" s="227">
        <v>9</v>
      </c>
      <c r="F257" s="231">
        <f>H257+J257</f>
        <v>0</v>
      </c>
      <c r="G257" s="232">
        <f>ROUND(E257*F257,2)</f>
        <v>0</v>
      </c>
      <c r="H257" s="232"/>
      <c r="I257" s="232">
        <f>ROUND(E257*H257,2)</f>
        <v>0</v>
      </c>
      <c r="J257" s="232"/>
      <c r="K257" s="232">
        <f>ROUND(E257*J257,2)</f>
        <v>0</v>
      </c>
      <c r="L257" s="232">
        <v>21</v>
      </c>
      <c r="M257" s="232">
        <f>G257*(1+L257/100)</f>
        <v>0</v>
      </c>
      <c r="N257" s="220">
        <v>0</v>
      </c>
      <c r="O257" s="220">
        <f>ROUND(E257*N257,5)</f>
        <v>0</v>
      </c>
      <c r="P257" s="220">
        <v>0</v>
      </c>
      <c r="Q257" s="220">
        <f>ROUND(E257*P257,5)</f>
        <v>0</v>
      </c>
      <c r="R257" s="220"/>
      <c r="S257" s="220"/>
      <c r="T257" s="221">
        <v>5.5E-2</v>
      </c>
      <c r="U257" s="220">
        <f>ROUND(E257*T257,2)</f>
        <v>0.5</v>
      </c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 t="s">
        <v>119</v>
      </c>
      <c r="AF257" s="210"/>
      <c r="AG257" s="210"/>
      <c r="AH257" s="210"/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</row>
    <row r="258" spans="1:60" ht="20.399999999999999" outlineLevel="1" x14ac:dyDescent="0.25">
      <c r="A258" s="211">
        <v>118</v>
      </c>
      <c r="B258" s="217" t="s">
        <v>443</v>
      </c>
      <c r="C258" s="264" t="s">
        <v>444</v>
      </c>
      <c r="D258" s="219" t="s">
        <v>174</v>
      </c>
      <c r="E258" s="227">
        <v>4</v>
      </c>
      <c r="F258" s="231">
        <f>H258+J258</f>
        <v>0</v>
      </c>
      <c r="G258" s="232">
        <f>ROUND(E258*F258,2)</f>
        <v>0</v>
      </c>
      <c r="H258" s="232"/>
      <c r="I258" s="232">
        <f>ROUND(E258*H258,2)</f>
        <v>0</v>
      </c>
      <c r="J258" s="232"/>
      <c r="K258" s="232">
        <f>ROUND(E258*J258,2)</f>
        <v>0</v>
      </c>
      <c r="L258" s="232">
        <v>21</v>
      </c>
      <c r="M258" s="232">
        <f>G258*(1+L258/100)</f>
        <v>0</v>
      </c>
      <c r="N258" s="220">
        <v>0.23599999999999999</v>
      </c>
      <c r="O258" s="220">
        <f>ROUND(E258*N258,5)</f>
        <v>0.94399999999999995</v>
      </c>
      <c r="P258" s="220">
        <v>0</v>
      </c>
      <c r="Q258" s="220">
        <f>ROUND(E258*P258,5)</f>
        <v>0</v>
      </c>
      <c r="R258" s="220"/>
      <c r="S258" s="220"/>
      <c r="T258" s="221">
        <v>0</v>
      </c>
      <c r="U258" s="220">
        <f>ROUND(E258*T258,2)</f>
        <v>0</v>
      </c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 t="s">
        <v>119</v>
      </c>
      <c r="AF258" s="210"/>
      <c r="AG258" s="210"/>
      <c r="AH258" s="210"/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</row>
    <row r="259" spans="1:60" outlineLevel="1" x14ac:dyDescent="0.25">
      <c r="A259" s="211"/>
      <c r="B259" s="217"/>
      <c r="C259" s="265" t="s">
        <v>445</v>
      </c>
      <c r="D259" s="222"/>
      <c r="E259" s="228">
        <v>2</v>
      </c>
      <c r="F259" s="232"/>
      <c r="G259" s="232"/>
      <c r="H259" s="232"/>
      <c r="I259" s="232"/>
      <c r="J259" s="232"/>
      <c r="K259" s="232"/>
      <c r="L259" s="232"/>
      <c r="M259" s="232"/>
      <c r="N259" s="220"/>
      <c r="O259" s="220"/>
      <c r="P259" s="220"/>
      <c r="Q259" s="220"/>
      <c r="R259" s="220"/>
      <c r="S259" s="220"/>
      <c r="T259" s="221"/>
      <c r="U259" s="22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 t="s">
        <v>131</v>
      </c>
      <c r="AF259" s="210">
        <v>0</v>
      </c>
      <c r="AG259" s="210"/>
      <c r="AH259" s="210"/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10"/>
      <c r="BB259" s="210"/>
      <c r="BC259" s="210"/>
      <c r="BD259" s="210"/>
      <c r="BE259" s="210"/>
      <c r="BF259" s="210"/>
      <c r="BG259" s="210"/>
      <c r="BH259" s="210"/>
    </row>
    <row r="260" spans="1:60" outlineLevel="1" x14ac:dyDescent="0.25">
      <c r="A260" s="211"/>
      <c r="B260" s="217"/>
      <c r="C260" s="265" t="s">
        <v>446</v>
      </c>
      <c r="D260" s="222"/>
      <c r="E260" s="228">
        <v>2</v>
      </c>
      <c r="F260" s="232"/>
      <c r="G260" s="232"/>
      <c r="H260" s="232"/>
      <c r="I260" s="232"/>
      <c r="J260" s="232"/>
      <c r="K260" s="232"/>
      <c r="L260" s="232"/>
      <c r="M260" s="232"/>
      <c r="N260" s="220"/>
      <c r="O260" s="220"/>
      <c r="P260" s="220"/>
      <c r="Q260" s="220"/>
      <c r="R260" s="220"/>
      <c r="S260" s="220"/>
      <c r="T260" s="221"/>
      <c r="U260" s="22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 t="s">
        <v>131</v>
      </c>
      <c r="AF260" s="210">
        <v>0</v>
      </c>
      <c r="AG260" s="210"/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10"/>
      <c r="BB260" s="210"/>
      <c r="BC260" s="210"/>
      <c r="BD260" s="210"/>
      <c r="BE260" s="210"/>
      <c r="BF260" s="210"/>
      <c r="BG260" s="210"/>
      <c r="BH260" s="210"/>
    </row>
    <row r="261" spans="1:60" x14ac:dyDescent="0.25">
      <c r="A261" s="212" t="s">
        <v>114</v>
      </c>
      <c r="B261" s="218" t="s">
        <v>75</v>
      </c>
      <c r="C261" s="267" t="s">
        <v>76</v>
      </c>
      <c r="D261" s="224"/>
      <c r="E261" s="230"/>
      <c r="F261" s="233"/>
      <c r="G261" s="233">
        <f>SUMIF(AE262:AE263,"&lt;&gt;NOR",G262:G263)</f>
        <v>0</v>
      </c>
      <c r="H261" s="233"/>
      <c r="I261" s="233">
        <f>SUM(I262:I263)</f>
        <v>0</v>
      </c>
      <c r="J261" s="233"/>
      <c r="K261" s="233">
        <f>SUM(K262:K263)</f>
        <v>0</v>
      </c>
      <c r="L261" s="233"/>
      <c r="M261" s="233">
        <f>SUM(M262:M263)</f>
        <v>0</v>
      </c>
      <c r="N261" s="225"/>
      <c r="O261" s="225">
        <f>SUM(O262:O263)</f>
        <v>0</v>
      </c>
      <c r="P261" s="225"/>
      <c r="Q261" s="225">
        <f>SUM(Q262:Q263)</f>
        <v>6.6</v>
      </c>
      <c r="R261" s="225"/>
      <c r="S261" s="225"/>
      <c r="T261" s="226"/>
      <c r="U261" s="225">
        <f>SUM(U262:U263)</f>
        <v>41.25</v>
      </c>
      <c r="AE261" t="s">
        <v>115</v>
      </c>
    </row>
    <row r="262" spans="1:60" outlineLevel="1" x14ac:dyDescent="0.25">
      <c r="A262" s="211">
        <v>119</v>
      </c>
      <c r="B262" s="217" t="s">
        <v>447</v>
      </c>
      <c r="C262" s="264" t="s">
        <v>448</v>
      </c>
      <c r="D262" s="219" t="s">
        <v>126</v>
      </c>
      <c r="E262" s="227">
        <v>165</v>
      </c>
      <c r="F262" s="231">
        <f>H262+J262</f>
        <v>0</v>
      </c>
      <c r="G262" s="232">
        <f>ROUND(E262*F262,2)</f>
        <v>0</v>
      </c>
      <c r="H262" s="232"/>
      <c r="I262" s="232">
        <f>ROUND(E262*H262,2)</f>
        <v>0</v>
      </c>
      <c r="J262" s="232"/>
      <c r="K262" s="232">
        <f>ROUND(E262*J262,2)</f>
        <v>0</v>
      </c>
      <c r="L262" s="232">
        <v>21</v>
      </c>
      <c r="M262" s="232">
        <f>G262*(1+L262/100)</f>
        <v>0</v>
      </c>
      <c r="N262" s="220">
        <v>0</v>
      </c>
      <c r="O262" s="220">
        <f>ROUND(E262*N262,5)</f>
        <v>0</v>
      </c>
      <c r="P262" s="220">
        <v>0.04</v>
      </c>
      <c r="Q262" s="220">
        <f>ROUND(E262*P262,5)</f>
        <v>6.6</v>
      </c>
      <c r="R262" s="220"/>
      <c r="S262" s="220"/>
      <c r="T262" s="221">
        <v>0.25</v>
      </c>
      <c r="U262" s="220">
        <f>ROUND(E262*T262,2)</f>
        <v>41.25</v>
      </c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 t="s">
        <v>119</v>
      </c>
      <c r="AF262" s="210"/>
      <c r="AG262" s="210"/>
      <c r="AH262" s="210"/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</row>
    <row r="263" spans="1:60" outlineLevel="1" x14ac:dyDescent="0.25">
      <c r="A263" s="211">
        <v>120</v>
      </c>
      <c r="B263" s="217" t="s">
        <v>449</v>
      </c>
      <c r="C263" s="264" t="s">
        <v>450</v>
      </c>
      <c r="D263" s="219" t="s">
        <v>174</v>
      </c>
      <c r="E263" s="227">
        <v>2</v>
      </c>
      <c r="F263" s="231">
        <f>H263+J263</f>
        <v>0</v>
      </c>
      <c r="G263" s="232">
        <f>ROUND(E263*F263,2)</f>
        <v>0</v>
      </c>
      <c r="H263" s="232"/>
      <c r="I263" s="232">
        <f>ROUND(E263*H263,2)</f>
        <v>0</v>
      </c>
      <c r="J263" s="232"/>
      <c r="K263" s="232">
        <f>ROUND(E263*J263,2)</f>
        <v>0</v>
      </c>
      <c r="L263" s="232">
        <v>21</v>
      </c>
      <c r="M263" s="232">
        <f>G263*(1+L263/100)</f>
        <v>0</v>
      </c>
      <c r="N263" s="220">
        <v>0</v>
      </c>
      <c r="O263" s="220">
        <f>ROUND(E263*N263,5)</f>
        <v>0</v>
      </c>
      <c r="P263" s="220">
        <v>0</v>
      </c>
      <c r="Q263" s="220">
        <f>ROUND(E263*P263,5)</f>
        <v>0</v>
      </c>
      <c r="R263" s="220"/>
      <c r="S263" s="220"/>
      <c r="T263" s="221">
        <v>0</v>
      </c>
      <c r="U263" s="220">
        <f>ROUND(E263*T263,2)</f>
        <v>0</v>
      </c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 t="s">
        <v>119</v>
      </c>
      <c r="AF263" s="210"/>
      <c r="AG263" s="210"/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10"/>
      <c r="BB263" s="210"/>
      <c r="BC263" s="210"/>
      <c r="BD263" s="210"/>
      <c r="BE263" s="210"/>
      <c r="BF263" s="210"/>
      <c r="BG263" s="210"/>
      <c r="BH263" s="210"/>
    </row>
    <row r="264" spans="1:60" x14ac:dyDescent="0.25">
      <c r="A264" s="212" t="s">
        <v>114</v>
      </c>
      <c r="B264" s="218" t="s">
        <v>77</v>
      </c>
      <c r="C264" s="267" t="s">
        <v>78</v>
      </c>
      <c r="D264" s="224"/>
      <c r="E264" s="230"/>
      <c r="F264" s="233"/>
      <c r="G264" s="233">
        <f>SUMIF(AE265:AE266,"&lt;&gt;NOR",G265:G266)</f>
        <v>0</v>
      </c>
      <c r="H264" s="233"/>
      <c r="I264" s="233">
        <f>SUM(I265:I266)</f>
        <v>0</v>
      </c>
      <c r="J264" s="233"/>
      <c r="K264" s="233">
        <f>SUM(K265:K266)</f>
        <v>0</v>
      </c>
      <c r="L264" s="233"/>
      <c r="M264" s="233">
        <f>SUM(M265:M266)</f>
        <v>0</v>
      </c>
      <c r="N264" s="225"/>
      <c r="O264" s="225">
        <f>SUM(O265:O266)</f>
        <v>4.0000000000000003E-5</v>
      </c>
      <c r="P264" s="225"/>
      <c r="Q264" s="225">
        <f>SUM(Q265:Q266)</f>
        <v>6.0000000000000002E-5</v>
      </c>
      <c r="R264" s="225"/>
      <c r="S264" s="225"/>
      <c r="T264" s="226"/>
      <c r="U264" s="225">
        <f>SUM(U265:U266)</f>
        <v>0.24</v>
      </c>
      <c r="AE264" t="s">
        <v>115</v>
      </c>
    </row>
    <row r="265" spans="1:60" outlineLevel="1" x14ac:dyDescent="0.25">
      <c r="A265" s="211">
        <v>121</v>
      </c>
      <c r="B265" s="217" t="s">
        <v>451</v>
      </c>
      <c r="C265" s="264" t="s">
        <v>452</v>
      </c>
      <c r="D265" s="219" t="s">
        <v>126</v>
      </c>
      <c r="E265" s="227">
        <v>0.1</v>
      </c>
      <c r="F265" s="231">
        <f>H265+J265</f>
        <v>0</v>
      </c>
      <c r="G265" s="232">
        <f>ROUND(E265*F265,2)</f>
        <v>0</v>
      </c>
      <c r="H265" s="232"/>
      <c r="I265" s="232">
        <f>ROUND(E265*H265,2)</f>
        <v>0</v>
      </c>
      <c r="J265" s="232"/>
      <c r="K265" s="232">
        <f>ROUND(E265*J265,2)</f>
        <v>0</v>
      </c>
      <c r="L265" s="232">
        <v>21</v>
      </c>
      <c r="M265" s="232">
        <f>G265*(1+L265/100)</f>
        <v>0</v>
      </c>
      <c r="N265" s="220">
        <v>4.2000000000000002E-4</v>
      </c>
      <c r="O265" s="220">
        <f>ROUND(E265*N265,5)</f>
        <v>4.0000000000000003E-5</v>
      </c>
      <c r="P265" s="220">
        <v>6.4000000000000005E-4</v>
      </c>
      <c r="Q265" s="220">
        <f>ROUND(E265*P265,5)</f>
        <v>6.0000000000000002E-5</v>
      </c>
      <c r="R265" s="220"/>
      <c r="S265" s="220"/>
      <c r="T265" s="221">
        <v>2.4</v>
      </c>
      <c r="U265" s="220">
        <f>ROUND(E265*T265,2)</f>
        <v>0.24</v>
      </c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 t="s">
        <v>119</v>
      </c>
      <c r="AF265" s="210"/>
      <c r="AG265" s="210"/>
      <c r="AH265" s="210"/>
      <c r="AI265" s="210"/>
      <c r="AJ265" s="210"/>
      <c r="AK265" s="210"/>
      <c r="AL265" s="210"/>
      <c r="AM265" s="210"/>
      <c r="AN265" s="210"/>
      <c r="AO265" s="210"/>
      <c r="AP265" s="210"/>
      <c r="AQ265" s="210"/>
      <c r="AR265" s="210"/>
      <c r="AS265" s="210"/>
      <c r="AT265" s="210"/>
      <c r="AU265" s="210"/>
      <c r="AV265" s="210"/>
      <c r="AW265" s="210"/>
      <c r="AX265" s="210"/>
      <c r="AY265" s="210"/>
      <c r="AZ265" s="210"/>
      <c r="BA265" s="210"/>
      <c r="BB265" s="210"/>
      <c r="BC265" s="210"/>
      <c r="BD265" s="210"/>
      <c r="BE265" s="210"/>
      <c r="BF265" s="210"/>
      <c r="BG265" s="210"/>
      <c r="BH265" s="210"/>
    </row>
    <row r="266" spans="1:60" outlineLevel="1" x14ac:dyDescent="0.25">
      <c r="A266" s="211"/>
      <c r="B266" s="217"/>
      <c r="C266" s="265" t="s">
        <v>453</v>
      </c>
      <c r="D266" s="222"/>
      <c r="E266" s="228">
        <v>0.1</v>
      </c>
      <c r="F266" s="232"/>
      <c r="G266" s="232"/>
      <c r="H266" s="232"/>
      <c r="I266" s="232"/>
      <c r="J266" s="232"/>
      <c r="K266" s="232"/>
      <c r="L266" s="232"/>
      <c r="M266" s="232"/>
      <c r="N266" s="220"/>
      <c r="O266" s="220"/>
      <c r="P266" s="220"/>
      <c r="Q266" s="220"/>
      <c r="R266" s="220"/>
      <c r="S266" s="220"/>
      <c r="T266" s="221"/>
      <c r="U266" s="22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 t="s">
        <v>131</v>
      </c>
      <c r="AF266" s="210">
        <v>0</v>
      </c>
      <c r="AG266" s="210"/>
      <c r="AH266" s="210"/>
      <c r="AI266" s="210"/>
      <c r="AJ266" s="210"/>
      <c r="AK266" s="210"/>
      <c r="AL266" s="210"/>
      <c r="AM266" s="210"/>
      <c r="AN266" s="210"/>
      <c r="AO266" s="210"/>
      <c r="AP266" s="210"/>
      <c r="AQ266" s="210"/>
      <c r="AR266" s="210"/>
      <c r="AS266" s="210"/>
      <c r="AT266" s="210"/>
      <c r="AU266" s="210"/>
      <c r="AV266" s="210"/>
      <c r="AW266" s="210"/>
      <c r="AX266" s="210"/>
      <c r="AY266" s="210"/>
      <c r="AZ266" s="210"/>
      <c r="BA266" s="210"/>
      <c r="BB266" s="210"/>
      <c r="BC266" s="210"/>
      <c r="BD266" s="210"/>
      <c r="BE266" s="210"/>
      <c r="BF266" s="210"/>
      <c r="BG266" s="210"/>
      <c r="BH266" s="210"/>
    </row>
    <row r="267" spans="1:60" x14ac:dyDescent="0.25">
      <c r="A267" s="212" t="s">
        <v>114</v>
      </c>
      <c r="B267" s="218" t="s">
        <v>79</v>
      </c>
      <c r="C267" s="267" t="s">
        <v>80</v>
      </c>
      <c r="D267" s="224"/>
      <c r="E267" s="230"/>
      <c r="F267" s="233"/>
      <c r="G267" s="233">
        <f>SUMIF(AE268:AE268,"&lt;&gt;NOR",G268:G268)</f>
        <v>0</v>
      </c>
      <c r="H267" s="233"/>
      <c r="I267" s="233">
        <f>SUM(I268:I268)</f>
        <v>0</v>
      </c>
      <c r="J267" s="233"/>
      <c r="K267" s="233">
        <f>SUM(K268:K268)</f>
        <v>0</v>
      </c>
      <c r="L267" s="233"/>
      <c r="M267" s="233">
        <f>SUM(M268:M268)</f>
        <v>0</v>
      </c>
      <c r="N267" s="225"/>
      <c r="O267" s="225">
        <f>SUM(O268:O268)</f>
        <v>0</v>
      </c>
      <c r="P267" s="225"/>
      <c r="Q267" s="225">
        <f>SUM(Q268:Q268)</f>
        <v>0</v>
      </c>
      <c r="R267" s="225"/>
      <c r="S267" s="225"/>
      <c r="T267" s="226"/>
      <c r="U267" s="225">
        <f>SUM(U268:U268)</f>
        <v>43.83</v>
      </c>
      <c r="AE267" t="s">
        <v>115</v>
      </c>
    </row>
    <row r="268" spans="1:60" outlineLevel="1" x14ac:dyDescent="0.25">
      <c r="A268" s="211">
        <v>122</v>
      </c>
      <c r="B268" s="217" t="s">
        <v>454</v>
      </c>
      <c r="C268" s="264" t="s">
        <v>455</v>
      </c>
      <c r="D268" s="219" t="s">
        <v>244</v>
      </c>
      <c r="E268" s="227">
        <v>419.43846000000002</v>
      </c>
      <c r="F268" s="231">
        <f>H268+J268</f>
        <v>0</v>
      </c>
      <c r="G268" s="232">
        <f>ROUND(E268*F268,2)</f>
        <v>0</v>
      </c>
      <c r="H268" s="232"/>
      <c r="I268" s="232">
        <f>ROUND(E268*H268,2)</f>
        <v>0</v>
      </c>
      <c r="J268" s="232"/>
      <c r="K268" s="232">
        <f>ROUND(E268*J268,2)</f>
        <v>0</v>
      </c>
      <c r="L268" s="232">
        <v>21</v>
      </c>
      <c r="M268" s="232">
        <f>G268*(1+L268/100)</f>
        <v>0</v>
      </c>
      <c r="N268" s="220">
        <v>0</v>
      </c>
      <c r="O268" s="220">
        <f>ROUND(E268*N268,5)</f>
        <v>0</v>
      </c>
      <c r="P268" s="220">
        <v>0</v>
      </c>
      <c r="Q268" s="220">
        <f>ROUND(E268*P268,5)</f>
        <v>0</v>
      </c>
      <c r="R268" s="220"/>
      <c r="S268" s="220"/>
      <c r="T268" s="221">
        <v>0.1045</v>
      </c>
      <c r="U268" s="220">
        <f>ROUND(E268*T268,2)</f>
        <v>43.83</v>
      </c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 t="s">
        <v>119</v>
      </c>
      <c r="AF268" s="210"/>
      <c r="AG268" s="210"/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</row>
    <row r="269" spans="1:60" x14ac:dyDescent="0.25">
      <c r="A269" s="212" t="s">
        <v>114</v>
      </c>
      <c r="B269" s="218" t="s">
        <v>81</v>
      </c>
      <c r="C269" s="267" t="s">
        <v>82</v>
      </c>
      <c r="D269" s="224"/>
      <c r="E269" s="230"/>
      <c r="F269" s="233"/>
      <c r="G269" s="233">
        <f>SUMIF(AE270:AE270,"&lt;&gt;NOR",G270:G270)</f>
        <v>0</v>
      </c>
      <c r="H269" s="233"/>
      <c r="I269" s="233">
        <f>SUM(I270:I270)</f>
        <v>0</v>
      </c>
      <c r="J269" s="233"/>
      <c r="K269" s="233">
        <f>SUM(K270:K270)</f>
        <v>0</v>
      </c>
      <c r="L269" s="233"/>
      <c r="M269" s="233">
        <f>SUM(M270:M270)</f>
        <v>0</v>
      </c>
      <c r="N269" s="225"/>
      <c r="O269" s="225">
        <f>SUM(O270:O270)</f>
        <v>1.5702</v>
      </c>
      <c r="P269" s="225"/>
      <c r="Q269" s="225">
        <f>SUM(Q270:Q270)</f>
        <v>0</v>
      </c>
      <c r="R269" s="225"/>
      <c r="S269" s="225"/>
      <c r="T269" s="226"/>
      <c r="U269" s="225">
        <f>SUM(U270:U270)</f>
        <v>29.4</v>
      </c>
      <c r="AE269" t="s">
        <v>115</v>
      </c>
    </row>
    <row r="270" spans="1:60" outlineLevel="1" x14ac:dyDescent="0.25">
      <c r="A270" s="211">
        <v>123</v>
      </c>
      <c r="B270" s="217" t="s">
        <v>456</v>
      </c>
      <c r="C270" s="264" t="s">
        <v>457</v>
      </c>
      <c r="D270" s="219" t="s">
        <v>126</v>
      </c>
      <c r="E270" s="227">
        <v>60</v>
      </c>
      <c r="F270" s="231">
        <f>H270+J270</f>
        <v>0</v>
      </c>
      <c r="G270" s="232">
        <f>ROUND(E270*F270,2)</f>
        <v>0</v>
      </c>
      <c r="H270" s="232"/>
      <c r="I270" s="232">
        <f>ROUND(E270*H270,2)</f>
        <v>0</v>
      </c>
      <c r="J270" s="232"/>
      <c r="K270" s="232">
        <f>ROUND(E270*J270,2)</f>
        <v>0</v>
      </c>
      <c r="L270" s="232">
        <v>21</v>
      </c>
      <c r="M270" s="232">
        <f>G270*(1+L270/100)</f>
        <v>0</v>
      </c>
      <c r="N270" s="220">
        <v>2.6169999999999999E-2</v>
      </c>
      <c r="O270" s="220">
        <f>ROUND(E270*N270,5)</f>
        <v>1.5702</v>
      </c>
      <c r="P270" s="220">
        <v>0</v>
      </c>
      <c r="Q270" s="220">
        <f>ROUND(E270*P270,5)</f>
        <v>0</v>
      </c>
      <c r="R270" s="220"/>
      <c r="S270" s="220"/>
      <c r="T270" s="221">
        <v>0.49</v>
      </c>
      <c r="U270" s="220">
        <f>ROUND(E270*T270,2)</f>
        <v>29.4</v>
      </c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 t="s">
        <v>119</v>
      </c>
      <c r="AF270" s="210"/>
      <c r="AG270" s="210"/>
      <c r="AH270" s="210"/>
      <c r="AI270" s="210"/>
      <c r="AJ270" s="210"/>
      <c r="AK270" s="210"/>
      <c r="AL270" s="210"/>
      <c r="AM270" s="210"/>
      <c r="AN270" s="210"/>
      <c r="AO270" s="210"/>
      <c r="AP270" s="210"/>
      <c r="AQ270" s="210"/>
      <c r="AR270" s="210"/>
      <c r="AS270" s="210"/>
      <c r="AT270" s="210"/>
      <c r="AU270" s="210"/>
      <c r="AV270" s="210"/>
      <c r="AW270" s="210"/>
      <c r="AX270" s="210"/>
      <c r="AY270" s="210"/>
      <c r="AZ270" s="210"/>
      <c r="BA270" s="210"/>
      <c r="BB270" s="210"/>
      <c r="BC270" s="210"/>
      <c r="BD270" s="210"/>
      <c r="BE270" s="210"/>
      <c r="BF270" s="210"/>
      <c r="BG270" s="210"/>
      <c r="BH270" s="210"/>
    </row>
    <row r="271" spans="1:60" x14ac:dyDescent="0.25">
      <c r="A271" s="212" t="s">
        <v>114</v>
      </c>
      <c r="B271" s="218" t="s">
        <v>83</v>
      </c>
      <c r="C271" s="267" t="s">
        <v>84</v>
      </c>
      <c r="D271" s="224"/>
      <c r="E271" s="230"/>
      <c r="F271" s="233"/>
      <c r="G271" s="233">
        <f>SUMIF(AE272:AE281,"&lt;&gt;NOR",G272:G281)</f>
        <v>0</v>
      </c>
      <c r="H271" s="233"/>
      <c r="I271" s="233">
        <f>SUM(I272:I281)</f>
        <v>0</v>
      </c>
      <c r="J271" s="233"/>
      <c r="K271" s="233">
        <f>SUM(K272:K281)</f>
        <v>0</v>
      </c>
      <c r="L271" s="233"/>
      <c r="M271" s="233">
        <f>SUM(M272:M281)</f>
        <v>0</v>
      </c>
      <c r="N271" s="225"/>
      <c r="O271" s="225">
        <f>SUM(O272:O281)</f>
        <v>0</v>
      </c>
      <c r="P271" s="225"/>
      <c r="Q271" s="225">
        <f>SUM(Q272:Q281)</f>
        <v>0</v>
      </c>
      <c r="R271" s="225"/>
      <c r="S271" s="225"/>
      <c r="T271" s="226"/>
      <c r="U271" s="225">
        <f>SUM(U272:U281)</f>
        <v>23.119999999999997</v>
      </c>
      <c r="AE271" t="s">
        <v>115</v>
      </c>
    </row>
    <row r="272" spans="1:60" outlineLevel="1" x14ac:dyDescent="0.25">
      <c r="A272" s="211">
        <v>124</v>
      </c>
      <c r="B272" s="217" t="s">
        <v>458</v>
      </c>
      <c r="C272" s="264" t="s">
        <v>459</v>
      </c>
      <c r="D272" s="219" t="s">
        <v>244</v>
      </c>
      <c r="E272" s="227">
        <v>6.6</v>
      </c>
      <c r="F272" s="231">
        <f>H272+J272</f>
        <v>0</v>
      </c>
      <c r="G272" s="232">
        <f>ROUND(E272*F272,2)</f>
        <v>0</v>
      </c>
      <c r="H272" s="232"/>
      <c r="I272" s="232">
        <f>ROUND(E272*H272,2)</f>
        <v>0</v>
      </c>
      <c r="J272" s="232"/>
      <c r="K272" s="232">
        <f>ROUND(E272*J272,2)</f>
        <v>0</v>
      </c>
      <c r="L272" s="232">
        <v>21</v>
      </c>
      <c r="M272" s="232">
        <f>G272*(1+L272/100)</f>
        <v>0</v>
      </c>
      <c r="N272" s="220">
        <v>0</v>
      </c>
      <c r="O272" s="220">
        <f>ROUND(E272*N272,5)</f>
        <v>0</v>
      </c>
      <c r="P272" s="220">
        <v>0</v>
      </c>
      <c r="Q272" s="220">
        <f>ROUND(E272*P272,5)</f>
        <v>0</v>
      </c>
      <c r="R272" s="220"/>
      <c r="S272" s="220"/>
      <c r="T272" s="221">
        <v>0.35099999999999998</v>
      </c>
      <c r="U272" s="220">
        <f>ROUND(E272*T272,2)</f>
        <v>2.3199999999999998</v>
      </c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 t="s">
        <v>119</v>
      </c>
      <c r="AF272" s="210"/>
      <c r="AG272" s="210"/>
      <c r="AH272" s="210"/>
      <c r="AI272" s="210"/>
      <c r="AJ272" s="210"/>
      <c r="AK272" s="210"/>
      <c r="AL272" s="210"/>
      <c r="AM272" s="210"/>
      <c r="AN272" s="210"/>
      <c r="AO272" s="210"/>
      <c r="AP272" s="210"/>
      <c r="AQ272" s="210"/>
      <c r="AR272" s="210"/>
      <c r="AS272" s="210"/>
      <c r="AT272" s="210"/>
      <c r="AU272" s="210"/>
      <c r="AV272" s="210"/>
      <c r="AW272" s="210"/>
      <c r="AX272" s="210"/>
      <c r="AY272" s="210"/>
      <c r="AZ272" s="210"/>
      <c r="BA272" s="210"/>
      <c r="BB272" s="210"/>
      <c r="BC272" s="210"/>
      <c r="BD272" s="210"/>
      <c r="BE272" s="210"/>
      <c r="BF272" s="210"/>
      <c r="BG272" s="210"/>
      <c r="BH272" s="210"/>
    </row>
    <row r="273" spans="1:60" outlineLevel="1" x14ac:dyDescent="0.25">
      <c r="A273" s="211">
        <v>125</v>
      </c>
      <c r="B273" s="217" t="s">
        <v>460</v>
      </c>
      <c r="C273" s="264" t="s">
        <v>461</v>
      </c>
      <c r="D273" s="219" t="s">
        <v>244</v>
      </c>
      <c r="E273" s="227">
        <v>148.5145</v>
      </c>
      <c r="F273" s="231">
        <f>H273+J273</f>
        <v>0</v>
      </c>
      <c r="G273" s="232">
        <f>ROUND(E273*F273,2)</f>
        <v>0</v>
      </c>
      <c r="H273" s="232"/>
      <c r="I273" s="232">
        <f>ROUND(E273*H273,2)</f>
        <v>0</v>
      </c>
      <c r="J273" s="232"/>
      <c r="K273" s="232">
        <f>ROUND(E273*J273,2)</f>
        <v>0</v>
      </c>
      <c r="L273" s="232">
        <v>21</v>
      </c>
      <c r="M273" s="232">
        <f>G273*(1+L273/100)</f>
        <v>0</v>
      </c>
      <c r="N273" s="220">
        <v>0</v>
      </c>
      <c r="O273" s="220">
        <f>ROUND(E273*N273,5)</f>
        <v>0</v>
      </c>
      <c r="P273" s="220">
        <v>0</v>
      </c>
      <c r="Q273" s="220">
        <f>ROUND(E273*P273,5)</f>
        <v>0</v>
      </c>
      <c r="R273" s="220"/>
      <c r="S273" s="220"/>
      <c r="T273" s="221">
        <v>0.01</v>
      </c>
      <c r="U273" s="220">
        <f>ROUND(E273*T273,2)</f>
        <v>1.49</v>
      </c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 t="s">
        <v>119</v>
      </c>
      <c r="AF273" s="210"/>
      <c r="AG273" s="210"/>
      <c r="AH273" s="210"/>
      <c r="AI273" s="210"/>
      <c r="AJ273" s="210"/>
      <c r="AK273" s="210"/>
      <c r="AL273" s="210"/>
      <c r="AM273" s="210"/>
      <c r="AN273" s="210"/>
      <c r="AO273" s="210"/>
      <c r="AP273" s="210"/>
      <c r="AQ273" s="210"/>
      <c r="AR273" s="210"/>
      <c r="AS273" s="210"/>
      <c r="AT273" s="210"/>
      <c r="AU273" s="210"/>
      <c r="AV273" s="210"/>
      <c r="AW273" s="210"/>
      <c r="AX273" s="210"/>
      <c r="AY273" s="210"/>
      <c r="AZ273" s="210"/>
      <c r="BA273" s="210"/>
      <c r="BB273" s="210"/>
      <c r="BC273" s="210"/>
      <c r="BD273" s="210"/>
      <c r="BE273" s="210"/>
      <c r="BF273" s="210"/>
      <c r="BG273" s="210"/>
      <c r="BH273" s="210"/>
    </row>
    <row r="274" spans="1:60" outlineLevel="1" x14ac:dyDescent="0.25">
      <c r="A274" s="211"/>
      <c r="B274" s="217"/>
      <c r="C274" s="265" t="s">
        <v>462</v>
      </c>
      <c r="D274" s="222"/>
      <c r="E274" s="228">
        <v>2.88</v>
      </c>
      <c r="F274" s="232"/>
      <c r="G274" s="232"/>
      <c r="H274" s="232"/>
      <c r="I274" s="232"/>
      <c r="J274" s="232"/>
      <c r="K274" s="232"/>
      <c r="L274" s="232"/>
      <c r="M274" s="232"/>
      <c r="N274" s="220"/>
      <c r="O274" s="220"/>
      <c r="P274" s="220"/>
      <c r="Q274" s="220"/>
      <c r="R274" s="220"/>
      <c r="S274" s="220"/>
      <c r="T274" s="221"/>
      <c r="U274" s="22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 t="s">
        <v>131</v>
      </c>
      <c r="AF274" s="210">
        <v>0</v>
      </c>
      <c r="AG274" s="210"/>
      <c r="AH274" s="210"/>
      <c r="AI274" s="210"/>
      <c r="AJ274" s="210"/>
      <c r="AK274" s="210"/>
      <c r="AL274" s="210"/>
      <c r="AM274" s="210"/>
      <c r="AN274" s="210"/>
      <c r="AO274" s="210"/>
      <c r="AP274" s="210"/>
      <c r="AQ274" s="210"/>
      <c r="AR274" s="210"/>
      <c r="AS274" s="210"/>
      <c r="AT274" s="210"/>
      <c r="AU274" s="210"/>
      <c r="AV274" s="210"/>
      <c r="AW274" s="210"/>
      <c r="AX274" s="210"/>
      <c r="AY274" s="210"/>
      <c r="AZ274" s="210"/>
      <c r="BA274" s="210"/>
      <c r="BB274" s="210"/>
      <c r="BC274" s="210"/>
      <c r="BD274" s="210"/>
      <c r="BE274" s="210"/>
      <c r="BF274" s="210"/>
      <c r="BG274" s="210"/>
      <c r="BH274" s="210"/>
    </row>
    <row r="275" spans="1:60" outlineLevel="1" x14ac:dyDescent="0.25">
      <c r="A275" s="211"/>
      <c r="B275" s="217"/>
      <c r="C275" s="265" t="s">
        <v>463</v>
      </c>
      <c r="D275" s="222"/>
      <c r="E275" s="228">
        <v>118.7945</v>
      </c>
      <c r="F275" s="232"/>
      <c r="G275" s="232"/>
      <c r="H275" s="232"/>
      <c r="I275" s="232"/>
      <c r="J275" s="232"/>
      <c r="K275" s="232"/>
      <c r="L275" s="232"/>
      <c r="M275" s="232"/>
      <c r="N275" s="220"/>
      <c r="O275" s="220"/>
      <c r="P275" s="220"/>
      <c r="Q275" s="220"/>
      <c r="R275" s="220"/>
      <c r="S275" s="220"/>
      <c r="T275" s="221"/>
      <c r="U275" s="22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 t="s">
        <v>131</v>
      </c>
      <c r="AF275" s="210">
        <v>0</v>
      </c>
      <c r="AG275" s="210"/>
      <c r="AH275" s="210"/>
      <c r="AI275" s="210"/>
      <c r="AJ275" s="210"/>
      <c r="AK275" s="210"/>
      <c r="AL275" s="210"/>
      <c r="AM275" s="210"/>
      <c r="AN275" s="210"/>
      <c r="AO275" s="210"/>
      <c r="AP275" s="210"/>
      <c r="AQ275" s="210"/>
      <c r="AR275" s="210"/>
      <c r="AS275" s="210"/>
      <c r="AT275" s="210"/>
      <c r="AU275" s="210"/>
      <c r="AV275" s="210"/>
      <c r="AW275" s="210"/>
      <c r="AX275" s="210"/>
      <c r="AY275" s="210"/>
      <c r="AZ275" s="210"/>
      <c r="BA275" s="210"/>
      <c r="BB275" s="210"/>
      <c r="BC275" s="210"/>
      <c r="BD275" s="210"/>
      <c r="BE275" s="210"/>
      <c r="BF275" s="210"/>
      <c r="BG275" s="210"/>
      <c r="BH275" s="210"/>
    </row>
    <row r="276" spans="1:60" outlineLevel="1" x14ac:dyDescent="0.25">
      <c r="A276" s="211"/>
      <c r="B276" s="217"/>
      <c r="C276" s="265" t="s">
        <v>464</v>
      </c>
      <c r="D276" s="222"/>
      <c r="E276" s="228">
        <v>26.84</v>
      </c>
      <c r="F276" s="232"/>
      <c r="G276" s="232"/>
      <c r="H276" s="232"/>
      <c r="I276" s="232"/>
      <c r="J276" s="232"/>
      <c r="K276" s="232"/>
      <c r="L276" s="232"/>
      <c r="M276" s="232"/>
      <c r="N276" s="220"/>
      <c r="O276" s="220"/>
      <c r="P276" s="220"/>
      <c r="Q276" s="220"/>
      <c r="R276" s="220"/>
      <c r="S276" s="220"/>
      <c r="T276" s="221"/>
      <c r="U276" s="22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 t="s">
        <v>131</v>
      </c>
      <c r="AF276" s="210">
        <v>0</v>
      </c>
      <c r="AG276" s="210"/>
      <c r="AH276" s="210"/>
      <c r="AI276" s="210"/>
      <c r="AJ276" s="210"/>
      <c r="AK276" s="210"/>
      <c r="AL276" s="210"/>
      <c r="AM276" s="210"/>
      <c r="AN276" s="210"/>
      <c r="AO276" s="210"/>
      <c r="AP276" s="210"/>
      <c r="AQ276" s="210"/>
      <c r="AR276" s="210"/>
      <c r="AS276" s="210"/>
      <c r="AT276" s="210"/>
      <c r="AU276" s="210"/>
      <c r="AV276" s="210"/>
      <c r="AW276" s="210"/>
      <c r="AX276" s="210"/>
      <c r="AY276" s="210"/>
      <c r="AZ276" s="210"/>
      <c r="BA276" s="210"/>
      <c r="BB276" s="210"/>
      <c r="BC276" s="210"/>
      <c r="BD276" s="210"/>
      <c r="BE276" s="210"/>
      <c r="BF276" s="210"/>
      <c r="BG276" s="210"/>
      <c r="BH276" s="210"/>
    </row>
    <row r="277" spans="1:60" outlineLevel="1" x14ac:dyDescent="0.25">
      <c r="A277" s="211">
        <v>126</v>
      </c>
      <c r="B277" s="217" t="s">
        <v>465</v>
      </c>
      <c r="C277" s="264" t="s">
        <v>466</v>
      </c>
      <c r="D277" s="219" t="s">
        <v>244</v>
      </c>
      <c r="E277" s="227">
        <v>3415.8335000000002</v>
      </c>
      <c r="F277" s="231">
        <f>H277+J277</f>
        <v>0</v>
      </c>
      <c r="G277" s="232">
        <f>ROUND(E277*F277,2)</f>
        <v>0</v>
      </c>
      <c r="H277" s="232"/>
      <c r="I277" s="232">
        <f>ROUND(E277*H277,2)</f>
        <v>0</v>
      </c>
      <c r="J277" s="232"/>
      <c r="K277" s="232">
        <f>ROUND(E277*J277,2)</f>
        <v>0</v>
      </c>
      <c r="L277" s="232">
        <v>21</v>
      </c>
      <c r="M277" s="232">
        <f>G277*(1+L277/100)</f>
        <v>0</v>
      </c>
      <c r="N277" s="220">
        <v>0</v>
      </c>
      <c r="O277" s="220">
        <f>ROUND(E277*N277,5)</f>
        <v>0</v>
      </c>
      <c r="P277" s="220">
        <v>0</v>
      </c>
      <c r="Q277" s="220">
        <f>ROUND(E277*P277,5)</f>
        <v>0</v>
      </c>
      <c r="R277" s="220"/>
      <c r="S277" s="220"/>
      <c r="T277" s="221">
        <v>0</v>
      </c>
      <c r="U277" s="220">
        <f>ROUND(E277*T277,2)</f>
        <v>0</v>
      </c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 t="s">
        <v>119</v>
      </c>
      <c r="AF277" s="210"/>
      <c r="AG277" s="210"/>
      <c r="AH277" s="210"/>
      <c r="AI277" s="210"/>
      <c r="AJ277" s="210"/>
      <c r="AK277" s="210"/>
      <c r="AL277" s="210"/>
      <c r="AM277" s="210"/>
      <c r="AN277" s="210"/>
      <c r="AO277" s="210"/>
      <c r="AP277" s="210"/>
      <c r="AQ277" s="210"/>
      <c r="AR277" s="210"/>
      <c r="AS277" s="210"/>
      <c r="AT277" s="210"/>
      <c r="AU277" s="210"/>
      <c r="AV277" s="210"/>
      <c r="AW277" s="210"/>
      <c r="AX277" s="210"/>
      <c r="AY277" s="210"/>
      <c r="AZ277" s="210"/>
      <c r="BA277" s="210"/>
      <c r="BB277" s="210"/>
      <c r="BC277" s="210"/>
      <c r="BD277" s="210"/>
      <c r="BE277" s="210"/>
      <c r="BF277" s="210"/>
      <c r="BG277" s="210"/>
      <c r="BH277" s="210"/>
    </row>
    <row r="278" spans="1:60" outlineLevel="1" x14ac:dyDescent="0.25">
      <c r="A278" s="211"/>
      <c r="B278" s="217"/>
      <c r="C278" s="265" t="s">
        <v>467</v>
      </c>
      <c r="D278" s="222"/>
      <c r="E278" s="228">
        <v>3415.8335000000002</v>
      </c>
      <c r="F278" s="232"/>
      <c r="G278" s="232"/>
      <c r="H278" s="232"/>
      <c r="I278" s="232"/>
      <c r="J278" s="232"/>
      <c r="K278" s="232"/>
      <c r="L278" s="232"/>
      <c r="M278" s="232"/>
      <c r="N278" s="220"/>
      <c r="O278" s="220"/>
      <c r="P278" s="220"/>
      <c r="Q278" s="220"/>
      <c r="R278" s="220"/>
      <c r="S278" s="220"/>
      <c r="T278" s="221"/>
      <c r="U278" s="22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 t="s">
        <v>131</v>
      </c>
      <c r="AF278" s="210">
        <v>0</v>
      </c>
      <c r="AG278" s="210"/>
      <c r="AH278" s="210"/>
      <c r="AI278" s="210"/>
      <c r="AJ278" s="210"/>
      <c r="AK278" s="210"/>
      <c r="AL278" s="210"/>
      <c r="AM278" s="210"/>
      <c r="AN278" s="210"/>
      <c r="AO278" s="210"/>
      <c r="AP278" s="210"/>
      <c r="AQ278" s="210"/>
      <c r="AR278" s="210"/>
      <c r="AS278" s="210"/>
      <c r="AT278" s="210"/>
      <c r="AU278" s="210"/>
      <c r="AV278" s="210"/>
      <c r="AW278" s="210"/>
      <c r="AX278" s="210"/>
      <c r="AY278" s="210"/>
      <c r="AZ278" s="210"/>
      <c r="BA278" s="210"/>
      <c r="BB278" s="210"/>
      <c r="BC278" s="210"/>
      <c r="BD278" s="210"/>
      <c r="BE278" s="210"/>
      <c r="BF278" s="210"/>
      <c r="BG278" s="210"/>
      <c r="BH278" s="210"/>
    </row>
    <row r="279" spans="1:60" outlineLevel="1" x14ac:dyDescent="0.25">
      <c r="A279" s="211">
        <v>127</v>
      </c>
      <c r="B279" s="217" t="s">
        <v>468</v>
      </c>
      <c r="C279" s="264" t="s">
        <v>469</v>
      </c>
      <c r="D279" s="219" t="s">
        <v>244</v>
      </c>
      <c r="E279" s="227">
        <v>6.6</v>
      </c>
      <c r="F279" s="231">
        <f>H279+J279</f>
        <v>0</v>
      </c>
      <c r="G279" s="232">
        <f>ROUND(E279*F279,2)</f>
        <v>0</v>
      </c>
      <c r="H279" s="232"/>
      <c r="I279" s="232">
        <f>ROUND(E279*H279,2)</f>
        <v>0</v>
      </c>
      <c r="J279" s="232"/>
      <c r="K279" s="232">
        <f>ROUND(E279*J279,2)</f>
        <v>0</v>
      </c>
      <c r="L279" s="232">
        <v>21</v>
      </c>
      <c r="M279" s="232">
        <f>G279*(1+L279/100)</f>
        <v>0</v>
      </c>
      <c r="N279" s="220">
        <v>0</v>
      </c>
      <c r="O279" s="220">
        <f>ROUND(E279*N279,5)</f>
        <v>0</v>
      </c>
      <c r="P279" s="220">
        <v>0</v>
      </c>
      <c r="Q279" s="220">
        <f>ROUND(E279*P279,5)</f>
        <v>0</v>
      </c>
      <c r="R279" s="220"/>
      <c r="S279" s="220"/>
      <c r="T279" s="221">
        <v>0.56399999999999995</v>
      </c>
      <c r="U279" s="220">
        <f>ROUND(E279*T279,2)</f>
        <v>3.72</v>
      </c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 t="s">
        <v>119</v>
      </c>
      <c r="AF279" s="210"/>
      <c r="AG279" s="210"/>
      <c r="AH279" s="210"/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</row>
    <row r="280" spans="1:60" outlineLevel="1" x14ac:dyDescent="0.25">
      <c r="A280" s="211">
        <v>128</v>
      </c>
      <c r="B280" s="217" t="s">
        <v>470</v>
      </c>
      <c r="C280" s="264" t="s">
        <v>471</v>
      </c>
      <c r="D280" s="219" t="s">
        <v>244</v>
      </c>
      <c r="E280" s="227">
        <v>148.5145</v>
      </c>
      <c r="F280" s="231">
        <f>H280+J280</f>
        <v>0</v>
      </c>
      <c r="G280" s="232">
        <f>ROUND(E280*F280,2)</f>
        <v>0</v>
      </c>
      <c r="H280" s="232"/>
      <c r="I280" s="232">
        <f>ROUND(E280*H280,2)</f>
        <v>0</v>
      </c>
      <c r="J280" s="232"/>
      <c r="K280" s="232">
        <f>ROUND(E280*J280,2)</f>
        <v>0</v>
      </c>
      <c r="L280" s="232">
        <v>21</v>
      </c>
      <c r="M280" s="232">
        <f>G280*(1+L280/100)</f>
        <v>0</v>
      </c>
      <c r="N280" s="220">
        <v>0</v>
      </c>
      <c r="O280" s="220">
        <f>ROUND(E280*N280,5)</f>
        <v>0</v>
      </c>
      <c r="P280" s="220">
        <v>0</v>
      </c>
      <c r="Q280" s="220">
        <f>ROUND(E280*P280,5)</f>
        <v>0</v>
      </c>
      <c r="R280" s="220"/>
      <c r="S280" s="220"/>
      <c r="T280" s="221">
        <v>9.9000000000000005E-2</v>
      </c>
      <c r="U280" s="220">
        <f>ROUND(E280*T280,2)</f>
        <v>14.7</v>
      </c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 t="s">
        <v>119</v>
      </c>
      <c r="AF280" s="210"/>
      <c r="AG280" s="210"/>
      <c r="AH280" s="210"/>
      <c r="AI280" s="210"/>
      <c r="AJ280" s="210"/>
      <c r="AK280" s="210"/>
      <c r="AL280" s="210"/>
      <c r="AM280" s="210"/>
      <c r="AN280" s="210"/>
      <c r="AO280" s="210"/>
      <c r="AP280" s="210"/>
      <c r="AQ280" s="210"/>
      <c r="AR280" s="210"/>
      <c r="AS280" s="210"/>
      <c r="AT280" s="210"/>
      <c r="AU280" s="210"/>
      <c r="AV280" s="210"/>
      <c r="AW280" s="210"/>
      <c r="AX280" s="210"/>
      <c r="AY280" s="210"/>
      <c r="AZ280" s="210"/>
      <c r="BA280" s="210"/>
      <c r="BB280" s="210"/>
      <c r="BC280" s="210"/>
      <c r="BD280" s="210"/>
      <c r="BE280" s="210"/>
      <c r="BF280" s="210"/>
      <c r="BG280" s="210"/>
      <c r="BH280" s="210"/>
    </row>
    <row r="281" spans="1:60" outlineLevel="1" x14ac:dyDescent="0.25">
      <c r="A281" s="211">
        <v>129</v>
      </c>
      <c r="B281" s="217" t="s">
        <v>472</v>
      </c>
      <c r="C281" s="264" t="s">
        <v>473</v>
      </c>
      <c r="D281" s="219" t="s">
        <v>244</v>
      </c>
      <c r="E281" s="227">
        <v>148.4145</v>
      </c>
      <c r="F281" s="231">
        <f>H281+J281</f>
        <v>0</v>
      </c>
      <c r="G281" s="232">
        <f>ROUND(E281*F281,2)</f>
        <v>0</v>
      </c>
      <c r="H281" s="232"/>
      <c r="I281" s="232">
        <f>ROUND(E281*H281,2)</f>
        <v>0</v>
      </c>
      <c r="J281" s="232"/>
      <c r="K281" s="232">
        <f>ROUND(E281*J281,2)</f>
        <v>0</v>
      </c>
      <c r="L281" s="232">
        <v>21</v>
      </c>
      <c r="M281" s="232">
        <f>G281*(1+L281/100)</f>
        <v>0</v>
      </c>
      <c r="N281" s="220">
        <v>0</v>
      </c>
      <c r="O281" s="220">
        <f>ROUND(E281*N281,5)</f>
        <v>0</v>
      </c>
      <c r="P281" s="220">
        <v>0</v>
      </c>
      <c r="Q281" s="220">
        <f>ROUND(E281*P281,5)</f>
        <v>0</v>
      </c>
      <c r="R281" s="220"/>
      <c r="S281" s="220"/>
      <c r="T281" s="221">
        <v>6.0000000000000001E-3</v>
      </c>
      <c r="U281" s="220">
        <f>ROUND(E281*T281,2)</f>
        <v>0.89</v>
      </c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 t="s">
        <v>119</v>
      </c>
      <c r="AF281" s="210"/>
      <c r="AG281" s="210"/>
      <c r="AH281" s="210"/>
      <c r="AI281" s="210"/>
      <c r="AJ281" s="210"/>
      <c r="AK281" s="210"/>
      <c r="AL281" s="210"/>
      <c r="AM281" s="210"/>
      <c r="AN281" s="210"/>
      <c r="AO281" s="210"/>
      <c r="AP281" s="210"/>
      <c r="AQ281" s="210"/>
      <c r="AR281" s="210"/>
      <c r="AS281" s="210"/>
      <c r="AT281" s="210"/>
      <c r="AU281" s="210"/>
      <c r="AV281" s="210"/>
      <c r="AW281" s="210"/>
      <c r="AX281" s="210"/>
      <c r="AY281" s="210"/>
      <c r="AZ281" s="210"/>
      <c r="BA281" s="210"/>
      <c r="BB281" s="210"/>
      <c r="BC281" s="210"/>
      <c r="BD281" s="210"/>
      <c r="BE281" s="210"/>
      <c r="BF281" s="210"/>
      <c r="BG281" s="210"/>
      <c r="BH281" s="210"/>
    </row>
    <row r="282" spans="1:60" x14ac:dyDescent="0.25">
      <c r="A282" s="212" t="s">
        <v>114</v>
      </c>
      <c r="B282" s="218" t="s">
        <v>85</v>
      </c>
      <c r="C282" s="267" t="s">
        <v>86</v>
      </c>
      <c r="D282" s="224"/>
      <c r="E282" s="230"/>
      <c r="F282" s="233"/>
      <c r="G282" s="233">
        <f>SUMIF(AE283:AE288,"&lt;&gt;NOR",G283:G288)</f>
        <v>0</v>
      </c>
      <c r="H282" s="233"/>
      <c r="I282" s="233">
        <f>SUM(I283:I288)</f>
        <v>0</v>
      </c>
      <c r="J282" s="233"/>
      <c r="K282" s="233">
        <f>SUM(K283:K288)</f>
        <v>0</v>
      </c>
      <c r="L282" s="233"/>
      <c r="M282" s="233">
        <f>SUM(M283:M288)</f>
        <v>0</v>
      </c>
      <c r="N282" s="225"/>
      <c r="O282" s="225">
        <f>SUM(O283:O288)</f>
        <v>0</v>
      </c>
      <c r="P282" s="225"/>
      <c r="Q282" s="225">
        <f>SUM(Q283:Q288)</f>
        <v>0</v>
      </c>
      <c r="R282" s="225"/>
      <c r="S282" s="225"/>
      <c r="T282" s="226"/>
      <c r="U282" s="225">
        <f>SUM(U283:U288)</f>
        <v>0</v>
      </c>
      <c r="AE282" t="s">
        <v>115</v>
      </c>
    </row>
    <row r="283" spans="1:60" ht="20.399999999999999" outlineLevel="1" x14ac:dyDescent="0.25">
      <c r="A283" s="211">
        <v>130</v>
      </c>
      <c r="B283" s="217" t="s">
        <v>474</v>
      </c>
      <c r="C283" s="264" t="s">
        <v>475</v>
      </c>
      <c r="D283" s="219" t="s">
        <v>244</v>
      </c>
      <c r="E283" s="227">
        <v>236.05611200000001</v>
      </c>
      <c r="F283" s="231">
        <f>H283+J283</f>
        <v>0</v>
      </c>
      <c r="G283" s="232">
        <f>ROUND(E283*F283,2)</f>
        <v>0</v>
      </c>
      <c r="H283" s="232"/>
      <c r="I283" s="232">
        <f>ROUND(E283*H283,2)</f>
        <v>0</v>
      </c>
      <c r="J283" s="232"/>
      <c r="K283" s="232">
        <f>ROUND(E283*J283,2)</f>
        <v>0</v>
      </c>
      <c r="L283" s="232">
        <v>21</v>
      </c>
      <c r="M283" s="232">
        <f>G283*(1+L283/100)</f>
        <v>0</v>
      </c>
      <c r="N283" s="220">
        <v>0</v>
      </c>
      <c r="O283" s="220">
        <f>ROUND(E283*N283,5)</f>
        <v>0</v>
      </c>
      <c r="P283" s="220">
        <v>0</v>
      </c>
      <c r="Q283" s="220">
        <f>ROUND(E283*P283,5)</f>
        <v>0</v>
      </c>
      <c r="R283" s="220"/>
      <c r="S283" s="220"/>
      <c r="T283" s="221">
        <v>0</v>
      </c>
      <c r="U283" s="220">
        <f>ROUND(E283*T283,2)</f>
        <v>0</v>
      </c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 t="s">
        <v>119</v>
      </c>
      <c r="AF283" s="210"/>
      <c r="AG283" s="210"/>
      <c r="AH283" s="210"/>
      <c r="AI283" s="210"/>
      <c r="AJ283" s="210"/>
      <c r="AK283" s="210"/>
      <c r="AL283" s="210"/>
      <c r="AM283" s="210"/>
      <c r="AN283" s="210"/>
      <c r="AO283" s="210"/>
      <c r="AP283" s="210"/>
      <c r="AQ283" s="210"/>
      <c r="AR283" s="210"/>
      <c r="AS283" s="210"/>
      <c r="AT283" s="210"/>
      <c r="AU283" s="210"/>
      <c r="AV283" s="210"/>
      <c r="AW283" s="210"/>
      <c r="AX283" s="210"/>
      <c r="AY283" s="210"/>
      <c r="AZ283" s="210"/>
      <c r="BA283" s="210"/>
      <c r="BB283" s="210"/>
      <c r="BC283" s="210"/>
      <c r="BD283" s="210"/>
      <c r="BE283" s="210"/>
      <c r="BF283" s="210"/>
      <c r="BG283" s="210"/>
      <c r="BH283" s="210"/>
    </row>
    <row r="284" spans="1:60" outlineLevel="1" x14ac:dyDescent="0.25">
      <c r="A284" s="211"/>
      <c r="B284" s="217"/>
      <c r="C284" s="265" t="s">
        <v>476</v>
      </c>
      <c r="D284" s="222"/>
      <c r="E284" s="228">
        <v>236.05611200000001</v>
      </c>
      <c r="F284" s="232"/>
      <c r="G284" s="232"/>
      <c r="H284" s="232"/>
      <c r="I284" s="232"/>
      <c r="J284" s="232"/>
      <c r="K284" s="232"/>
      <c r="L284" s="232"/>
      <c r="M284" s="232"/>
      <c r="N284" s="220"/>
      <c r="O284" s="220"/>
      <c r="P284" s="220"/>
      <c r="Q284" s="220"/>
      <c r="R284" s="220"/>
      <c r="S284" s="220"/>
      <c r="T284" s="221"/>
      <c r="U284" s="22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 t="s">
        <v>131</v>
      </c>
      <c r="AF284" s="210">
        <v>0</v>
      </c>
      <c r="AG284" s="210"/>
      <c r="AH284" s="210"/>
      <c r="AI284" s="210"/>
      <c r="AJ284" s="210"/>
      <c r="AK284" s="210"/>
      <c r="AL284" s="210"/>
      <c r="AM284" s="210"/>
      <c r="AN284" s="210"/>
      <c r="AO284" s="210"/>
      <c r="AP284" s="210"/>
      <c r="AQ284" s="210"/>
      <c r="AR284" s="210"/>
      <c r="AS284" s="210"/>
      <c r="AT284" s="210"/>
      <c r="AU284" s="210"/>
      <c r="AV284" s="210"/>
      <c r="AW284" s="210"/>
      <c r="AX284" s="210"/>
      <c r="AY284" s="210"/>
      <c r="AZ284" s="210"/>
      <c r="BA284" s="210"/>
      <c r="BB284" s="210"/>
      <c r="BC284" s="210"/>
      <c r="BD284" s="210"/>
      <c r="BE284" s="210"/>
      <c r="BF284" s="210"/>
      <c r="BG284" s="210"/>
      <c r="BH284" s="210"/>
    </row>
    <row r="285" spans="1:60" outlineLevel="1" x14ac:dyDescent="0.25">
      <c r="A285" s="211">
        <v>131</v>
      </c>
      <c r="B285" s="217" t="s">
        <v>477</v>
      </c>
      <c r="C285" s="264" t="s">
        <v>478</v>
      </c>
      <c r="D285" s="219" t="s">
        <v>244</v>
      </c>
      <c r="E285" s="227">
        <v>2.88</v>
      </c>
      <c r="F285" s="231">
        <f>H285+J285</f>
        <v>0</v>
      </c>
      <c r="G285" s="232">
        <f>ROUND(E285*F285,2)</f>
        <v>0</v>
      </c>
      <c r="H285" s="232"/>
      <c r="I285" s="232">
        <f>ROUND(E285*H285,2)</f>
        <v>0</v>
      </c>
      <c r="J285" s="232"/>
      <c r="K285" s="232">
        <f>ROUND(E285*J285,2)</f>
        <v>0</v>
      </c>
      <c r="L285" s="232">
        <v>21</v>
      </c>
      <c r="M285" s="232">
        <f>G285*(1+L285/100)</f>
        <v>0</v>
      </c>
      <c r="N285" s="220">
        <v>0</v>
      </c>
      <c r="O285" s="220">
        <f>ROUND(E285*N285,5)</f>
        <v>0</v>
      </c>
      <c r="P285" s="220">
        <v>0</v>
      </c>
      <c r="Q285" s="220">
        <f>ROUND(E285*P285,5)</f>
        <v>0</v>
      </c>
      <c r="R285" s="220"/>
      <c r="S285" s="220"/>
      <c r="T285" s="221">
        <v>0</v>
      </c>
      <c r="U285" s="220">
        <f>ROUND(E285*T285,2)</f>
        <v>0</v>
      </c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 t="s">
        <v>119</v>
      </c>
      <c r="AF285" s="210"/>
      <c r="AG285" s="210"/>
      <c r="AH285" s="210"/>
      <c r="AI285" s="210"/>
      <c r="AJ285" s="210"/>
      <c r="AK285" s="210"/>
      <c r="AL285" s="210"/>
      <c r="AM285" s="210"/>
      <c r="AN285" s="210"/>
      <c r="AO285" s="210"/>
      <c r="AP285" s="210"/>
      <c r="AQ285" s="210"/>
      <c r="AR285" s="210"/>
      <c r="AS285" s="210"/>
      <c r="AT285" s="210"/>
      <c r="AU285" s="210"/>
      <c r="AV285" s="210"/>
      <c r="AW285" s="210"/>
      <c r="AX285" s="210"/>
      <c r="AY285" s="210"/>
      <c r="AZ285" s="210"/>
      <c r="BA285" s="210"/>
      <c r="BB285" s="210"/>
      <c r="BC285" s="210"/>
      <c r="BD285" s="210"/>
      <c r="BE285" s="210"/>
      <c r="BF285" s="210"/>
      <c r="BG285" s="210"/>
      <c r="BH285" s="210"/>
    </row>
    <row r="286" spans="1:60" outlineLevel="1" x14ac:dyDescent="0.25">
      <c r="A286" s="211">
        <v>132</v>
      </c>
      <c r="B286" s="217" t="s">
        <v>479</v>
      </c>
      <c r="C286" s="264" t="s">
        <v>480</v>
      </c>
      <c r="D286" s="219" t="s">
        <v>244</v>
      </c>
      <c r="E286" s="227">
        <v>118.7945</v>
      </c>
      <c r="F286" s="231">
        <f>H286+J286</f>
        <v>0</v>
      </c>
      <c r="G286" s="232">
        <f>ROUND(E286*F286,2)</f>
        <v>0</v>
      </c>
      <c r="H286" s="232"/>
      <c r="I286" s="232">
        <f>ROUND(E286*H286,2)</f>
        <v>0</v>
      </c>
      <c r="J286" s="232"/>
      <c r="K286" s="232">
        <f>ROUND(E286*J286,2)</f>
        <v>0</v>
      </c>
      <c r="L286" s="232">
        <v>21</v>
      </c>
      <c r="M286" s="232">
        <f>G286*(1+L286/100)</f>
        <v>0</v>
      </c>
      <c r="N286" s="220">
        <v>0</v>
      </c>
      <c r="O286" s="220">
        <f>ROUND(E286*N286,5)</f>
        <v>0</v>
      </c>
      <c r="P286" s="220">
        <v>0</v>
      </c>
      <c r="Q286" s="220">
        <f>ROUND(E286*P286,5)</f>
        <v>0</v>
      </c>
      <c r="R286" s="220"/>
      <c r="S286" s="220"/>
      <c r="T286" s="221">
        <v>0</v>
      </c>
      <c r="U286" s="220">
        <f>ROUND(E286*T286,2)</f>
        <v>0</v>
      </c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 t="s">
        <v>119</v>
      </c>
      <c r="AF286" s="210"/>
      <c r="AG286" s="210"/>
      <c r="AH286" s="210"/>
      <c r="AI286" s="210"/>
      <c r="AJ286" s="210"/>
      <c r="AK286" s="210"/>
      <c r="AL286" s="210"/>
      <c r="AM286" s="210"/>
      <c r="AN286" s="210"/>
      <c r="AO286" s="210"/>
      <c r="AP286" s="210"/>
      <c r="AQ286" s="210"/>
      <c r="AR286" s="210"/>
      <c r="AS286" s="210"/>
      <c r="AT286" s="210"/>
      <c r="AU286" s="210"/>
      <c r="AV286" s="210"/>
      <c r="AW286" s="210"/>
      <c r="AX286" s="210"/>
      <c r="AY286" s="210"/>
      <c r="AZ286" s="210"/>
      <c r="BA286" s="210"/>
      <c r="BB286" s="210"/>
      <c r="BC286" s="210"/>
      <c r="BD286" s="210"/>
      <c r="BE286" s="210"/>
      <c r="BF286" s="210"/>
      <c r="BG286" s="210"/>
      <c r="BH286" s="210"/>
    </row>
    <row r="287" spans="1:60" outlineLevel="1" x14ac:dyDescent="0.25">
      <c r="A287" s="211"/>
      <c r="B287" s="217"/>
      <c r="C287" s="265" t="s">
        <v>463</v>
      </c>
      <c r="D287" s="222"/>
      <c r="E287" s="228">
        <v>118.7945</v>
      </c>
      <c r="F287" s="232"/>
      <c r="G287" s="232"/>
      <c r="H287" s="232"/>
      <c r="I287" s="232"/>
      <c r="J287" s="232"/>
      <c r="K287" s="232"/>
      <c r="L287" s="232"/>
      <c r="M287" s="232"/>
      <c r="N287" s="220"/>
      <c r="O287" s="220"/>
      <c r="P287" s="220"/>
      <c r="Q287" s="220"/>
      <c r="R287" s="220"/>
      <c r="S287" s="220"/>
      <c r="T287" s="221"/>
      <c r="U287" s="22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 t="s">
        <v>131</v>
      </c>
      <c r="AF287" s="210">
        <v>0</v>
      </c>
      <c r="AG287" s="210"/>
      <c r="AH287" s="210"/>
      <c r="AI287" s="210"/>
      <c r="AJ287" s="210"/>
      <c r="AK287" s="210"/>
      <c r="AL287" s="210"/>
      <c r="AM287" s="210"/>
      <c r="AN287" s="210"/>
      <c r="AO287" s="210"/>
      <c r="AP287" s="210"/>
      <c r="AQ287" s="210"/>
      <c r="AR287" s="210"/>
      <c r="AS287" s="210"/>
      <c r="AT287" s="210"/>
      <c r="AU287" s="210"/>
      <c r="AV287" s="210"/>
      <c r="AW287" s="210"/>
      <c r="AX287" s="210"/>
      <c r="AY287" s="210"/>
      <c r="AZ287" s="210"/>
      <c r="BA287" s="210"/>
      <c r="BB287" s="210"/>
      <c r="BC287" s="210"/>
      <c r="BD287" s="210"/>
      <c r="BE287" s="210"/>
      <c r="BF287" s="210"/>
      <c r="BG287" s="210"/>
      <c r="BH287" s="210"/>
    </row>
    <row r="288" spans="1:60" ht="20.399999999999999" outlineLevel="1" x14ac:dyDescent="0.25">
      <c r="A288" s="211">
        <v>133</v>
      </c>
      <c r="B288" s="217" t="s">
        <v>481</v>
      </c>
      <c r="C288" s="264" t="s">
        <v>482</v>
      </c>
      <c r="D288" s="219" t="s">
        <v>244</v>
      </c>
      <c r="E288" s="227">
        <v>26.84</v>
      </c>
      <c r="F288" s="231">
        <f>H288+J288</f>
        <v>0</v>
      </c>
      <c r="G288" s="232">
        <f>ROUND(E288*F288,2)</f>
        <v>0</v>
      </c>
      <c r="H288" s="232"/>
      <c r="I288" s="232">
        <f>ROUND(E288*H288,2)</f>
        <v>0</v>
      </c>
      <c r="J288" s="232"/>
      <c r="K288" s="232">
        <f>ROUND(E288*J288,2)</f>
        <v>0</v>
      </c>
      <c r="L288" s="232">
        <v>21</v>
      </c>
      <c r="M288" s="232">
        <f>G288*(1+L288/100)</f>
        <v>0</v>
      </c>
      <c r="N288" s="220">
        <v>0</v>
      </c>
      <c r="O288" s="220">
        <f>ROUND(E288*N288,5)</f>
        <v>0</v>
      </c>
      <c r="P288" s="220">
        <v>0</v>
      </c>
      <c r="Q288" s="220">
        <f>ROUND(E288*P288,5)</f>
        <v>0</v>
      </c>
      <c r="R288" s="220"/>
      <c r="S288" s="220"/>
      <c r="T288" s="221">
        <v>0</v>
      </c>
      <c r="U288" s="220">
        <f>ROUND(E288*T288,2)</f>
        <v>0</v>
      </c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 t="s">
        <v>119</v>
      </c>
      <c r="AF288" s="210"/>
      <c r="AG288" s="210"/>
      <c r="AH288" s="210"/>
      <c r="AI288" s="210"/>
      <c r="AJ288" s="210"/>
      <c r="AK288" s="210"/>
      <c r="AL288" s="210"/>
      <c r="AM288" s="210"/>
      <c r="AN288" s="210"/>
      <c r="AO288" s="210"/>
      <c r="AP288" s="210"/>
      <c r="AQ288" s="210"/>
      <c r="AR288" s="210"/>
      <c r="AS288" s="210"/>
      <c r="AT288" s="210"/>
      <c r="AU288" s="210"/>
      <c r="AV288" s="210"/>
      <c r="AW288" s="210"/>
      <c r="AX288" s="210"/>
      <c r="AY288" s="210"/>
      <c r="AZ288" s="210"/>
      <c r="BA288" s="210"/>
      <c r="BB288" s="210"/>
      <c r="BC288" s="210"/>
      <c r="BD288" s="210"/>
      <c r="BE288" s="210"/>
      <c r="BF288" s="210"/>
      <c r="BG288" s="210"/>
      <c r="BH288" s="210"/>
    </row>
    <row r="289" spans="1:60" x14ac:dyDescent="0.25">
      <c r="A289" s="212" t="s">
        <v>114</v>
      </c>
      <c r="B289" s="218" t="s">
        <v>87</v>
      </c>
      <c r="C289" s="267" t="s">
        <v>26</v>
      </c>
      <c r="D289" s="224"/>
      <c r="E289" s="230"/>
      <c r="F289" s="233"/>
      <c r="G289" s="233">
        <f>SUMIF(AE290:AE301,"&lt;&gt;NOR",G290:G301)</f>
        <v>0</v>
      </c>
      <c r="H289" s="233"/>
      <c r="I289" s="233">
        <f>SUM(I290:I301)</f>
        <v>0</v>
      </c>
      <c r="J289" s="233"/>
      <c r="K289" s="233">
        <f>SUM(K290:K301)</f>
        <v>0</v>
      </c>
      <c r="L289" s="233"/>
      <c r="M289" s="233">
        <f>SUM(M290:M301)</f>
        <v>0</v>
      </c>
      <c r="N289" s="225"/>
      <c r="O289" s="225">
        <f>SUM(O290:O301)</f>
        <v>0</v>
      </c>
      <c r="P289" s="225"/>
      <c r="Q289" s="225">
        <f>SUM(Q290:Q301)</f>
        <v>0</v>
      </c>
      <c r="R289" s="225"/>
      <c r="S289" s="225"/>
      <c r="T289" s="226"/>
      <c r="U289" s="225">
        <f>SUM(U290:U301)</f>
        <v>0</v>
      </c>
      <c r="AE289" t="s">
        <v>115</v>
      </c>
    </row>
    <row r="290" spans="1:60" outlineLevel="1" x14ac:dyDescent="0.25">
      <c r="A290" s="211">
        <v>134</v>
      </c>
      <c r="B290" s="217" t="s">
        <v>483</v>
      </c>
      <c r="C290" s="264" t="s">
        <v>484</v>
      </c>
      <c r="D290" s="219" t="s">
        <v>485</v>
      </c>
      <c r="E290" s="227">
        <v>1</v>
      </c>
      <c r="F290" s="231">
        <f>H290+J290</f>
        <v>0</v>
      </c>
      <c r="G290" s="232">
        <f>ROUND(E290*F290,2)</f>
        <v>0</v>
      </c>
      <c r="H290" s="232"/>
      <c r="I290" s="232">
        <f>ROUND(E290*H290,2)</f>
        <v>0</v>
      </c>
      <c r="J290" s="232"/>
      <c r="K290" s="232">
        <f>ROUND(E290*J290,2)</f>
        <v>0</v>
      </c>
      <c r="L290" s="232">
        <v>21</v>
      </c>
      <c r="M290" s="232">
        <f>G290*(1+L290/100)</f>
        <v>0</v>
      </c>
      <c r="N290" s="220">
        <v>0</v>
      </c>
      <c r="O290" s="220">
        <f>ROUND(E290*N290,5)</f>
        <v>0</v>
      </c>
      <c r="P290" s="220">
        <v>0</v>
      </c>
      <c r="Q290" s="220">
        <f>ROUND(E290*P290,5)</f>
        <v>0</v>
      </c>
      <c r="R290" s="220"/>
      <c r="S290" s="220"/>
      <c r="T290" s="221">
        <v>0</v>
      </c>
      <c r="U290" s="220">
        <f>ROUND(E290*T290,2)</f>
        <v>0</v>
      </c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 t="s">
        <v>119</v>
      </c>
      <c r="AF290" s="210"/>
      <c r="AG290" s="210"/>
      <c r="AH290" s="210"/>
      <c r="AI290" s="210"/>
      <c r="AJ290" s="210"/>
      <c r="AK290" s="210"/>
      <c r="AL290" s="210"/>
      <c r="AM290" s="210"/>
      <c r="AN290" s="210"/>
      <c r="AO290" s="210"/>
      <c r="AP290" s="210"/>
      <c r="AQ290" s="210"/>
      <c r="AR290" s="210"/>
      <c r="AS290" s="210"/>
      <c r="AT290" s="210"/>
      <c r="AU290" s="210"/>
      <c r="AV290" s="210"/>
      <c r="AW290" s="210"/>
      <c r="AX290" s="210"/>
      <c r="AY290" s="210"/>
      <c r="AZ290" s="210"/>
      <c r="BA290" s="210"/>
      <c r="BB290" s="210"/>
      <c r="BC290" s="210"/>
      <c r="BD290" s="210"/>
      <c r="BE290" s="210"/>
      <c r="BF290" s="210"/>
      <c r="BG290" s="210"/>
      <c r="BH290" s="210"/>
    </row>
    <row r="291" spans="1:60" outlineLevel="1" x14ac:dyDescent="0.25">
      <c r="A291" s="211">
        <v>135</v>
      </c>
      <c r="B291" s="217" t="s">
        <v>486</v>
      </c>
      <c r="C291" s="264" t="s">
        <v>487</v>
      </c>
      <c r="D291" s="219" t="s">
        <v>485</v>
      </c>
      <c r="E291" s="227">
        <v>1</v>
      </c>
      <c r="F291" s="231">
        <f>H291+J291</f>
        <v>0</v>
      </c>
      <c r="G291" s="232">
        <f>ROUND(E291*F291,2)</f>
        <v>0</v>
      </c>
      <c r="H291" s="232"/>
      <c r="I291" s="232">
        <f>ROUND(E291*H291,2)</f>
        <v>0</v>
      </c>
      <c r="J291" s="232"/>
      <c r="K291" s="232">
        <f>ROUND(E291*J291,2)</f>
        <v>0</v>
      </c>
      <c r="L291" s="232">
        <v>21</v>
      </c>
      <c r="M291" s="232">
        <f>G291*(1+L291/100)</f>
        <v>0</v>
      </c>
      <c r="N291" s="220">
        <v>0</v>
      </c>
      <c r="O291" s="220">
        <f>ROUND(E291*N291,5)</f>
        <v>0</v>
      </c>
      <c r="P291" s="220">
        <v>0</v>
      </c>
      <c r="Q291" s="220">
        <f>ROUND(E291*P291,5)</f>
        <v>0</v>
      </c>
      <c r="R291" s="220"/>
      <c r="S291" s="220"/>
      <c r="T291" s="221">
        <v>0</v>
      </c>
      <c r="U291" s="220">
        <f>ROUND(E291*T291,2)</f>
        <v>0</v>
      </c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 t="s">
        <v>119</v>
      </c>
      <c r="AF291" s="210"/>
      <c r="AG291" s="210"/>
      <c r="AH291" s="210"/>
      <c r="AI291" s="210"/>
      <c r="AJ291" s="210"/>
      <c r="AK291" s="210"/>
      <c r="AL291" s="210"/>
      <c r="AM291" s="210"/>
      <c r="AN291" s="210"/>
      <c r="AO291" s="210"/>
      <c r="AP291" s="210"/>
      <c r="AQ291" s="210"/>
      <c r="AR291" s="210"/>
      <c r="AS291" s="210"/>
      <c r="AT291" s="210"/>
      <c r="AU291" s="210"/>
      <c r="AV291" s="210"/>
      <c r="AW291" s="210"/>
      <c r="AX291" s="210"/>
      <c r="AY291" s="210"/>
      <c r="AZ291" s="210"/>
      <c r="BA291" s="210"/>
      <c r="BB291" s="210"/>
      <c r="BC291" s="210"/>
      <c r="BD291" s="210"/>
      <c r="BE291" s="210"/>
      <c r="BF291" s="210"/>
      <c r="BG291" s="210"/>
      <c r="BH291" s="210"/>
    </row>
    <row r="292" spans="1:60" outlineLevel="1" x14ac:dyDescent="0.25">
      <c r="A292" s="211">
        <v>136</v>
      </c>
      <c r="B292" s="217" t="s">
        <v>488</v>
      </c>
      <c r="C292" s="264" t="s">
        <v>489</v>
      </c>
      <c r="D292" s="219" t="s">
        <v>485</v>
      </c>
      <c r="E292" s="227">
        <v>1</v>
      </c>
      <c r="F292" s="231">
        <f>H292+J292</f>
        <v>0</v>
      </c>
      <c r="G292" s="232">
        <f>ROUND(E292*F292,2)</f>
        <v>0</v>
      </c>
      <c r="H292" s="232"/>
      <c r="I292" s="232">
        <f>ROUND(E292*H292,2)</f>
        <v>0</v>
      </c>
      <c r="J292" s="232"/>
      <c r="K292" s="232">
        <f>ROUND(E292*J292,2)</f>
        <v>0</v>
      </c>
      <c r="L292" s="232">
        <v>21</v>
      </c>
      <c r="M292" s="232">
        <f>G292*(1+L292/100)</f>
        <v>0</v>
      </c>
      <c r="N292" s="220">
        <v>0</v>
      </c>
      <c r="O292" s="220">
        <f>ROUND(E292*N292,5)</f>
        <v>0</v>
      </c>
      <c r="P292" s="220">
        <v>0</v>
      </c>
      <c r="Q292" s="220">
        <f>ROUND(E292*P292,5)</f>
        <v>0</v>
      </c>
      <c r="R292" s="220"/>
      <c r="S292" s="220"/>
      <c r="T292" s="221">
        <v>0</v>
      </c>
      <c r="U292" s="220">
        <f>ROUND(E292*T292,2)</f>
        <v>0</v>
      </c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 t="s">
        <v>119</v>
      </c>
      <c r="AF292" s="210"/>
      <c r="AG292" s="210"/>
      <c r="AH292" s="210"/>
      <c r="AI292" s="210"/>
      <c r="AJ292" s="210"/>
      <c r="AK292" s="210"/>
      <c r="AL292" s="210"/>
      <c r="AM292" s="210"/>
      <c r="AN292" s="210"/>
      <c r="AO292" s="210"/>
      <c r="AP292" s="210"/>
      <c r="AQ292" s="210"/>
      <c r="AR292" s="210"/>
      <c r="AS292" s="210"/>
      <c r="AT292" s="210"/>
      <c r="AU292" s="210"/>
      <c r="AV292" s="210"/>
      <c r="AW292" s="210"/>
      <c r="AX292" s="210"/>
      <c r="AY292" s="210"/>
      <c r="AZ292" s="210"/>
      <c r="BA292" s="210"/>
      <c r="BB292" s="210"/>
      <c r="BC292" s="210"/>
      <c r="BD292" s="210"/>
      <c r="BE292" s="210"/>
      <c r="BF292" s="210"/>
      <c r="BG292" s="210"/>
      <c r="BH292" s="210"/>
    </row>
    <row r="293" spans="1:60" outlineLevel="1" x14ac:dyDescent="0.25">
      <c r="A293" s="211">
        <v>137</v>
      </c>
      <c r="B293" s="217" t="s">
        <v>490</v>
      </c>
      <c r="C293" s="264" t="s">
        <v>491</v>
      </c>
      <c r="D293" s="219" t="s">
        <v>485</v>
      </c>
      <c r="E293" s="227">
        <v>1</v>
      </c>
      <c r="F293" s="231">
        <f>H293+J293</f>
        <v>0</v>
      </c>
      <c r="G293" s="232">
        <f>ROUND(E293*F293,2)</f>
        <v>0</v>
      </c>
      <c r="H293" s="232"/>
      <c r="I293" s="232">
        <f>ROUND(E293*H293,2)</f>
        <v>0</v>
      </c>
      <c r="J293" s="232"/>
      <c r="K293" s="232">
        <f>ROUND(E293*J293,2)</f>
        <v>0</v>
      </c>
      <c r="L293" s="232">
        <v>21</v>
      </c>
      <c r="M293" s="232">
        <f>G293*(1+L293/100)</f>
        <v>0</v>
      </c>
      <c r="N293" s="220">
        <v>0</v>
      </c>
      <c r="O293" s="220">
        <f>ROUND(E293*N293,5)</f>
        <v>0</v>
      </c>
      <c r="P293" s="220">
        <v>0</v>
      </c>
      <c r="Q293" s="220">
        <f>ROUND(E293*P293,5)</f>
        <v>0</v>
      </c>
      <c r="R293" s="220"/>
      <c r="S293" s="220"/>
      <c r="T293" s="221">
        <v>0</v>
      </c>
      <c r="U293" s="220">
        <f>ROUND(E293*T293,2)</f>
        <v>0</v>
      </c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 t="s">
        <v>119</v>
      </c>
      <c r="AF293" s="210"/>
      <c r="AG293" s="210"/>
      <c r="AH293" s="210"/>
      <c r="AI293" s="210"/>
      <c r="AJ293" s="210"/>
      <c r="AK293" s="210"/>
      <c r="AL293" s="210"/>
      <c r="AM293" s="210"/>
      <c r="AN293" s="210"/>
      <c r="AO293" s="210"/>
      <c r="AP293" s="210"/>
      <c r="AQ293" s="210"/>
      <c r="AR293" s="210"/>
      <c r="AS293" s="210"/>
      <c r="AT293" s="210"/>
      <c r="AU293" s="210"/>
      <c r="AV293" s="210"/>
      <c r="AW293" s="210"/>
      <c r="AX293" s="210"/>
      <c r="AY293" s="210"/>
      <c r="AZ293" s="210"/>
      <c r="BA293" s="210"/>
      <c r="BB293" s="210"/>
      <c r="BC293" s="210"/>
      <c r="BD293" s="210"/>
      <c r="BE293" s="210"/>
      <c r="BF293" s="210"/>
      <c r="BG293" s="210"/>
      <c r="BH293" s="210"/>
    </row>
    <row r="294" spans="1:60" outlineLevel="1" x14ac:dyDescent="0.25">
      <c r="A294" s="211">
        <v>138</v>
      </c>
      <c r="B294" s="217" t="s">
        <v>492</v>
      </c>
      <c r="C294" s="264" t="s">
        <v>493</v>
      </c>
      <c r="D294" s="219" t="s">
        <v>485</v>
      </c>
      <c r="E294" s="227">
        <v>1</v>
      </c>
      <c r="F294" s="231">
        <f>H294+J294</f>
        <v>0</v>
      </c>
      <c r="G294" s="232">
        <f>ROUND(E294*F294,2)</f>
        <v>0</v>
      </c>
      <c r="H294" s="232"/>
      <c r="I294" s="232">
        <f>ROUND(E294*H294,2)</f>
        <v>0</v>
      </c>
      <c r="J294" s="232"/>
      <c r="K294" s="232">
        <f>ROUND(E294*J294,2)</f>
        <v>0</v>
      </c>
      <c r="L294" s="232">
        <v>21</v>
      </c>
      <c r="M294" s="232">
        <f>G294*(1+L294/100)</f>
        <v>0</v>
      </c>
      <c r="N294" s="220">
        <v>0</v>
      </c>
      <c r="O294" s="220">
        <f>ROUND(E294*N294,5)</f>
        <v>0</v>
      </c>
      <c r="P294" s="220">
        <v>0</v>
      </c>
      <c r="Q294" s="220">
        <f>ROUND(E294*P294,5)</f>
        <v>0</v>
      </c>
      <c r="R294" s="220"/>
      <c r="S294" s="220"/>
      <c r="T294" s="221">
        <v>0</v>
      </c>
      <c r="U294" s="220">
        <f>ROUND(E294*T294,2)</f>
        <v>0</v>
      </c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 t="s">
        <v>119</v>
      </c>
      <c r="AF294" s="210"/>
      <c r="AG294" s="210"/>
      <c r="AH294" s="210"/>
      <c r="AI294" s="210"/>
      <c r="AJ294" s="210"/>
      <c r="AK294" s="210"/>
      <c r="AL294" s="210"/>
      <c r="AM294" s="210"/>
      <c r="AN294" s="210"/>
      <c r="AO294" s="210"/>
      <c r="AP294" s="210"/>
      <c r="AQ294" s="210"/>
      <c r="AR294" s="210"/>
      <c r="AS294" s="210"/>
      <c r="AT294" s="210"/>
      <c r="AU294" s="210"/>
      <c r="AV294" s="210"/>
      <c r="AW294" s="210"/>
      <c r="AX294" s="210"/>
      <c r="AY294" s="210"/>
      <c r="AZ294" s="210"/>
      <c r="BA294" s="210"/>
      <c r="BB294" s="210"/>
      <c r="BC294" s="210"/>
      <c r="BD294" s="210"/>
      <c r="BE294" s="210"/>
      <c r="BF294" s="210"/>
      <c r="BG294" s="210"/>
      <c r="BH294" s="210"/>
    </row>
    <row r="295" spans="1:60" outlineLevel="1" x14ac:dyDescent="0.25">
      <c r="A295" s="211">
        <v>139</v>
      </c>
      <c r="B295" s="217" t="s">
        <v>494</v>
      </c>
      <c r="C295" s="264" t="s">
        <v>495</v>
      </c>
      <c r="D295" s="219" t="s">
        <v>485</v>
      </c>
      <c r="E295" s="227">
        <v>1</v>
      </c>
      <c r="F295" s="231">
        <f>H295+J295</f>
        <v>0</v>
      </c>
      <c r="G295" s="232">
        <f>ROUND(E295*F295,2)</f>
        <v>0</v>
      </c>
      <c r="H295" s="232"/>
      <c r="I295" s="232">
        <f>ROUND(E295*H295,2)</f>
        <v>0</v>
      </c>
      <c r="J295" s="232"/>
      <c r="K295" s="232">
        <f>ROUND(E295*J295,2)</f>
        <v>0</v>
      </c>
      <c r="L295" s="232">
        <v>21</v>
      </c>
      <c r="M295" s="232">
        <f>G295*(1+L295/100)</f>
        <v>0</v>
      </c>
      <c r="N295" s="220">
        <v>0</v>
      </c>
      <c r="O295" s="220">
        <f>ROUND(E295*N295,5)</f>
        <v>0</v>
      </c>
      <c r="P295" s="220">
        <v>0</v>
      </c>
      <c r="Q295" s="220">
        <f>ROUND(E295*P295,5)</f>
        <v>0</v>
      </c>
      <c r="R295" s="220"/>
      <c r="S295" s="220"/>
      <c r="T295" s="221">
        <v>0</v>
      </c>
      <c r="U295" s="220">
        <f>ROUND(E295*T295,2)</f>
        <v>0</v>
      </c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 t="s">
        <v>119</v>
      </c>
      <c r="AF295" s="210"/>
      <c r="AG295" s="210"/>
      <c r="AH295" s="210"/>
      <c r="AI295" s="210"/>
      <c r="AJ295" s="210"/>
      <c r="AK295" s="210"/>
      <c r="AL295" s="210"/>
      <c r="AM295" s="210"/>
      <c r="AN295" s="210"/>
      <c r="AO295" s="210"/>
      <c r="AP295" s="210"/>
      <c r="AQ295" s="210"/>
      <c r="AR295" s="210"/>
      <c r="AS295" s="210"/>
      <c r="AT295" s="210"/>
      <c r="AU295" s="210"/>
      <c r="AV295" s="210"/>
      <c r="AW295" s="210"/>
      <c r="AX295" s="210"/>
      <c r="AY295" s="210"/>
      <c r="AZ295" s="210"/>
      <c r="BA295" s="210"/>
      <c r="BB295" s="210"/>
      <c r="BC295" s="210"/>
      <c r="BD295" s="210"/>
      <c r="BE295" s="210"/>
      <c r="BF295" s="210"/>
      <c r="BG295" s="210"/>
      <c r="BH295" s="210"/>
    </row>
    <row r="296" spans="1:60" outlineLevel="1" x14ac:dyDescent="0.25">
      <c r="A296" s="211">
        <v>140</v>
      </c>
      <c r="B296" s="217" t="s">
        <v>496</v>
      </c>
      <c r="C296" s="264" t="s">
        <v>497</v>
      </c>
      <c r="D296" s="219" t="s">
        <v>485</v>
      </c>
      <c r="E296" s="227">
        <v>1</v>
      </c>
      <c r="F296" s="231">
        <f>H296+J296</f>
        <v>0</v>
      </c>
      <c r="G296" s="232">
        <f>ROUND(E296*F296,2)</f>
        <v>0</v>
      </c>
      <c r="H296" s="232"/>
      <c r="I296" s="232">
        <f>ROUND(E296*H296,2)</f>
        <v>0</v>
      </c>
      <c r="J296" s="232"/>
      <c r="K296" s="232">
        <f>ROUND(E296*J296,2)</f>
        <v>0</v>
      </c>
      <c r="L296" s="232">
        <v>21</v>
      </c>
      <c r="M296" s="232">
        <f>G296*(1+L296/100)</f>
        <v>0</v>
      </c>
      <c r="N296" s="220">
        <v>0</v>
      </c>
      <c r="O296" s="220">
        <f>ROUND(E296*N296,5)</f>
        <v>0</v>
      </c>
      <c r="P296" s="220">
        <v>0</v>
      </c>
      <c r="Q296" s="220">
        <f>ROUND(E296*P296,5)</f>
        <v>0</v>
      </c>
      <c r="R296" s="220"/>
      <c r="S296" s="220"/>
      <c r="T296" s="221">
        <v>0</v>
      </c>
      <c r="U296" s="220">
        <f>ROUND(E296*T296,2)</f>
        <v>0</v>
      </c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 t="s">
        <v>119</v>
      </c>
      <c r="AF296" s="210"/>
      <c r="AG296" s="210"/>
      <c r="AH296" s="210"/>
      <c r="AI296" s="210"/>
      <c r="AJ296" s="210"/>
      <c r="AK296" s="210"/>
      <c r="AL296" s="210"/>
      <c r="AM296" s="210"/>
      <c r="AN296" s="210"/>
      <c r="AO296" s="210"/>
      <c r="AP296" s="210"/>
      <c r="AQ296" s="210"/>
      <c r="AR296" s="210"/>
      <c r="AS296" s="210"/>
      <c r="AT296" s="210"/>
      <c r="AU296" s="210"/>
      <c r="AV296" s="210"/>
      <c r="AW296" s="210"/>
      <c r="AX296" s="210"/>
      <c r="AY296" s="210"/>
      <c r="AZ296" s="210"/>
      <c r="BA296" s="210"/>
      <c r="BB296" s="210"/>
      <c r="BC296" s="210"/>
      <c r="BD296" s="210"/>
      <c r="BE296" s="210"/>
      <c r="BF296" s="210"/>
      <c r="BG296" s="210"/>
      <c r="BH296" s="210"/>
    </row>
    <row r="297" spans="1:60" outlineLevel="1" x14ac:dyDescent="0.25">
      <c r="A297" s="211">
        <v>141</v>
      </c>
      <c r="B297" s="217" t="s">
        <v>498</v>
      </c>
      <c r="C297" s="264" t="s">
        <v>499</v>
      </c>
      <c r="D297" s="219" t="s">
        <v>485</v>
      </c>
      <c r="E297" s="227">
        <v>1</v>
      </c>
      <c r="F297" s="231">
        <f>H297+J297</f>
        <v>0</v>
      </c>
      <c r="G297" s="232">
        <f>ROUND(E297*F297,2)</f>
        <v>0</v>
      </c>
      <c r="H297" s="232"/>
      <c r="I297" s="232">
        <f>ROUND(E297*H297,2)</f>
        <v>0</v>
      </c>
      <c r="J297" s="232"/>
      <c r="K297" s="232">
        <f>ROUND(E297*J297,2)</f>
        <v>0</v>
      </c>
      <c r="L297" s="232">
        <v>21</v>
      </c>
      <c r="M297" s="232">
        <f>G297*(1+L297/100)</f>
        <v>0</v>
      </c>
      <c r="N297" s="220">
        <v>0</v>
      </c>
      <c r="O297" s="220">
        <f>ROUND(E297*N297,5)</f>
        <v>0</v>
      </c>
      <c r="P297" s="220">
        <v>0</v>
      </c>
      <c r="Q297" s="220">
        <f>ROUND(E297*P297,5)</f>
        <v>0</v>
      </c>
      <c r="R297" s="220"/>
      <c r="S297" s="220"/>
      <c r="T297" s="221">
        <v>0</v>
      </c>
      <c r="U297" s="220">
        <f>ROUND(E297*T297,2)</f>
        <v>0</v>
      </c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 t="s">
        <v>119</v>
      </c>
      <c r="AF297" s="210"/>
      <c r="AG297" s="210"/>
      <c r="AH297" s="210"/>
      <c r="AI297" s="210"/>
      <c r="AJ297" s="210"/>
      <c r="AK297" s="210"/>
      <c r="AL297" s="210"/>
      <c r="AM297" s="210"/>
      <c r="AN297" s="210"/>
      <c r="AO297" s="210"/>
      <c r="AP297" s="210"/>
      <c r="AQ297" s="210"/>
      <c r="AR297" s="210"/>
      <c r="AS297" s="210"/>
      <c r="AT297" s="210"/>
      <c r="AU297" s="210"/>
      <c r="AV297" s="210"/>
      <c r="AW297" s="210"/>
      <c r="AX297" s="210"/>
      <c r="AY297" s="210"/>
      <c r="AZ297" s="210"/>
      <c r="BA297" s="210"/>
      <c r="BB297" s="210"/>
      <c r="BC297" s="210"/>
      <c r="BD297" s="210"/>
      <c r="BE297" s="210"/>
      <c r="BF297" s="210"/>
      <c r="BG297" s="210"/>
      <c r="BH297" s="210"/>
    </row>
    <row r="298" spans="1:60" outlineLevel="1" x14ac:dyDescent="0.25">
      <c r="A298" s="211">
        <v>142</v>
      </c>
      <c r="B298" s="217" t="s">
        <v>500</v>
      </c>
      <c r="C298" s="264" t="s">
        <v>501</v>
      </c>
      <c r="D298" s="219" t="s">
        <v>485</v>
      </c>
      <c r="E298" s="227">
        <v>1</v>
      </c>
      <c r="F298" s="231">
        <f>H298+J298</f>
        <v>0</v>
      </c>
      <c r="G298" s="232">
        <f>ROUND(E298*F298,2)</f>
        <v>0</v>
      </c>
      <c r="H298" s="232"/>
      <c r="I298" s="232">
        <f>ROUND(E298*H298,2)</f>
        <v>0</v>
      </c>
      <c r="J298" s="232"/>
      <c r="K298" s="232">
        <f>ROUND(E298*J298,2)</f>
        <v>0</v>
      </c>
      <c r="L298" s="232">
        <v>21</v>
      </c>
      <c r="M298" s="232">
        <f>G298*(1+L298/100)</f>
        <v>0</v>
      </c>
      <c r="N298" s="220">
        <v>0</v>
      </c>
      <c r="O298" s="220">
        <f>ROUND(E298*N298,5)</f>
        <v>0</v>
      </c>
      <c r="P298" s="220">
        <v>0</v>
      </c>
      <c r="Q298" s="220">
        <f>ROUND(E298*P298,5)</f>
        <v>0</v>
      </c>
      <c r="R298" s="220"/>
      <c r="S298" s="220"/>
      <c r="T298" s="221">
        <v>0</v>
      </c>
      <c r="U298" s="220">
        <f>ROUND(E298*T298,2)</f>
        <v>0</v>
      </c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 t="s">
        <v>119</v>
      </c>
      <c r="AF298" s="210"/>
      <c r="AG298" s="210"/>
      <c r="AH298" s="210"/>
      <c r="AI298" s="210"/>
      <c r="AJ298" s="210"/>
      <c r="AK298" s="210"/>
      <c r="AL298" s="210"/>
      <c r="AM298" s="210"/>
      <c r="AN298" s="210"/>
      <c r="AO298" s="210"/>
      <c r="AP298" s="210"/>
      <c r="AQ298" s="210"/>
      <c r="AR298" s="210"/>
      <c r="AS298" s="210"/>
      <c r="AT298" s="210"/>
      <c r="AU298" s="210"/>
      <c r="AV298" s="210"/>
      <c r="AW298" s="210"/>
      <c r="AX298" s="210"/>
      <c r="AY298" s="210"/>
      <c r="AZ298" s="210"/>
      <c r="BA298" s="210"/>
      <c r="BB298" s="210"/>
      <c r="BC298" s="210"/>
      <c r="BD298" s="210"/>
      <c r="BE298" s="210"/>
      <c r="BF298" s="210"/>
      <c r="BG298" s="210"/>
      <c r="BH298" s="210"/>
    </row>
    <row r="299" spans="1:60" ht="20.399999999999999" outlineLevel="1" x14ac:dyDescent="0.25">
      <c r="A299" s="211">
        <v>143</v>
      </c>
      <c r="B299" s="217" t="s">
        <v>502</v>
      </c>
      <c r="C299" s="264" t="s">
        <v>503</v>
      </c>
      <c r="D299" s="219" t="s">
        <v>504</v>
      </c>
      <c r="E299" s="227">
        <v>1</v>
      </c>
      <c r="F299" s="231">
        <f>H299+J299</f>
        <v>0</v>
      </c>
      <c r="G299" s="232">
        <f>ROUND(E299*F299,2)</f>
        <v>0</v>
      </c>
      <c r="H299" s="232"/>
      <c r="I299" s="232">
        <f>ROUND(E299*H299,2)</f>
        <v>0</v>
      </c>
      <c r="J299" s="232"/>
      <c r="K299" s="232">
        <f>ROUND(E299*J299,2)</f>
        <v>0</v>
      </c>
      <c r="L299" s="232">
        <v>21</v>
      </c>
      <c r="M299" s="232">
        <f>G299*(1+L299/100)</f>
        <v>0</v>
      </c>
      <c r="N299" s="220">
        <v>0</v>
      </c>
      <c r="O299" s="220">
        <f>ROUND(E299*N299,5)</f>
        <v>0</v>
      </c>
      <c r="P299" s="220">
        <v>0</v>
      </c>
      <c r="Q299" s="220">
        <f>ROUND(E299*P299,5)</f>
        <v>0</v>
      </c>
      <c r="R299" s="220"/>
      <c r="S299" s="220"/>
      <c r="T299" s="221">
        <v>0</v>
      </c>
      <c r="U299" s="220">
        <f>ROUND(E299*T299,2)</f>
        <v>0</v>
      </c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 t="s">
        <v>119</v>
      </c>
      <c r="AF299" s="210"/>
      <c r="AG299" s="210"/>
      <c r="AH299" s="210"/>
      <c r="AI299" s="210"/>
      <c r="AJ299" s="210"/>
      <c r="AK299" s="210"/>
      <c r="AL299" s="210"/>
      <c r="AM299" s="210"/>
      <c r="AN299" s="210"/>
      <c r="AO299" s="210"/>
      <c r="AP299" s="210"/>
      <c r="AQ299" s="210"/>
      <c r="AR299" s="210"/>
      <c r="AS299" s="210"/>
      <c r="AT299" s="210"/>
      <c r="AU299" s="210"/>
      <c r="AV299" s="210"/>
      <c r="AW299" s="210"/>
      <c r="AX299" s="210"/>
      <c r="AY299" s="210"/>
      <c r="AZ299" s="210"/>
      <c r="BA299" s="210"/>
      <c r="BB299" s="210"/>
      <c r="BC299" s="210"/>
      <c r="BD299" s="210"/>
      <c r="BE299" s="210"/>
      <c r="BF299" s="210"/>
      <c r="BG299" s="210"/>
      <c r="BH299" s="210"/>
    </row>
    <row r="300" spans="1:60" outlineLevel="1" x14ac:dyDescent="0.25">
      <c r="A300" s="211">
        <v>144</v>
      </c>
      <c r="B300" s="217" t="s">
        <v>505</v>
      </c>
      <c r="C300" s="264" t="s">
        <v>506</v>
      </c>
      <c r="D300" s="219" t="s">
        <v>485</v>
      </c>
      <c r="E300" s="227">
        <v>1</v>
      </c>
      <c r="F300" s="231">
        <f>H300+J300</f>
        <v>0</v>
      </c>
      <c r="G300" s="232">
        <f>ROUND(E300*F300,2)</f>
        <v>0</v>
      </c>
      <c r="H300" s="232"/>
      <c r="I300" s="232">
        <f>ROUND(E300*H300,2)</f>
        <v>0</v>
      </c>
      <c r="J300" s="232"/>
      <c r="K300" s="232">
        <f>ROUND(E300*J300,2)</f>
        <v>0</v>
      </c>
      <c r="L300" s="232">
        <v>21</v>
      </c>
      <c r="M300" s="232">
        <f>G300*(1+L300/100)</f>
        <v>0</v>
      </c>
      <c r="N300" s="220">
        <v>0</v>
      </c>
      <c r="O300" s="220">
        <f>ROUND(E300*N300,5)</f>
        <v>0</v>
      </c>
      <c r="P300" s="220">
        <v>0</v>
      </c>
      <c r="Q300" s="220">
        <f>ROUND(E300*P300,5)</f>
        <v>0</v>
      </c>
      <c r="R300" s="220"/>
      <c r="S300" s="220"/>
      <c r="T300" s="221">
        <v>0</v>
      </c>
      <c r="U300" s="220">
        <f>ROUND(E300*T300,2)</f>
        <v>0</v>
      </c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 t="s">
        <v>119</v>
      </c>
      <c r="AF300" s="210"/>
      <c r="AG300" s="210"/>
      <c r="AH300" s="210"/>
      <c r="AI300" s="210"/>
      <c r="AJ300" s="210"/>
      <c r="AK300" s="210"/>
      <c r="AL300" s="210"/>
      <c r="AM300" s="210"/>
      <c r="AN300" s="210"/>
      <c r="AO300" s="210"/>
      <c r="AP300" s="210"/>
      <c r="AQ300" s="210"/>
      <c r="AR300" s="210"/>
      <c r="AS300" s="210"/>
      <c r="AT300" s="210"/>
      <c r="AU300" s="210"/>
      <c r="AV300" s="210"/>
      <c r="AW300" s="210"/>
      <c r="AX300" s="210"/>
      <c r="AY300" s="210"/>
      <c r="AZ300" s="210"/>
      <c r="BA300" s="210"/>
      <c r="BB300" s="210"/>
      <c r="BC300" s="210"/>
      <c r="BD300" s="210"/>
      <c r="BE300" s="210"/>
      <c r="BF300" s="210"/>
      <c r="BG300" s="210"/>
      <c r="BH300" s="210"/>
    </row>
    <row r="301" spans="1:60" outlineLevel="1" x14ac:dyDescent="0.25">
      <c r="A301" s="211">
        <v>145</v>
      </c>
      <c r="B301" s="217" t="s">
        <v>507</v>
      </c>
      <c r="C301" s="264" t="s">
        <v>508</v>
      </c>
      <c r="D301" s="219" t="s">
        <v>504</v>
      </c>
      <c r="E301" s="227">
        <v>1</v>
      </c>
      <c r="F301" s="231">
        <f>H301+J301</f>
        <v>0</v>
      </c>
      <c r="G301" s="232">
        <f>ROUND(E301*F301,2)</f>
        <v>0</v>
      </c>
      <c r="H301" s="232"/>
      <c r="I301" s="232">
        <f>ROUND(E301*H301,2)</f>
        <v>0</v>
      </c>
      <c r="J301" s="232"/>
      <c r="K301" s="232">
        <f>ROUND(E301*J301,2)</f>
        <v>0</v>
      </c>
      <c r="L301" s="232">
        <v>21</v>
      </c>
      <c r="M301" s="232">
        <f>G301*(1+L301/100)</f>
        <v>0</v>
      </c>
      <c r="N301" s="220">
        <v>0</v>
      </c>
      <c r="O301" s="220">
        <f>ROUND(E301*N301,5)</f>
        <v>0</v>
      </c>
      <c r="P301" s="220">
        <v>0</v>
      </c>
      <c r="Q301" s="220">
        <f>ROUND(E301*P301,5)</f>
        <v>0</v>
      </c>
      <c r="R301" s="220"/>
      <c r="S301" s="220"/>
      <c r="T301" s="221">
        <v>0</v>
      </c>
      <c r="U301" s="220">
        <f>ROUND(E301*T301,2)</f>
        <v>0</v>
      </c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 t="s">
        <v>119</v>
      </c>
      <c r="AF301" s="210"/>
      <c r="AG301" s="210"/>
      <c r="AH301" s="210"/>
      <c r="AI301" s="210"/>
      <c r="AJ301" s="210"/>
      <c r="AK301" s="210"/>
      <c r="AL301" s="210"/>
      <c r="AM301" s="210"/>
      <c r="AN301" s="210"/>
      <c r="AO301" s="210"/>
      <c r="AP301" s="210"/>
      <c r="AQ301" s="210"/>
      <c r="AR301" s="210"/>
      <c r="AS301" s="210"/>
      <c r="AT301" s="210"/>
      <c r="AU301" s="210"/>
      <c r="AV301" s="210"/>
      <c r="AW301" s="210"/>
      <c r="AX301" s="210"/>
      <c r="AY301" s="210"/>
      <c r="AZ301" s="210"/>
      <c r="BA301" s="210"/>
      <c r="BB301" s="210"/>
      <c r="BC301" s="210"/>
      <c r="BD301" s="210"/>
      <c r="BE301" s="210"/>
      <c r="BF301" s="210"/>
      <c r="BG301" s="210"/>
      <c r="BH301" s="210"/>
    </row>
    <row r="302" spans="1:60" x14ac:dyDescent="0.25">
      <c r="A302" s="212" t="s">
        <v>114</v>
      </c>
      <c r="B302" s="218" t="s">
        <v>88</v>
      </c>
      <c r="C302" s="267" t="s">
        <v>27</v>
      </c>
      <c r="D302" s="224"/>
      <c r="E302" s="230"/>
      <c r="F302" s="233"/>
      <c r="G302" s="233">
        <f>SUMIF(AE303:AE308,"&lt;&gt;NOR",G303:G308)</f>
        <v>0</v>
      </c>
      <c r="H302" s="233"/>
      <c r="I302" s="233">
        <f>SUM(I303:I308)</f>
        <v>0</v>
      </c>
      <c r="J302" s="233"/>
      <c r="K302" s="233">
        <f>SUM(K303:K308)</f>
        <v>0</v>
      </c>
      <c r="L302" s="233"/>
      <c r="M302" s="233">
        <f>SUM(M303:M308)</f>
        <v>0</v>
      </c>
      <c r="N302" s="225"/>
      <c r="O302" s="225">
        <f>SUM(O303:O308)</f>
        <v>0</v>
      </c>
      <c r="P302" s="225"/>
      <c r="Q302" s="225">
        <f>SUM(Q303:Q308)</f>
        <v>0</v>
      </c>
      <c r="R302" s="225"/>
      <c r="S302" s="225"/>
      <c r="T302" s="226"/>
      <c r="U302" s="225">
        <f>SUM(U303:U308)</f>
        <v>0</v>
      </c>
      <c r="AE302" t="s">
        <v>115</v>
      </c>
    </row>
    <row r="303" spans="1:60" outlineLevel="1" x14ac:dyDescent="0.25">
      <c r="A303" s="211">
        <v>146</v>
      </c>
      <c r="B303" s="217" t="s">
        <v>509</v>
      </c>
      <c r="C303" s="264" t="s">
        <v>510</v>
      </c>
      <c r="D303" s="219" t="s">
        <v>485</v>
      </c>
      <c r="E303" s="227">
        <v>1</v>
      </c>
      <c r="F303" s="231">
        <f>H303+J303</f>
        <v>0</v>
      </c>
      <c r="G303" s="232">
        <f>ROUND(E303*F303,2)</f>
        <v>0</v>
      </c>
      <c r="H303" s="232"/>
      <c r="I303" s="232">
        <f>ROUND(E303*H303,2)</f>
        <v>0</v>
      </c>
      <c r="J303" s="232"/>
      <c r="K303" s="232">
        <f>ROUND(E303*J303,2)</f>
        <v>0</v>
      </c>
      <c r="L303" s="232">
        <v>21</v>
      </c>
      <c r="M303" s="232">
        <f>G303*(1+L303/100)</f>
        <v>0</v>
      </c>
      <c r="N303" s="220">
        <v>0</v>
      </c>
      <c r="O303" s="220">
        <f>ROUND(E303*N303,5)</f>
        <v>0</v>
      </c>
      <c r="P303" s="220">
        <v>0</v>
      </c>
      <c r="Q303" s="220">
        <f>ROUND(E303*P303,5)</f>
        <v>0</v>
      </c>
      <c r="R303" s="220"/>
      <c r="S303" s="220"/>
      <c r="T303" s="221">
        <v>0</v>
      </c>
      <c r="U303" s="220">
        <f>ROUND(E303*T303,2)</f>
        <v>0</v>
      </c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 t="s">
        <v>119</v>
      </c>
      <c r="AF303" s="210"/>
      <c r="AG303" s="210"/>
      <c r="AH303" s="210"/>
      <c r="AI303" s="210"/>
      <c r="AJ303" s="210"/>
      <c r="AK303" s="210"/>
      <c r="AL303" s="210"/>
      <c r="AM303" s="210"/>
      <c r="AN303" s="210"/>
      <c r="AO303" s="210"/>
      <c r="AP303" s="210"/>
      <c r="AQ303" s="210"/>
      <c r="AR303" s="210"/>
      <c r="AS303" s="210"/>
      <c r="AT303" s="210"/>
      <c r="AU303" s="210"/>
      <c r="AV303" s="210"/>
      <c r="AW303" s="210"/>
      <c r="AX303" s="210"/>
      <c r="AY303" s="210"/>
      <c r="AZ303" s="210"/>
      <c r="BA303" s="210"/>
      <c r="BB303" s="210"/>
      <c r="BC303" s="210"/>
      <c r="BD303" s="210"/>
      <c r="BE303" s="210"/>
      <c r="BF303" s="210"/>
      <c r="BG303" s="210"/>
      <c r="BH303" s="210"/>
    </row>
    <row r="304" spans="1:60" outlineLevel="1" x14ac:dyDescent="0.25">
      <c r="A304" s="211">
        <v>147</v>
      </c>
      <c r="B304" s="217" t="s">
        <v>511</v>
      </c>
      <c r="C304" s="264" t="s">
        <v>512</v>
      </c>
      <c r="D304" s="219" t="s">
        <v>485</v>
      </c>
      <c r="E304" s="227">
        <v>1</v>
      </c>
      <c r="F304" s="231">
        <f>H304+J304</f>
        <v>0</v>
      </c>
      <c r="G304" s="232">
        <f>ROUND(E304*F304,2)</f>
        <v>0</v>
      </c>
      <c r="H304" s="232"/>
      <c r="I304" s="232">
        <f>ROUND(E304*H304,2)</f>
        <v>0</v>
      </c>
      <c r="J304" s="232"/>
      <c r="K304" s="232">
        <f>ROUND(E304*J304,2)</f>
        <v>0</v>
      </c>
      <c r="L304" s="232">
        <v>21</v>
      </c>
      <c r="M304" s="232">
        <f>G304*(1+L304/100)</f>
        <v>0</v>
      </c>
      <c r="N304" s="220">
        <v>0</v>
      </c>
      <c r="O304" s="220">
        <f>ROUND(E304*N304,5)</f>
        <v>0</v>
      </c>
      <c r="P304" s="220">
        <v>0</v>
      </c>
      <c r="Q304" s="220">
        <f>ROUND(E304*P304,5)</f>
        <v>0</v>
      </c>
      <c r="R304" s="220"/>
      <c r="S304" s="220"/>
      <c r="T304" s="221">
        <v>0</v>
      </c>
      <c r="U304" s="220">
        <f>ROUND(E304*T304,2)</f>
        <v>0</v>
      </c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 t="s">
        <v>119</v>
      </c>
      <c r="AF304" s="210"/>
      <c r="AG304" s="210"/>
      <c r="AH304" s="210"/>
      <c r="AI304" s="210"/>
      <c r="AJ304" s="210"/>
      <c r="AK304" s="210"/>
      <c r="AL304" s="210"/>
      <c r="AM304" s="210"/>
      <c r="AN304" s="210"/>
      <c r="AO304" s="210"/>
      <c r="AP304" s="210"/>
      <c r="AQ304" s="210"/>
      <c r="AR304" s="210"/>
      <c r="AS304" s="210"/>
      <c r="AT304" s="210"/>
      <c r="AU304" s="210"/>
      <c r="AV304" s="210"/>
      <c r="AW304" s="210"/>
      <c r="AX304" s="210"/>
      <c r="AY304" s="210"/>
      <c r="AZ304" s="210"/>
      <c r="BA304" s="210"/>
      <c r="BB304" s="210"/>
      <c r="BC304" s="210"/>
      <c r="BD304" s="210"/>
      <c r="BE304" s="210"/>
      <c r="BF304" s="210"/>
      <c r="BG304" s="210"/>
      <c r="BH304" s="210"/>
    </row>
    <row r="305" spans="1:60" outlineLevel="1" x14ac:dyDescent="0.25">
      <c r="A305" s="211">
        <v>148</v>
      </c>
      <c r="B305" s="217" t="s">
        <v>513</v>
      </c>
      <c r="C305" s="264" t="s">
        <v>514</v>
      </c>
      <c r="D305" s="219" t="s">
        <v>174</v>
      </c>
      <c r="E305" s="227">
        <v>1</v>
      </c>
      <c r="F305" s="231">
        <f>H305+J305</f>
        <v>0</v>
      </c>
      <c r="G305" s="232">
        <f>ROUND(E305*F305,2)</f>
        <v>0</v>
      </c>
      <c r="H305" s="232"/>
      <c r="I305" s="232">
        <f>ROUND(E305*H305,2)</f>
        <v>0</v>
      </c>
      <c r="J305" s="232"/>
      <c r="K305" s="232">
        <f>ROUND(E305*J305,2)</f>
        <v>0</v>
      </c>
      <c r="L305" s="232">
        <v>21</v>
      </c>
      <c r="M305" s="232">
        <f>G305*(1+L305/100)</f>
        <v>0</v>
      </c>
      <c r="N305" s="220">
        <v>0</v>
      </c>
      <c r="O305" s="220">
        <f>ROUND(E305*N305,5)</f>
        <v>0</v>
      </c>
      <c r="P305" s="220">
        <v>0</v>
      </c>
      <c r="Q305" s="220">
        <f>ROUND(E305*P305,5)</f>
        <v>0</v>
      </c>
      <c r="R305" s="220"/>
      <c r="S305" s="220"/>
      <c r="T305" s="221">
        <v>0</v>
      </c>
      <c r="U305" s="220">
        <f>ROUND(E305*T305,2)</f>
        <v>0</v>
      </c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 t="s">
        <v>119</v>
      </c>
      <c r="AF305" s="210"/>
      <c r="AG305" s="210"/>
      <c r="AH305" s="210"/>
      <c r="AI305" s="210"/>
      <c r="AJ305" s="210"/>
      <c r="AK305" s="210"/>
      <c r="AL305" s="210"/>
      <c r="AM305" s="210"/>
      <c r="AN305" s="210"/>
      <c r="AO305" s="210"/>
      <c r="AP305" s="210"/>
      <c r="AQ305" s="210"/>
      <c r="AR305" s="210"/>
      <c r="AS305" s="210"/>
      <c r="AT305" s="210"/>
      <c r="AU305" s="210"/>
      <c r="AV305" s="210"/>
      <c r="AW305" s="210"/>
      <c r="AX305" s="210"/>
      <c r="AY305" s="210"/>
      <c r="AZ305" s="210"/>
      <c r="BA305" s="210"/>
      <c r="BB305" s="210"/>
      <c r="BC305" s="210"/>
      <c r="BD305" s="210"/>
      <c r="BE305" s="210"/>
      <c r="BF305" s="210"/>
      <c r="BG305" s="210"/>
      <c r="BH305" s="210"/>
    </row>
    <row r="306" spans="1:60" outlineLevel="1" x14ac:dyDescent="0.25">
      <c r="A306" s="211">
        <v>149</v>
      </c>
      <c r="B306" s="217" t="s">
        <v>515</v>
      </c>
      <c r="C306" s="264" t="s">
        <v>516</v>
      </c>
      <c r="D306" s="219" t="s">
        <v>126</v>
      </c>
      <c r="E306" s="227">
        <v>181</v>
      </c>
      <c r="F306" s="231">
        <f>H306+J306</f>
        <v>0</v>
      </c>
      <c r="G306" s="232">
        <f>ROUND(E306*F306,2)</f>
        <v>0</v>
      </c>
      <c r="H306" s="232"/>
      <c r="I306" s="232">
        <f>ROUND(E306*H306,2)</f>
        <v>0</v>
      </c>
      <c r="J306" s="232"/>
      <c r="K306" s="232">
        <f>ROUND(E306*J306,2)</f>
        <v>0</v>
      </c>
      <c r="L306" s="232">
        <v>21</v>
      </c>
      <c r="M306" s="232">
        <f>G306*(1+L306/100)</f>
        <v>0</v>
      </c>
      <c r="N306" s="220">
        <v>0</v>
      </c>
      <c r="O306" s="220">
        <f>ROUND(E306*N306,5)</f>
        <v>0</v>
      </c>
      <c r="P306" s="220">
        <v>0</v>
      </c>
      <c r="Q306" s="220">
        <f>ROUND(E306*P306,5)</f>
        <v>0</v>
      </c>
      <c r="R306" s="220"/>
      <c r="S306" s="220"/>
      <c r="T306" s="221">
        <v>0</v>
      </c>
      <c r="U306" s="220">
        <f>ROUND(E306*T306,2)</f>
        <v>0</v>
      </c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 t="s">
        <v>119</v>
      </c>
      <c r="AF306" s="210"/>
      <c r="AG306" s="210"/>
      <c r="AH306" s="210"/>
      <c r="AI306" s="210"/>
      <c r="AJ306" s="210"/>
      <c r="AK306" s="210"/>
      <c r="AL306" s="210"/>
      <c r="AM306" s="210"/>
      <c r="AN306" s="210"/>
      <c r="AO306" s="210"/>
      <c r="AP306" s="210"/>
      <c r="AQ306" s="210"/>
      <c r="AR306" s="210"/>
      <c r="AS306" s="210"/>
      <c r="AT306" s="210"/>
      <c r="AU306" s="210"/>
      <c r="AV306" s="210"/>
      <c r="AW306" s="210"/>
      <c r="AX306" s="210"/>
      <c r="AY306" s="210"/>
      <c r="AZ306" s="210"/>
      <c r="BA306" s="210"/>
      <c r="BB306" s="210"/>
      <c r="BC306" s="210"/>
      <c r="BD306" s="210"/>
      <c r="BE306" s="210"/>
      <c r="BF306" s="210"/>
      <c r="BG306" s="210"/>
      <c r="BH306" s="210"/>
    </row>
    <row r="307" spans="1:60" outlineLevel="1" x14ac:dyDescent="0.25">
      <c r="A307" s="211">
        <v>150</v>
      </c>
      <c r="B307" s="217" t="s">
        <v>517</v>
      </c>
      <c r="C307" s="264" t="s">
        <v>518</v>
      </c>
      <c r="D307" s="219" t="s">
        <v>504</v>
      </c>
      <c r="E307" s="227">
        <v>1</v>
      </c>
      <c r="F307" s="231">
        <f>H307+J307</f>
        <v>0</v>
      </c>
      <c r="G307" s="232">
        <f>ROUND(E307*F307,2)</f>
        <v>0</v>
      </c>
      <c r="H307" s="232"/>
      <c r="I307" s="232">
        <f>ROUND(E307*H307,2)</f>
        <v>0</v>
      </c>
      <c r="J307" s="232"/>
      <c r="K307" s="232">
        <f>ROUND(E307*J307,2)</f>
        <v>0</v>
      </c>
      <c r="L307" s="232">
        <v>21</v>
      </c>
      <c r="M307" s="232">
        <f>G307*(1+L307/100)</f>
        <v>0</v>
      </c>
      <c r="N307" s="220">
        <v>0</v>
      </c>
      <c r="O307" s="220">
        <f>ROUND(E307*N307,5)</f>
        <v>0</v>
      </c>
      <c r="P307" s="220">
        <v>0</v>
      </c>
      <c r="Q307" s="220">
        <f>ROUND(E307*P307,5)</f>
        <v>0</v>
      </c>
      <c r="R307" s="220"/>
      <c r="S307" s="220"/>
      <c r="T307" s="221">
        <v>0</v>
      </c>
      <c r="U307" s="220">
        <f>ROUND(E307*T307,2)</f>
        <v>0</v>
      </c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 t="s">
        <v>119</v>
      </c>
      <c r="AF307" s="210"/>
      <c r="AG307" s="210"/>
      <c r="AH307" s="210"/>
      <c r="AI307" s="210"/>
      <c r="AJ307" s="210"/>
      <c r="AK307" s="210"/>
      <c r="AL307" s="210"/>
      <c r="AM307" s="210"/>
      <c r="AN307" s="210"/>
      <c r="AO307" s="210"/>
      <c r="AP307" s="210"/>
      <c r="AQ307" s="210"/>
      <c r="AR307" s="210"/>
      <c r="AS307" s="210"/>
      <c r="AT307" s="210"/>
      <c r="AU307" s="210"/>
      <c r="AV307" s="210"/>
      <c r="AW307" s="210"/>
      <c r="AX307" s="210"/>
      <c r="AY307" s="210"/>
      <c r="AZ307" s="210"/>
      <c r="BA307" s="210"/>
      <c r="BB307" s="210"/>
      <c r="BC307" s="210"/>
      <c r="BD307" s="210"/>
      <c r="BE307" s="210"/>
      <c r="BF307" s="210"/>
      <c r="BG307" s="210"/>
      <c r="BH307" s="210"/>
    </row>
    <row r="308" spans="1:60" outlineLevel="1" x14ac:dyDescent="0.25">
      <c r="A308" s="242">
        <v>151</v>
      </c>
      <c r="B308" s="243" t="s">
        <v>519</v>
      </c>
      <c r="C308" s="268" t="s">
        <v>520</v>
      </c>
      <c r="D308" s="244" t="s">
        <v>504</v>
      </c>
      <c r="E308" s="245">
        <v>1</v>
      </c>
      <c r="F308" s="246">
        <f>H308+J308</f>
        <v>0</v>
      </c>
      <c r="G308" s="247">
        <f>ROUND(E308*F308,2)</f>
        <v>0</v>
      </c>
      <c r="H308" s="247"/>
      <c r="I308" s="247">
        <f>ROUND(E308*H308,2)</f>
        <v>0</v>
      </c>
      <c r="J308" s="247"/>
      <c r="K308" s="247">
        <f>ROUND(E308*J308,2)</f>
        <v>0</v>
      </c>
      <c r="L308" s="247">
        <v>21</v>
      </c>
      <c r="M308" s="247">
        <f>G308*(1+L308/100)</f>
        <v>0</v>
      </c>
      <c r="N308" s="248">
        <v>0</v>
      </c>
      <c r="O308" s="248">
        <f>ROUND(E308*N308,5)</f>
        <v>0</v>
      </c>
      <c r="P308" s="248">
        <v>0</v>
      </c>
      <c r="Q308" s="248">
        <f>ROUND(E308*P308,5)</f>
        <v>0</v>
      </c>
      <c r="R308" s="248"/>
      <c r="S308" s="248"/>
      <c r="T308" s="249">
        <v>0</v>
      </c>
      <c r="U308" s="248">
        <f>ROUND(E308*T308,2)</f>
        <v>0</v>
      </c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 t="s">
        <v>119</v>
      </c>
      <c r="AF308" s="210"/>
      <c r="AG308" s="210"/>
      <c r="AH308" s="210"/>
      <c r="AI308" s="210"/>
      <c r="AJ308" s="210"/>
      <c r="AK308" s="210"/>
      <c r="AL308" s="210"/>
      <c r="AM308" s="210"/>
      <c r="AN308" s="210"/>
      <c r="AO308" s="210"/>
      <c r="AP308" s="210"/>
      <c r="AQ308" s="210"/>
      <c r="AR308" s="210"/>
      <c r="AS308" s="210"/>
      <c r="AT308" s="210"/>
      <c r="AU308" s="210"/>
      <c r="AV308" s="210"/>
      <c r="AW308" s="210"/>
      <c r="AX308" s="210"/>
      <c r="AY308" s="210"/>
      <c r="AZ308" s="210"/>
      <c r="BA308" s="210"/>
      <c r="BB308" s="210"/>
      <c r="BC308" s="210"/>
      <c r="BD308" s="210"/>
      <c r="BE308" s="210"/>
      <c r="BF308" s="210"/>
      <c r="BG308" s="210"/>
      <c r="BH308" s="210"/>
    </row>
    <row r="309" spans="1:60" x14ac:dyDescent="0.25">
      <c r="A309" s="6"/>
      <c r="B309" s="7" t="s">
        <v>521</v>
      </c>
      <c r="C309" s="269" t="s">
        <v>521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AC309">
        <v>12</v>
      </c>
      <c r="AD309">
        <v>21</v>
      </c>
    </row>
    <row r="310" spans="1:60" x14ac:dyDescent="0.25">
      <c r="A310" s="250"/>
      <c r="B310" s="251" t="s">
        <v>28</v>
      </c>
      <c r="C310" s="270" t="s">
        <v>521</v>
      </c>
      <c r="D310" s="252"/>
      <c r="E310" s="252"/>
      <c r="F310" s="252"/>
      <c r="G310" s="263">
        <f>G8+G127+G142+G155+G161+G175+G185+G188+G255+G261+G264+G267+G269+G271+G282+G289+G302</f>
        <v>0</v>
      </c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AC310">
        <f>SUMIF(L7:L308,AC309,G7:G308)</f>
        <v>0</v>
      </c>
      <c r="AD310">
        <f>SUMIF(L7:L308,AD309,G7:G308)</f>
        <v>0</v>
      </c>
      <c r="AE310" t="s">
        <v>522</v>
      </c>
    </row>
    <row r="311" spans="1:60" x14ac:dyDescent="0.25">
      <c r="A311" s="6"/>
      <c r="B311" s="7" t="s">
        <v>521</v>
      </c>
      <c r="C311" s="269" t="s">
        <v>521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:60" x14ac:dyDescent="0.25">
      <c r="A312" s="6"/>
      <c r="B312" s="7" t="s">
        <v>521</v>
      </c>
      <c r="C312" s="269" t="s">
        <v>521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:60" x14ac:dyDescent="0.25">
      <c r="A313" s="253" t="s">
        <v>523</v>
      </c>
      <c r="B313" s="253"/>
      <c r="C313" s="271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:60" x14ac:dyDescent="0.25">
      <c r="A314" s="254"/>
      <c r="B314" s="255"/>
      <c r="C314" s="272"/>
      <c r="D314" s="255"/>
      <c r="E314" s="255"/>
      <c r="F314" s="255"/>
      <c r="G314" s="25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AE314" t="s">
        <v>524</v>
      </c>
    </row>
    <row r="315" spans="1:60" x14ac:dyDescent="0.25">
      <c r="A315" s="257"/>
      <c r="B315" s="258"/>
      <c r="C315" s="273"/>
      <c r="D315" s="258"/>
      <c r="E315" s="258"/>
      <c r="F315" s="258"/>
      <c r="G315" s="259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:60" x14ac:dyDescent="0.25">
      <c r="A316" s="257"/>
      <c r="B316" s="258"/>
      <c r="C316" s="273"/>
      <c r="D316" s="258"/>
      <c r="E316" s="258"/>
      <c r="F316" s="258"/>
      <c r="G316" s="259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:60" x14ac:dyDescent="0.25">
      <c r="A317" s="257"/>
      <c r="B317" s="258"/>
      <c r="C317" s="273"/>
      <c r="D317" s="258"/>
      <c r="E317" s="258"/>
      <c r="F317" s="258"/>
      <c r="G317" s="259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1:60" x14ac:dyDescent="0.25">
      <c r="A318" s="260"/>
      <c r="B318" s="261"/>
      <c r="C318" s="274"/>
      <c r="D318" s="261"/>
      <c r="E318" s="261"/>
      <c r="F318" s="261"/>
      <c r="G318" s="262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:60" x14ac:dyDescent="0.25">
      <c r="A319" s="6"/>
      <c r="B319" s="7" t="s">
        <v>521</v>
      </c>
      <c r="C319" s="269" t="s">
        <v>521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:60" x14ac:dyDescent="0.25">
      <c r="C320" s="275"/>
      <c r="AE320" t="s">
        <v>525</v>
      </c>
    </row>
  </sheetData>
  <sheetProtection algorithmName="SHA-512" hashValue="155PFdxZuQbQ24I+SqPjWEcj8lCTz+BOuRQSb+BZ4b2iff8rzhQey0UWTwNaBxmKfqKCurw4goaU92Bo84vECA==" saltValue="25s/I8YqG0DdEDIO7ly+4g==" spinCount="100000" sheet="1" objects="1" scenarios="1"/>
  <mergeCells count="6">
    <mergeCell ref="A1:G1"/>
    <mergeCell ref="C2:G2"/>
    <mergeCell ref="C3:G3"/>
    <mergeCell ref="C4:G4"/>
    <mergeCell ref="A313:C313"/>
    <mergeCell ref="A314:G318"/>
  </mergeCells>
  <pageMargins left="0.39370078740157499" right="0.19685039370078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Machalcová</dc:creator>
  <cp:lastModifiedBy>Lucie Machalcová</cp:lastModifiedBy>
  <cp:lastPrinted>2014-02-28T09:52:57Z</cp:lastPrinted>
  <dcterms:created xsi:type="dcterms:W3CDTF">2009-04-08T07:15:50Z</dcterms:created>
  <dcterms:modified xsi:type="dcterms:W3CDTF">2024-08-14T15:43:03Z</dcterms:modified>
</cp:coreProperties>
</file>