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bod\bod\01_PROJEKTY\22_Líbeznice\03_DPS\_rozpocet\251209_IN_FIN\"/>
    </mc:Choice>
  </mc:AlternateContent>
  <xr:revisionPtr revIDLastSave="0" documentId="13_ncr:1_{29E9FD52-9322-4D95-8058-9E38D91006B0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Rekapitulace stavby" sheetId="1" r:id="rId1"/>
    <sheet name="01 - Bytový dům - stavebn..." sheetId="2" r:id="rId2"/>
    <sheet name="001 - Sanace vlhkosti a s..." sheetId="3" r:id="rId3"/>
    <sheet name="002 - Sanace vlhkosti a s..." sheetId="4" r:id="rId4"/>
    <sheet name="01 - ZTI" sheetId="5" r:id="rId5"/>
    <sheet name="02 - Vytápění" sheetId="6" r:id="rId6"/>
    <sheet name="03 - VZT" sheetId="7" r:id="rId7"/>
    <sheet name="a - Společné prostory" sheetId="8" r:id="rId8"/>
    <sheet name="b - Nebytové prostory" sheetId="9" r:id="rId9"/>
    <sheet name="c - Byty" sheetId="10" r:id="rId10"/>
    <sheet name="d - Hromosvod" sheetId="11" r:id="rId11"/>
    <sheet name="a - Společné prostory_01" sheetId="12" r:id="rId12"/>
    <sheet name="b - Nebytové prostory_01" sheetId="13" r:id="rId13"/>
    <sheet name="c - Byty_01" sheetId="14" r:id="rId14"/>
    <sheet name="04 - Vedlejší rozpočtové ..." sheetId="15" r:id="rId15"/>
  </sheets>
  <definedNames>
    <definedName name="_xlnm._FilterDatabase" localSheetId="2" hidden="1">'001 - Sanace vlhkosti a s...'!$C$129:$K$412</definedName>
    <definedName name="_xlnm._FilterDatabase" localSheetId="3" hidden="1">'002 - Sanace vlhkosti a s...'!$C$128:$K$508</definedName>
    <definedName name="_xlnm._FilterDatabase" localSheetId="1" hidden="1">'01 - Bytový dům - stavebn...'!$C$147:$K$2387</definedName>
    <definedName name="_xlnm._FilterDatabase" localSheetId="4" hidden="1">'01 - ZTI'!$C$130:$K$289</definedName>
    <definedName name="_xlnm._FilterDatabase" localSheetId="5" hidden="1">'02 - Vytápění'!$C$125:$K$192</definedName>
    <definedName name="_xlnm._FilterDatabase" localSheetId="6" hidden="1">'03 - VZT'!$C$122:$K$184</definedName>
    <definedName name="_xlnm._FilterDatabase" localSheetId="14" hidden="1">'04 - Vedlejší rozpočtové ...'!$C$123:$K$143</definedName>
    <definedName name="_xlnm._FilterDatabase" localSheetId="7" hidden="1">'a - Společné prostory'!$C$131:$K$290</definedName>
    <definedName name="_xlnm._FilterDatabase" localSheetId="11" hidden="1">'a - Společné prostory_01'!$C$130:$K$205</definedName>
    <definedName name="_xlnm._FilterDatabase" localSheetId="8" hidden="1">'b - Nebytové prostory'!$C$130:$K$226</definedName>
    <definedName name="_xlnm._FilterDatabase" localSheetId="12" hidden="1">'b - Nebytové prostory_01'!$C$130:$K$193</definedName>
    <definedName name="_xlnm._FilterDatabase" localSheetId="9" hidden="1">'c - Byty'!$C$131:$K$219</definedName>
    <definedName name="_xlnm._FilterDatabase" localSheetId="13" hidden="1">'c - Byty_01'!$C$129:$K$173</definedName>
    <definedName name="_xlnm._FilterDatabase" localSheetId="10" hidden="1">'d - Hromosvod'!$C$129:$K$168</definedName>
    <definedName name="_xlnm.Print_Titles" localSheetId="2">'001 - Sanace vlhkosti a s...'!$129:$129</definedName>
    <definedName name="_xlnm.Print_Titles" localSheetId="3">'002 - Sanace vlhkosti a s...'!$128:$128</definedName>
    <definedName name="_xlnm.Print_Titles" localSheetId="1">'01 - Bytový dům - stavebn...'!$147:$147</definedName>
    <definedName name="_xlnm.Print_Titles" localSheetId="4">'01 - ZTI'!$130:$130</definedName>
    <definedName name="_xlnm.Print_Titles" localSheetId="5">'02 - Vytápění'!$125:$125</definedName>
    <definedName name="_xlnm.Print_Titles" localSheetId="6">'03 - VZT'!$122:$122</definedName>
    <definedName name="_xlnm.Print_Titles" localSheetId="14">'04 - Vedlejší rozpočtové ...'!$123:$123</definedName>
    <definedName name="_xlnm.Print_Titles" localSheetId="7">'a - Společné prostory'!$131:$131</definedName>
    <definedName name="_xlnm.Print_Titles" localSheetId="11">'a - Společné prostory_01'!$130:$130</definedName>
    <definedName name="_xlnm.Print_Titles" localSheetId="8">'b - Nebytové prostory'!$130:$130</definedName>
    <definedName name="_xlnm.Print_Titles" localSheetId="12">'b - Nebytové prostory_01'!$130:$130</definedName>
    <definedName name="_xlnm.Print_Titles" localSheetId="9">'c - Byty'!$131:$131</definedName>
    <definedName name="_xlnm.Print_Titles" localSheetId="13">'c - Byty_01'!$129:$129</definedName>
    <definedName name="_xlnm.Print_Titles" localSheetId="10">'d - Hromosvod'!$129:$129</definedName>
    <definedName name="_xlnm.Print_Titles" localSheetId="0">'Rekapitulace stavby'!$92:$92</definedName>
    <definedName name="_xlnm.Print_Area" localSheetId="2">'001 - Sanace vlhkosti a s...'!$C$4:$J$76,'001 - Sanace vlhkosti a s...'!$C$82:$J$109,'001 - Sanace vlhkosti a s...'!$C$115:$K$412</definedName>
    <definedName name="_xlnm.Print_Area" localSheetId="3">'002 - Sanace vlhkosti a s...'!$C$4:$J$76,'002 - Sanace vlhkosti a s...'!$C$82:$J$108,'002 - Sanace vlhkosti a s...'!$C$114:$K$508</definedName>
    <definedName name="_xlnm.Print_Area" localSheetId="1">'01 - Bytový dům - stavebn...'!$C$4:$J$76,'01 - Bytový dům - stavebn...'!$C$82:$J$129,'01 - Bytový dům - stavebn...'!$C$135:$K$2387</definedName>
    <definedName name="_xlnm.Print_Area" localSheetId="4">'01 - ZTI'!$C$4:$J$76,'01 - ZTI'!$C$82:$J$110,'01 - ZTI'!$C$116:$K$289</definedName>
    <definedName name="_xlnm.Print_Area" localSheetId="5">'02 - Vytápění'!$C$4:$J$76,'02 - Vytápění'!$C$82:$J$105,'02 - Vytápění'!$C$111:$K$192</definedName>
    <definedName name="_xlnm.Print_Area" localSheetId="6">'03 - VZT'!$C$4:$J$76,'03 - VZT'!$C$82:$J$102,'03 - VZT'!$C$108:$K$184</definedName>
    <definedName name="_xlnm.Print_Area" localSheetId="14">'04 - Vedlejší rozpočtové ...'!$C$4:$J$76,'04 - Vedlejší rozpočtové ...'!$C$82:$J$105,'04 - Vedlejší rozpočtové ...'!$C$111:$K$143</definedName>
    <definedName name="_xlnm.Print_Area" localSheetId="7">'a - Společné prostory'!$C$4:$J$76,'a - Společné prostory'!$C$82:$J$109,'a - Společné prostory'!$C$115:$K$290</definedName>
    <definedName name="_xlnm.Print_Area" localSheetId="11">'a - Společné prostory_01'!$C$4:$J$76,'a - Společné prostory_01'!$C$82:$J$108,'a - Společné prostory_01'!$C$114:$K$205</definedName>
    <definedName name="_xlnm.Print_Area" localSheetId="8">'b - Nebytové prostory'!$C$4:$J$76,'b - Nebytové prostory'!$C$82:$J$108,'b - Nebytové prostory'!$C$114:$K$226</definedName>
    <definedName name="_xlnm.Print_Area" localSheetId="12">'b - Nebytové prostory_01'!$C$4:$J$76,'b - Nebytové prostory_01'!$C$82:$J$108,'b - Nebytové prostory_01'!$C$114:$K$193</definedName>
    <definedName name="_xlnm.Print_Area" localSheetId="9">'c - Byty'!$C$4:$J$76,'c - Byty'!$C$82:$J$109,'c - Byty'!$C$115:$K$219</definedName>
    <definedName name="_xlnm.Print_Area" localSheetId="13">'c - Byty_01'!$C$4:$J$76,'c - Byty_01'!$C$82:$J$107,'c - Byty_01'!$C$113:$K$173</definedName>
    <definedName name="_xlnm.Print_Area" localSheetId="10">'d - Hromosvod'!$C$4:$J$76,'d - Hromosvod'!$C$82:$J$107,'d - Hromosvod'!$C$113:$K$168</definedName>
    <definedName name="_xlnm.Print_Area" localSheetId="0">'Rekapitulace stavby'!$D$4:$AO$76,'Rekapitulace stavby'!$C$82:$AQ$113</definedName>
  </definedNames>
  <calcPr calcId="181029"/>
</workbook>
</file>

<file path=xl/calcChain.xml><?xml version="1.0" encoding="utf-8"?>
<calcChain xmlns="http://schemas.openxmlformats.org/spreadsheetml/2006/main">
  <c r="J37" i="15" l="1"/>
  <c r="J36" i="15"/>
  <c r="AY112" i="1" s="1"/>
  <c r="J35" i="15"/>
  <c r="AX112" i="1" s="1"/>
  <c r="BI143" i="15"/>
  <c r="BH143" i="15"/>
  <c r="BG143" i="15"/>
  <c r="BE143" i="15"/>
  <c r="T143" i="15"/>
  <c r="T142" i="15" s="1"/>
  <c r="R143" i="15"/>
  <c r="R142" i="15" s="1"/>
  <c r="P143" i="15"/>
  <c r="P142" i="15" s="1"/>
  <c r="BI141" i="15"/>
  <c r="BH141" i="15"/>
  <c r="BG141" i="15"/>
  <c r="BE141" i="15"/>
  <c r="T141" i="15"/>
  <c r="T140" i="15" s="1"/>
  <c r="R141" i="15"/>
  <c r="R140" i="15" s="1"/>
  <c r="P141" i="15"/>
  <c r="P140" i="15" s="1"/>
  <c r="BI139" i="15"/>
  <c r="BH139" i="15"/>
  <c r="BG139" i="15"/>
  <c r="BE139" i="15"/>
  <c r="T139" i="15"/>
  <c r="T138" i="15" s="1"/>
  <c r="R139" i="15"/>
  <c r="R138" i="15" s="1"/>
  <c r="P139" i="15"/>
  <c r="P138" i="15" s="1"/>
  <c r="BI135" i="15"/>
  <c r="BH135" i="15"/>
  <c r="BG135" i="15"/>
  <c r="BE135" i="15"/>
  <c r="T135" i="15"/>
  <c r="T134" i="15" s="1"/>
  <c r="R135" i="15"/>
  <c r="R134" i="15" s="1"/>
  <c r="P135" i="15"/>
  <c r="P134" i="15" s="1"/>
  <c r="BI133" i="15"/>
  <c r="BH133" i="15"/>
  <c r="BG133" i="15"/>
  <c r="BE133" i="15"/>
  <c r="T133" i="15"/>
  <c r="R133" i="15"/>
  <c r="P133" i="15"/>
  <c r="BI132" i="15"/>
  <c r="BH132" i="15"/>
  <c r="BG132" i="15"/>
  <c r="BE132" i="15"/>
  <c r="T132" i="15"/>
  <c r="R132" i="15"/>
  <c r="P132" i="15"/>
  <c r="BI130" i="15"/>
  <c r="BH130" i="15"/>
  <c r="BG130" i="15"/>
  <c r="BE130" i="15"/>
  <c r="T130" i="15"/>
  <c r="T129" i="15" s="1"/>
  <c r="R130" i="15"/>
  <c r="R129" i="15" s="1"/>
  <c r="P130" i="15"/>
  <c r="P129" i="15" s="1"/>
  <c r="BI128" i="15"/>
  <c r="BH128" i="15"/>
  <c r="BG128" i="15"/>
  <c r="BE128" i="15"/>
  <c r="T128" i="15"/>
  <c r="R128" i="15"/>
  <c r="P128" i="15"/>
  <c r="BI127" i="15"/>
  <c r="BH127" i="15"/>
  <c r="BG127" i="15"/>
  <c r="BE127" i="15"/>
  <c r="T127" i="15"/>
  <c r="R127" i="15"/>
  <c r="P127" i="15"/>
  <c r="J121" i="15"/>
  <c r="J120" i="15"/>
  <c r="F118" i="15"/>
  <c r="E116" i="15"/>
  <c r="J92" i="15"/>
  <c r="J91" i="15"/>
  <c r="F89" i="15"/>
  <c r="E87" i="15"/>
  <c r="J18" i="15"/>
  <c r="E18" i="15"/>
  <c r="F121" i="15"/>
  <c r="J17" i="15"/>
  <c r="J15" i="15"/>
  <c r="E15" i="15"/>
  <c r="F91" i="15" s="1"/>
  <c r="J14" i="15"/>
  <c r="J12" i="15"/>
  <c r="J118" i="15" s="1"/>
  <c r="E7" i="15"/>
  <c r="E85" i="15" s="1"/>
  <c r="J132" i="14"/>
  <c r="J102" i="14" s="1"/>
  <c r="J41" i="14"/>
  <c r="J40" i="14"/>
  <c r="AY111" i="1"/>
  <c r="J39" i="14"/>
  <c r="AX111" i="1"/>
  <c r="BI170" i="14"/>
  <c r="BH170" i="14"/>
  <c r="BG170" i="14"/>
  <c r="BE170" i="14"/>
  <c r="T170" i="14"/>
  <c r="R170" i="14"/>
  <c r="P170" i="14"/>
  <c r="BI166" i="14"/>
  <c r="BH166" i="14"/>
  <c r="BG166" i="14"/>
  <c r="BE166" i="14"/>
  <c r="T166" i="14"/>
  <c r="R166" i="14"/>
  <c r="P166" i="14"/>
  <c r="BI164" i="14"/>
  <c r="BH164" i="14"/>
  <c r="BG164" i="14"/>
  <c r="BE164" i="14"/>
  <c r="T164" i="14"/>
  <c r="R164" i="14"/>
  <c r="P164" i="14"/>
  <c r="BI163" i="14"/>
  <c r="BH163" i="14"/>
  <c r="BG163" i="14"/>
  <c r="BE163" i="14"/>
  <c r="T163" i="14"/>
  <c r="R163" i="14"/>
  <c r="P163" i="14"/>
  <c r="BI162" i="14"/>
  <c r="BH162" i="14"/>
  <c r="BG162" i="14"/>
  <c r="BE162" i="14"/>
  <c r="T162" i="14"/>
  <c r="R162" i="14"/>
  <c r="P162" i="14"/>
  <c r="BI161" i="14"/>
  <c r="BH161" i="14"/>
  <c r="BG161" i="14"/>
  <c r="BE161" i="14"/>
  <c r="T161" i="14"/>
  <c r="R161" i="14"/>
  <c r="P161" i="14"/>
  <c r="BI160" i="14"/>
  <c r="BH160" i="14"/>
  <c r="BG160" i="14"/>
  <c r="BE160" i="14"/>
  <c r="T160" i="14"/>
  <c r="R160" i="14"/>
  <c r="P160" i="14"/>
  <c r="BI159" i="14"/>
  <c r="BH159" i="14"/>
  <c r="BG159" i="14"/>
  <c r="BE159" i="14"/>
  <c r="T159" i="14"/>
  <c r="R159" i="14"/>
  <c r="P159" i="14"/>
  <c r="BI158" i="14"/>
  <c r="BH158" i="14"/>
  <c r="BG158" i="14"/>
  <c r="BE158" i="14"/>
  <c r="T158" i="14"/>
  <c r="R158" i="14"/>
  <c r="P158" i="14"/>
  <c r="BI157" i="14"/>
  <c r="BH157" i="14"/>
  <c r="BG157" i="14"/>
  <c r="BE157" i="14"/>
  <c r="T157" i="14"/>
  <c r="R157" i="14"/>
  <c r="P157" i="14"/>
  <c r="BI154" i="14"/>
  <c r="BH154" i="14"/>
  <c r="BG154" i="14"/>
  <c r="BE154" i="14"/>
  <c r="T154" i="14"/>
  <c r="R154" i="14"/>
  <c r="P154" i="14"/>
  <c r="BI153" i="14"/>
  <c r="BH153" i="14"/>
  <c r="BG153" i="14"/>
  <c r="BE153" i="14"/>
  <c r="T153" i="14"/>
  <c r="R153" i="14"/>
  <c r="P153" i="14"/>
  <c r="BI152" i="14"/>
  <c r="BH152" i="14"/>
  <c r="BG152" i="14"/>
  <c r="BE152" i="14"/>
  <c r="T152" i="14"/>
  <c r="R152" i="14"/>
  <c r="P152" i="14"/>
  <c r="BI151" i="14"/>
  <c r="BH151" i="14"/>
  <c r="BG151" i="14"/>
  <c r="BE151" i="14"/>
  <c r="T151" i="14"/>
  <c r="R151" i="14"/>
  <c r="P151" i="14"/>
  <c r="BI150" i="14"/>
  <c r="BH150" i="14"/>
  <c r="BG150" i="14"/>
  <c r="BE150" i="14"/>
  <c r="T150" i="14"/>
  <c r="R150" i="14"/>
  <c r="P150" i="14"/>
  <c r="BI149" i="14"/>
  <c r="BH149" i="14"/>
  <c r="BG149" i="14"/>
  <c r="BE149" i="14"/>
  <c r="T149" i="14"/>
  <c r="R149" i="14"/>
  <c r="P149" i="14"/>
  <c r="BI146" i="14"/>
  <c r="BH146" i="14"/>
  <c r="BG146" i="14"/>
  <c r="BE146" i="14"/>
  <c r="T146" i="14"/>
  <c r="R146" i="14"/>
  <c r="P146" i="14"/>
  <c r="BI145" i="14"/>
  <c r="BH145" i="14"/>
  <c r="BG145" i="14"/>
  <c r="BE145" i="14"/>
  <c r="T145" i="14"/>
  <c r="R145" i="14"/>
  <c r="P145" i="14"/>
  <c r="BI144" i="14"/>
  <c r="BH144" i="14"/>
  <c r="BG144" i="14"/>
  <c r="BE144" i="14"/>
  <c r="T144" i="14"/>
  <c r="R144" i="14"/>
  <c r="P144" i="14"/>
  <c r="BI143" i="14"/>
  <c r="BH143" i="14"/>
  <c r="BG143" i="14"/>
  <c r="BE143" i="14"/>
  <c r="T143" i="14"/>
  <c r="R143" i="14"/>
  <c r="P143" i="14"/>
  <c r="BI142" i="14"/>
  <c r="BH142" i="14"/>
  <c r="BG142" i="14"/>
  <c r="BE142" i="14"/>
  <c r="T142" i="14"/>
  <c r="R142" i="14"/>
  <c r="P142" i="14"/>
  <c r="BI141" i="14"/>
  <c r="BH141" i="14"/>
  <c r="BG141" i="14"/>
  <c r="BE141" i="14"/>
  <c r="T141" i="14"/>
  <c r="R141" i="14"/>
  <c r="P141" i="14"/>
  <c r="BI140" i="14"/>
  <c r="BH140" i="14"/>
  <c r="BG140" i="14"/>
  <c r="BE140" i="14"/>
  <c r="T140" i="14"/>
  <c r="R140" i="14"/>
  <c r="P140" i="14"/>
  <c r="BI139" i="14"/>
  <c r="BH139" i="14"/>
  <c r="BG139" i="14"/>
  <c r="BE139" i="14"/>
  <c r="T139" i="14"/>
  <c r="R139" i="14"/>
  <c r="P139" i="14"/>
  <c r="BI138" i="14"/>
  <c r="BH138" i="14"/>
  <c r="BG138" i="14"/>
  <c r="BE138" i="14"/>
  <c r="T138" i="14"/>
  <c r="R138" i="14"/>
  <c r="P138" i="14"/>
  <c r="BI137" i="14"/>
  <c r="BH137" i="14"/>
  <c r="BG137" i="14"/>
  <c r="BE137" i="14"/>
  <c r="T137" i="14"/>
  <c r="R137" i="14"/>
  <c r="P137" i="14"/>
  <c r="BI134" i="14"/>
  <c r="BH134" i="14"/>
  <c r="BG134" i="14"/>
  <c r="BE134" i="14"/>
  <c r="T134" i="14"/>
  <c r="R134" i="14"/>
  <c r="P134" i="14"/>
  <c r="J127" i="14"/>
  <c r="J126" i="14"/>
  <c r="F126" i="14"/>
  <c r="F124" i="14"/>
  <c r="E122" i="14"/>
  <c r="J96" i="14"/>
  <c r="J95" i="14"/>
  <c r="F95" i="14"/>
  <c r="F93" i="14"/>
  <c r="E91" i="14"/>
  <c r="J22" i="14"/>
  <c r="E22" i="14"/>
  <c r="F127" i="14"/>
  <c r="J21" i="14"/>
  <c r="J16" i="14"/>
  <c r="J93" i="14" s="1"/>
  <c r="E7" i="14"/>
  <c r="E116" i="14" s="1"/>
  <c r="J41" i="13"/>
  <c r="J40" i="13"/>
  <c r="AY110" i="1"/>
  <c r="J39" i="13"/>
  <c r="AX110" i="1" s="1"/>
  <c r="BI193" i="13"/>
  <c r="BH193" i="13"/>
  <c r="BG193" i="13"/>
  <c r="BE193" i="13"/>
  <c r="T193" i="13"/>
  <c r="R193" i="13"/>
  <c r="P193" i="13"/>
  <c r="BI189" i="13"/>
  <c r="BH189" i="13"/>
  <c r="BG189" i="13"/>
  <c r="BE189" i="13"/>
  <c r="T189" i="13"/>
  <c r="R189" i="13"/>
  <c r="P189" i="13"/>
  <c r="BI187" i="13"/>
  <c r="BH187" i="13"/>
  <c r="BG187" i="13"/>
  <c r="BE187" i="13"/>
  <c r="T187" i="13"/>
  <c r="R187" i="13"/>
  <c r="P187" i="13"/>
  <c r="BI186" i="13"/>
  <c r="BH186" i="13"/>
  <c r="BG186" i="13"/>
  <c r="BE186" i="13"/>
  <c r="T186" i="13"/>
  <c r="R186" i="13"/>
  <c r="P186" i="13"/>
  <c r="BI185" i="13"/>
  <c r="BH185" i="13"/>
  <c r="BG185" i="13"/>
  <c r="BE185" i="13"/>
  <c r="T185" i="13"/>
  <c r="R185" i="13"/>
  <c r="P185" i="13"/>
  <c r="BI184" i="13"/>
  <c r="BH184" i="13"/>
  <c r="BG184" i="13"/>
  <c r="BE184" i="13"/>
  <c r="T184" i="13"/>
  <c r="R184" i="13"/>
  <c r="P184" i="13"/>
  <c r="BI183" i="13"/>
  <c r="BH183" i="13"/>
  <c r="BG183" i="13"/>
  <c r="BE183" i="13"/>
  <c r="T183" i="13"/>
  <c r="R183" i="13"/>
  <c r="P183" i="13"/>
  <c r="BI182" i="13"/>
  <c r="BH182" i="13"/>
  <c r="BG182" i="13"/>
  <c r="BE182" i="13"/>
  <c r="T182" i="13"/>
  <c r="R182" i="13"/>
  <c r="P182" i="13"/>
  <c r="BI181" i="13"/>
  <c r="BH181" i="13"/>
  <c r="BG181" i="13"/>
  <c r="BE181" i="13"/>
  <c r="T181" i="13"/>
  <c r="R181" i="13"/>
  <c r="P181" i="13"/>
  <c r="BI179" i="13"/>
  <c r="BH179" i="13"/>
  <c r="BG179" i="13"/>
  <c r="BE179" i="13"/>
  <c r="T179" i="13"/>
  <c r="R179" i="13"/>
  <c r="P179" i="13"/>
  <c r="BI178" i="13"/>
  <c r="BH178" i="13"/>
  <c r="BG178" i="13"/>
  <c r="BE178" i="13"/>
  <c r="T178" i="13"/>
  <c r="R178" i="13"/>
  <c r="P178" i="13"/>
  <c r="BI175" i="13"/>
  <c r="BH175" i="13"/>
  <c r="BG175" i="13"/>
  <c r="BE175" i="13"/>
  <c r="T175" i="13"/>
  <c r="R175" i="13"/>
  <c r="P175" i="13"/>
  <c r="BI174" i="13"/>
  <c r="BH174" i="13"/>
  <c r="BG174" i="13"/>
  <c r="BE174" i="13"/>
  <c r="T174" i="13"/>
  <c r="R174" i="13"/>
  <c r="P174" i="13"/>
  <c r="BI173" i="13"/>
  <c r="BH173" i="13"/>
  <c r="BG173" i="13"/>
  <c r="BE173" i="13"/>
  <c r="T173" i="13"/>
  <c r="R173" i="13"/>
  <c r="P173" i="13"/>
  <c r="BI172" i="13"/>
  <c r="BH172" i="13"/>
  <c r="BG172" i="13"/>
  <c r="BE172" i="13"/>
  <c r="T172" i="13"/>
  <c r="R172" i="13"/>
  <c r="P172" i="13"/>
  <c r="BI171" i="13"/>
  <c r="BH171" i="13"/>
  <c r="BG171" i="13"/>
  <c r="BE171" i="13"/>
  <c r="T171" i="13"/>
  <c r="R171" i="13"/>
  <c r="P171" i="13"/>
  <c r="BI168" i="13"/>
  <c r="BH168" i="13"/>
  <c r="BG168" i="13"/>
  <c r="BE168" i="13"/>
  <c r="T168" i="13"/>
  <c r="R168" i="13"/>
  <c r="P168" i="13"/>
  <c r="BI167" i="13"/>
  <c r="BH167" i="13"/>
  <c r="BG167" i="13"/>
  <c r="BE167" i="13"/>
  <c r="T167" i="13"/>
  <c r="R167" i="13"/>
  <c r="P167" i="13"/>
  <c r="BI166" i="13"/>
  <c r="BH166" i="13"/>
  <c r="BG166" i="13"/>
  <c r="BE166" i="13"/>
  <c r="T166" i="13"/>
  <c r="R166" i="13"/>
  <c r="P166" i="13"/>
  <c r="BI165" i="13"/>
  <c r="BH165" i="13"/>
  <c r="BG165" i="13"/>
  <c r="BE165" i="13"/>
  <c r="T165" i="13"/>
  <c r="R165" i="13"/>
  <c r="P165" i="13"/>
  <c r="BI164" i="13"/>
  <c r="BH164" i="13"/>
  <c r="BG164" i="13"/>
  <c r="BE164" i="13"/>
  <c r="T164" i="13"/>
  <c r="R164" i="13"/>
  <c r="P164" i="13"/>
  <c r="BI163" i="13"/>
  <c r="BH163" i="13"/>
  <c r="BG163" i="13"/>
  <c r="BE163" i="13"/>
  <c r="T163" i="13"/>
  <c r="R163" i="13"/>
  <c r="P163" i="13"/>
  <c r="BI162" i="13"/>
  <c r="BH162" i="13"/>
  <c r="BG162" i="13"/>
  <c r="BE162" i="13"/>
  <c r="T162" i="13"/>
  <c r="R162" i="13"/>
  <c r="P162" i="13"/>
  <c r="BI161" i="13"/>
  <c r="BH161" i="13"/>
  <c r="BG161" i="13"/>
  <c r="BE161" i="13"/>
  <c r="T161" i="13"/>
  <c r="R161" i="13"/>
  <c r="P161" i="13"/>
  <c r="BI160" i="13"/>
  <c r="BH160" i="13"/>
  <c r="BG160" i="13"/>
  <c r="BE160" i="13"/>
  <c r="T160" i="13"/>
  <c r="R160" i="13"/>
  <c r="P160" i="13"/>
  <c r="BI159" i="13"/>
  <c r="BH159" i="13"/>
  <c r="BG159" i="13"/>
  <c r="BE159" i="13"/>
  <c r="T159" i="13"/>
  <c r="R159" i="13"/>
  <c r="P159" i="13"/>
  <c r="BI156" i="13"/>
  <c r="BH156" i="13"/>
  <c r="BG156" i="13"/>
  <c r="BE156" i="13"/>
  <c r="T156" i="13"/>
  <c r="R156" i="13"/>
  <c r="P156" i="13"/>
  <c r="BI155" i="13"/>
  <c r="BH155" i="13"/>
  <c r="BG155" i="13"/>
  <c r="BE155" i="13"/>
  <c r="T155" i="13"/>
  <c r="R155" i="13"/>
  <c r="P155" i="13"/>
  <c r="BI154" i="13"/>
  <c r="BH154" i="13"/>
  <c r="BG154" i="13"/>
  <c r="BE154" i="13"/>
  <c r="T154" i="13"/>
  <c r="R154" i="13"/>
  <c r="P154" i="13"/>
  <c r="BI151" i="13"/>
  <c r="BH151" i="13"/>
  <c r="BG151" i="13"/>
  <c r="BE151" i="13"/>
  <c r="T151" i="13"/>
  <c r="R151" i="13"/>
  <c r="P151" i="13"/>
  <c r="BI150" i="13"/>
  <c r="BH150" i="13"/>
  <c r="BG150" i="13"/>
  <c r="BE150" i="13"/>
  <c r="T150" i="13"/>
  <c r="R150" i="13"/>
  <c r="P150" i="13"/>
  <c r="BI149" i="13"/>
  <c r="BH149" i="13"/>
  <c r="BG149" i="13"/>
  <c r="BE149" i="13"/>
  <c r="T149" i="13"/>
  <c r="R149" i="13"/>
  <c r="P149" i="13"/>
  <c r="BI148" i="13"/>
  <c r="BH148" i="13"/>
  <c r="BG148" i="13"/>
  <c r="BE148" i="13"/>
  <c r="T148" i="13"/>
  <c r="R148" i="13"/>
  <c r="P148" i="13"/>
  <c r="BI147" i="13"/>
  <c r="BH147" i="13"/>
  <c r="BG147" i="13"/>
  <c r="BE147" i="13"/>
  <c r="T147" i="13"/>
  <c r="R147" i="13"/>
  <c r="P147" i="13"/>
  <c r="BI144" i="13"/>
  <c r="BH144" i="13"/>
  <c r="BG144" i="13"/>
  <c r="BE144" i="13"/>
  <c r="T144" i="13"/>
  <c r="R144" i="13"/>
  <c r="P144" i="13"/>
  <c r="BI143" i="13"/>
  <c r="BH143" i="13"/>
  <c r="BG143" i="13"/>
  <c r="BE143" i="13"/>
  <c r="T143" i="13"/>
  <c r="R143" i="13"/>
  <c r="P143" i="13"/>
  <c r="BI142" i="13"/>
  <c r="BH142" i="13"/>
  <c r="BG142" i="13"/>
  <c r="BE142" i="13"/>
  <c r="T142" i="13"/>
  <c r="R142" i="13"/>
  <c r="P142" i="13"/>
  <c r="BI141" i="13"/>
  <c r="BH141" i="13"/>
  <c r="BG141" i="13"/>
  <c r="BE141" i="13"/>
  <c r="T141" i="13"/>
  <c r="R141" i="13"/>
  <c r="P141" i="13"/>
  <c r="BI137" i="13"/>
  <c r="BH137" i="13"/>
  <c r="BG137" i="13"/>
  <c r="BE137" i="13"/>
  <c r="T137" i="13"/>
  <c r="R137" i="13"/>
  <c r="P137" i="13"/>
  <c r="BI135" i="13"/>
  <c r="BH135" i="13"/>
  <c r="BG135" i="13"/>
  <c r="BE135" i="13"/>
  <c r="T135" i="13"/>
  <c r="R135" i="13"/>
  <c r="P135" i="13"/>
  <c r="BI134" i="13"/>
  <c r="BH134" i="13"/>
  <c r="BG134" i="13"/>
  <c r="BE134" i="13"/>
  <c r="T134" i="13"/>
  <c r="R134" i="13"/>
  <c r="P134" i="13"/>
  <c r="J128" i="13"/>
  <c r="J127" i="13"/>
  <c r="F127" i="13"/>
  <c r="F125" i="13"/>
  <c r="E123" i="13"/>
  <c r="J96" i="13"/>
  <c r="J95" i="13"/>
  <c r="F95" i="13"/>
  <c r="F93" i="13"/>
  <c r="E91" i="13"/>
  <c r="J22" i="13"/>
  <c r="E22" i="13"/>
  <c r="F128" i="13"/>
  <c r="J21" i="13"/>
  <c r="J16" i="13"/>
  <c r="J93" i="13" s="1"/>
  <c r="E7" i="13"/>
  <c r="E85" i="13" s="1"/>
  <c r="J41" i="12"/>
  <c r="J40" i="12"/>
  <c r="AY109" i="1" s="1"/>
  <c r="J39" i="12"/>
  <c r="AX109" i="1" s="1"/>
  <c r="BI205" i="12"/>
  <c r="BH205" i="12"/>
  <c r="BG205" i="12"/>
  <c r="BE205" i="12"/>
  <c r="T205" i="12"/>
  <c r="T204" i="12"/>
  <c r="R205" i="12"/>
  <c r="R204" i="12"/>
  <c r="P205" i="12"/>
  <c r="P204" i="12"/>
  <c r="BI200" i="12"/>
  <c r="BH200" i="12"/>
  <c r="BG200" i="12"/>
  <c r="BE200" i="12"/>
  <c r="T200" i="12"/>
  <c r="R200" i="12"/>
  <c r="P200" i="12"/>
  <c r="BI196" i="12"/>
  <c r="BH196" i="12"/>
  <c r="BG196" i="12"/>
  <c r="BE196" i="12"/>
  <c r="T196" i="12"/>
  <c r="R196" i="12"/>
  <c r="P196" i="12"/>
  <c r="BI194" i="12"/>
  <c r="BH194" i="12"/>
  <c r="BG194" i="12"/>
  <c r="BE194" i="12"/>
  <c r="T194" i="12"/>
  <c r="R194" i="12"/>
  <c r="P194" i="12"/>
  <c r="BI193" i="12"/>
  <c r="BH193" i="12"/>
  <c r="BG193" i="12"/>
  <c r="BE193" i="12"/>
  <c r="T193" i="12"/>
  <c r="R193" i="12"/>
  <c r="P193" i="12"/>
  <c r="BI192" i="12"/>
  <c r="BH192" i="12"/>
  <c r="BG192" i="12"/>
  <c r="BE192" i="12"/>
  <c r="T192" i="12"/>
  <c r="R192" i="12"/>
  <c r="P192" i="12"/>
  <c r="BI190" i="12"/>
  <c r="BH190" i="12"/>
  <c r="BG190" i="12"/>
  <c r="BE190" i="12"/>
  <c r="T190" i="12"/>
  <c r="R190" i="12"/>
  <c r="P190" i="12"/>
  <c r="BI189" i="12"/>
  <c r="BH189" i="12"/>
  <c r="BG189" i="12"/>
  <c r="BE189" i="12"/>
  <c r="T189" i="12"/>
  <c r="R189" i="12"/>
  <c r="P189" i="12"/>
  <c r="BI188" i="12"/>
  <c r="BH188" i="12"/>
  <c r="BG188" i="12"/>
  <c r="BE188" i="12"/>
  <c r="T188" i="12"/>
  <c r="R188" i="12"/>
  <c r="P188" i="12"/>
  <c r="BI187" i="12"/>
  <c r="BH187" i="12"/>
  <c r="BG187" i="12"/>
  <c r="BE187" i="12"/>
  <c r="T187" i="12"/>
  <c r="R187" i="12"/>
  <c r="P187" i="12"/>
  <c r="BI184" i="12"/>
  <c r="BH184" i="12"/>
  <c r="BG184" i="12"/>
  <c r="BE184" i="12"/>
  <c r="T184" i="12"/>
  <c r="R184" i="12"/>
  <c r="P184" i="12"/>
  <c r="BI183" i="12"/>
  <c r="BH183" i="12"/>
  <c r="BG183" i="12"/>
  <c r="BE183" i="12"/>
  <c r="T183" i="12"/>
  <c r="R183" i="12"/>
  <c r="P183" i="12"/>
  <c r="BI182" i="12"/>
  <c r="BH182" i="12"/>
  <c r="BG182" i="12"/>
  <c r="BE182" i="12"/>
  <c r="T182" i="12"/>
  <c r="R182" i="12"/>
  <c r="P182" i="12"/>
  <c r="BI181" i="12"/>
  <c r="BH181" i="12"/>
  <c r="BG181" i="12"/>
  <c r="BE181" i="12"/>
  <c r="T181" i="12"/>
  <c r="R181" i="12"/>
  <c r="P181" i="12"/>
  <c r="BI180" i="12"/>
  <c r="BH180" i="12"/>
  <c r="BG180" i="12"/>
  <c r="BE180" i="12"/>
  <c r="T180" i="12"/>
  <c r="R180" i="12"/>
  <c r="P180" i="12"/>
  <c r="BI179" i="12"/>
  <c r="BH179" i="12"/>
  <c r="BG179" i="12"/>
  <c r="BE179" i="12"/>
  <c r="T179" i="12"/>
  <c r="R179" i="12"/>
  <c r="P179" i="12"/>
  <c r="BI178" i="12"/>
  <c r="BH178" i="12"/>
  <c r="BG178" i="12"/>
  <c r="BE178" i="12"/>
  <c r="T178" i="12"/>
  <c r="R178" i="12"/>
  <c r="P178" i="12"/>
  <c r="BI177" i="12"/>
  <c r="BH177" i="12"/>
  <c r="BG177" i="12"/>
  <c r="BE177" i="12"/>
  <c r="T177" i="12"/>
  <c r="R177" i="12"/>
  <c r="P177" i="12"/>
  <c r="BI176" i="12"/>
  <c r="BH176" i="12"/>
  <c r="BG176" i="12"/>
  <c r="BE176" i="12"/>
  <c r="T176" i="12"/>
  <c r="R176" i="12"/>
  <c r="P176" i="12"/>
  <c r="BI175" i="12"/>
  <c r="BH175" i="12"/>
  <c r="BG175" i="12"/>
  <c r="BE175" i="12"/>
  <c r="T175" i="12"/>
  <c r="R175" i="12"/>
  <c r="P175" i="12"/>
  <c r="BI174" i="12"/>
  <c r="BH174" i="12"/>
  <c r="BG174" i="12"/>
  <c r="BE174" i="12"/>
  <c r="T174" i="12"/>
  <c r="R174" i="12"/>
  <c r="P174" i="12"/>
  <c r="BI173" i="12"/>
  <c r="BH173" i="12"/>
  <c r="BG173" i="12"/>
  <c r="BE173" i="12"/>
  <c r="T173" i="12"/>
  <c r="R173" i="12"/>
  <c r="P173" i="12"/>
  <c r="BI172" i="12"/>
  <c r="BH172" i="12"/>
  <c r="BG172" i="12"/>
  <c r="BE172" i="12"/>
  <c r="T172" i="12"/>
  <c r="R172" i="12"/>
  <c r="P172" i="12"/>
  <c r="BI171" i="12"/>
  <c r="BH171" i="12"/>
  <c r="BG171" i="12"/>
  <c r="BE171" i="12"/>
  <c r="T171" i="12"/>
  <c r="R171" i="12"/>
  <c r="P171" i="12"/>
  <c r="BI170" i="12"/>
  <c r="BH170" i="12"/>
  <c r="BG170" i="12"/>
  <c r="BE170" i="12"/>
  <c r="T170" i="12"/>
  <c r="R170" i="12"/>
  <c r="P170" i="12"/>
  <c r="BI169" i="12"/>
  <c r="BH169" i="12"/>
  <c r="BG169" i="12"/>
  <c r="BE169" i="12"/>
  <c r="T169" i="12"/>
  <c r="R169" i="12"/>
  <c r="P169" i="12"/>
  <c r="BI168" i="12"/>
  <c r="BH168" i="12"/>
  <c r="BG168" i="12"/>
  <c r="BE168" i="12"/>
  <c r="T168" i="12"/>
  <c r="R168" i="12"/>
  <c r="P168" i="12"/>
  <c r="BI167" i="12"/>
  <c r="BH167" i="12"/>
  <c r="BG167" i="12"/>
  <c r="BE167" i="12"/>
  <c r="T167" i="12"/>
  <c r="R167" i="12"/>
  <c r="P167" i="12"/>
  <c r="BI166" i="12"/>
  <c r="BH166" i="12"/>
  <c r="BG166" i="12"/>
  <c r="BE166" i="12"/>
  <c r="T166" i="12"/>
  <c r="R166" i="12"/>
  <c r="P166" i="12"/>
  <c r="BI165" i="12"/>
  <c r="BH165" i="12"/>
  <c r="BG165" i="12"/>
  <c r="BE165" i="12"/>
  <c r="T165" i="12"/>
  <c r="R165" i="12"/>
  <c r="P165" i="12"/>
  <c r="BI164" i="12"/>
  <c r="BH164" i="12"/>
  <c r="BG164" i="12"/>
  <c r="BE164" i="12"/>
  <c r="T164" i="12"/>
  <c r="R164" i="12"/>
  <c r="P164" i="12"/>
  <c r="BI163" i="12"/>
  <c r="BH163" i="12"/>
  <c r="BG163" i="12"/>
  <c r="BE163" i="12"/>
  <c r="T163" i="12"/>
  <c r="R163" i="12"/>
  <c r="P163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8" i="12"/>
  <c r="BH158" i="12"/>
  <c r="BG158" i="12"/>
  <c r="BE158" i="12"/>
  <c r="T158" i="12"/>
  <c r="R158" i="12"/>
  <c r="P158" i="12"/>
  <c r="BI157" i="12"/>
  <c r="BH157" i="12"/>
  <c r="BG157" i="12"/>
  <c r="BE157" i="12"/>
  <c r="T157" i="12"/>
  <c r="R157" i="12"/>
  <c r="P157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8" i="12"/>
  <c r="BH148" i="12"/>
  <c r="BG148" i="12"/>
  <c r="BE148" i="12"/>
  <c r="T148" i="12"/>
  <c r="R148" i="12"/>
  <c r="P148" i="12"/>
  <c r="BI140" i="12"/>
  <c r="BH140" i="12"/>
  <c r="BG140" i="12"/>
  <c r="BE140" i="12"/>
  <c r="T140" i="12"/>
  <c r="R140" i="12"/>
  <c r="P140" i="12"/>
  <c r="BI138" i="12"/>
  <c r="BH138" i="12"/>
  <c r="BG138" i="12"/>
  <c r="BE138" i="12"/>
  <c r="T138" i="12"/>
  <c r="R138" i="12"/>
  <c r="P138" i="12"/>
  <c r="BI137" i="12"/>
  <c r="BH137" i="12"/>
  <c r="BG137" i="12"/>
  <c r="BE137" i="12"/>
  <c r="T137" i="12"/>
  <c r="R137" i="12"/>
  <c r="P137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J128" i="12"/>
  <c r="J127" i="12"/>
  <c r="F127" i="12"/>
  <c r="F125" i="12"/>
  <c r="E123" i="12"/>
  <c r="J96" i="12"/>
  <c r="J95" i="12"/>
  <c r="F95" i="12"/>
  <c r="F93" i="12"/>
  <c r="E91" i="12"/>
  <c r="J22" i="12"/>
  <c r="E22" i="12"/>
  <c r="F96" i="12"/>
  <c r="J21" i="12"/>
  <c r="J16" i="12"/>
  <c r="J93" i="12"/>
  <c r="E7" i="12"/>
  <c r="E117" i="12" s="1"/>
  <c r="J41" i="11"/>
  <c r="J40" i="11"/>
  <c r="AY107" i="1"/>
  <c r="J39" i="11"/>
  <c r="AX107" i="1" s="1"/>
  <c r="BI168" i="11"/>
  <c r="BH168" i="11"/>
  <c r="BG168" i="11"/>
  <c r="BE168" i="11"/>
  <c r="T168" i="11"/>
  <c r="R168" i="11"/>
  <c r="P168" i="11"/>
  <c r="BI167" i="11"/>
  <c r="BH167" i="11"/>
  <c r="BG167" i="11"/>
  <c r="BE167" i="11"/>
  <c r="T167" i="11"/>
  <c r="R167" i="11"/>
  <c r="P167" i="11"/>
  <c r="BI166" i="11"/>
  <c r="BH166" i="11"/>
  <c r="BG166" i="11"/>
  <c r="BE166" i="11"/>
  <c r="T166" i="11"/>
  <c r="R166" i="11"/>
  <c r="P166" i="11"/>
  <c r="BI161" i="11"/>
  <c r="BH161" i="11"/>
  <c r="BG161" i="11"/>
  <c r="BE161" i="11"/>
  <c r="T161" i="11"/>
  <c r="T160" i="11" s="1"/>
  <c r="R161" i="11"/>
  <c r="R160" i="11" s="1"/>
  <c r="P161" i="11"/>
  <c r="P160" i="11" s="1"/>
  <c r="BI159" i="11"/>
  <c r="BH159" i="11"/>
  <c r="BG159" i="11"/>
  <c r="BE159" i="11"/>
  <c r="T159" i="11"/>
  <c r="R159" i="11"/>
  <c r="P159" i="11"/>
  <c r="BI158" i="11"/>
  <c r="BH158" i="11"/>
  <c r="BG158" i="11"/>
  <c r="BE158" i="11"/>
  <c r="T158" i="11"/>
  <c r="R158" i="11"/>
  <c r="P158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5" i="11"/>
  <c r="BH155" i="11"/>
  <c r="BG155" i="11"/>
  <c r="BE155" i="11"/>
  <c r="T155" i="11"/>
  <c r="R155" i="11"/>
  <c r="P155" i="11"/>
  <c r="BI154" i="11"/>
  <c r="BH154" i="11"/>
  <c r="BG154" i="11"/>
  <c r="BE154" i="11"/>
  <c r="T154" i="11"/>
  <c r="R154" i="11"/>
  <c r="P154" i="11"/>
  <c r="BI153" i="11"/>
  <c r="BH153" i="11"/>
  <c r="BG153" i="11"/>
  <c r="BE153" i="11"/>
  <c r="T153" i="11"/>
  <c r="R153" i="11"/>
  <c r="P153" i="11"/>
  <c r="BI152" i="11"/>
  <c r="BH152" i="11"/>
  <c r="BG152" i="11"/>
  <c r="BE152" i="11"/>
  <c r="T152" i="11"/>
  <c r="R152" i="11"/>
  <c r="P152" i="11"/>
  <c r="BI151" i="11"/>
  <c r="BH151" i="11"/>
  <c r="BG151" i="11"/>
  <c r="BE151" i="11"/>
  <c r="T151" i="11"/>
  <c r="R151" i="11"/>
  <c r="P151" i="11"/>
  <c r="BI150" i="11"/>
  <c r="BH150" i="11"/>
  <c r="BG150" i="11"/>
  <c r="BE150" i="11"/>
  <c r="T150" i="11"/>
  <c r="R150" i="11"/>
  <c r="P150" i="11"/>
  <c r="BI149" i="11"/>
  <c r="BH149" i="11"/>
  <c r="BG149" i="11"/>
  <c r="BE149" i="11"/>
  <c r="T149" i="11"/>
  <c r="R149" i="11"/>
  <c r="P149" i="1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3" i="11"/>
  <c r="BH143" i="11"/>
  <c r="BG143" i="11"/>
  <c r="BE143" i="11"/>
  <c r="T143" i="11"/>
  <c r="R143" i="11"/>
  <c r="P143" i="11"/>
  <c r="BI142" i="11"/>
  <c r="BH142" i="11"/>
  <c r="BG142" i="11"/>
  <c r="BE142" i="11"/>
  <c r="T142" i="11"/>
  <c r="R142" i="11"/>
  <c r="P142" i="11"/>
  <c r="BI141" i="11"/>
  <c r="BH141" i="11"/>
  <c r="BG141" i="11"/>
  <c r="BE141" i="11"/>
  <c r="T141" i="11"/>
  <c r="R141" i="11"/>
  <c r="P141" i="11"/>
  <c r="BI138" i="11"/>
  <c r="BH138" i="11"/>
  <c r="BG138" i="11"/>
  <c r="BE138" i="11"/>
  <c r="T138" i="11"/>
  <c r="R138" i="11"/>
  <c r="P138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3" i="11"/>
  <c r="BH133" i="11"/>
  <c r="BG133" i="11"/>
  <c r="BE133" i="11"/>
  <c r="T133" i="11"/>
  <c r="T132" i="11" s="1"/>
  <c r="T131" i="11" s="1"/>
  <c r="R133" i="11"/>
  <c r="R132" i="11"/>
  <c r="R131" i="11" s="1"/>
  <c r="P133" i="11"/>
  <c r="P132" i="11" s="1"/>
  <c r="P131" i="11" s="1"/>
  <c r="J127" i="11"/>
  <c r="J126" i="11"/>
  <c r="F126" i="11"/>
  <c r="F124" i="11"/>
  <c r="E122" i="11"/>
  <c r="J96" i="11"/>
  <c r="J95" i="11"/>
  <c r="F95" i="11"/>
  <c r="F93" i="11"/>
  <c r="E91" i="11"/>
  <c r="J22" i="11"/>
  <c r="E22" i="11"/>
  <c r="F96" i="11" s="1"/>
  <c r="J21" i="11"/>
  <c r="J16" i="11"/>
  <c r="J93" i="11" s="1"/>
  <c r="E7" i="11"/>
  <c r="E116" i="11" s="1"/>
  <c r="J41" i="10"/>
  <c r="J40" i="10"/>
  <c r="AY106" i="1" s="1"/>
  <c r="J39" i="10"/>
  <c r="AX106" i="1" s="1"/>
  <c r="BI219" i="10"/>
  <c r="BH219" i="10"/>
  <c r="BG219" i="10"/>
  <c r="BE219" i="10"/>
  <c r="T219" i="10"/>
  <c r="R219" i="10"/>
  <c r="P219" i="10"/>
  <c r="BI218" i="10"/>
  <c r="BH218" i="10"/>
  <c r="BG218" i="10"/>
  <c r="BE218" i="10"/>
  <c r="T218" i="10"/>
  <c r="R218" i="10"/>
  <c r="P218" i="10"/>
  <c r="BI217" i="10"/>
  <c r="BH217" i="10"/>
  <c r="BG217" i="10"/>
  <c r="BE217" i="10"/>
  <c r="T217" i="10"/>
  <c r="R217" i="10"/>
  <c r="P217" i="10"/>
  <c r="BI216" i="10"/>
  <c r="BH216" i="10"/>
  <c r="BG216" i="10"/>
  <c r="BE216" i="10"/>
  <c r="T216" i="10"/>
  <c r="R216" i="10"/>
  <c r="P216" i="10"/>
  <c r="BI215" i="10"/>
  <c r="BH215" i="10"/>
  <c r="BG215" i="10"/>
  <c r="BE215" i="10"/>
  <c r="T215" i="10"/>
  <c r="R215" i="10"/>
  <c r="P215" i="10"/>
  <c r="BI214" i="10"/>
  <c r="BH214" i="10"/>
  <c r="BG214" i="10"/>
  <c r="BE214" i="10"/>
  <c r="T214" i="10"/>
  <c r="R214" i="10"/>
  <c r="P214" i="10"/>
  <c r="BI211" i="10"/>
  <c r="BH211" i="10"/>
  <c r="BG211" i="10"/>
  <c r="BE211" i="10"/>
  <c r="T211" i="10"/>
  <c r="R211" i="10"/>
  <c r="P211" i="10"/>
  <c r="BI210" i="10"/>
  <c r="BH210" i="10"/>
  <c r="BG210" i="10"/>
  <c r="BE210" i="10"/>
  <c r="T210" i="10"/>
  <c r="R210" i="10"/>
  <c r="P210" i="10"/>
  <c r="BI209" i="10"/>
  <c r="BH209" i="10"/>
  <c r="BG209" i="10"/>
  <c r="BE209" i="10"/>
  <c r="T209" i="10"/>
  <c r="R209" i="10"/>
  <c r="P209" i="10"/>
  <c r="BI207" i="10"/>
  <c r="BH207" i="10"/>
  <c r="BG207" i="10"/>
  <c r="BE207" i="10"/>
  <c r="T207" i="10"/>
  <c r="R207" i="10"/>
  <c r="P207" i="10"/>
  <c r="BI206" i="10"/>
  <c r="BH206" i="10"/>
  <c r="BG206" i="10"/>
  <c r="BE206" i="10"/>
  <c r="T206" i="10"/>
  <c r="R206" i="10"/>
  <c r="P206" i="10"/>
  <c r="BI205" i="10"/>
  <c r="BH205" i="10"/>
  <c r="BG205" i="10"/>
  <c r="BE205" i="10"/>
  <c r="T205" i="10"/>
  <c r="R205" i="10"/>
  <c r="P205" i="10"/>
  <c r="BI204" i="10"/>
  <c r="BH204" i="10"/>
  <c r="BG204" i="10"/>
  <c r="BE204" i="10"/>
  <c r="T204" i="10"/>
  <c r="R204" i="10"/>
  <c r="P204" i="10"/>
  <c r="BI199" i="10"/>
  <c r="BH199" i="10"/>
  <c r="BG199" i="10"/>
  <c r="BE199" i="10"/>
  <c r="T199" i="10"/>
  <c r="R199" i="10"/>
  <c r="P199" i="10"/>
  <c r="BI195" i="10"/>
  <c r="BH195" i="10"/>
  <c r="BG195" i="10"/>
  <c r="BE195" i="10"/>
  <c r="T195" i="10"/>
  <c r="R195" i="10"/>
  <c r="P195" i="10"/>
  <c r="BI193" i="10"/>
  <c r="BH193" i="10"/>
  <c r="BG193" i="10"/>
  <c r="BE193" i="10"/>
  <c r="T193" i="10"/>
  <c r="R193" i="10"/>
  <c r="P193" i="10"/>
  <c r="BI192" i="10"/>
  <c r="BH192" i="10"/>
  <c r="BG192" i="10"/>
  <c r="BE192" i="10"/>
  <c r="T192" i="10"/>
  <c r="R192" i="10"/>
  <c r="P192" i="10"/>
  <c r="BI189" i="10"/>
  <c r="BH189" i="10"/>
  <c r="BG189" i="10"/>
  <c r="BE189" i="10"/>
  <c r="T189" i="10"/>
  <c r="R189" i="10"/>
  <c r="P189" i="10"/>
  <c r="BI188" i="10"/>
  <c r="BH188" i="10"/>
  <c r="BG188" i="10"/>
  <c r="BE188" i="10"/>
  <c r="T188" i="10"/>
  <c r="R188" i="10"/>
  <c r="P188" i="10"/>
  <c r="BI186" i="10"/>
  <c r="BH186" i="10"/>
  <c r="BG186" i="10"/>
  <c r="BE186" i="10"/>
  <c r="T186" i="10"/>
  <c r="R186" i="10"/>
  <c r="P186" i="10"/>
  <c r="BI185" i="10"/>
  <c r="BH185" i="10"/>
  <c r="BG185" i="10"/>
  <c r="BE185" i="10"/>
  <c r="T185" i="10"/>
  <c r="R185" i="10"/>
  <c r="P185" i="10"/>
  <c r="BI184" i="10"/>
  <c r="BH184" i="10"/>
  <c r="BG184" i="10"/>
  <c r="BE184" i="10"/>
  <c r="T184" i="10"/>
  <c r="R184" i="10"/>
  <c r="P184" i="10"/>
  <c r="BI183" i="10"/>
  <c r="BH183" i="10"/>
  <c r="BG183" i="10"/>
  <c r="BE183" i="10"/>
  <c r="T183" i="10"/>
  <c r="R183" i="10"/>
  <c r="P183" i="10"/>
  <c r="BI182" i="10"/>
  <c r="BH182" i="10"/>
  <c r="BG182" i="10"/>
  <c r="BE182" i="10"/>
  <c r="T182" i="10"/>
  <c r="R182" i="10"/>
  <c r="P182" i="10"/>
  <c r="BI181" i="10"/>
  <c r="BH181" i="10"/>
  <c r="BG181" i="10"/>
  <c r="BE181" i="10"/>
  <c r="T181" i="10"/>
  <c r="R181" i="10"/>
  <c r="P181" i="10"/>
  <c r="BI180" i="10"/>
  <c r="BH180" i="10"/>
  <c r="BG180" i="10"/>
  <c r="BE180" i="10"/>
  <c r="T180" i="10"/>
  <c r="R180" i="10"/>
  <c r="P180" i="10"/>
  <c r="BI179" i="10"/>
  <c r="BH179" i="10"/>
  <c r="BG179" i="10"/>
  <c r="BE179" i="10"/>
  <c r="T179" i="10"/>
  <c r="R179" i="10"/>
  <c r="P179" i="10"/>
  <c r="BI178" i="10"/>
  <c r="BH178" i="10"/>
  <c r="BG178" i="10"/>
  <c r="BE178" i="10"/>
  <c r="T178" i="10"/>
  <c r="R178" i="10"/>
  <c r="P178" i="10"/>
  <c r="BI177" i="10"/>
  <c r="BH177" i="10"/>
  <c r="BG177" i="10"/>
  <c r="BE177" i="10"/>
  <c r="T177" i="10"/>
  <c r="R177" i="10"/>
  <c r="P177" i="10"/>
  <c r="BI176" i="10"/>
  <c r="BH176" i="10"/>
  <c r="BG176" i="10"/>
  <c r="BE176" i="10"/>
  <c r="T176" i="10"/>
  <c r="R176" i="10"/>
  <c r="P176" i="10"/>
  <c r="BI175" i="10"/>
  <c r="BH175" i="10"/>
  <c r="BG175" i="10"/>
  <c r="BE175" i="10"/>
  <c r="T175" i="10"/>
  <c r="R175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70" i="10"/>
  <c r="BH170" i="10"/>
  <c r="BG170" i="10"/>
  <c r="BE170" i="10"/>
  <c r="T170" i="10"/>
  <c r="R170" i="10"/>
  <c r="P170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5" i="10"/>
  <c r="BH165" i="10"/>
  <c r="BG165" i="10"/>
  <c r="BE165" i="10"/>
  <c r="T165" i="10"/>
  <c r="R165" i="10"/>
  <c r="P165" i="10"/>
  <c r="BI164" i="10"/>
  <c r="BH164" i="10"/>
  <c r="BG164" i="10"/>
  <c r="BE164" i="10"/>
  <c r="T164" i="10"/>
  <c r="R164" i="10"/>
  <c r="P164" i="10"/>
  <c r="BI161" i="10"/>
  <c r="BH161" i="10"/>
  <c r="BG161" i="10"/>
  <c r="BE161" i="10"/>
  <c r="T161" i="10"/>
  <c r="R161" i="10"/>
  <c r="P161" i="10"/>
  <c r="BI160" i="10"/>
  <c r="BH160" i="10"/>
  <c r="BG160" i="10"/>
  <c r="BE160" i="10"/>
  <c r="T160" i="10"/>
  <c r="R160" i="10"/>
  <c r="P160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5" i="10"/>
  <c r="BH155" i="10"/>
  <c r="BG155" i="10"/>
  <c r="BE155" i="10"/>
  <c r="T155" i="10"/>
  <c r="R155" i="10"/>
  <c r="P155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5" i="10"/>
  <c r="BH135" i="10"/>
  <c r="BG135" i="10"/>
  <c r="BE135" i="10"/>
  <c r="T135" i="10"/>
  <c r="R135" i="10"/>
  <c r="P135" i="10"/>
  <c r="J129" i="10"/>
  <c r="J128" i="10"/>
  <c r="F128" i="10"/>
  <c r="F126" i="10"/>
  <c r="E124" i="10"/>
  <c r="J96" i="10"/>
  <c r="J95" i="10"/>
  <c r="F95" i="10"/>
  <c r="F93" i="10"/>
  <c r="E91" i="10"/>
  <c r="J22" i="10"/>
  <c r="E22" i="10"/>
  <c r="F129" i="10"/>
  <c r="J21" i="10"/>
  <c r="J16" i="10"/>
  <c r="J93" i="10" s="1"/>
  <c r="E7" i="10"/>
  <c r="E118" i="10" s="1"/>
  <c r="J41" i="9"/>
  <c r="J40" i="9"/>
  <c r="AY105" i="1" s="1"/>
  <c r="J39" i="9"/>
  <c r="AX105" i="1"/>
  <c r="BI226" i="9"/>
  <c r="BH226" i="9"/>
  <c r="BG226" i="9"/>
  <c r="BE226" i="9"/>
  <c r="T226" i="9"/>
  <c r="R226" i="9"/>
  <c r="P226" i="9"/>
  <c r="BI225" i="9"/>
  <c r="BH225" i="9"/>
  <c r="BG225" i="9"/>
  <c r="BE225" i="9"/>
  <c r="T225" i="9"/>
  <c r="R225" i="9"/>
  <c r="P225" i="9"/>
  <c r="BI224" i="9"/>
  <c r="BH224" i="9"/>
  <c r="BG224" i="9"/>
  <c r="BE224" i="9"/>
  <c r="T224" i="9"/>
  <c r="R224" i="9"/>
  <c r="P224" i="9"/>
  <c r="BI223" i="9"/>
  <c r="BH223" i="9"/>
  <c r="BG223" i="9"/>
  <c r="BE223" i="9"/>
  <c r="T223" i="9"/>
  <c r="R223" i="9"/>
  <c r="P223" i="9"/>
  <c r="BI222" i="9"/>
  <c r="BH222" i="9"/>
  <c r="BG222" i="9"/>
  <c r="BE222" i="9"/>
  <c r="T222" i="9"/>
  <c r="R222" i="9"/>
  <c r="P222" i="9"/>
  <c r="BI221" i="9"/>
  <c r="BH221" i="9"/>
  <c r="BG221" i="9"/>
  <c r="BE221" i="9"/>
  <c r="T221" i="9"/>
  <c r="R221" i="9"/>
  <c r="P221" i="9"/>
  <c r="BI218" i="9"/>
  <c r="BH218" i="9"/>
  <c r="BG218" i="9"/>
  <c r="BE218" i="9"/>
  <c r="T218" i="9"/>
  <c r="R218" i="9"/>
  <c r="P218" i="9"/>
  <c r="BI217" i="9"/>
  <c r="BH217" i="9"/>
  <c r="BG217" i="9"/>
  <c r="BE217" i="9"/>
  <c r="T217" i="9"/>
  <c r="R217" i="9"/>
  <c r="P217" i="9"/>
  <c r="BI216" i="9"/>
  <c r="BH216" i="9"/>
  <c r="BG216" i="9"/>
  <c r="BE216" i="9"/>
  <c r="T216" i="9"/>
  <c r="R216" i="9"/>
  <c r="P216" i="9"/>
  <c r="BI214" i="9"/>
  <c r="BH214" i="9"/>
  <c r="BG214" i="9"/>
  <c r="BE214" i="9"/>
  <c r="T214" i="9"/>
  <c r="R214" i="9"/>
  <c r="P214" i="9"/>
  <c r="BI213" i="9"/>
  <c r="BH213" i="9"/>
  <c r="BG213" i="9"/>
  <c r="BE213" i="9"/>
  <c r="T213" i="9"/>
  <c r="R213" i="9"/>
  <c r="P213" i="9"/>
  <c r="BI212" i="9"/>
  <c r="BH212" i="9"/>
  <c r="BG212" i="9"/>
  <c r="BE212" i="9"/>
  <c r="T212" i="9"/>
  <c r="R212" i="9"/>
  <c r="P212" i="9"/>
  <c r="BI211" i="9"/>
  <c r="BH211" i="9"/>
  <c r="BG211" i="9"/>
  <c r="BE211" i="9"/>
  <c r="T211" i="9"/>
  <c r="R211" i="9"/>
  <c r="P211" i="9"/>
  <c r="BI210" i="9"/>
  <c r="BH210" i="9"/>
  <c r="BG210" i="9"/>
  <c r="BE210" i="9"/>
  <c r="T210" i="9"/>
  <c r="R210" i="9"/>
  <c r="P210" i="9"/>
  <c r="BI209" i="9"/>
  <c r="BH209" i="9"/>
  <c r="BG209" i="9"/>
  <c r="BE209" i="9"/>
  <c r="T209" i="9"/>
  <c r="R209" i="9"/>
  <c r="P209" i="9"/>
  <c r="BI208" i="9"/>
  <c r="BH208" i="9"/>
  <c r="BG208" i="9"/>
  <c r="BE208" i="9"/>
  <c r="T208" i="9"/>
  <c r="R208" i="9"/>
  <c r="P208" i="9"/>
  <c r="BI207" i="9"/>
  <c r="BH207" i="9"/>
  <c r="BG207" i="9"/>
  <c r="BE207" i="9"/>
  <c r="T207" i="9"/>
  <c r="R207" i="9"/>
  <c r="P207" i="9"/>
  <c r="BI206" i="9"/>
  <c r="BH206" i="9"/>
  <c r="BG206" i="9"/>
  <c r="BE206" i="9"/>
  <c r="T206" i="9"/>
  <c r="R206" i="9"/>
  <c r="P206" i="9"/>
  <c r="BI205" i="9"/>
  <c r="BH205" i="9"/>
  <c r="BG205" i="9"/>
  <c r="BE205" i="9"/>
  <c r="T205" i="9"/>
  <c r="R205" i="9"/>
  <c r="P205" i="9"/>
  <c r="BI200" i="9"/>
  <c r="BH200" i="9"/>
  <c r="BG200" i="9"/>
  <c r="BE200" i="9"/>
  <c r="T200" i="9"/>
  <c r="R200" i="9"/>
  <c r="P200" i="9"/>
  <c r="BI196" i="9"/>
  <c r="BH196" i="9"/>
  <c r="BG196" i="9"/>
  <c r="BE196" i="9"/>
  <c r="T196" i="9"/>
  <c r="R196" i="9"/>
  <c r="P196" i="9"/>
  <c r="BI194" i="9"/>
  <c r="BH194" i="9"/>
  <c r="BG194" i="9"/>
  <c r="BE194" i="9"/>
  <c r="T194" i="9"/>
  <c r="R194" i="9"/>
  <c r="P194" i="9"/>
  <c r="BI193" i="9"/>
  <c r="BH193" i="9"/>
  <c r="BG193" i="9"/>
  <c r="BE193" i="9"/>
  <c r="T193" i="9"/>
  <c r="R193" i="9"/>
  <c r="P193" i="9"/>
  <c r="BI190" i="9"/>
  <c r="BH190" i="9"/>
  <c r="BG190" i="9"/>
  <c r="BE190" i="9"/>
  <c r="T190" i="9"/>
  <c r="R190" i="9"/>
  <c r="P190" i="9"/>
  <c r="BI187" i="9"/>
  <c r="BH187" i="9"/>
  <c r="BG187" i="9"/>
  <c r="BE187" i="9"/>
  <c r="T187" i="9"/>
  <c r="R187" i="9"/>
  <c r="P187" i="9"/>
  <c r="BI186" i="9"/>
  <c r="BH186" i="9"/>
  <c r="BG186" i="9"/>
  <c r="BE186" i="9"/>
  <c r="T186" i="9"/>
  <c r="R186" i="9"/>
  <c r="P186" i="9"/>
  <c r="BI185" i="9"/>
  <c r="BH185" i="9"/>
  <c r="BG185" i="9"/>
  <c r="BE185" i="9"/>
  <c r="T185" i="9"/>
  <c r="R185" i="9"/>
  <c r="P185" i="9"/>
  <c r="BI184" i="9"/>
  <c r="BH184" i="9"/>
  <c r="BG184" i="9"/>
  <c r="BE184" i="9"/>
  <c r="T184" i="9"/>
  <c r="R184" i="9"/>
  <c r="P184" i="9"/>
  <c r="BI183" i="9"/>
  <c r="BH183" i="9"/>
  <c r="BG183" i="9"/>
  <c r="BE183" i="9"/>
  <c r="T183" i="9"/>
  <c r="R183" i="9"/>
  <c r="P183" i="9"/>
  <c r="BI182" i="9"/>
  <c r="BH182" i="9"/>
  <c r="BG182" i="9"/>
  <c r="BE182" i="9"/>
  <c r="T182" i="9"/>
  <c r="R182" i="9"/>
  <c r="P182" i="9"/>
  <c r="BI181" i="9"/>
  <c r="BH181" i="9"/>
  <c r="BG181" i="9"/>
  <c r="BE181" i="9"/>
  <c r="T181" i="9"/>
  <c r="R181" i="9"/>
  <c r="P181" i="9"/>
  <c r="BI180" i="9"/>
  <c r="BH180" i="9"/>
  <c r="BG180" i="9"/>
  <c r="BE180" i="9"/>
  <c r="T180" i="9"/>
  <c r="R180" i="9"/>
  <c r="P180" i="9"/>
  <c r="BI179" i="9"/>
  <c r="BH179" i="9"/>
  <c r="BG179" i="9"/>
  <c r="BE179" i="9"/>
  <c r="T179" i="9"/>
  <c r="R179" i="9"/>
  <c r="P179" i="9"/>
  <c r="BI178" i="9"/>
  <c r="BH178" i="9"/>
  <c r="BG178" i="9"/>
  <c r="BE178" i="9"/>
  <c r="T178" i="9"/>
  <c r="R178" i="9"/>
  <c r="P178" i="9"/>
  <c r="BI177" i="9"/>
  <c r="BH177" i="9"/>
  <c r="BG177" i="9"/>
  <c r="BE177" i="9"/>
  <c r="T177" i="9"/>
  <c r="R177" i="9"/>
  <c r="P177" i="9"/>
  <c r="BI176" i="9"/>
  <c r="BH176" i="9"/>
  <c r="BG176" i="9"/>
  <c r="BE176" i="9"/>
  <c r="T176" i="9"/>
  <c r="R176" i="9"/>
  <c r="P176" i="9"/>
  <c r="BI175" i="9"/>
  <c r="BH175" i="9"/>
  <c r="BG175" i="9"/>
  <c r="BE175" i="9"/>
  <c r="T175" i="9"/>
  <c r="R175" i="9"/>
  <c r="P175" i="9"/>
  <c r="BI174" i="9"/>
  <c r="BH174" i="9"/>
  <c r="BG174" i="9"/>
  <c r="BE174" i="9"/>
  <c r="T174" i="9"/>
  <c r="R174" i="9"/>
  <c r="P174" i="9"/>
  <c r="BI173" i="9"/>
  <c r="BH173" i="9"/>
  <c r="BG173" i="9"/>
  <c r="BE173" i="9"/>
  <c r="T173" i="9"/>
  <c r="R173" i="9"/>
  <c r="P173" i="9"/>
  <c r="BI172" i="9"/>
  <c r="BH172" i="9"/>
  <c r="BG172" i="9"/>
  <c r="BE172" i="9"/>
  <c r="T172" i="9"/>
  <c r="R172" i="9"/>
  <c r="P172" i="9"/>
  <c r="BI171" i="9"/>
  <c r="BH171" i="9"/>
  <c r="BG171" i="9"/>
  <c r="BE171" i="9"/>
  <c r="T171" i="9"/>
  <c r="R171" i="9"/>
  <c r="P171" i="9"/>
  <c r="BI170" i="9"/>
  <c r="BH170" i="9"/>
  <c r="BG170" i="9"/>
  <c r="BE170" i="9"/>
  <c r="T170" i="9"/>
  <c r="R170" i="9"/>
  <c r="P170" i="9"/>
  <c r="BI166" i="9"/>
  <c r="BH166" i="9"/>
  <c r="BG166" i="9"/>
  <c r="BE166" i="9"/>
  <c r="T166" i="9"/>
  <c r="R166" i="9"/>
  <c r="P166" i="9"/>
  <c r="BI165" i="9"/>
  <c r="BH165" i="9"/>
  <c r="BG165" i="9"/>
  <c r="BE165" i="9"/>
  <c r="T165" i="9"/>
  <c r="R165" i="9"/>
  <c r="P165" i="9"/>
  <c r="BI164" i="9"/>
  <c r="BH164" i="9"/>
  <c r="BG164" i="9"/>
  <c r="BE164" i="9"/>
  <c r="T164" i="9"/>
  <c r="R164" i="9"/>
  <c r="P164" i="9"/>
  <c r="BI160" i="9"/>
  <c r="BH160" i="9"/>
  <c r="BG160" i="9"/>
  <c r="BE160" i="9"/>
  <c r="T160" i="9"/>
  <c r="R160" i="9"/>
  <c r="P160" i="9"/>
  <c r="BI159" i="9"/>
  <c r="BH159" i="9"/>
  <c r="BG159" i="9"/>
  <c r="BE159" i="9"/>
  <c r="T159" i="9"/>
  <c r="R159" i="9"/>
  <c r="P159" i="9"/>
  <c r="BI158" i="9"/>
  <c r="BH158" i="9"/>
  <c r="BG158" i="9"/>
  <c r="BE158" i="9"/>
  <c r="T158" i="9"/>
  <c r="R158" i="9"/>
  <c r="P158" i="9"/>
  <c r="BI156" i="9"/>
  <c r="BH156" i="9"/>
  <c r="BG156" i="9"/>
  <c r="BE156" i="9"/>
  <c r="T156" i="9"/>
  <c r="R156" i="9"/>
  <c r="P156" i="9"/>
  <c r="BI155" i="9"/>
  <c r="BH155" i="9"/>
  <c r="BG155" i="9"/>
  <c r="BE155" i="9"/>
  <c r="T155" i="9"/>
  <c r="R155" i="9"/>
  <c r="P155" i="9"/>
  <c r="BI154" i="9"/>
  <c r="BH154" i="9"/>
  <c r="BG154" i="9"/>
  <c r="BE154" i="9"/>
  <c r="T154" i="9"/>
  <c r="R154" i="9"/>
  <c r="P154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9" i="9"/>
  <c r="BH149" i="9"/>
  <c r="BG149" i="9"/>
  <c r="BE149" i="9"/>
  <c r="T149" i="9"/>
  <c r="R149" i="9"/>
  <c r="P149" i="9"/>
  <c r="BI148" i="9"/>
  <c r="BH148" i="9"/>
  <c r="BG148" i="9"/>
  <c r="BE148" i="9"/>
  <c r="T148" i="9"/>
  <c r="R148" i="9"/>
  <c r="P148" i="9"/>
  <c r="BI147" i="9"/>
  <c r="BH147" i="9"/>
  <c r="BG147" i="9"/>
  <c r="BE147" i="9"/>
  <c r="T147" i="9"/>
  <c r="R147" i="9"/>
  <c r="P147" i="9"/>
  <c r="BI146" i="9"/>
  <c r="BH146" i="9"/>
  <c r="BG146" i="9"/>
  <c r="BE146" i="9"/>
  <c r="T146" i="9"/>
  <c r="R146" i="9"/>
  <c r="P146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4" i="9"/>
  <c r="BH134" i="9"/>
  <c r="BG134" i="9"/>
  <c r="BE134" i="9"/>
  <c r="T134" i="9"/>
  <c r="R134" i="9"/>
  <c r="P134" i="9"/>
  <c r="J128" i="9"/>
  <c r="J127" i="9"/>
  <c r="F127" i="9"/>
  <c r="F125" i="9"/>
  <c r="E123" i="9"/>
  <c r="J96" i="9"/>
  <c r="J95" i="9"/>
  <c r="F95" i="9"/>
  <c r="F93" i="9"/>
  <c r="E91" i="9"/>
  <c r="J22" i="9"/>
  <c r="E22" i="9"/>
  <c r="F96" i="9" s="1"/>
  <c r="J21" i="9"/>
  <c r="J16" i="9"/>
  <c r="J93" i="9" s="1"/>
  <c r="E7" i="9"/>
  <c r="E117" i="9" s="1"/>
  <c r="J41" i="8"/>
  <c r="J40" i="8"/>
  <c r="AY104" i="1"/>
  <c r="J39" i="8"/>
  <c r="AX104" i="1"/>
  <c r="BI288" i="8"/>
  <c r="BH288" i="8"/>
  <c r="BG288" i="8"/>
  <c r="BE288" i="8"/>
  <c r="T288" i="8"/>
  <c r="R288" i="8"/>
  <c r="P288" i="8"/>
  <c r="BI287" i="8"/>
  <c r="BH287" i="8"/>
  <c r="BG287" i="8"/>
  <c r="BE287" i="8"/>
  <c r="T287" i="8"/>
  <c r="R287" i="8"/>
  <c r="P287" i="8"/>
  <c r="BI286" i="8"/>
  <c r="BH286" i="8"/>
  <c r="BG286" i="8"/>
  <c r="BE286" i="8"/>
  <c r="T286" i="8"/>
  <c r="R286" i="8"/>
  <c r="P286" i="8"/>
  <c r="BI285" i="8"/>
  <c r="BH285" i="8"/>
  <c r="BG285" i="8"/>
  <c r="BE285" i="8"/>
  <c r="T285" i="8"/>
  <c r="R285" i="8"/>
  <c r="P285" i="8"/>
  <c r="BI284" i="8"/>
  <c r="BH284" i="8"/>
  <c r="BG284" i="8"/>
  <c r="BE284" i="8"/>
  <c r="T284" i="8"/>
  <c r="R284" i="8"/>
  <c r="P284" i="8"/>
  <c r="BI283" i="8"/>
  <c r="BH283" i="8"/>
  <c r="BG283" i="8"/>
  <c r="BE283" i="8"/>
  <c r="T283" i="8"/>
  <c r="R283" i="8"/>
  <c r="P283" i="8"/>
  <c r="BI282" i="8"/>
  <c r="BH282" i="8"/>
  <c r="BG282" i="8"/>
  <c r="BE282" i="8"/>
  <c r="T282" i="8"/>
  <c r="R282" i="8"/>
  <c r="P282" i="8"/>
  <c r="BI281" i="8"/>
  <c r="BH281" i="8"/>
  <c r="BG281" i="8"/>
  <c r="BE281" i="8"/>
  <c r="T281" i="8"/>
  <c r="R281" i="8"/>
  <c r="P281" i="8"/>
  <c r="BI280" i="8"/>
  <c r="BH280" i="8"/>
  <c r="BG280" i="8"/>
  <c r="BE280" i="8"/>
  <c r="T280" i="8"/>
  <c r="R280" i="8"/>
  <c r="P280" i="8"/>
  <c r="BI279" i="8"/>
  <c r="BH279" i="8"/>
  <c r="BG279" i="8"/>
  <c r="BE279" i="8"/>
  <c r="T279" i="8"/>
  <c r="R279" i="8"/>
  <c r="P279" i="8"/>
  <c r="BI274" i="8"/>
  <c r="BH274" i="8"/>
  <c r="BG274" i="8"/>
  <c r="BE274" i="8"/>
  <c r="T274" i="8"/>
  <c r="R274" i="8"/>
  <c r="P274" i="8"/>
  <c r="BI270" i="8"/>
  <c r="BH270" i="8"/>
  <c r="BG270" i="8"/>
  <c r="BE270" i="8"/>
  <c r="T270" i="8"/>
  <c r="R270" i="8"/>
  <c r="P270" i="8"/>
  <c r="BI268" i="8"/>
  <c r="BH268" i="8"/>
  <c r="BG268" i="8"/>
  <c r="BE268" i="8"/>
  <c r="T268" i="8"/>
  <c r="R268" i="8"/>
  <c r="P268" i="8"/>
  <c r="BI267" i="8"/>
  <c r="BH267" i="8"/>
  <c r="BG267" i="8"/>
  <c r="BE267" i="8"/>
  <c r="T267" i="8"/>
  <c r="R267" i="8"/>
  <c r="P267" i="8"/>
  <c r="BI265" i="8"/>
  <c r="BH265" i="8"/>
  <c r="BG265" i="8"/>
  <c r="BE265" i="8"/>
  <c r="T265" i="8"/>
  <c r="R265" i="8"/>
  <c r="P265" i="8"/>
  <c r="BI264" i="8"/>
  <c r="BH264" i="8"/>
  <c r="BG264" i="8"/>
  <c r="BE264" i="8"/>
  <c r="T264" i="8"/>
  <c r="R264" i="8"/>
  <c r="P264" i="8"/>
  <c r="BI263" i="8"/>
  <c r="BH263" i="8"/>
  <c r="BG263" i="8"/>
  <c r="BE263" i="8"/>
  <c r="T263" i="8"/>
  <c r="R263" i="8"/>
  <c r="P263" i="8"/>
  <c r="BI262" i="8"/>
  <c r="BH262" i="8"/>
  <c r="BG262" i="8"/>
  <c r="BE262" i="8"/>
  <c r="T262" i="8"/>
  <c r="R262" i="8"/>
  <c r="P262" i="8"/>
  <c r="BI261" i="8"/>
  <c r="BH261" i="8"/>
  <c r="BG261" i="8"/>
  <c r="BE261" i="8"/>
  <c r="T261" i="8"/>
  <c r="R261" i="8"/>
  <c r="P261" i="8"/>
  <c r="BI260" i="8"/>
  <c r="BH260" i="8"/>
  <c r="BG260" i="8"/>
  <c r="BE260" i="8"/>
  <c r="T260" i="8"/>
  <c r="R260" i="8"/>
  <c r="P260" i="8"/>
  <c r="BI259" i="8"/>
  <c r="BH259" i="8"/>
  <c r="BG259" i="8"/>
  <c r="BE259" i="8"/>
  <c r="T259" i="8"/>
  <c r="R259" i="8"/>
  <c r="P259" i="8"/>
  <c r="BI258" i="8"/>
  <c r="BH258" i="8"/>
  <c r="BG258" i="8"/>
  <c r="BE258" i="8"/>
  <c r="T258" i="8"/>
  <c r="R258" i="8"/>
  <c r="P258" i="8"/>
  <c r="BI256" i="8"/>
  <c r="BH256" i="8"/>
  <c r="BG256" i="8"/>
  <c r="BE256" i="8"/>
  <c r="T256" i="8"/>
  <c r="R256" i="8"/>
  <c r="P256" i="8"/>
  <c r="BI255" i="8"/>
  <c r="BH255" i="8"/>
  <c r="BG255" i="8"/>
  <c r="BE255" i="8"/>
  <c r="T255" i="8"/>
  <c r="R255" i="8"/>
  <c r="P255" i="8"/>
  <c r="BI254" i="8"/>
  <c r="BH254" i="8"/>
  <c r="BG254" i="8"/>
  <c r="BE254" i="8"/>
  <c r="T254" i="8"/>
  <c r="R254" i="8"/>
  <c r="P254" i="8"/>
  <c r="BI251" i="8"/>
  <c r="BH251" i="8"/>
  <c r="BG251" i="8"/>
  <c r="BE251" i="8"/>
  <c r="T251" i="8"/>
  <c r="R251" i="8"/>
  <c r="P251" i="8"/>
  <c r="BI250" i="8"/>
  <c r="BH250" i="8"/>
  <c r="BG250" i="8"/>
  <c r="BE250" i="8"/>
  <c r="T250" i="8"/>
  <c r="R250" i="8"/>
  <c r="P250" i="8"/>
  <c r="BI248" i="8"/>
  <c r="BH248" i="8"/>
  <c r="BG248" i="8"/>
  <c r="BE248" i="8"/>
  <c r="T248" i="8"/>
  <c r="R248" i="8"/>
  <c r="P248" i="8"/>
  <c r="BI247" i="8"/>
  <c r="BH247" i="8"/>
  <c r="BG247" i="8"/>
  <c r="BE247" i="8"/>
  <c r="T247" i="8"/>
  <c r="R247" i="8"/>
  <c r="P247" i="8"/>
  <c r="BI245" i="8"/>
  <c r="BH245" i="8"/>
  <c r="BG245" i="8"/>
  <c r="BE245" i="8"/>
  <c r="T245" i="8"/>
  <c r="R245" i="8"/>
  <c r="P245" i="8"/>
  <c r="BI244" i="8"/>
  <c r="BH244" i="8"/>
  <c r="BG244" i="8"/>
  <c r="BE244" i="8"/>
  <c r="T244" i="8"/>
  <c r="R244" i="8"/>
  <c r="P244" i="8"/>
  <c r="BI242" i="8"/>
  <c r="BH242" i="8"/>
  <c r="BG242" i="8"/>
  <c r="BE242" i="8"/>
  <c r="T242" i="8"/>
  <c r="R242" i="8"/>
  <c r="P242" i="8"/>
  <c r="BI240" i="8"/>
  <c r="BH240" i="8"/>
  <c r="BG240" i="8"/>
  <c r="BE240" i="8"/>
  <c r="T240" i="8"/>
  <c r="R240" i="8"/>
  <c r="P240" i="8"/>
  <c r="BI238" i="8"/>
  <c r="BH238" i="8"/>
  <c r="BG238" i="8"/>
  <c r="BE238" i="8"/>
  <c r="T238" i="8"/>
  <c r="R238" i="8"/>
  <c r="P238" i="8"/>
  <c r="BI235" i="8"/>
  <c r="BH235" i="8"/>
  <c r="BG235" i="8"/>
  <c r="BE235" i="8"/>
  <c r="T235" i="8"/>
  <c r="R235" i="8"/>
  <c r="P235" i="8"/>
  <c r="BI231" i="8"/>
  <c r="BH231" i="8"/>
  <c r="BG231" i="8"/>
  <c r="BE231" i="8"/>
  <c r="T231" i="8"/>
  <c r="R231" i="8"/>
  <c r="P231" i="8"/>
  <c r="BI230" i="8"/>
  <c r="BH230" i="8"/>
  <c r="BG230" i="8"/>
  <c r="BE230" i="8"/>
  <c r="T230" i="8"/>
  <c r="R230" i="8"/>
  <c r="P230" i="8"/>
  <c r="BI229" i="8"/>
  <c r="BH229" i="8"/>
  <c r="BG229" i="8"/>
  <c r="BE229" i="8"/>
  <c r="T229" i="8"/>
  <c r="R229" i="8"/>
  <c r="P229" i="8"/>
  <c r="BI228" i="8"/>
  <c r="BH228" i="8"/>
  <c r="BG228" i="8"/>
  <c r="BE228" i="8"/>
  <c r="T228" i="8"/>
  <c r="R228" i="8"/>
  <c r="P228" i="8"/>
  <c r="BI227" i="8"/>
  <c r="BH227" i="8"/>
  <c r="BG227" i="8"/>
  <c r="BE227" i="8"/>
  <c r="T227" i="8"/>
  <c r="R227" i="8"/>
  <c r="P227" i="8"/>
  <c r="BI226" i="8"/>
  <c r="BH226" i="8"/>
  <c r="BG226" i="8"/>
  <c r="BE226" i="8"/>
  <c r="T226" i="8"/>
  <c r="R226" i="8"/>
  <c r="P226" i="8"/>
  <c r="BI224" i="8"/>
  <c r="BH224" i="8"/>
  <c r="BG224" i="8"/>
  <c r="BE224" i="8"/>
  <c r="T224" i="8"/>
  <c r="R224" i="8"/>
  <c r="P224" i="8"/>
  <c r="BI223" i="8"/>
  <c r="BH223" i="8"/>
  <c r="BG223" i="8"/>
  <c r="BE223" i="8"/>
  <c r="T223" i="8"/>
  <c r="R223" i="8"/>
  <c r="P223" i="8"/>
  <c r="BI222" i="8"/>
  <c r="BH222" i="8"/>
  <c r="BG222" i="8"/>
  <c r="BE222" i="8"/>
  <c r="T222" i="8"/>
  <c r="R222" i="8"/>
  <c r="P222" i="8"/>
  <c r="BI221" i="8"/>
  <c r="BH221" i="8"/>
  <c r="BG221" i="8"/>
  <c r="BE221" i="8"/>
  <c r="T221" i="8"/>
  <c r="R221" i="8"/>
  <c r="P221" i="8"/>
  <c r="BI220" i="8"/>
  <c r="BH220" i="8"/>
  <c r="BG220" i="8"/>
  <c r="BE220" i="8"/>
  <c r="T220" i="8"/>
  <c r="R220" i="8"/>
  <c r="P220" i="8"/>
  <c r="BI219" i="8"/>
  <c r="BH219" i="8"/>
  <c r="BG219" i="8"/>
  <c r="BE219" i="8"/>
  <c r="T219" i="8"/>
  <c r="R219" i="8"/>
  <c r="P219" i="8"/>
  <c r="BI218" i="8"/>
  <c r="BH218" i="8"/>
  <c r="BG218" i="8"/>
  <c r="BE218" i="8"/>
  <c r="T218" i="8"/>
  <c r="R218" i="8"/>
  <c r="P218" i="8"/>
  <c r="BI217" i="8"/>
  <c r="BH217" i="8"/>
  <c r="BG217" i="8"/>
  <c r="BE217" i="8"/>
  <c r="T217" i="8"/>
  <c r="R217" i="8"/>
  <c r="P217" i="8"/>
  <c r="BI216" i="8"/>
  <c r="BH216" i="8"/>
  <c r="BG216" i="8"/>
  <c r="BE216" i="8"/>
  <c r="T216" i="8"/>
  <c r="R216" i="8"/>
  <c r="P216" i="8"/>
  <c r="BI215" i="8"/>
  <c r="BH215" i="8"/>
  <c r="BG215" i="8"/>
  <c r="BE215" i="8"/>
  <c r="T215" i="8"/>
  <c r="R215" i="8"/>
  <c r="P215" i="8"/>
  <c r="BI214" i="8"/>
  <c r="BH214" i="8"/>
  <c r="BG214" i="8"/>
  <c r="BE214" i="8"/>
  <c r="T214" i="8"/>
  <c r="R214" i="8"/>
  <c r="P214" i="8"/>
  <c r="BI213" i="8"/>
  <c r="BH213" i="8"/>
  <c r="BG213" i="8"/>
  <c r="BE213" i="8"/>
  <c r="T213" i="8"/>
  <c r="R213" i="8"/>
  <c r="P213" i="8"/>
  <c r="BI212" i="8"/>
  <c r="BH212" i="8"/>
  <c r="BG212" i="8"/>
  <c r="BE212" i="8"/>
  <c r="T212" i="8"/>
  <c r="R212" i="8"/>
  <c r="P212" i="8"/>
  <c r="BI211" i="8"/>
  <c r="BH211" i="8"/>
  <c r="BG211" i="8"/>
  <c r="BE211" i="8"/>
  <c r="T211" i="8"/>
  <c r="R211" i="8"/>
  <c r="P211" i="8"/>
  <c r="BI210" i="8"/>
  <c r="BH210" i="8"/>
  <c r="BG210" i="8"/>
  <c r="BE210" i="8"/>
  <c r="T210" i="8"/>
  <c r="R210" i="8"/>
  <c r="P210" i="8"/>
  <c r="BI209" i="8"/>
  <c r="BH209" i="8"/>
  <c r="BG209" i="8"/>
  <c r="BE209" i="8"/>
  <c r="T209" i="8"/>
  <c r="R209" i="8"/>
  <c r="P209" i="8"/>
  <c r="BI208" i="8"/>
  <c r="BH208" i="8"/>
  <c r="BG208" i="8"/>
  <c r="BE208" i="8"/>
  <c r="T208" i="8"/>
  <c r="R208" i="8"/>
  <c r="P208" i="8"/>
  <c r="BI205" i="8"/>
  <c r="BH205" i="8"/>
  <c r="BG205" i="8"/>
  <c r="BE205" i="8"/>
  <c r="T205" i="8"/>
  <c r="R205" i="8"/>
  <c r="P205" i="8"/>
  <c r="BI204" i="8"/>
  <c r="BH204" i="8"/>
  <c r="BG204" i="8"/>
  <c r="BE204" i="8"/>
  <c r="T204" i="8"/>
  <c r="R204" i="8"/>
  <c r="P204" i="8"/>
  <c r="BI203" i="8"/>
  <c r="BH203" i="8"/>
  <c r="BG203" i="8"/>
  <c r="BE203" i="8"/>
  <c r="T203" i="8"/>
  <c r="R203" i="8"/>
  <c r="P203" i="8"/>
  <c r="BI200" i="8"/>
  <c r="BH200" i="8"/>
  <c r="BG200" i="8"/>
  <c r="BE200" i="8"/>
  <c r="T200" i="8"/>
  <c r="R200" i="8"/>
  <c r="P200" i="8"/>
  <c r="BI198" i="8"/>
  <c r="BH198" i="8"/>
  <c r="BG198" i="8"/>
  <c r="BE198" i="8"/>
  <c r="T198" i="8"/>
  <c r="R198" i="8"/>
  <c r="P198" i="8"/>
  <c r="BI196" i="8"/>
  <c r="BH196" i="8"/>
  <c r="BG196" i="8"/>
  <c r="BE196" i="8"/>
  <c r="T196" i="8"/>
  <c r="R196" i="8"/>
  <c r="P196" i="8"/>
  <c r="BI193" i="8"/>
  <c r="BH193" i="8"/>
  <c r="BG193" i="8"/>
  <c r="BE193" i="8"/>
  <c r="T193" i="8"/>
  <c r="R193" i="8"/>
  <c r="P193" i="8"/>
  <c r="BI191" i="8"/>
  <c r="BH191" i="8"/>
  <c r="BG191" i="8"/>
  <c r="BE191" i="8"/>
  <c r="T191" i="8"/>
  <c r="R191" i="8"/>
  <c r="P191" i="8"/>
  <c r="BI190" i="8"/>
  <c r="BH190" i="8"/>
  <c r="BG190" i="8"/>
  <c r="BE190" i="8"/>
  <c r="T190" i="8"/>
  <c r="R190" i="8"/>
  <c r="P190" i="8"/>
  <c r="BI188" i="8"/>
  <c r="BH188" i="8"/>
  <c r="BG188" i="8"/>
  <c r="BE188" i="8"/>
  <c r="T188" i="8"/>
  <c r="R188" i="8"/>
  <c r="P188" i="8"/>
  <c r="BI186" i="8"/>
  <c r="BH186" i="8"/>
  <c r="BG186" i="8"/>
  <c r="BE186" i="8"/>
  <c r="T186" i="8"/>
  <c r="R186" i="8"/>
  <c r="P186" i="8"/>
  <c r="BI184" i="8"/>
  <c r="BH184" i="8"/>
  <c r="BG184" i="8"/>
  <c r="BE184" i="8"/>
  <c r="T184" i="8"/>
  <c r="R184" i="8"/>
  <c r="P184" i="8"/>
  <c r="BI181" i="8"/>
  <c r="BH181" i="8"/>
  <c r="BG181" i="8"/>
  <c r="BE181" i="8"/>
  <c r="T181" i="8"/>
  <c r="R181" i="8"/>
  <c r="P181" i="8"/>
  <c r="BI179" i="8"/>
  <c r="BH179" i="8"/>
  <c r="BG179" i="8"/>
  <c r="BE179" i="8"/>
  <c r="T179" i="8"/>
  <c r="R179" i="8"/>
  <c r="P179" i="8"/>
  <c r="BI178" i="8"/>
  <c r="BH178" i="8"/>
  <c r="BG178" i="8"/>
  <c r="BE178" i="8"/>
  <c r="T178" i="8"/>
  <c r="R178" i="8"/>
  <c r="P178" i="8"/>
  <c r="BI176" i="8"/>
  <c r="BH176" i="8"/>
  <c r="BG176" i="8"/>
  <c r="BE176" i="8"/>
  <c r="T176" i="8"/>
  <c r="R176" i="8"/>
  <c r="P176" i="8"/>
  <c r="BI175" i="8"/>
  <c r="BH175" i="8"/>
  <c r="BG175" i="8"/>
  <c r="BE175" i="8"/>
  <c r="T175" i="8"/>
  <c r="R175" i="8"/>
  <c r="P175" i="8"/>
  <c r="BI173" i="8"/>
  <c r="BH173" i="8"/>
  <c r="BG173" i="8"/>
  <c r="BE173" i="8"/>
  <c r="T173" i="8"/>
  <c r="R173" i="8"/>
  <c r="P173" i="8"/>
  <c r="BI171" i="8"/>
  <c r="BH171" i="8"/>
  <c r="BG171" i="8"/>
  <c r="BE171" i="8"/>
  <c r="T171" i="8"/>
  <c r="R171" i="8"/>
  <c r="P171" i="8"/>
  <c r="BI165" i="8"/>
  <c r="BH165" i="8"/>
  <c r="BG165" i="8"/>
  <c r="BE165" i="8"/>
  <c r="T165" i="8"/>
  <c r="R165" i="8"/>
  <c r="P165" i="8"/>
  <c r="BI163" i="8"/>
  <c r="BH163" i="8"/>
  <c r="BG163" i="8"/>
  <c r="BE163" i="8"/>
  <c r="T163" i="8"/>
  <c r="R163" i="8"/>
  <c r="P163" i="8"/>
  <c r="BI162" i="8"/>
  <c r="BH162" i="8"/>
  <c r="BG162" i="8"/>
  <c r="BE162" i="8"/>
  <c r="T162" i="8"/>
  <c r="R162" i="8"/>
  <c r="P162" i="8"/>
  <c r="BI160" i="8"/>
  <c r="BH160" i="8"/>
  <c r="BG160" i="8"/>
  <c r="BE160" i="8"/>
  <c r="T160" i="8"/>
  <c r="R160" i="8"/>
  <c r="P160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0" i="8"/>
  <c r="BH150" i="8"/>
  <c r="BG150" i="8"/>
  <c r="BE150" i="8"/>
  <c r="T150" i="8"/>
  <c r="R150" i="8"/>
  <c r="P150" i="8"/>
  <c r="BI148" i="8"/>
  <c r="BH148" i="8"/>
  <c r="BG148" i="8"/>
  <c r="BE148" i="8"/>
  <c r="T148" i="8"/>
  <c r="R148" i="8"/>
  <c r="P148" i="8"/>
  <c r="BI146" i="8"/>
  <c r="BH146" i="8"/>
  <c r="BG146" i="8"/>
  <c r="BE146" i="8"/>
  <c r="T146" i="8"/>
  <c r="R146" i="8"/>
  <c r="P146" i="8"/>
  <c r="BI144" i="8"/>
  <c r="BH144" i="8"/>
  <c r="BG144" i="8"/>
  <c r="BE144" i="8"/>
  <c r="T144" i="8"/>
  <c r="R144" i="8"/>
  <c r="P144" i="8"/>
  <c r="BI142" i="8"/>
  <c r="BH142" i="8"/>
  <c r="BG142" i="8"/>
  <c r="BE142" i="8"/>
  <c r="T142" i="8"/>
  <c r="R142" i="8"/>
  <c r="P142" i="8"/>
  <c r="BI140" i="8"/>
  <c r="BH140" i="8"/>
  <c r="BG140" i="8"/>
  <c r="BE140" i="8"/>
  <c r="T140" i="8"/>
  <c r="R140" i="8"/>
  <c r="P140" i="8"/>
  <c r="BI138" i="8"/>
  <c r="BH138" i="8"/>
  <c r="BG138" i="8"/>
  <c r="BE138" i="8"/>
  <c r="T138" i="8"/>
  <c r="R138" i="8"/>
  <c r="P138" i="8"/>
  <c r="BI135" i="8"/>
  <c r="BH135" i="8"/>
  <c r="BG135" i="8"/>
  <c r="BE135" i="8"/>
  <c r="T135" i="8"/>
  <c r="R135" i="8"/>
  <c r="P135" i="8"/>
  <c r="J129" i="8"/>
  <c r="J128" i="8"/>
  <c r="F128" i="8"/>
  <c r="F126" i="8"/>
  <c r="E124" i="8"/>
  <c r="J96" i="8"/>
  <c r="J95" i="8"/>
  <c r="F95" i="8"/>
  <c r="F93" i="8"/>
  <c r="E91" i="8"/>
  <c r="J22" i="8"/>
  <c r="E22" i="8"/>
  <c r="F96" i="8" s="1"/>
  <c r="J21" i="8"/>
  <c r="J16" i="8"/>
  <c r="J126" i="8" s="1"/>
  <c r="E7" i="8"/>
  <c r="E85" i="8" s="1"/>
  <c r="J39" i="7"/>
  <c r="J38" i="7"/>
  <c r="AY102" i="1"/>
  <c r="J37" i="7"/>
  <c r="AX102" i="1" s="1"/>
  <c r="BI173" i="7"/>
  <c r="BH173" i="7"/>
  <c r="BG173" i="7"/>
  <c r="BE173" i="7"/>
  <c r="T173" i="7"/>
  <c r="R173" i="7"/>
  <c r="P173" i="7"/>
  <c r="BI172" i="7"/>
  <c r="BH172" i="7"/>
  <c r="BG172" i="7"/>
  <c r="BE172" i="7"/>
  <c r="T172" i="7"/>
  <c r="R172" i="7"/>
  <c r="P172" i="7"/>
  <c r="BI170" i="7"/>
  <c r="BH170" i="7"/>
  <c r="BG170" i="7"/>
  <c r="BE170" i="7"/>
  <c r="T170" i="7"/>
  <c r="R170" i="7"/>
  <c r="P170" i="7"/>
  <c r="BI169" i="7"/>
  <c r="BH169" i="7"/>
  <c r="BG169" i="7"/>
  <c r="BE169" i="7"/>
  <c r="T169" i="7"/>
  <c r="R169" i="7"/>
  <c r="P169" i="7"/>
  <c r="BI167" i="7"/>
  <c r="BH167" i="7"/>
  <c r="BG167" i="7"/>
  <c r="BE167" i="7"/>
  <c r="T167" i="7"/>
  <c r="R167" i="7"/>
  <c r="P167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44" i="7"/>
  <c r="BH144" i="7"/>
  <c r="BG144" i="7"/>
  <c r="BE144" i="7"/>
  <c r="T144" i="7"/>
  <c r="R144" i="7"/>
  <c r="P144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26" i="7"/>
  <c r="BH126" i="7"/>
  <c r="BG126" i="7"/>
  <c r="BE126" i="7"/>
  <c r="T126" i="7"/>
  <c r="R126" i="7"/>
  <c r="P126" i="7"/>
  <c r="J120" i="7"/>
  <c r="J119" i="7"/>
  <c r="F119" i="7"/>
  <c r="F117" i="7"/>
  <c r="E115" i="7"/>
  <c r="J94" i="7"/>
  <c r="J93" i="7"/>
  <c r="F93" i="7"/>
  <c r="F91" i="7"/>
  <c r="E89" i="7"/>
  <c r="J20" i="7"/>
  <c r="E20" i="7"/>
  <c r="F94" i="7" s="1"/>
  <c r="J19" i="7"/>
  <c r="J14" i="7"/>
  <c r="J117" i="7" s="1"/>
  <c r="E7" i="7"/>
  <c r="E111" i="7" s="1"/>
  <c r="J39" i="6"/>
  <c r="J38" i="6"/>
  <c r="AY101" i="1" s="1"/>
  <c r="J37" i="6"/>
  <c r="AX101" i="1" s="1"/>
  <c r="BI192" i="6"/>
  <c r="BH192" i="6"/>
  <c r="BG192" i="6"/>
  <c r="BE192" i="6"/>
  <c r="T192" i="6"/>
  <c r="R192" i="6"/>
  <c r="P192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5" i="6"/>
  <c r="BH165" i="6"/>
  <c r="BG165" i="6"/>
  <c r="BE165" i="6"/>
  <c r="T165" i="6"/>
  <c r="R165" i="6"/>
  <c r="P165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J123" i="6"/>
  <c r="J122" i="6"/>
  <c r="F122" i="6"/>
  <c r="F120" i="6"/>
  <c r="E118" i="6"/>
  <c r="J94" i="6"/>
  <c r="J93" i="6"/>
  <c r="F93" i="6"/>
  <c r="F91" i="6"/>
  <c r="E89" i="6"/>
  <c r="J20" i="6"/>
  <c r="E20" i="6"/>
  <c r="F94" i="6" s="1"/>
  <c r="J19" i="6"/>
  <c r="J14" i="6"/>
  <c r="J120" i="6" s="1"/>
  <c r="E7" i="6"/>
  <c r="E85" i="6" s="1"/>
  <c r="J39" i="5"/>
  <c r="J38" i="5"/>
  <c r="AY100" i="1"/>
  <c r="J37" i="5"/>
  <c r="AX100" i="1"/>
  <c r="BI289" i="5"/>
  <c r="BH289" i="5"/>
  <c r="BG289" i="5"/>
  <c r="BE289" i="5"/>
  <c r="T289" i="5"/>
  <c r="R289" i="5"/>
  <c r="P289" i="5"/>
  <c r="BI288" i="5"/>
  <c r="BH288" i="5"/>
  <c r="BG288" i="5"/>
  <c r="BE288" i="5"/>
  <c r="T288" i="5"/>
  <c r="R288" i="5"/>
  <c r="P288" i="5"/>
  <c r="BI283" i="5"/>
  <c r="BH283" i="5"/>
  <c r="BG283" i="5"/>
  <c r="BE283" i="5"/>
  <c r="T283" i="5"/>
  <c r="R283" i="5"/>
  <c r="P283" i="5"/>
  <c r="BI282" i="5"/>
  <c r="BH282" i="5"/>
  <c r="BG282" i="5"/>
  <c r="BE282" i="5"/>
  <c r="T282" i="5"/>
  <c r="R282" i="5"/>
  <c r="P282" i="5"/>
  <c r="BI278" i="5"/>
  <c r="BH278" i="5"/>
  <c r="BG278" i="5"/>
  <c r="BE278" i="5"/>
  <c r="T278" i="5"/>
  <c r="R278" i="5"/>
  <c r="P278" i="5"/>
  <c r="BI276" i="5"/>
  <c r="BH276" i="5"/>
  <c r="BG276" i="5"/>
  <c r="BE276" i="5"/>
  <c r="T276" i="5"/>
  <c r="R276" i="5"/>
  <c r="P276" i="5"/>
  <c r="BI275" i="5"/>
  <c r="BH275" i="5"/>
  <c r="BG275" i="5"/>
  <c r="BE275" i="5"/>
  <c r="T275" i="5"/>
  <c r="R275" i="5"/>
  <c r="P275" i="5"/>
  <c r="BI273" i="5"/>
  <c r="BH273" i="5"/>
  <c r="BG273" i="5"/>
  <c r="BE273" i="5"/>
  <c r="T273" i="5"/>
  <c r="T272" i="5"/>
  <c r="R273" i="5"/>
  <c r="R272" i="5" s="1"/>
  <c r="P273" i="5"/>
  <c r="P272" i="5"/>
  <c r="BI271" i="5"/>
  <c r="BH271" i="5"/>
  <c r="BG271" i="5"/>
  <c r="BE271" i="5"/>
  <c r="T271" i="5"/>
  <c r="R271" i="5"/>
  <c r="P271" i="5"/>
  <c r="BI270" i="5"/>
  <c r="BH270" i="5"/>
  <c r="BG270" i="5"/>
  <c r="BE270" i="5"/>
  <c r="T270" i="5"/>
  <c r="R270" i="5"/>
  <c r="P270" i="5"/>
  <c r="BI268" i="5"/>
  <c r="BH268" i="5"/>
  <c r="BG268" i="5"/>
  <c r="BE268" i="5"/>
  <c r="T268" i="5"/>
  <c r="R268" i="5"/>
  <c r="P268" i="5"/>
  <c r="BI267" i="5"/>
  <c r="BH267" i="5"/>
  <c r="BG267" i="5"/>
  <c r="BE267" i="5"/>
  <c r="T267" i="5"/>
  <c r="R267" i="5"/>
  <c r="P267" i="5"/>
  <c r="BI266" i="5"/>
  <c r="BH266" i="5"/>
  <c r="BG266" i="5"/>
  <c r="BE266" i="5"/>
  <c r="T266" i="5"/>
  <c r="R266" i="5"/>
  <c r="P266" i="5"/>
  <c r="BI263" i="5"/>
  <c r="BH263" i="5"/>
  <c r="BG263" i="5"/>
  <c r="BE263" i="5"/>
  <c r="T263" i="5"/>
  <c r="R263" i="5"/>
  <c r="P263" i="5"/>
  <c r="BI262" i="5"/>
  <c r="BH262" i="5"/>
  <c r="BG262" i="5"/>
  <c r="BE262" i="5"/>
  <c r="T262" i="5"/>
  <c r="R262" i="5"/>
  <c r="P262" i="5"/>
  <c r="BI261" i="5"/>
  <c r="BH261" i="5"/>
  <c r="BG261" i="5"/>
  <c r="BE261" i="5"/>
  <c r="T261" i="5"/>
  <c r="R261" i="5"/>
  <c r="P261" i="5"/>
  <c r="BI260" i="5"/>
  <c r="BH260" i="5"/>
  <c r="BG260" i="5"/>
  <c r="BE260" i="5"/>
  <c r="T260" i="5"/>
  <c r="R260" i="5"/>
  <c r="P260" i="5"/>
  <c r="BI259" i="5"/>
  <c r="BH259" i="5"/>
  <c r="BG259" i="5"/>
  <c r="BE259" i="5"/>
  <c r="T259" i="5"/>
  <c r="R259" i="5"/>
  <c r="P259" i="5"/>
  <c r="BI258" i="5"/>
  <c r="BH258" i="5"/>
  <c r="BG258" i="5"/>
  <c r="BE258" i="5"/>
  <c r="T258" i="5"/>
  <c r="R258" i="5"/>
  <c r="P258" i="5"/>
  <c r="BI257" i="5"/>
  <c r="BH257" i="5"/>
  <c r="BG257" i="5"/>
  <c r="BE257" i="5"/>
  <c r="T257" i="5"/>
  <c r="R257" i="5"/>
  <c r="P257" i="5"/>
  <c r="BI254" i="5"/>
  <c r="BH254" i="5"/>
  <c r="BG254" i="5"/>
  <c r="BE254" i="5"/>
  <c r="T254" i="5"/>
  <c r="R254" i="5"/>
  <c r="P254" i="5"/>
  <c r="BI253" i="5"/>
  <c r="BH253" i="5"/>
  <c r="BG253" i="5"/>
  <c r="BE253" i="5"/>
  <c r="T253" i="5"/>
  <c r="R253" i="5"/>
  <c r="P253" i="5"/>
  <c r="BI252" i="5"/>
  <c r="BH252" i="5"/>
  <c r="BG252" i="5"/>
  <c r="BE252" i="5"/>
  <c r="T252" i="5"/>
  <c r="R252" i="5"/>
  <c r="P252" i="5"/>
  <c r="BI251" i="5"/>
  <c r="BH251" i="5"/>
  <c r="BG251" i="5"/>
  <c r="BE251" i="5"/>
  <c r="T251" i="5"/>
  <c r="R251" i="5"/>
  <c r="P251" i="5"/>
  <c r="BI250" i="5"/>
  <c r="BH250" i="5"/>
  <c r="BG250" i="5"/>
  <c r="BE250" i="5"/>
  <c r="T250" i="5"/>
  <c r="R250" i="5"/>
  <c r="P250" i="5"/>
  <c r="BI249" i="5"/>
  <c r="BH249" i="5"/>
  <c r="BG249" i="5"/>
  <c r="BE249" i="5"/>
  <c r="T249" i="5"/>
  <c r="R249" i="5"/>
  <c r="P249" i="5"/>
  <c r="BI248" i="5"/>
  <c r="BH248" i="5"/>
  <c r="BG248" i="5"/>
  <c r="BE248" i="5"/>
  <c r="T248" i="5"/>
  <c r="R248" i="5"/>
  <c r="P248" i="5"/>
  <c r="BI247" i="5"/>
  <c r="BH247" i="5"/>
  <c r="BG247" i="5"/>
  <c r="BE247" i="5"/>
  <c r="T247" i="5"/>
  <c r="R247" i="5"/>
  <c r="P247" i="5"/>
  <c r="BI246" i="5"/>
  <c r="BH246" i="5"/>
  <c r="BG246" i="5"/>
  <c r="BE246" i="5"/>
  <c r="T246" i="5"/>
  <c r="R246" i="5"/>
  <c r="P246" i="5"/>
  <c r="BI245" i="5"/>
  <c r="BH245" i="5"/>
  <c r="BG245" i="5"/>
  <c r="BE245" i="5"/>
  <c r="T245" i="5"/>
  <c r="R245" i="5"/>
  <c r="P245" i="5"/>
  <c r="BI244" i="5"/>
  <c r="BH244" i="5"/>
  <c r="BG244" i="5"/>
  <c r="BE244" i="5"/>
  <c r="T244" i="5"/>
  <c r="R244" i="5"/>
  <c r="P244" i="5"/>
  <c r="BI243" i="5"/>
  <c r="BH243" i="5"/>
  <c r="BG243" i="5"/>
  <c r="BE243" i="5"/>
  <c r="T243" i="5"/>
  <c r="R243" i="5"/>
  <c r="P243" i="5"/>
  <c r="BI242" i="5"/>
  <c r="BH242" i="5"/>
  <c r="BG242" i="5"/>
  <c r="BE242" i="5"/>
  <c r="T242" i="5"/>
  <c r="R242" i="5"/>
  <c r="P242" i="5"/>
  <c r="BI241" i="5"/>
  <c r="BH241" i="5"/>
  <c r="BG241" i="5"/>
  <c r="BE241" i="5"/>
  <c r="T241" i="5"/>
  <c r="R241" i="5"/>
  <c r="P241" i="5"/>
  <c r="BI240" i="5"/>
  <c r="BH240" i="5"/>
  <c r="BG240" i="5"/>
  <c r="BE240" i="5"/>
  <c r="T240" i="5"/>
  <c r="R240" i="5"/>
  <c r="P240" i="5"/>
  <c r="BI239" i="5"/>
  <c r="BH239" i="5"/>
  <c r="BG239" i="5"/>
  <c r="BE239" i="5"/>
  <c r="T239" i="5"/>
  <c r="R239" i="5"/>
  <c r="P239" i="5"/>
  <c r="BI238" i="5"/>
  <c r="BH238" i="5"/>
  <c r="BG238" i="5"/>
  <c r="BE238" i="5"/>
  <c r="T238" i="5"/>
  <c r="R238" i="5"/>
  <c r="P238" i="5"/>
  <c r="BI237" i="5"/>
  <c r="BH237" i="5"/>
  <c r="BG237" i="5"/>
  <c r="BE237" i="5"/>
  <c r="T237" i="5"/>
  <c r="R237" i="5"/>
  <c r="P237" i="5"/>
  <c r="BI236" i="5"/>
  <c r="BH236" i="5"/>
  <c r="BG236" i="5"/>
  <c r="BE236" i="5"/>
  <c r="T236" i="5"/>
  <c r="R236" i="5"/>
  <c r="P236" i="5"/>
  <c r="BI235" i="5"/>
  <c r="BH235" i="5"/>
  <c r="BG235" i="5"/>
  <c r="BE235" i="5"/>
  <c r="T235" i="5"/>
  <c r="R235" i="5"/>
  <c r="P235" i="5"/>
  <c r="BI234" i="5"/>
  <c r="BH234" i="5"/>
  <c r="BG234" i="5"/>
  <c r="BE234" i="5"/>
  <c r="T234" i="5"/>
  <c r="R234" i="5"/>
  <c r="P234" i="5"/>
  <c r="BI233" i="5"/>
  <c r="BH233" i="5"/>
  <c r="BG233" i="5"/>
  <c r="BE233" i="5"/>
  <c r="T233" i="5"/>
  <c r="R233" i="5"/>
  <c r="P233" i="5"/>
  <c r="BI232" i="5"/>
  <c r="BH232" i="5"/>
  <c r="BG232" i="5"/>
  <c r="BE232" i="5"/>
  <c r="T232" i="5"/>
  <c r="R232" i="5"/>
  <c r="P232" i="5"/>
  <c r="BI231" i="5"/>
  <c r="BH231" i="5"/>
  <c r="BG231" i="5"/>
  <c r="BE231" i="5"/>
  <c r="T231" i="5"/>
  <c r="R231" i="5"/>
  <c r="P231" i="5"/>
  <c r="BI230" i="5"/>
  <c r="BH230" i="5"/>
  <c r="BG230" i="5"/>
  <c r="BE230" i="5"/>
  <c r="T230" i="5"/>
  <c r="R230" i="5"/>
  <c r="P230" i="5"/>
  <c r="BI229" i="5"/>
  <c r="BH229" i="5"/>
  <c r="BG229" i="5"/>
  <c r="BE229" i="5"/>
  <c r="T229" i="5"/>
  <c r="R229" i="5"/>
  <c r="P229" i="5"/>
  <c r="BI228" i="5"/>
  <c r="BH228" i="5"/>
  <c r="BG228" i="5"/>
  <c r="BE228" i="5"/>
  <c r="T228" i="5"/>
  <c r="R228" i="5"/>
  <c r="P228" i="5"/>
  <c r="BI227" i="5"/>
  <c r="BH227" i="5"/>
  <c r="BG227" i="5"/>
  <c r="BE227" i="5"/>
  <c r="T227" i="5"/>
  <c r="R227" i="5"/>
  <c r="P227" i="5"/>
  <c r="BI226" i="5"/>
  <c r="BH226" i="5"/>
  <c r="BG226" i="5"/>
  <c r="BE226" i="5"/>
  <c r="T226" i="5"/>
  <c r="R226" i="5"/>
  <c r="P226" i="5"/>
  <c r="BI225" i="5"/>
  <c r="BH225" i="5"/>
  <c r="BG225" i="5"/>
  <c r="BE225" i="5"/>
  <c r="T225" i="5"/>
  <c r="R225" i="5"/>
  <c r="P225" i="5"/>
  <c r="BI224" i="5"/>
  <c r="BH224" i="5"/>
  <c r="BG224" i="5"/>
  <c r="BE224" i="5"/>
  <c r="T224" i="5"/>
  <c r="R224" i="5"/>
  <c r="P224" i="5"/>
  <c r="BI223" i="5"/>
  <c r="BH223" i="5"/>
  <c r="BG223" i="5"/>
  <c r="BE223" i="5"/>
  <c r="T223" i="5"/>
  <c r="R223" i="5"/>
  <c r="P223" i="5"/>
  <c r="BI222" i="5"/>
  <c r="BH222" i="5"/>
  <c r="BG222" i="5"/>
  <c r="BE222" i="5"/>
  <c r="T222" i="5"/>
  <c r="R222" i="5"/>
  <c r="P222" i="5"/>
  <c r="BI221" i="5"/>
  <c r="BH221" i="5"/>
  <c r="BG221" i="5"/>
  <c r="BE221" i="5"/>
  <c r="T221" i="5"/>
  <c r="R221" i="5"/>
  <c r="P221" i="5"/>
  <c r="BI218" i="5"/>
  <c r="BH218" i="5"/>
  <c r="BG218" i="5"/>
  <c r="BE218" i="5"/>
  <c r="T218" i="5"/>
  <c r="R218" i="5"/>
  <c r="P218" i="5"/>
  <c r="BI217" i="5"/>
  <c r="BH217" i="5"/>
  <c r="BG217" i="5"/>
  <c r="BE217" i="5"/>
  <c r="T217" i="5"/>
  <c r="R217" i="5"/>
  <c r="P217" i="5"/>
  <c r="BI216" i="5"/>
  <c r="BH216" i="5"/>
  <c r="BG216" i="5"/>
  <c r="BE216" i="5"/>
  <c r="T216" i="5"/>
  <c r="R216" i="5"/>
  <c r="P216" i="5"/>
  <c r="BI215" i="5"/>
  <c r="BH215" i="5"/>
  <c r="BG215" i="5"/>
  <c r="BE215" i="5"/>
  <c r="T215" i="5"/>
  <c r="R215" i="5"/>
  <c r="P215" i="5"/>
  <c r="BI214" i="5"/>
  <c r="BH214" i="5"/>
  <c r="BG214" i="5"/>
  <c r="BE214" i="5"/>
  <c r="T214" i="5"/>
  <c r="R214" i="5"/>
  <c r="P214" i="5"/>
  <c r="BI213" i="5"/>
  <c r="BH213" i="5"/>
  <c r="BG213" i="5"/>
  <c r="BE213" i="5"/>
  <c r="T213" i="5"/>
  <c r="R213" i="5"/>
  <c r="P213" i="5"/>
  <c r="BI211" i="5"/>
  <c r="BH211" i="5"/>
  <c r="BG211" i="5"/>
  <c r="BE211" i="5"/>
  <c r="T211" i="5"/>
  <c r="R211" i="5"/>
  <c r="P211" i="5"/>
  <c r="BI210" i="5"/>
  <c r="BH210" i="5"/>
  <c r="BG210" i="5"/>
  <c r="BE210" i="5"/>
  <c r="T210" i="5"/>
  <c r="R210" i="5"/>
  <c r="P210" i="5"/>
  <c r="BI209" i="5"/>
  <c r="BH209" i="5"/>
  <c r="BG209" i="5"/>
  <c r="BE209" i="5"/>
  <c r="T209" i="5"/>
  <c r="R209" i="5"/>
  <c r="P209" i="5"/>
  <c r="BI208" i="5"/>
  <c r="BH208" i="5"/>
  <c r="BG208" i="5"/>
  <c r="BE208" i="5"/>
  <c r="T208" i="5"/>
  <c r="R208" i="5"/>
  <c r="P208" i="5"/>
  <c r="BI202" i="5"/>
  <c r="BH202" i="5"/>
  <c r="BG202" i="5"/>
  <c r="BE202" i="5"/>
  <c r="T202" i="5"/>
  <c r="R202" i="5"/>
  <c r="P202" i="5"/>
  <c r="BI201" i="5"/>
  <c r="BH201" i="5"/>
  <c r="BG201" i="5"/>
  <c r="BE201" i="5"/>
  <c r="T201" i="5"/>
  <c r="R201" i="5"/>
  <c r="P201" i="5"/>
  <c r="BI200" i="5"/>
  <c r="BH200" i="5"/>
  <c r="BG200" i="5"/>
  <c r="BE200" i="5"/>
  <c r="T200" i="5"/>
  <c r="R200" i="5"/>
  <c r="P200" i="5"/>
  <c r="BI199" i="5"/>
  <c r="BH199" i="5"/>
  <c r="BG199" i="5"/>
  <c r="BE199" i="5"/>
  <c r="T199" i="5"/>
  <c r="R199" i="5"/>
  <c r="P199" i="5"/>
  <c r="BI198" i="5"/>
  <c r="BH198" i="5"/>
  <c r="BG198" i="5"/>
  <c r="BE198" i="5"/>
  <c r="T198" i="5"/>
  <c r="R198" i="5"/>
  <c r="P198" i="5"/>
  <c r="BI197" i="5"/>
  <c r="BH197" i="5"/>
  <c r="BG197" i="5"/>
  <c r="BE197" i="5"/>
  <c r="T197" i="5"/>
  <c r="R197" i="5"/>
  <c r="P197" i="5"/>
  <c r="BI196" i="5"/>
  <c r="BH196" i="5"/>
  <c r="BG196" i="5"/>
  <c r="BE196" i="5"/>
  <c r="T196" i="5"/>
  <c r="R196" i="5"/>
  <c r="P196" i="5"/>
  <c r="BI195" i="5"/>
  <c r="BH195" i="5"/>
  <c r="BG195" i="5"/>
  <c r="BE195" i="5"/>
  <c r="T195" i="5"/>
  <c r="R195" i="5"/>
  <c r="P195" i="5"/>
  <c r="BI194" i="5"/>
  <c r="BH194" i="5"/>
  <c r="BG194" i="5"/>
  <c r="BE194" i="5"/>
  <c r="T194" i="5"/>
  <c r="R194" i="5"/>
  <c r="P194" i="5"/>
  <c r="BI193" i="5"/>
  <c r="BH193" i="5"/>
  <c r="BG193" i="5"/>
  <c r="BE193" i="5"/>
  <c r="T193" i="5"/>
  <c r="R193" i="5"/>
  <c r="P193" i="5"/>
  <c r="BI192" i="5"/>
  <c r="BH192" i="5"/>
  <c r="BG192" i="5"/>
  <c r="BE192" i="5"/>
  <c r="T192" i="5"/>
  <c r="R192" i="5"/>
  <c r="P192" i="5"/>
  <c r="BI191" i="5"/>
  <c r="BH191" i="5"/>
  <c r="BG191" i="5"/>
  <c r="BE191" i="5"/>
  <c r="T191" i="5"/>
  <c r="R191" i="5"/>
  <c r="P191" i="5"/>
  <c r="BI190" i="5"/>
  <c r="BH190" i="5"/>
  <c r="BG190" i="5"/>
  <c r="BE190" i="5"/>
  <c r="T190" i="5"/>
  <c r="R190" i="5"/>
  <c r="P190" i="5"/>
  <c r="BI189" i="5"/>
  <c r="BH189" i="5"/>
  <c r="BG189" i="5"/>
  <c r="BE189" i="5"/>
  <c r="T189" i="5"/>
  <c r="R189" i="5"/>
  <c r="P189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6" i="5"/>
  <c r="BH186" i="5"/>
  <c r="BG186" i="5"/>
  <c r="BE186" i="5"/>
  <c r="T186" i="5"/>
  <c r="R186" i="5"/>
  <c r="P186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1" i="5"/>
  <c r="BH181" i="5"/>
  <c r="BG181" i="5"/>
  <c r="BE181" i="5"/>
  <c r="T181" i="5"/>
  <c r="R181" i="5"/>
  <c r="P181" i="5"/>
  <c r="BI178" i="5"/>
  <c r="BH178" i="5"/>
  <c r="BG178" i="5"/>
  <c r="BE178" i="5"/>
  <c r="T178" i="5"/>
  <c r="R178" i="5"/>
  <c r="P178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J128" i="5"/>
  <c r="J127" i="5"/>
  <c r="F127" i="5"/>
  <c r="F125" i="5"/>
  <c r="E123" i="5"/>
  <c r="J94" i="5"/>
  <c r="J93" i="5"/>
  <c r="F93" i="5"/>
  <c r="F91" i="5"/>
  <c r="E89" i="5"/>
  <c r="J20" i="5"/>
  <c r="E20" i="5"/>
  <c r="F128" i="5" s="1"/>
  <c r="J19" i="5"/>
  <c r="J14" i="5"/>
  <c r="J125" i="5" s="1"/>
  <c r="E7" i="5"/>
  <c r="E85" i="5" s="1"/>
  <c r="J39" i="4"/>
  <c r="J38" i="4"/>
  <c r="AY98" i="1"/>
  <c r="J37" i="4"/>
  <c r="AX98" i="1" s="1"/>
  <c r="BI508" i="4"/>
  <c r="BH508" i="4"/>
  <c r="BG508" i="4"/>
  <c r="BE508" i="4"/>
  <c r="T508" i="4"/>
  <c r="T507" i="4" s="1"/>
  <c r="R508" i="4"/>
  <c r="R507" i="4" s="1"/>
  <c r="P508" i="4"/>
  <c r="P507" i="4"/>
  <c r="BI492" i="4"/>
  <c r="BH492" i="4"/>
  <c r="BG492" i="4"/>
  <c r="BE492" i="4"/>
  <c r="T492" i="4"/>
  <c r="T491" i="4" s="1"/>
  <c r="R492" i="4"/>
  <c r="R491" i="4"/>
  <c r="P492" i="4"/>
  <c r="P491" i="4"/>
  <c r="BI490" i="4"/>
  <c r="BH490" i="4"/>
  <c r="BG490" i="4"/>
  <c r="BE490" i="4"/>
  <c r="T490" i="4"/>
  <c r="R490" i="4"/>
  <c r="P490" i="4"/>
  <c r="BI489" i="4"/>
  <c r="BH489" i="4"/>
  <c r="BG489" i="4"/>
  <c r="BE489" i="4"/>
  <c r="T489" i="4"/>
  <c r="R489" i="4"/>
  <c r="P489" i="4"/>
  <c r="BI481" i="4"/>
  <c r="BH481" i="4"/>
  <c r="BG481" i="4"/>
  <c r="BE481" i="4"/>
  <c r="T481" i="4"/>
  <c r="R481" i="4"/>
  <c r="P481" i="4"/>
  <c r="BI479" i="4"/>
  <c r="BH479" i="4"/>
  <c r="BG479" i="4"/>
  <c r="BE479" i="4"/>
  <c r="T479" i="4"/>
  <c r="R479" i="4"/>
  <c r="P479" i="4"/>
  <c r="BI463" i="4"/>
  <c r="BH463" i="4"/>
  <c r="BG463" i="4"/>
  <c r="BE463" i="4"/>
  <c r="T463" i="4"/>
  <c r="R463" i="4"/>
  <c r="P463" i="4"/>
  <c r="BI455" i="4"/>
  <c r="BH455" i="4"/>
  <c r="BG455" i="4"/>
  <c r="BE455" i="4"/>
  <c r="T455" i="4"/>
  <c r="R455" i="4"/>
  <c r="P455" i="4"/>
  <c r="BI450" i="4"/>
  <c r="BH450" i="4"/>
  <c r="BG450" i="4"/>
  <c r="BE450" i="4"/>
  <c r="T450" i="4"/>
  <c r="R450" i="4"/>
  <c r="P450" i="4"/>
  <c r="BI448" i="4"/>
  <c r="BH448" i="4"/>
  <c r="BG448" i="4"/>
  <c r="BE448" i="4"/>
  <c r="T448" i="4"/>
  <c r="R448" i="4"/>
  <c r="P448" i="4"/>
  <c r="BI434" i="4"/>
  <c r="BH434" i="4"/>
  <c r="BG434" i="4"/>
  <c r="BE434" i="4"/>
  <c r="T434" i="4"/>
  <c r="R434" i="4"/>
  <c r="P434" i="4"/>
  <c r="BI424" i="4"/>
  <c r="BH424" i="4"/>
  <c r="BG424" i="4"/>
  <c r="BE424" i="4"/>
  <c r="T424" i="4"/>
  <c r="R424" i="4"/>
  <c r="P424" i="4"/>
  <c r="BI422" i="4"/>
  <c r="BH422" i="4"/>
  <c r="BG422" i="4"/>
  <c r="BE422" i="4"/>
  <c r="T422" i="4"/>
  <c r="R422" i="4"/>
  <c r="P422" i="4"/>
  <c r="BI406" i="4"/>
  <c r="BH406" i="4"/>
  <c r="BG406" i="4"/>
  <c r="BE406" i="4"/>
  <c r="T406" i="4"/>
  <c r="R406" i="4"/>
  <c r="P406" i="4"/>
  <c r="BI404" i="4"/>
  <c r="BH404" i="4"/>
  <c r="BG404" i="4"/>
  <c r="BE404" i="4"/>
  <c r="T404" i="4"/>
  <c r="R404" i="4"/>
  <c r="P404" i="4"/>
  <c r="BI381" i="4"/>
  <c r="BH381" i="4"/>
  <c r="BG381" i="4"/>
  <c r="BE381" i="4"/>
  <c r="T381" i="4"/>
  <c r="R381" i="4"/>
  <c r="P381" i="4"/>
  <c r="BI370" i="4"/>
  <c r="BH370" i="4"/>
  <c r="BG370" i="4"/>
  <c r="BE370" i="4"/>
  <c r="T370" i="4"/>
  <c r="R370" i="4"/>
  <c r="P370" i="4"/>
  <c r="BI368" i="4"/>
  <c r="BH368" i="4"/>
  <c r="BG368" i="4"/>
  <c r="BE368" i="4"/>
  <c r="T368" i="4"/>
  <c r="R368" i="4"/>
  <c r="P368" i="4"/>
  <c r="BI362" i="4"/>
  <c r="BH362" i="4"/>
  <c r="BG362" i="4"/>
  <c r="BE362" i="4"/>
  <c r="T362" i="4"/>
  <c r="R362" i="4"/>
  <c r="P362" i="4"/>
  <c r="BI360" i="4"/>
  <c r="BH360" i="4"/>
  <c r="BG360" i="4"/>
  <c r="BE360" i="4"/>
  <c r="T360" i="4"/>
  <c r="T359" i="4" s="1"/>
  <c r="R360" i="4"/>
  <c r="R359" i="4" s="1"/>
  <c r="P360" i="4"/>
  <c r="P359" i="4" s="1"/>
  <c r="BI349" i="4"/>
  <c r="BH349" i="4"/>
  <c r="BG349" i="4"/>
  <c r="BE349" i="4"/>
  <c r="T349" i="4"/>
  <c r="T348" i="4" s="1"/>
  <c r="R349" i="4"/>
  <c r="R348" i="4" s="1"/>
  <c r="P349" i="4"/>
  <c r="P348" i="4" s="1"/>
  <c r="BI344" i="4"/>
  <c r="BH344" i="4"/>
  <c r="BG344" i="4"/>
  <c r="BE344" i="4"/>
  <c r="T344" i="4"/>
  <c r="R344" i="4"/>
  <c r="P344" i="4"/>
  <c r="BI340" i="4"/>
  <c r="BH340" i="4"/>
  <c r="BG340" i="4"/>
  <c r="BE340" i="4"/>
  <c r="T340" i="4"/>
  <c r="R340" i="4"/>
  <c r="P340" i="4"/>
  <c r="BI336" i="4"/>
  <c r="BH336" i="4"/>
  <c r="BG336" i="4"/>
  <c r="BE336" i="4"/>
  <c r="T336" i="4"/>
  <c r="R336" i="4"/>
  <c r="P336" i="4"/>
  <c r="BI332" i="4"/>
  <c r="BH332" i="4"/>
  <c r="BG332" i="4"/>
  <c r="BE332" i="4"/>
  <c r="T332" i="4"/>
  <c r="R332" i="4"/>
  <c r="P332" i="4"/>
  <c r="BI328" i="4"/>
  <c r="BH328" i="4"/>
  <c r="BG328" i="4"/>
  <c r="BE328" i="4"/>
  <c r="T328" i="4"/>
  <c r="R328" i="4"/>
  <c r="P328" i="4"/>
  <c r="BI327" i="4"/>
  <c r="BH327" i="4"/>
  <c r="BG327" i="4"/>
  <c r="BE327" i="4"/>
  <c r="T327" i="4"/>
  <c r="R327" i="4"/>
  <c r="P327" i="4"/>
  <c r="BI322" i="4"/>
  <c r="BH322" i="4"/>
  <c r="BG322" i="4"/>
  <c r="BE322" i="4"/>
  <c r="T322" i="4"/>
  <c r="R322" i="4"/>
  <c r="P322" i="4"/>
  <c r="BI317" i="4"/>
  <c r="BH317" i="4"/>
  <c r="BG317" i="4"/>
  <c r="BE317" i="4"/>
  <c r="T317" i="4"/>
  <c r="R317" i="4"/>
  <c r="P317" i="4"/>
  <c r="BI316" i="4"/>
  <c r="BH316" i="4"/>
  <c r="BG316" i="4"/>
  <c r="BE316" i="4"/>
  <c r="T316" i="4"/>
  <c r="R316" i="4"/>
  <c r="P316" i="4"/>
  <c r="BI310" i="4"/>
  <c r="BH310" i="4"/>
  <c r="BG310" i="4"/>
  <c r="BE310" i="4"/>
  <c r="T310" i="4"/>
  <c r="R310" i="4"/>
  <c r="P310" i="4"/>
  <c r="BI301" i="4"/>
  <c r="BH301" i="4"/>
  <c r="BG301" i="4"/>
  <c r="BE301" i="4"/>
  <c r="T301" i="4"/>
  <c r="R301" i="4"/>
  <c r="P301" i="4"/>
  <c r="BI291" i="4"/>
  <c r="BH291" i="4"/>
  <c r="BG291" i="4"/>
  <c r="BE291" i="4"/>
  <c r="T291" i="4"/>
  <c r="R291" i="4"/>
  <c r="P291" i="4"/>
  <c r="BI282" i="4"/>
  <c r="BH282" i="4"/>
  <c r="BG282" i="4"/>
  <c r="BE282" i="4"/>
  <c r="T282" i="4"/>
  <c r="R282" i="4"/>
  <c r="P282" i="4"/>
  <c r="BI280" i="4"/>
  <c r="BH280" i="4"/>
  <c r="BG280" i="4"/>
  <c r="BE280" i="4"/>
  <c r="T280" i="4"/>
  <c r="R280" i="4"/>
  <c r="P280" i="4"/>
  <c r="BI272" i="4"/>
  <c r="BH272" i="4"/>
  <c r="BG272" i="4"/>
  <c r="BE272" i="4"/>
  <c r="T272" i="4"/>
  <c r="R272" i="4"/>
  <c r="P272" i="4"/>
  <c r="BI264" i="4"/>
  <c r="BH264" i="4"/>
  <c r="BG264" i="4"/>
  <c r="BE264" i="4"/>
  <c r="T264" i="4"/>
  <c r="R264" i="4"/>
  <c r="P264" i="4"/>
  <c r="BI263" i="4"/>
  <c r="BH263" i="4"/>
  <c r="BG263" i="4"/>
  <c r="BE263" i="4"/>
  <c r="T263" i="4"/>
  <c r="R263" i="4"/>
  <c r="P263" i="4"/>
  <c r="BI255" i="4"/>
  <c r="BH255" i="4"/>
  <c r="BG255" i="4"/>
  <c r="BE255" i="4"/>
  <c r="T255" i="4"/>
  <c r="R255" i="4"/>
  <c r="P255" i="4"/>
  <c r="BI247" i="4"/>
  <c r="BH247" i="4"/>
  <c r="BG247" i="4"/>
  <c r="BE247" i="4"/>
  <c r="T247" i="4"/>
  <c r="R247" i="4"/>
  <c r="P247" i="4"/>
  <c r="BI232" i="4"/>
  <c r="BH232" i="4"/>
  <c r="BG232" i="4"/>
  <c r="BE232" i="4"/>
  <c r="T232" i="4"/>
  <c r="R232" i="4"/>
  <c r="P232" i="4"/>
  <c r="BI216" i="4"/>
  <c r="BH216" i="4"/>
  <c r="BG216" i="4"/>
  <c r="BE216" i="4"/>
  <c r="T216" i="4"/>
  <c r="R216" i="4"/>
  <c r="P216" i="4"/>
  <c r="BI215" i="4"/>
  <c r="BH215" i="4"/>
  <c r="BG215" i="4"/>
  <c r="BE215" i="4"/>
  <c r="T215" i="4"/>
  <c r="R215" i="4"/>
  <c r="P215" i="4"/>
  <c r="BI181" i="4"/>
  <c r="BH181" i="4"/>
  <c r="BG181" i="4"/>
  <c r="BE181" i="4"/>
  <c r="T181" i="4"/>
  <c r="R181" i="4"/>
  <c r="P181" i="4"/>
  <c r="BI157" i="4"/>
  <c r="BH157" i="4"/>
  <c r="BG157" i="4"/>
  <c r="BE157" i="4"/>
  <c r="T157" i="4"/>
  <c r="R157" i="4"/>
  <c r="P157" i="4"/>
  <c r="BI146" i="4"/>
  <c r="BH146" i="4"/>
  <c r="BG146" i="4"/>
  <c r="BE146" i="4"/>
  <c r="T146" i="4"/>
  <c r="R146" i="4"/>
  <c r="P146" i="4"/>
  <c r="BI136" i="4"/>
  <c r="BH136" i="4"/>
  <c r="BG136" i="4"/>
  <c r="BE136" i="4"/>
  <c r="T136" i="4"/>
  <c r="R136" i="4"/>
  <c r="P136" i="4"/>
  <c r="BI131" i="4"/>
  <c r="BH131" i="4"/>
  <c r="BG131" i="4"/>
  <c r="BE131" i="4"/>
  <c r="T131" i="4"/>
  <c r="R131" i="4"/>
  <c r="R130" i="4" s="1"/>
  <c r="P131" i="4"/>
  <c r="P130" i="4" s="1"/>
  <c r="J126" i="4"/>
  <c r="J125" i="4"/>
  <c r="F125" i="4"/>
  <c r="F123" i="4"/>
  <c r="E121" i="4"/>
  <c r="J94" i="4"/>
  <c r="J93" i="4"/>
  <c r="F93" i="4"/>
  <c r="F91" i="4"/>
  <c r="E89" i="4"/>
  <c r="J20" i="4"/>
  <c r="E20" i="4"/>
  <c r="F126" i="4"/>
  <c r="J19" i="4"/>
  <c r="J14" i="4"/>
  <c r="J123" i="4" s="1"/>
  <c r="E7" i="4"/>
  <c r="E85" i="4" s="1"/>
  <c r="J39" i="3"/>
  <c r="J38" i="3"/>
  <c r="AY97" i="1" s="1"/>
  <c r="J37" i="3"/>
  <c r="AX97" i="1"/>
  <c r="BI412" i="3"/>
  <c r="BH412" i="3"/>
  <c r="BG412" i="3"/>
  <c r="BE412" i="3"/>
  <c r="T412" i="3"/>
  <c r="T411" i="3"/>
  <c r="T410" i="3" s="1"/>
  <c r="R412" i="3"/>
  <c r="R411" i="3" s="1"/>
  <c r="R410" i="3" s="1"/>
  <c r="P412" i="3"/>
  <c r="P411" i="3"/>
  <c r="P410" i="3" s="1"/>
  <c r="BI387" i="3"/>
  <c r="BH387" i="3"/>
  <c r="BG387" i="3"/>
  <c r="BE387" i="3"/>
  <c r="T387" i="3"/>
  <c r="T386" i="3" s="1"/>
  <c r="R387" i="3"/>
  <c r="R386" i="3" s="1"/>
  <c r="P387" i="3"/>
  <c r="P386" i="3" s="1"/>
  <c r="BI385" i="3"/>
  <c r="BH385" i="3"/>
  <c r="BG385" i="3"/>
  <c r="BE385" i="3"/>
  <c r="T385" i="3"/>
  <c r="R385" i="3"/>
  <c r="P385" i="3"/>
  <c r="BI377" i="3"/>
  <c r="BH377" i="3"/>
  <c r="BG377" i="3"/>
  <c r="BE377" i="3"/>
  <c r="T377" i="3"/>
  <c r="R377" i="3"/>
  <c r="P377" i="3"/>
  <c r="BI368" i="3"/>
  <c r="BH368" i="3"/>
  <c r="BG368" i="3"/>
  <c r="BE368" i="3"/>
  <c r="T368" i="3"/>
  <c r="R368" i="3"/>
  <c r="P368" i="3"/>
  <c r="BI359" i="3"/>
  <c r="BH359" i="3"/>
  <c r="BG359" i="3"/>
  <c r="BE359" i="3"/>
  <c r="T359" i="3"/>
  <c r="R359" i="3"/>
  <c r="P359" i="3"/>
  <c r="BI357" i="3"/>
  <c r="BH357" i="3"/>
  <c r="BG357" i="3"/>
  <c r="BE357" i="3"/>
  <c r="T357" i="3"/>
  <c r="R357" i="3"/>
  <c r="P357" i="3"/>
  <c r="BI349" i="3"/>
  <c r="BH349" i="3"/>
  <c r="BG349" i="3"/>
  <c r="BE349" i="3"/>
  <c r="T349" i="3"/>
  <c r="R349" i="3"/>
  <c r="P349" i="3"/>
  <c r="BI340" i="3"/>
  <c r="BH340" i="3"/>
  <c r="BG340" i="3"/>
  <c r="BE340" i="3"/>
  <c r="T340" i="3"/>
  <c r="R340" i="3"/>
  <c r="P340" i="3"/>
  <c r="BI338" i="3"/>
  <c r="BH338" i="3"/>
  <c r="BG338" i="3"/>
  <c r="BE338" i="3"/>
  <c r="T338" i="3"/>
  <c r="R338" i="3"/>
  <c r="P338" i="3"/>
  <c r="BI323" i="3"/>
  <c r="BH323" i="3"/>
  <c r="BG323" i="3"/>
  <c r="BE323" i="3"/>
  <c r="T323" i="3"/>
  <c r="R323" i="3"/>
  <c r="P323" i="3"/>
  <c r="BI321" i="3"/>
  <c r="BH321" i="3"/>
  <c r="BG321" i="3"/>
  <c r="BE321" i="3"/>
  <c r="T321" i="3"/>
  <c r="R321" i="3"/>
  <c r="P321" i="3"/>
  <c r="BI304" i="3"/>
  <c r="BH304" i="3"/>
  <c r="BG304" i="3"/>
  <c r="BE304" i="3"/>
  <c r="T304" i="3"/>
  <c r="R304" i="3"/>
  <c r="P304" i="3"/>
  <c r="BI295" i="3"/>
  <c r="BH295" i="3"/>
  <c r="BG295" i="3"/>
  <c r="BE295" i="3"/>
  <c r="T295" i="3"/>
  <c r="R295" i="3"/>
  <c r="P295" i="3"/>
  <c r="BI293" i="3"/>
  <c r="BH293" i="3"/>
  <c r="BG293" i="3"/>
  <c r="BE293" i="3"/>
  <c r="T293" i="3"/>
  <c r="R293" i="3"/>
  <c r="P293" i="3"/>
  <c r="BI284" i="3"/>
  <c r="BH284" i="3"/>
  <c r="BG284" i="3"/>
  <c r="BE284" i="3"/>
  <c r="T284" i="3"/>
  <c r="R284" i="3"/>
  <c r="P284" i="3"/>
  <c r="BI281" i="3"/>
  <c r="BH281" i="3"/>
  <c r="BG281" i="3"/>
  <c r="BE281" i="3"/>
  <c r="T281" i="3"/>
  <c r="T280" i="3" s="1"/>
  <c r="R281" i="3"/>
  <c r="R280" i="3" s="1"/>
  <c r="P281" i="3"/>
  <c r="P280" i="3" s="1"/>
  <c r="BI272" i="3"/>
  <c r="BH272" i="3"/>
  <c r="BG272" i="3"/>
  <c r="BE272" i="3"/>
  <c r="T272" i="3"/>
  <c r="R272" i="3"/>
  <c r="R262" i="3" s="1"/>
  <c r="P272" i="3"/>
  <c r="BI263" i="3"/>
  <c r="BH263" i="3"/>
  <c r="BG263" i="3"/>
  <c r="BE263" i="3"/>
  <c r="T263" i="3"/>
  <c r="R263" i="3"/>
  <c r="P263" i="3"/>
  <c r="BI239" i="3"/>
  <c r="BH239" i="3"/>
  <c r="BG239" i="3"/>
  <c r="BE239" i="3"/>
  <c r="T239" i="3"/>
  <c r="R239" i="3"/>
  <c r="P239" i="3"/>
  <c r="BI216" i="3"/>
  <c r="BH216" i="3"/>
  <c r="BG216" i="3"/>
  <c r="BE216" i="3"/>
  <c r="T216" i="3"/>
  <c r="R216" i="3"/>
  <c r="P216" i="3"/>
  <c r="BI215" i="3"/>
  <c r="BH215" i="3"/>
  <c r="BG215" i="3"/>
  <c r="BE215" i="3"/>
  <c r="T215" i="3"/>
  <c r="R215" i="3"/>
  <c r="P215" i="3"/>
  <c r="BI187" i="3"/>
  <c r="BH187" i="3"/>
  <c r="BG187" i="3"/>
  <c r="BE187" i="3"/>
  <c r="T187" i="3"/>
  <c r="R187" i="3"/>
  <c r="P187" i="3"/>
  <c r="BI185" i="3"/>
  <c r="BH185" i="3"/>
  <c r="BG185" i="3"/>
  <c r="BE185" i="3"/>
  <c r="T185" i="3"/>
  <c r="R185" i="3"/>
  <c r="P185" i="3"/>
  <c r="BI180" i="3"/>
  <c r="BH180" i="3"/>
  <c r="BG180" i="3"/>
  <c r="BE180" i="3"/>
  <c r="T180" i="3"/>
  <c r="R180" i="3"/>
  <c r="P180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54" i="3"/>
  <c r="BH154" i="3"/>
  <c r="BG154" i="3"/>
  <c r="BE154" i="3"/>
  <c r="T154" i="3"/>
  <c r="R154" i="3"/>
  <c r="P154" i="3"/>
  <c r="BI147" i="3"/>
  <c r="BH147" i="3"/>
  <c r="BG147" i="3"/>
  <c r="BE147" i="3"/>
  <c r="T147" i="3"/>
  <c r="R147" i="3"/>
  <c r="P147" i="3"/>
  <c r="BI139" i="3"/>
  <c r="BH139" i="3"/>
  <c r="BG139" i="3"/>
  <c r="BE139" i="3"/>
  <c r="T139" i="3"/>
  <c r="R139" i="3"/>
  <c r="P139" i="3"/>
  <c r="BI133" i="3"/>
  <c r="BH133" i="3"/>
  <c r="BG133" i="3"/>
  <c r="BE133" i="3"/>
  <c r="T133" i="3"/>
  <c r="R133" i="3"/>
  <c r="P133" i="3"/>
  <c r="J127" i="3"/>
  <c r="J126" i="3"/>
  <c r="F126" i="3"/>
  <c r="F124" i="3"/>
  <c r="E122" i="3"/>
  <c r="J94" i="3"/>
  <c r="J93" i="3"/>
  <c r="F93" i="3"/>
  <c r="F91" i="3"/>
  <c r="E89" i="3"/>
  <c r="J20" i="3"/>
  <c r="E20" i="3"/>
  <c r="F94" i="3" s="1"/>
  <c r="J19" i="3"/>
  <c r="J14" i="3"/>
  <c r="J124" i="3" s="1"/>
  <c r="E7" i="3"/>
  <c r="E118" i="3" s="1"/>
  <c r="J37" i="2"/>
  <c r="J36" i="2"/>
  <c r="AY95" i="1" s="1"/>
  <c r="J35" i="2"/>
  <c r="AX95" i="1" s="1"/>
  <c r="BI2387" i="2"/>
  <c r="BH2387" i="2"/>
  <c r="BG2387" i="2"/>
  <c r="BE2387" i="2"/>
  <c r="T2387" i="2"/>
  <c r="T2386" i="2" s="1"/>
  <c r="R2387" i="2"/>
  <c r="R2386" i="2" s="1"/>
  <c r="P2387" i="2"/>
  <c r="P2386" i="2"/>
  <c r="BI2385" i="2"/>
  <c r="BH2385" i="2"/>
  <c r="BG2385" i="2"/>
  <c r="BE2385" i="2"/>
  <c r="T2385" i="2"/>
  <c r="R2385" i="2"/>
  <c r="P2385" i="2"/>
  <c r="BI2383" i="2"/>
  <c r="BH2383" i="2"/>
  <c r="BG2383" i="2"/>
  <c r="BE2383" i="2"/>
  <c r="T2383" i="2"/>
  <c r="R2383" i="2"/>
  <c r="P2383" i="2"/>
  <c r="BI2382" i="2"/>
  <c r="BH2382" i="2"/>
  <c r="BG2382" i="2"/>
  <c r="BE2382" i="2"/>
  <c r="T2382" i="2"/>
  <c r="R2382" i="2"/>
  <c r="P2382" i="2"/>
  <c r="BI2374" i="2"/>
  <c r="BH2374" i="2"/>
  <c r="BG2374" i="2"/>
  <c r="BE2374" i="2"/>
  <c r="T2374" i="2"/>
  <c r="R2374" i="2"/>
  <c r="P2374" i="2"/>
  <c r="BI2368" i="2"/>
  <c r="BH2368" i="2"/>
  <c r="BG2368" i="2"/>
  <c r="BE2368" i="2"/>
  <c r="T2368" i="2"/>
  <c r="R2368" i="2"/>
  <c r="P2368" i="2"/>
  <c r="BI2354" i="2"/>
  <c r="BH2354" i="2"/>
  <c r="BG2354" i="2"/>
  <c r="BE2354" i="2"/>
  <c r="T2354" i="2"/>
  <c r="R2354" i="2"/>
  <c r="P2354" i="2"/>
  <c r="BI2348" i="2"/>
  <c r="BH2348" i="2"/>
  <c r="BG2348" i="2"/>
  <c r="BE2348" i="2"/>
  <c r="T2348" i="2"/>
  <c r="R2348" i="2"/>
  <c r="P2348" i="2"/>
  <c r="BI2347" i="2"/>
  <c r="BH2347" i="2"/>
  <c r="BG2347" i="2"/>
  <c r="BE2347" i="2"/>
  <c r="T2347" i="2"/>
  <c r="R2347" i="2"/>
  <c r="P2347" i="2"/>
  <c r="BI2328" i="2"/>
  <c r="BH2328" i="2"/>
  <c r="BG2328" i="2"/>
  <c r="BE2328" i="2"/>
  <c r="T2328" i="2"/>
  <c r="R2328" i="2"/>
  <c r="P2328" i="2"/>
  <c r="BI2314" i="2"/>
  <c r="BH2314" i="2"/>
  <c r="BG2314" i="2"/>
  <c r="BE2314" i="2"/>
  <c r="T2314" i="2"/>
  <c r="R2314" i="2"/>
  <c r="P2314" i="2"/>
  <c r="BI2308" i="2"/>
  <c r="BH2308" i="2"/>
  <c r="BG2308" i="2"/>
  <c r="BE2308" i="2"/>
  <c r="T2308" i="2"/>
  <c r="R2308" i="2"/>
  <c r="P2308" i="2"/>
  <c r="BI2307" i="2"/>
  <c r="BH2307" i="2"/>
  <c r="BG2307" i="2"/>
  <c r="BE2307" i="2"/>
  <c r="T2307" i="2"/>
  <c r="R2307" i="2"/>
  <c r="P2307" i="2"/>
  <c r="BI2291" i="2"/>
  <c r="BH2291" i="2"/>
  <c r="BG2291" i="2"/>
  <c r="BE2291" i="2"/>
  <c r="T2291" i="2"/>
  <c r="R2291" i="2"/>
  <c r="P2291" i="2"/>
  <c r="BI2290" i="2"/>
  <c r="BH2290" i="2"/>
  <c r="BG2290" i="2"/>
  <c r="BE2290" i="2"/>
  <c r="T2290" i="2"/>
  <c r="R2290" i="2"/>
  <c r="P2290" i="2"/>
  <c r="BI2281" i="2"/>
  <c r="BH2281" i="2"/>
  <c r="BG2281" i="2"/>
  <c r="BE2281" i="2"/>
  <c r="T2281" i="2"/>
  <c r="R2281" i="2"/>
  <c r="P2281" i="2"/>
  <c r="BI2280" i="2"/>
  <c r="BH2280" i="2"/>
  <c r="BG2280" i="2"/>
  <c r="BE2280" i="2"/>
  <c r="T2280" i="2"/>
  <c r="R2280" i="2"/>
  <c r="P2280" i="2"/>
  <c r="BI2279" i="2"/>
  <c r="BH2279" i="2"/>
  <c r="BG2279" i="2"/>
  <c r="BE2279" i="2"/>
  <c r="T2279" i="2"/>
  <c r="R2279" i="2"/>
  <c r="P2279" i="2"/>
  <c r="BI2277" i="2"/>
  <c r="BH2277" i="2"/>
  <c r="BG2277" i="2"/>
  <c r="BE2277" i="2"/>
  <c r="T2277" i="2"/>
  <c r="R2277" i="2"/>
  <c r="P2277" i="2"/>
  <c r="BI2273" i="2"/>
  <c r="BH2273" i="2"/>
  <c r="BG2273" i="2"/>
  <c r="BE2273" i="2"/>
  <c r="T2273" i="2"/>
  <c r="R2273" i="2"/>
  <c r="P2273" i="2"/>
  <c r="BI2269" i="2"/>
  <c r="BH2269" i="2"/>
  <c r="BG2269" i="2"/>
  <c r="BE2269" i="2"/>
  <c r="T2269" i="2"/>
  <c r="R2269" i="2"/>
  <c r="P2269" i="2"/>
  <c r="BI2268" i="2"/>
  <c r="BH2268" i="2"/>
  <c r="BG2268" i="2"/>
  <c r="BE2268" i="2"/>
  <c r="T2268" i="2"/>
  <c r="R2268" i="2"/>
  <c r="P2268" i="2"/>
  <c r="BI2237" i="2"/>
  <c r="BH2237" i="2"/>
  <c r="BG2237" i="2"/>
  <c r="BE2237" i="2"/>
  <c r="T2237" i="2"/>
  <c r="R2237" i="2"/>
  <c r="P2237" i="2"/>
  <c r="BI2236" i="2"/>
  <c r="BH2236" i="2"/>
  <c r="BG2236" i="2"/>
  <c r="BE2236" i="2"/>
  <c r="T2236" i="2"/>
  <c r="R2236" i="2"/>
  <c r="P2236" i="2"/>
  <c r="BI2234" i="2"/>
  <c r="BH2234" i="2"/>
  <c r="BG2234" i="2"/>
  <c r="BE2234" i="2"/>
  <c r="T2234" i="2"/>
  <c r="R2234" i="2"/>
  <c r="P2234" i="2"/>
  <c r="BI2233" i="2"/>
  <c r="BH2233" i="2"/>
  <c r="BG2233" i="2"/>
  <c r="BE2233" i="2"/>
  <c r="T2233" i="2"/>
  <c r="R2233" i="2"/>
  <c r="P2233" i="2"/>
  <c r="BI2231" i="2"/>
  <c r="BH2231" i="2"/>
  <c r="BG2231" i="2"/>
  <c r="BE2231" i="2"/>
  <c r="T2231" i="2"/>
  <c r="R2231" i="2"/>
  <c r="P2231" i="2"/>
  <c r="BI2218" i="2"/>
  <c r="BH2218" i="2"/>
  <c r="BG2218" i="2"/>
  <c r="BE2218" i="2"/>
  <c r="T2218" i="2"/>
  <c r="R2218" i="2"/>
  <c r="P2218" i="2"/>
  <c r="BI2209" i="2"/>
  <c r="BH2209" i="2"/>
  <c r="BG2209" i="2"/>
  <c r="BE2209" i="2"/>
  <c r="T2209" i="2"/>
  <c r="R2209" i="2"/>
  <c r="P2209" i="2"/>
  <c r="BI2208" i="2"/>
  <c r="BH2208" i="2"/>
  <c r="BG2208" i="2"/>
  <c r="BE2208" i="2"/>
  <c r="T2208" i="2"/>
  <c r="R2208" i="2"/>
  <c r="P2208" i="2"/>
  <c r="BI2206" i="2"/>
  <c r="BH2206" i="2"/>
  <c r="BG2206" i="2"/>
  <c r="BE2206" i="2"/>
  <c r="T2206" i="2"/>
  <c r="R2206" i="2"/>
  <c r="P2206" i="2"/>
  <c r="BI2202" i="2"/>
  <c r="BH2202" i="2"/>
  <c r="BG2202" i="2"/>
  <c r="BE2202" i="2"/>
  <c r="T2202" i="2"/>
  <c r="R2202" i="2"/>
  <c r="P2202" i="2"/>
  <c r="BI2200" i="2"/>
  <c r="BH2200" i="2"/>
  <c r="BG2200" i="2"/>
  <c r="BE2200" i="2"/>
  <c r="T2200" i="2"/>
  <c r="R2200" i="2"/>
  <c r="P2200" i="2"/>
  <c r="BI2194" i="2"/>
  <c r="BH2194" i="2"/>
  <c r="BG2194" i="2"/>
  <c r="BE2194" i="2"/>
  <c r="T2194" i="2"/>
  <c r="R2194" i="2"/>
  <c r="P2194" i="2"/>
  <c r="BI2193" i="2"/>
  <c r="BH2193" i="2"/>
  <c r="BG2193" i="2"/>
  <c r="BE2193" i="2"/>
  <c r="T2193" i="2"/>
  <c r="R2193" i="2"/>
  <c r="P2193" i="2"/>
  <c r="BI2189" i="2"/>
  <c r="BH2189" i="2"/>
  <c r="BG2189" i="2"/>
  <c r="BE2189" i="2"/>
  <c r="T2189" i="2"/>
  <c r="R2189" i="2"/>
  <c r="P2189" i="2"/>
  <c r="BI2183" i="2"/>
  <c r="BH2183" i="2"/>
  <c r="BG2183" i="2"/>
  <c r="BE2183" i="2"/>
  <c r="T2183" i="2"/>
  <c r="R2183" i="2"/>
  <c r="P2183" i="2"/>
  <c r="BI2176" i="2"/>
  <c r="BH2176" i="2"/>
  <c r="BG2176" i="2"/>
  <c r="BE2176" i="2"/>
  <c r="T2176" i="2"/>
  <c r="T2175" i="2" s="1"/>
  <c r="R2176" i="2"/>
  <c r="R2175" i="2" s="1"/>
  <c r="P2176" i="2"/>
  <c r="P2175" i="2" s="1"/>
  <c r="BI2174" i="2"/>
  <c r="BH2174" i="2"/>
  <c r="BG2174" i="2"/>
  <c r="BE2174" i="2"/>
  <c r="T2174" i="2"/>
  <c r="R2174" i="2"/>
  <c r="P2174" i="2"/>
  <c r="BI2160" i="2"/>
  <c r="BH2160" i="2"/>
  <c r="BG2160" i="2"/>
  <c r="BE2160" i="2"/>
  <c r="T2160" i="2"/>
  <c r="R2160" i="2"/>
  <c r="P2160" i="2"/>
  <c r="BI2157" i="2"/>
  <c r="BH2157" i="2"/>
  <c r="BG2157" i="2"/>
  <c r="BE2157" i="2"/>
  <c r="T2157" i="2"/>
  <c r="R2157" i="2"/>
  <c r="P2157" i="2"/>
  <c r="BI2154" i="2"/>
  <c r="BH2154" i="2"/>
  <c r="BG2154" i="2"/>
  <c r="BE2154" i="2"/>
  <c r="T2154" i="2"/>
  <c r="R2154" i="2"/>
  <c r="P2154" i="2"/>
  <c r="BI2139" i="2"/>
  <c r="BH2139" i="2"/>
  <c r="BG2139" i="2"/>
  <c r="BE2139" i="2"/>
  <c r="T2139" i="2"/>
  <c r="R2139" i="2"/>
  <c r="P2139" i="2"/>
  <c r="BI2133" i="2"/>
  <c r="BH2133" i="2"/>
  <c r="BG2133" i="2"/>
  <c r="BE2133" i="2"/>
  <c r="T2133" i="2"/>
  <c r="R2133" i="2"/>
  <c r="P2133" i="2"/>
  <c r="BI2126" i="2"/>
  <c r="BH2126" i="2"/>
  <c r="BG2126" i="2"/>
  <c r="BE2126" i="2"/>
  <c r="T2126" i="2"/>
  <c r="R2126" i="2"/>
  <c r="P2126" i="2"/>
  <c r="BI2120" i="2"/>
  <c r="BH2120" i="2"/>
  <c r="BG2120" i="2"/>
  <c r="BE2120" i="2"/>
  <c r="T2120" i="2"/>
  <c r="R2120" i="2"/>
  <c r="P2120" i="2"/>
  <c r="BI2111" i="2"/>
  <c r="BH2111" i="2"/>
  <c r="BG2111" i="2"/>
  <c r="BE2111" i="2"/>
  <c r="T2111" i="2"/>
  <c r="R2111" i="2"/>
  <c r="P2111" i="2"/>
  <c r="BI2108" i="2"/>
  <c r="BH2108" i="2"/>
  <c r="BG2108" i="2"/>
  <c r="BE2108" i="2"/>
  <c r="T2108" i="2"/>
  <c r="R2108" i="2"/>
  <c r="P2108" i="2"/>
  <c r="BI2106" i="2"/>
  <c r="BH2106" i="2"/>
  <c r="BG2106" i="2"/>
  <c r="BE2106" i="2"/>
  <c r="T2106" i="2"/>
  <c r="R2106" i="2"/>
  <c r="P2106" i="2"/>
  <c r="BI2105" i="2"/>
  <c r="BH2105" i="2"/>
  <c r="BG2105" i="2"/>
  <c r="BE2105" i="2"/>
  <c r="T2105" i="2"/>
  <c r="R2105" i="2"/>
  <c r="P2105" i="2"/>
  <c r="BI2101" i="2"/>
  <c r="BH2101" i="2"/>
  <c r="BG2101" i="2"/>
  <c r="BE2101" i="2"/>
  <c r="T2101" i="2"/>
  <c r="R2101" i="2"/>
  <c r="P2101" i="2"/>
  <c r="BI2093" i="2"/>
  <c r="BH2093" i="2"/>
  <c r="BG2093" i="2"/>
  <c r="BE2093" i="2"/>
  <c r="T2093" i="2"/>
  <c r="R2093" i="2"/>
  <c r="P2093" i="2"/>
  <c r="BI2090" i="2"/>
  <c r="BH2090" i="2"/>
  <c r="BG2090" i="2"/>
  <c r="BE2090" i="2"/>
  <c r="T2090" i="2"/>
  <c r="R2090" i="2"/>
  <c r="P2090" i="2"/>
  <c r="BI2087" i="2"/>
  <c r="BH2087" i="2"/>
  <c r="BG2087" i="2"/>
  <c r="BE2087" i="2"/>
  <c r="T2087" i="2"/>
  <c r="R2087" i="2"/>
  <c r="P2087" i="2"/>
  <c r="BI2085" i="2"/>
  <c r="BH2085" i="2"/>
  <c r="BG2085" i="2"/>
  <c r="BE2085" i="2"/>
  <c r="T2085" i="2"/>
  <c r="R2085" i="2"/>
  <c r="P2085" i="2"/>
  <c r="BI2084" i="2"/>
  <c r="BH2084" i="2"/>
  <c r="BG2084" i="2"/>
  <c r="BE2084" i="2"/>
  <c r="T2084" i="2"/>
  <c r="R2084" i="2"/>
  <c r="P2084" i="2"/>
  <c r="BI2076" i="2"/>
  <c r="BH2076" i="2"/>
  <c r="BG2076" i="2"/>
  <c r="BE2076" i="2"/>
  <c r="T2076" i="2"/>
  <c r="R2076" i="2"/>
  <c r="P2076" i="2"/>
  <c r="BI2074" i="2"/>
  <c r="BH2074" i="2"/>
  <c r="BG2074" i="2"/>
  <c r="BE2074" i="2"/>
  <c r="T2074" i="2"/>
  <c r="R2074" i="2"/>
  <c r="P2074" i="2"/>
  <c r="BI2066" i="2"/>
  <c r="BH2066" i="2"/>
  <c r="BG2066" i="2"/>
  <c r="BE2066" i="2"/>
  <c r="T2066" i="2"/>
  <c r="R2066" i="2"/>
  <c r="P2066" i="2"/>
  <c r="BI2064" i="2"/>
  <c r="BH2064" i="2"/>
  <c r="BG2064" i="2"/>
  <c r="BE2064" i="2"/>
  <c r="T2064" i="2"/>
  <c r="R2064" i="2"/>
  <c r="P2064" i="2"/>
  <c r="BI2063" i="2"/>
  <c r="BH2063" i="2"/>
  <c r="BG2063" i="2"/>
  <c r="BE2063" i="2"/>
  <c r="T2063" i="2"/>
  <c r="R2063" i="2"/>
  <c r="P2063" i="2"/>
  <c r="BI2061" i="2"/>
  <c r="BH2061" i="2"/>
  <c r="BG2061" i="2"/>
  <c r="BE2061" i="2"/>
  <c r="T2061" i="2"/>
  <c r="R2061" i="2"/>
  <c r="P2061" i="2"/>
  <c r="BI2059" i="2"/>
  <c r="BH2059" i="2"/>
  <c r="BG2059" i="2"/>
  <c r="BE2059" i="2"/>
  <c r="T2059" i="2"/>
  <c r="R2059" i="2"/>
  <c r="P2059" i="2"/>
  <c r="BI2058" i="2"/>
  <c r="BH2058" i="2"/>
  <c r="BG2058" i="2"/>
  <c r="BE2058" i="2"/>
  <c r="T2058" i="2"/>
  <c r="R2058" i="2"/>
  <c r="P2058" i="2"/>
  <c r="BI2056" i="2"/>
  <c r="BH2056" i="2"/>
  <c r="BG2056" i="2"/>
  <c r="BE2056" i="2"/>
  <c r="T2056" i="2"/>
  <c r="R2056" i="2"/>
  <c r="P2056" i="2"/>
  <c r="BI2028" i="2"/>
  <c r="BH2028" i="2"/>
  <c r="BG2028" i="2"/>
  <c r="BE2028" i="2"/>
  <c r="T2028" i="2"/>
  <c r="R2028" i="2"/>
  <c r="P2028" i="2"/>
  <c r="BI2016" i="2"/>
  <c r="BH2016" i="2"/>
  <c r="BG2016" i="2"/>
  <c r="BE2016" i="2"/>
  <c r="T2016" i="2"/>
  <c r="R2016" i="2"/>
  <c r="P2016" i="2"/>
  <c r="BI2015" i="2"/>
  <c r="BH2015" i="2"/>
  <c r="BG2015" i="2"/>
  <c r="BE2015" i="2"/>
  <c r="T2015" i="2"/>
  <c r="R2015" i="2"/>
  <c r="P2015" i="2"/>
  <c r="BI2014" i="2"/>
  <c r="BH2014" i="2"/>
  <c r="BG2014" i="2"/>
  <c r="BE2014" i="2"/>
  <c r="T2014" i="2"/>
  <c r="R2014" i="2"/>
  <c r="P2014" i="2"/>
  <c r="BI2012" i="2"/>
  <c r="BH2012" i="2"/>
  <c r="BG2012" i="2"/>
  <c r="BE2012" i="2"/>
  <c r="T2012" i="2"/>
  <c r="R2012" i="2"/>
  <c r="P2012" i="2"/>
  <c r="BI2011" i="2"/>
  <c r="BH2011" i="2"/>
  <c r="BG2011" i="2"/>
  <c r="BE2011" i="2"/>
  <c r="T2011" i="2"/>
  <c r="R2011" i="2"/>
  <c r="P2011" i="2"/>
  <c r="BI2010" i="2"/>
  <c r="BH2010" i="2"/>
  <c r="BG2010" i="2"/>
  <c r="BE2010" i="2"/>
  <c r="T2010" i="2"/>
  <c r="R2010" i="2"/>
  <c r="P2010" i="2"/>
  <c r="BI2009" i="2"/>
  <c r="BH2009" i="2"/>
  <c r="BG2009" i="2"/>
  <c r="BE2009" i="2"/>
  <c r="T2009" i="2"/>
  <c r="R2009" i="2"/>
  <c r="P2009" i="2"/>
  <c r="BI2008" i="2"/>
  <c r="BH2008" i="2"/>
  <c r="BG2008" i="2"/>
  <c r="BE2008" i="2"/>
  <c r="T2008" i="2"/>
  <c r="R2008" i="2"/>
  <c r="P2008" i="2"/>
  <c r="BI2007" i="2"/>
  <c r="BH2007" i="2"/>
  <c r="BG2007" i="2"/>
  <c r="BE2007" i="2"/>
  <c r="T2007" i="2"/>
  <c r="R2007" i="2"/>
  <c r="P2007" i="2"/>
  <c r="BI2006" i="2"/>
  <c r="BH2006" i="2"/>
  <c r="BG2006" i="2"/>
  <c r="BE2006" i="2"/>
  <c r="T2006" i="2"/>
  <c r="R2006" i="2"/>
  <c r="P2006" i="2"/>
  <c r="BI2005" i="2"/>
  <c r="BH2005" i="2"/>
  <c r="BG2005" i="2"/>
  <c r="BE2005" i="2"/>
  <c r="T2005" i="2"/>
  <c r="R2005" i="2"/>
  <c r="P2005" i="2"/>
  <c r="BI2004" i="2"/>
  <c r="BH2004" i="2"/>
  <c r="BG2004" i="2"/>
  <c r="BE2004" i="2"/>
  <c r="T2004" i="2"/>
  <c r="R2004" i="2"/>
  <c r="P2004" i="2"/>
  <c r="BI2003" i="2"/>
  <c r="BH2003" i="2"/>
  <c r="BG2003" i="2"/>
  <c r="BE2003" i="2"/>
  <c r="T2003" i="2"/>
  <c r="R2003" i="2"/>
  <c r="P2003" i="2"/>
  <c r="BI2002" i="2"/>
  <c r="BH2002" i="2"/>
  <c r="BG2002" i="2"/>
  <c r="BE2002" i="2"/>
  <c r="T2002" i="2"/>
  <c r="R2002" i="2"/>
  <c r="P2002" i="2"/>
  <c r="BI2001" i="2"/>
  <c r="BH2001" i="2"/>
  <c r="BG2001" i="2"/>
  <c r="BE2001" i="2"/>
  <c r="T2001" i="2"/>
  <c r="R2001" i="2"/>
  <c r="P2001" i="2"/>
  <c r="BI2000" i="2"/>
  <c r="BH2000" i="2"/>
  <c r="BG2000" i="2"/>
  <c r="BE2000" i="2"/>
  <c r="T2000" i="2"/>
  <c r="R2000" i="2"/>
  <c r="P2000" i="2"/>
  <c r="BI1999" i="2"/>
  <c r="BH1999" i="2"/>
  <c r="BG1999" i="2"/>
  <c r="BE1999" i="2"/>
  <c r="T1999" i="2"/>
  <c r="R1999" i="2"/>
  <c r="P1999" i="2"/>
  <c r="BI1998" i="2"/>
  <c r="BH1998" i="2"/>
  <c r="BG1998" i="2"/>
  <c r="BE1998" i="2"/>
  <c r="T1998" i="2"/>
  <c r="R1998" i="2"/>
  <c r="P1998" i="2"/>
  <c r="BI1995" i="2"/>
  <c r="BH1995" i="2"/>
  <c r="BG1995" i="2"/>
  <c r="BE1995" i="2"/>
  <c r="T1995" i="2"/>
  <c r="R1995" i="2"/>
  <c r="P1995" i="2"/>
  <c r="BI1994" i="2"/>
  <c r="BH1994" i="2"/>
  <c r="BG1994" i="2"/>
  <c r="BE1994" i="2"/>
  <c r="T1994" i="2"/>
  <c r="R1994" i="2"/>
  <c r="P1994" i="2"/>
  <c r="BI1993" i="2"/>
  <c r="BH1993" i="2"/>
  <c r="BG1993" i="2"/>
  <c r="BE1993" i="2"/>
  <c r="T1993" i="2"/>
  <c r="R1993" i="2"/>
  <c r="P1993" i="2"/>
  <c r="BI1992" i="2"/>
  <c r="BH1992" i="2"/>
  <c r="BG1992" i="2"/>
  <c r="BE1992" i="2"/>
  <c r="T1992" i="2"/>
  <c r="R1992" i="2"/>
  <c r="P1992" i="2"/>
  <c r="BI1986" i="2"/>
  <c r="BH1986" i="2"/>
  <c r="BG1986" i="2"/>
  <c r="BE1986" i="2"/>
  <c r="T1986" i="2"/>
  <c r="R1986" i="2"/>
  <c r="P1986" i="2"/>
  <c r="BI1985" i="2"/>
  <c r="BH1985" i="2"/>
  <c r="BG1985" i="2"/>
  <c r="BE1985" i="2"/>
  <c r="T1985" i="2"/>
  <c r="R1985" i="2"/>
  <c r="P1985" i="2"/>
  <c r="BI1982" i="2"/>
  <c r="BH1982" i="2"/>
  <c r="BG1982" i="2"/>
  <c r="BE1982" i="2"/>
  <c r="T1982" i="2"/>
  <c r="R1982" i="2"/>
  <c r="P1982" i="2"/>
  <c r="BI1981" i="2"/>
  <c r="BH1981" i="2"/>
  <c r="BG1981" i="2"/>
  <c r="BE1981" i="2"/>
  <c r="T1981" i="2"/>
  <c r="R1981" i="2"/>
  <c r="P1981" i="2"/>
  <c r="BI1980" i="2"/>
  <c r="BH1980" i="2"/>
  <c r="BG1980" i="2"/>
  <c r="BE1980" i="2"/>
  <c r="T1980" i="2"/>
  <c r="R1980" i="2"/>
  <c r="P1980" i="2"/>
  <c r="BI1972" i="2"/>
  <c r="BH1972" i="2"/>
  <c r="BG1972" i="2"/>
  <c r="BE1972" i="2"/>
  <c r="T1972" i="2"/>
  <c r="R1972" i="2"/>
  <c r="P1972" i="2"/>
  <c r="BI1971" i="2"/>
  <c r="BH1971" i="2"/>
  <c r="BG1971" i="2"/>
  <c r="BE1971" i="2"/>
  <c r="T1971" i="2"/>
  <c r="R1971" i="2"/>
  <c r="P1971" i="2"/>
  <c r="BI1970" i="2"/>
  <c r="BH1970" i="2"/>
  <c r="BG1970" i="2"/>
  <c r="BE1970" i="2"/>
  <c r="T1970" i="2"/>
  <c r="R1970" i="2"/>
  <c r="P1970" i="2"/>
  <c r="BI1968" i="2"/>
  <c r="BH1968" i="2"/>
  <c r="BG1968" i="2"/>
  <c r="BE1968" i="2"/>
  <c r="T1968" i="2"/>
  <c r="R1968" i="2"/>
  <c r="P1968" i="2"/>
  <c r="BI1967" i="2"/>
  <c r="BH1967" i="2"/>
  <c r="BG1967" i="2"/>
  <c r="BE1967" i="2"/>
  <c r="T1967" i="2"/>
  <c r="R1967" i="2"/>
  <c r="P1967" i="2"/>
  <c r="BI1966" i="2"/>
  <c r="BH1966" i="2"/>
  <c r="BG1966" i="2"/>
  <c r="BE1966" i="2"/>
  <c r="T1966" i="2"/>
  <c r="R1966" i="2"/>
  <c r="P1966" i="2"/>
  <c r="BI1965" i="2"/>
  <c r="BH1965" i="2"/>
  <c r="BG1965" i="2"/>
  <c r="BE1965" i="2"/>
  <c r="T1965" i="2"/>
  <c r="R1965" i="2"/>
  <c r="P1965" i="2"/>
  <c r="BI1964" i="2"/>
  <c r="BH1964" i="2"/>
  <c r="BG1964" i="2"/>
  <c r="BE1964" i="2"/>
  <c r="T1964" i="2"/>
  <c r="R1964" i="2"/>
  <c r="P1964" i="2"/>
  <c r="BI1963" i="2"/>
  <c r="BH1963" i="2"/>
  <c r="BG1963" i="2"/>
  <c r="BE1963" i="2"/>
  <c r="T1963" i="2"/>
  <c r="R1963" i="2"/>
  <c r="P1963" i="2"/>
  <c r="BI1962" i="2"/>
  <c r="BH1962" i="2"/>
  <c r="BG1962" i="2"/>
  <c r="BE1962" i="2"/>
  <c r="T1962" i="2"/>
  <c r="R1962" i="2"/>
  <c r="P1962" i="2"/>
  <c r="BI1961" i="2"/>
  <c r="BH1961" i="2"/>
  <c r="BG1961" i="2"/>
  <c r="BE1961" i="2"/>
  <c r="T1961" i="2"/>
  <c r="R1961" i="2"/>
  <c r="P1961" i="2"/>
  <c r="BI1960" i="2"/>
  <c r="BH1960" i="2"/>
  <c r="BG1960" i="2"/>
  <c r="BE1960" i="2"/>
  <c r="T1960" i="2"/>
  <c r="R1960" i="2"/>
  <c r="P1960" i="2"/>
  <c r="BI1959" i="2"/>
  <c r="BH1959" i="2"/>
  <c r="BG1959" i="2"/>
  <c r="BE1959" i="2"/>
  <c r="T1959" i="2"/>
  <c r="R1959" i="2"/>
  <c r="P1959" i="2"/>
  <c r="BI1958" i="2"/>
  <c r="BH1958" i="2"/>
  <c r="BG1958" i="2"/>
  <c r="BE1958" i="2"/>
  <c r="T1958" i="2"/>
  <c r="R1958" i="2"/>
  <c r="P1958" i="2"/>
  <c r="BI1957" i="2"/>
  <c r="BH1957" i="2"/>
  <c r="BG1957" i="2"/>
  <c r="BE1957" i="2"/>
  <c r="T1957" i="2"/>
  <c r="R1957" i="2"/>
  <c r="P1957" i="2"/>
  <c r="BI1956" i="2"/>
  <c r="BH1956" i="2"/>
  <c r="BG1956" i="2"/>
  <c r="BE1956" i="2"/>
  <c r="T1956" i="2"/>
  <c r="R1956" i="2"/>
  <c r="P1956" i="2"/>
  <c r="BI1955" i="2"/>
  <c r="BH1955" i="2"/>
  <c r="BG1955" i="2"/>
  <c r="BE1955" i="2"/>
  <c r="T1955" i="2"/>
  <c r="R1955" i="2"/>
  <c r="P1955" i="2"/>
  <c r="BI1954" i="2"/>
  <c r="BH1954" i="2"/>
  <c r="BG1954" i="2"/>
  <c r="BE1954" i="2"/>
  <c r="T1954" i="2"/>
  <c r="R1954" i="2"/>
  <c r="P1954" i="2"/>
  <c r="BI1953" i="2"/>
  <c r="BH1953" i="2"/>
  <c r="BG1953" i="2"/>
  <c r="BE1953" i="2"/>
  <c r="T1953" i="2"/>
  <c r="R1953" i="2"/>
  <c r="P1953" i="2"/>
  <c r="BI1952" i="2"/>
  <c r="BH1952" i="2"/>
  <c r="BG1952" i="2"/>
  <c r="BE1952" i="2"/>
  <c r="T1952" i="2"/>
  <c r="R1952" i="2"/>
  <c r="P1952" i="2"/>
  <c r="BI1951" i="2"/>
  <c r="BH1951" i="2"/>
  <c r="BG1951" i="2"/>
  <c r="BE1951" i="2"/>
  <c r="T1951" i="2"/>
  <c r="R1951" i="2"/>
  <c r="P1951" i="2"/>
  <c r="BI1950" i="2"/>
  <c r="BH1950" i="2"/>
  <c r="BG1950" i="2"/>
  <c r="BE1950" i="2"/>
  <c r="T1950" i="2"/>
  <c r="R1950" i="2"/>
  <c r="P1950" i="2"/>
  <c r="BI1949" i="2"/>
  <c r="BH1949" i="2"/>
  <c r="BG1949" i="2"/>
  <c r="BE1949" i="2"/>
  <c r="T1949" i="2"/>
  <c r="R1949" i="2"/>
  <c r="P1949" i="2"/>
  <c r="BI1948" i="2"/>
  <c r="BH1948" i="2"/>
  <c r="BG1948" i="2"/>
  <c r="BE1948" i="2"/>
  <c r="T1948" i="2"/>
  <c r="R1948" i="2"/>
  <c r="P1948" i="2"/>
  <c r="BI1947" i="2"/>
  <c r="BH1947" i="2"/>
  <c r="BG1947" i="2"/>
  <c r="BE1947" i="2"/>
  <c r="T1947" i="2"/>
  <c r="R1947" i="2"/>
  <c r="P1947" i="2"/>
  <c r="BI1946" i="2"/>
  <c r="BH1946" i="2"/>
  <c r="BG1946" i="2"/>
  <c r="BE1946" i="2"/>
  <c r="T1946" i="2"/>
  <c r="R1946" i="2"/>
  <c r="P1946" i="2"/>
  <c r="BI1945" i="2"/>
  <c r="BH1945" i="2"/>
  <c r="BG1945" i="2"/>
  <c r="BE1945" i="2"/>
  <c r="T1945" i="2"/>
  <c r="R1945" i="2"/>
  <c r="P1945" i="2"/>
  <c r="BI1944" i="2"/>
  <c r="BH1944" i="2"/>
  <c r="BG1944" i="2"/>
  <c r="BE1944" i="2"/>
  <c r="T1944" i="2"/>
  <c r="R1944" i="2"/>
  <c r="P1944" i="2"/>
  <c r="BI1943" i="2"/>
  <c r="BH1943" i="2"/>
  <c r="BG1943" i="2"/>
  <c r="BE1943" i="2"/>
  <c r="T1943" i="2"/>
  <c r="R1943" i="2"/>
  <c r="P1943" i="2"/>
  <c r="BI1942" i="2"/>
  <c r="BH1942" i="2"/>
  <c r="BG1942" i="2"/>
  <c r="BE1942" i="2"/>
  <c r="T1942" i="2"/>
  <c r="R1942" i="2"/>
  <c r="P1942" i="2"/>
  <c r="BI1941" i="2"/>
  <c r="BH1941" i="2"/>
  <c r="BG1941" i="2"/>
  <c r="BE1941" i="2"/>
  <c r="T1941" i="2"/>
  <c r="R1941" i="2"/>
  <c r="P1941" i="2"/>
  <c r="BI1940" i="2"/>
  <c r="BH1940" i="2"/>
  <c r="BG1940" i="2"/>
  <c r="BE1940" i="2"/>
  <c r="T1940" i="2"/>
  <c r="R1940" i="2"/>
  <c r="P1940" i="2"/>
  <c r="BI1939" i="2"/>
  <c r="BH1939" i="2"/>
  <c r="BG1939" i="2"/>
  <c r="BE1939" i="2"/>
  <c r="T1939" i="2"/>
  <c r="R1939" i="2"/>
  <c r="P1939" i="2"/>
  <c r="BI1938" i="2"/>
  <c r="BH1938" i="2"/>
  <c r="BG1938" i="2"/>
  <c r="BE1938" i="2"/>
  <c r="T1938" i="2"/>
  <c r="R1938" i="2"/>
  <c r="P1938" i="2"/>
  <c r="BI1937" i="2"/>
  <c r="BH1937" i="2"/>
  <c r="BG1937" i="2"/>
  <c r="BE1937" i="2"/>
  <c r="T1937" i="2"/>
  <c r="R1937" i="2"/>
  <c r="P1937" i="2"/>
  <c r="BI1936" i="2"/>
  <c r="BH1936" i="2"/>
  <c r="BG1936" i="2"/>
  <c r="BE1936" i="2"/>
  <c r="T1936" i="2"/>
  <c r="R1936" i="2"/>
  <c r="P1936" i="2"/>
  <c r="BI1935" i="2"/>
  <c r="BH1935" i="2"/>
  <c r="BG1935" i="2"/>
  <c r="BE1935" i="2"/>
  <c r="T1935" i="2"/>
  <c r="R1935" i="2"/>
  <c r="P1935" i="2"/>
  <c r="BI1934" i="2"/>
  <c r="BH1934" i="2"/>
  <c r="BG1934" i="2"/>
  <c r="BE1934" i="2"/>
  <c r="T1934" i="2"/>
  <c r="R1934" i="2"/>
  <c r="P1934" i="2"/>
  <c r="BI1933" i="2"/>
  <c r="BH1933" i="2"/>
  <c r="BG1933" i="2"/>
  <c r="BE1933" i="2"/>
  <c r="T1933" i="2"/>
  <c r="R1933" i="2"/>
  <c r="P1933" i="2"/>
  <c r="BI1932" i="2"/>
  <c r="BH1932" i="2"/>
  <c r="BG1932" i="2"/>
  <c r="BE1932" i="2"/>
  <c r="T1932" i="2"/>
  <c r="R1932" i="2"/>
  <c r="P1932" i="2"/>
  <c r="BI1931" i="2"/>
  <c r="BH1931" i="2"/>
  <c r="BG1931" i="2"/>
  <c r="BE1931" i="2"/>
  <c r="T1931" i="2"/>
  <c r="R1931" i="2"/>
  <c r="P1931" i="2"/>
  <c r="BI1930" i="2"/>
  <c r="BH1930" i="2"/>
  <c r="BG1930" i="2"/>
  <c r="BE1930" i="2"/>
  <c r="T1930" i="2"/>
  <c r="R1930" i="2"/>
  <c r="P1930" i="2"/>
  <c r="BI1929" i="2"/>
  <c r="BH1929" i="2"/>
  <c r="BG1929" i="2"/>
  <c r="BE1929" i="2"/>
  <c r="T1929" i="2"/>
  <c r="R1929" i="2"/>
  <c r="P1929" i="2"/>
  <c r="BI1928" i="2"/>
  <c r="BH1928" i="2"/>
  <c r="BG1928" i="2"/>
  <c r="BE1928" i="2"/>
  <c r="T1928" i="2"/>
  <c r="R1928" i="2"/>
  <c r="P1928" i="2"/>
  <c r="BI1927" i="2"/>
  <c r="BH1927" i="2"/>
  <c r="BG1927" i="2"/>
  <c r="BE1927" i="2"/>
  <c r="T1927" i="2"/>
  <c r="R1927" i="2"/>
  <c r="P1927" i="2"/>
  <c r="BI1925" i="2"/>
  <c r="BH1925" i="2"/>
  <c r="BG1925" i="2"/>
  <c r="BE1925" i="2"/>
  <c r="T1925" i="2"/>
  <c r="R1925" i="2"/>
  <c r="P1925" i="2"/>
  <c r="BI1924" i="2"/>
  <c r="BH1924" i="2"/>
  <c r="BG1924" i="2"/>
  <c r="BE1924" i="2"/>
  <c r="T1924" i="2"/>
  <c r="R1924" i="2"/>
  <c r="P1924" i="2"/>
  <c r="BI1923" i="2"/>
  <c r="BH1923" i="2"/>
  <c r="BG1923" i="2"/>
  <c r="BE1923" i="2"/>
  <c r="T1923" i="2"/>
  <c r="R1923" i="2"/>
  <c r="P1923" i="2"/>
  <c r="BI1922" i="2"/>
  <c r="BH1922" i="2"/>
  <c r="BG1922" i="2"/>
  <c r="BE1922" i="2"/>
  <c r="T1922" i="2"/>
  <c r="R1922" i="2"/>
  <c r="P1922" i="2"/>
  <c r="BI1921" i="2"/>
  <c r="BH1921" i="2"/>
  <c r="BG1921" i="2"/>
  <c r="BE1921" i="2"/>
  <c r="T1921" i="2"/>
  <c r="R1921" i="2"/>
  <c r="P1921" i="2"/>
  <c r="BI1920" i="2"/>
  <c r="BH1920" i="2"/>
  <c r="BG1920" i="2"/>
  <c r="BE1920" i="2"/>
  <c r="T1920" i="2"/>
  <c r="R1920" i="2"/>
  <c r="P1920" i="2"/>
  <c r="BI1919" i="2"/>
  <c r="BH1919" i="2"/>
  <c r="BG1919" i="2"/>
  <c r="BE1919" i="2"/>
  <c r="T1919" i="2"/>
  <c r="R1919" i="2"/>
  <c r="P1919" i="2"/>
  <c r="BI1918" i="2"/>
  <c r="BH1918" i="2"/>
  <c r="BG1918" i="2"/>
  <c r="BE1918" i="2"/>
  <c r="T1918" i="2"/>
  <c r="R1918" i="2"/>
  <c r="P1918" i="2"/>
  <c r="BI1917" i="2"/>
  <c r="BH1917" i="2"/>
  <c r="BG1917" i="2"/>
  <c r="BE1917" i="2"/>
  <c r="T1917" i="2"/>
  <c r="R1917" i="2"/>
  <c r="P1917" i="2"/>
  <c r="BI1916" i="2"/>
  <c r="BH1916" i="2"/>
  <c r="BG1916" i="2"/>
  <c r="BE1916" i="2"/>
  <c r="T1916" i="2"/>
  <c r="R1916" i="2"/>
  <c r="P1916" i="2"/>
  <c r="BI1915" i="2"/>
  <c r="BH1915" i="2"/>
  <c r="BG1915" i="2"/>
  <c r="BE1915" i="2"/>
  <c r="T1915" i="2"/>
  <c r="R1915" i="2"/>
  <c r="P1915" i="2"/>
  <c r="BI1914" i="2"/>
  <c r="BH1914" i="2"/>
  <c r="BG1914" i="2"/>
  <c r="BE1914" i="2"/>
  <c r="T1914" i="2"/>
  <c r="R1914" i="2"/>
  <c r="P1914" i="2"/>
  <c r="BI1913" i="2"/>
  <c r="BH1913" i="2"/>
  <c r="BG1913" i="2"/>
  <c r="BE1913" i="2"/>
  <c r="T1913" i="2"/>
  <c r="R1913" i="2"/>
  <c r="P1913" i="2"/>
  <c r="BI1912" i="2"/>
  <c r="BH1912" i="2"/>
  <c r="BG1912" i="2"/>
  <c r="BE1912" i="2"/>
  <c r="T1912" i="2"/>
  <c r="R1912" i="2"/>
  <c r="P1912" i="2"/>
  <c r="BI1911" i="2"/>
  <c r="BH1911" i="2"/>
  <c r="BG1911" i="2"/>
  <c r="BE1911" i="2"/>
  <c r="T1911" i="2"/>
  <c r="R1911" i="2"/>
  <c r="P1911" i="2"/>
  <c r="BI1910" i="2"/>
  <c r="BH1910" i="2"/>
  <c r="BG1910" i="2"/>
  <c r="BE1910" i="2"/>
  <c r="T1910" i="2"/>
  <c r="R1910" i="2"/>
  <c r="P1910" i="2"/>
  <c r="BI1909" i="2"/>
  <c r="BH1909" i="2"/>
  <c r="BG1909" i="2"/>
  <c r="BE1909" i="2"/>
  <c r="T1909" i="2"/>
  <c r="R1909" i="2"/>
  <c r="P1909" i="2"/>
  <c r="BI1908" i="2"/>
  <c r="BH1908" i="2"/>
  <c r="BG1908" i="2"/>
  <c r="BE1908" i="2"/>
  <c r="T1908" i="2"/>
  <c r="R1908" i="2"/>
  <c r="P1908" i="2"/>
  <c r="BI1907" i="2"/>
  <c r="BH1907" i="2"/>
  <c r="BG1907" i="2"/>
  <c r="BE1907" i="2"/>
  <c r="T1907" i="2"/>
  <c r="R1907" i="2"/>
  <c r="P1907" i="2"/>
  <c r="BI1906" i="2"/>
  <c r="BH1906" i="2"/>
  <c r="BG1906" i="2"/>
  <c r="BE1906" i="2"/>
  <c r="T1906" i="2"/>
  <c r="R1906" i="2"/>
  <c r="P1906" i="2"/>
  <c r="BI1905" i="2"/>
  <c r="BH1905" i="2"/>
  <c r="BG1905" i="2"/>
  <c r="BE1905" i="2"/>
  <c r="T1905" i="2"/>
  <c r="R1905" i="2"/>
  <c r="P1905" i="2"/>
  <c r="BI1904" i="2"/>
  <c r="BH1904" i="2"/>
  <c r="BG1904" i="2"/>
  <c r="BE1904" i="2"/>
  <c r="T1904" i="2"/>
  <c r="R1904" i="2"/>
  <c r="P1904" i="2"/>
  <c r="BI1903" i="2"/>
  <c r="BH1903" i="2"/>
  <c r="BG1903" i="2"/>
  <c r="BE1903" i="2"/>
  <c r="T1903" i="2"/>
  <c r="R1903" i="2"/>
  <c r="P1903" i="2"/>
  <c r="BI1902" i="2"/>
  <c r="BH1902" i="2"/>
  <c r="BG1902" i="2"/>
  <c r="BE1902" i="2"/>
  <c r="T1902" i="2"/>
  <c r="R1902" i="2"/>
  <c r="P1902" i="2"/>
  <c r="BI1901" i="2"/>
  <c r="BH1901" i="2"/>
  <c r="BG1901" i="2"/>
  <c r="BE1901" i="2"/>
  <c r="T1901" i="2"/>
  <c r="R1901" i="2"/>
  <c r="P1901" i="2"/>
  <c r="BI1900" i="2"/>
  <c r="BH1900" i="2"/>
  <c r="BG1900" i="2"/>
  <c r="BE1900" i="2"/>
  <c r="T1900" i="2"/>
  <c r="R1900" i="2"/>
  <c r="P1900" i="2"/>
  <c r="BI1899" i="2"/>
  <c r="BH1899" i="2"/>
  <c r="BG1899" i="2"/>
  <c r="BE1899" i="2"/>
  <c r="T1899" i="2"/>
  <c r="R1899" i="2"/>
  <c r="P1899" i="2"/>
  <c r="BI1898" i="2"/>
  <c r="BH1898" i="2"/>
  <c r="BG1898" i="2"/>
  <c r="BE1898" i="2"/>
  <c r="T1898" i="2"/>
  <c r="R1898" i="2"/>
  <c r="P1898" i="2"/>
  <c r="BI1897" i="2"/>
  <c r="BH1897" i="2"/>
  <c r="BG1897" i="2"/>
  <c r="BE1897" i="2"/>
  <c r="T1897" i="2"/>
  <c r="R1897" i="2"/>
  <c r="P1897" i="2"/>
  <c r="BI1896" i="2"/>
  <c r="BH1896" i="2"/>
  <c r="BG1896" i="2"/>
  <c r="BE1896" i="2"/>
  <c r="T1896" i="2"/>
  <c r="R1896" i="2"/>
  <c r="P1896" i="2"/>
  <c r="BI1895" i="2"/>
  <c r="BH1895" i="2"/>
  <c r="BG1895" i="2"/>
  <c r="BE1895" i="2"/>
  <c r="T1895" i="2"/>
  <c r="R1895" i="2"/>
  <c r="P1895" i="2"/>
  <c r="BI1894" i="2"/>
  <c r="BH1894" i="2"/>
  <c r="BG1894" i="2"/>
  <c r="BE1894" i="2"/>
  <c r="T1894" i="2"/>
  <c r="R1894" i="2"/>
  <c r="P1894" i="2"/>
  <c r="BI1893" i="2"/>
  <c r="BH1893" i="2"/>
  <c r="BG1893" i="2"/>
  <c r="BE1893" i="2"/>
  <c r="T1893" i="2"/>
  <c r="R1893" i="2"/>
  <c r="P1893" i="2"/>
  <c r="BI1892" i="2"/>
  <c r="BH1892" i="2"/>
  <c r="BG1892" i="2"/>
  <c r="BE1892" i="2"/>
  <c r="T1892" i="2"/>
  <c r="R1892" i="2"/>
  <c r="P1892" i="2"/>
  <c r="BI1891" i="2"/>
  <c r="BH1891" i="2"/>
  <c r="BG1891" i="2"/>
  <c r="BE1891" i="2"/>
  <c r="T1891" i="2"/>
  <c r="R1891" i="2"/>
  <c r="P1891" i="2"/>
  <c r="BI1890" i="2"/>
  <c r="BH1890" i="2"/>
  <c r="BG1890" i="2"/>
  <c r="BE1890" i="2"/>
  <c r="T1890" i="2"/>
  <c r="R1890" i="2"/>
  <c r="P1890" i="2"/>
  <c r="BI1889" i="2"/>
  <c r="BH1889" i="2"/>
  <c r="BG1889" i="2"/>
  <c r="BE1889" i="2"/>
  <c r="T1889" i="2"/>
  <c r="R1889" i="2"/>
  <c r="P1889" i="2"/>
  <c r="BI1888" i="2"/>
  <c r="BH1888" i="2"/>
  <c r="BG1888" i="2"/>
  <c r="BE1888" i="2"/>
  <c r="T1888" i="2"/>
  <c r="R1888" i="2"/>
  <c r="P1888" i="2"/>
  <c r="BI1887" i="2"/>
  <c r="BH1887" i="2"/>
  <c r="BG1887" i="2"/>
  <c r="BE1887" i="2"/>
  <c r="T1887" i="2"/>
  <c r="R1887" i="2"/>
  <c r="P1887" i="2"/>
  <c r="BI1886" i="2"/>
  <c r="BH1886" i="2"/>
  <c r="BG1886" i="2"/>
  <c r="BE1886" i="2"/>
  <c r="T1886" i="2"/>
  <c r="R1886" i="2"/>
  <c r="P1886" i="2"/>
  <c r="BI1885" i="2"/>
  <c r="BH1885" i="2"/>
  <c r="BG1885" i="2"/>
  <c r="BE1885" i="2"/>
  <c r="T1885" i="2"/>
  <c r="R1885" i="2"/>
  <c r="P1885" i="2"/>
  <c r="BI1884" i="2"/>
  <c r="BH1884" i="2"/>
  <c r="BG1884" i="2"/>
  <c r="BE1884" i="2"/>
  <c r="T1884" i="2"/>
  <c r="R1884" i="2"/>
  <c r="P1884" i="2"/>
  <c r="BI1883" i="2"/>
  <c r="BH1883" i="2"/>
  <c r="BG1883" i="2"/>
  <c r="BE1883" i="2"/>
  <c r="T1883" i="2"/>
  <c r="R1883" i="2"/>
  <c r="P1883" i="2"/>
  <c r="BI1882" i="2"/>
  <c r="BH1882" i="2"/>
  <c r="BG1882" i="2"/>
  <c r="BE1882" i="2"/>
  <c r="T1882" i="2"/>
  <c r="R1882" i="2"/>
  <c r="P1882" i="2"/>
  <c r="BI1881" i="2"/>
  <c r="BH1881" i="2"/>
  <c r="BG1881" i="2"/>
  <c r="BE1881" i="2"/>
  <c r="T1881" i="2"/>
  <c r="R1881" i="2"/>
  <c r="P1881" i="2"/>
  <c r="BI1880" i="2"/>
  <c r="BH1880" i="2"/>
  <c r="BG1880" i="2"/>
  <c r="BE1880" i="2"/>
  <c r="T1880" i="2"/>
  <c r="R1880" i="2"/>
  <c r="P1880" i="2"/>
  <c r="BI1879" i="2"/>
  <c r="BH1879" i="2"/>
  <c r="BG1879" i="2"/>
  <c r="BE1879" i="2"/>
  <c r="T1879" i="2"/>
  <c r="R1879" i="2"/>
  <c r="P1879" i="2"/>
  <c r="BI1878" i="2"/>
  <c r="BH1878" i="2"/>
  <c r="BG1878" i="2"/>
  <c r="BE1878" i="2"/>
  <c r="T1878" i="2"/>
  <c r="R1878" i="2"/>
  <c r="P1878" i="2"/>
  <c r="BI1877" i="2"/>
  <c r="BH1877" i="2"/>
  <c r="BG1877" i="2"/>
  <c r="BE1877" i="2"/>
  <c r="T1877" i="2"/>
  <c r="R1877" i="2"/>
  <c r="P1877" i="2"/>
  <c r="BI1876" i="2"/>
  <c r="BH1876" i="2"/>
  <c r="BG1876" i="2"/>
  <c r="BE1876" i="2"/>
  <c r="T1876" i="2"/>
  <c r="R1876" i="2"/>
  <c r="P1876" i="2"/>
  <c r="BI1875" i="2"/>
  <c r="BH1875" i="2"/>
  <c r="BG1875" i="2"/>
  <c r="BE1875" i="2"/>
  <c r="T1875" i="2"/>
  <c r="R1875" i="2"/>
  <c r="P1875" i="2"/>
  <c r="BI1874" i="2"/>
  <c r="BH1874" i="2"/>
  <c r="BG1874" i="2"/>
  <c r="BE1874" i="2"/>
  <c r="T1874" i="2"/>
  <c r="R1874" i="2"/>
  <c r="P1874" i="2"/>
  <c r="BI1873" i="2"/>
  <c r="BH1873" i="2"/>
  <c r="BG1873" i="2"/>
  <c r="BE1873" i="2"/>
  <c r="T1873" i="2"/>
  <c r="R1873" i="2"/>
  <c r="P1873" i="2"/>
  <c r="BI1872" i="2"/>
  <c r="BH1872" i="2"/>
  <c r="BG1872" i="2"/>
  <c r="BE1872" i="2"/>
  <c r="T1872" i="2"/>
  <c r="R1872" i="2"/>
  <c r="P1872" i="2"/>
  <c r="BI1871" i="2"/>
  <c r="BH1871" i="2"/>
  <c r="BG1871" i="2"/>
  <c r="BE1871" i="2"/>
  <c r="T1871" i="2"/>
  <c r="R1871" i="2"/>
  <c r="P1871" i="2"/>
  <c r="BI1870" i="2"/>
  <c r="BH1870" i="2"/>
  <c r="BG1870" i="2"/>
  <c r="BE1870" i="2"/>
  <c r="T1870" i="2"/>
  <c r="R1870" i="2"/>
  <c r="P1870" i="2"/>
  <c r="BI1869" i="2"/>
  <c r="BH1869" i="2"/>
  <c r="BG1869" i="2"/>
  <c r="BE1869" i="2"/>
  <c r="T1869" i="2"/>
  <c r="R1869" i="2"/>
  <c r="P1869" i="2"/>
  <c r="BI1868" i="2"/>
  <c r="BH1868" i="2"/>
  <c r="BG1868" i="2"/>
  <c r="BE1868" i="2"/>
  <c r="T1868" i="2"/>
  <c r="R1868" i="2"/>
  <c r="P1868" i="2"/>
  <c r="BI1867" i="2"/>
  <c r="BH1867" i="2"/>
  <c r="BG1867" i="2"/>
  <c r="BE1867" i="2"/>
  <c r="T1867" i="2"/>
  <c r="R1867" i="2"/>
  <c r="P1867" i="2"/>
  <c r="BI1866" i="2"/>
  <c r="BH1866" i="2"/>
  <c r="BG1866" i="2"/>
  <c r="BE1866" i="2"/>
  <c r="T1866" i="2"/>
  <c r="R1866" i="2"/>
  <c r="P1866" i="2"/>
  <c r="BI1865" i="2"/>
  <c r="BH1865" i="2"/>
  <c r="BG1865" i="2"/>
  <c r="BE1865" i="2"/>
  <c r="T1865" i="2"/>
  <c r="R1865" i="2"/>
  <c r="P1865" i="2"/>
  <c r="BI1864" i="2"/>
  <c r="BH1864" i="2"/>
  <c r="BG1864" i="2"/>
  <c r="BE1864" i="2"/>
  <c r="T1864" i="2"/>
  <c r="R1864" i="2"/>
  <c r="P1864" i="2"/>
  <c r="BI1863" i="2"/>
  <c r="BH1863" i="2"/>
  <c r="BG1863" i="2"/>
  <c r="BE1863" i="2"/>
  <c r="T1863" i="2"/>
  <c r="R1863" i="2"/>
  <c r="P1863" i="2"/>
  <c r="BI1862" i="2"/>
  <c r="BH1862" i="2"/>
  <c r="BG1862" i="2"/>
  <c r="BE1862" i="2"/>
  <c r="T1862" i="2"/>
  <c r="R1862" i="2"/>
  <c r="P1862" i="2"/>
  <c r="BI1861" i="2"/>
  <c r="BH1861" i="2"/>
  <c r="BG1861" i="2"/>
  <c r="BE1861" i="2"/>
  <c r="T1861" i="2"/>
  <c r="R1861" i="2"/>
  <c r="P1861" i="2"/>
  <c r="BI1860" i="2"/>
  <c r="BH1860" i="2"/>
  <c r="BG1860" i="2"/>
  <c r="BE1860" i="2"/>
  <c r="T1860" i="2"/>
  <c r="R1860" i="2"/>
  <c r="P1860" i="2"/>
  <c r="BI1859" i="2"/>
  <c r="BH1859" i="2"/>
  <c r="BG1859" i="2"/>
  <c r="BE1859" i="2"/>
  <c r="T1859" i="2"/>
  <c r="R1859" i="2"/>
  <c r="P1859" i="2"/>
  <c r="BI1858" i="2"/>
  <c r="BH1858" i="2"/>
  <c r="BG1858" i="2"/>
  <c r="BE1858" i="2"/>
  <c r="T1858" i="2"/>
  <c r="R1858" i="2"/>
  <c r="P1858" i="2"/>
  <c r="BI1857" i="2"/>
  <c r="BH1857" i="2"/>
  <c r="BG1857" i="2"/>
  <c r="BE1857" i="2"/>
  <c r="T1857" i="2"/>
  <c r="R1857" i="2"/>
  <c r="P1857" i="2"/>
  <c r="BI1856" i="2"/>
  <c r="BH1856" i="2"/>
  <c r="BG1856" i="2"/>
  <c r="BE1856" i="2"/>
  <c r="T1856" i="2"/>
  <c r="R1856" i="2"/>
  <c r="P1856" i="2"/>
  <c r="BI1855" i="2"/>
  <c r="BH1855" i="2"/>
  <c r="BG1855" i="2"/>
  <c r="BE1855" i="2"/>
  <c r="T1855" i="2"/>
  <c r="R1855" i="2"/>
  <c r="P1855" i="2"/>
  <c r="BI1854" i="2"/>
  <c r="BH1854" i="2"/>
  <c r="BG1854" i="2"/>
  <c r="BE1854" i="2"/>
  <c r="T1854" i="2"/>
  <c r="R1854" i="2"/>
  <c r="P1854" i="2"/>
  <c r="BI1853" i="2"/>
  <c r="BH1853" i="2"/>
  <c r="BG1853" i="2"/>
  <c r="BE1853" i="2"/>
  <c r="T1853" i="2"/>
  <c r="R1853" i="2"/>
  <c r="P1853" i="2"/>
  <c r="BI1852" i="2"/>
  <c r="BH1852" i="2"/>
  <c r="BG1852" i="2"/>
  <c r="BE1852" i="2"/>
  <c r="T1852" i="2"/>
  <c r="R1852" i="2"/>
  <c r="P1852" i="2"/>
  <c r="BI1851" i="2"/>
  <c r="BH1851" i="2"/>
  <c r="BG1851" i="2"/>
  <c r="BE1851" i="2"/>
  <c r="T1851" i="2"/>
  <c r="R1851" i="2"/>
  <c r="P1851" i="2"/>
  <c r="BI1850" i="2"/>
  <c r="BH1850" i="2"/>
  <c r="BG1850" i="2"/>
  <c r="BE1850" i="2"/>
  <c r="T1850" i="2"/>
  <c r="R1850" i="2"/>
  <c r="P1850" i="2"/>
  <c r="BI1849" i="2"/>
  <c r="BH1849" i="2"/>
  <c r="BG1849" i="2"/>
  <c r="BE1849" i="2"/>
  <c r="T1849" i="2"/>
  <c r="R1849" i="2"/>
  <c r="P1849" i="2"/>
  <c r="BI1848" i="2"/>
  <c r="BH1848" i="2"/>
  <c r="BG1848" i="2"/>
  <c r="BE1848" i="2"/>
  <c r="T1848" i="2"/>
  <c r="R1848" i="2"/>
  <c r="P1848" i="2"/>
  <c r="BI1847" i="2"/>
  <c r="BH1847" i="2"/>
  <c r="BG1847" i="2"/>
  <c r="BE1847" i="2"/>
  <c r="T1847" i="2"/>
  <c r="R1847" i="2"/>
  <c r="P1847" i="2"/>
  <c r="BI1846" i="2"/>
  <c r="BH1846" i="2"/>
  <c r="BG1846" i="2"/>
  <c r="BE1846" i="2"/>
  <c r="T1846" i="2"/>
  <c r="R1846" i="2"/>
  <c r="P1846" i="2"/>
  <c r="BI1845" i="2"/>
  <c r="BH1845" i="2"/>
  <c r="BG1845" i="2"/>
  <c r="BE1845" i="2"/>
  <c r="T1845" i="2"/>
  <c r="R1845" i="2"/>
  <c r="P1845" i="2"/>
  <c r="BI1844" i="2"/>
  <c r="BH1844" i="2"/>
  <c r="BG1844" i="2"/>
  <c r="BE1844" i="2"/>
  <c r="T1844" i="2"/>
  <c r="R1844" i="2"/>
  <c r="P1844" i="2"/>
  <c r="BI1843" i="2"/>
  <c r="BH1843" i="2"/>
  <c r="BG1843" i="2"/>
  <c r="BE1843" i="2"/>
  <c r="T1843" i="2"/>
  <c r="R1843" i="2"/>
  <c r="P1843" i="2"/>
  <c r="BI1842" i="2"/>
  <c r="BH1842" i="2"/>
  <c r="BG1842" i="2"/>
  <c r="BE1842" i="2"/>
  <c r="T1842" i="2"/>
  <c r="R1842" i="2"/>
  <c r="P1842" i="2"/>
  <c r="BI1841" i="2"/>
  <c r="BH1841" i="2"/>
  <c r="BG1841" i="2"/>
  <c r="BE1841" i="2"/>
  <c r="T1841" i="2"/>
  <c r="R1841" i="2"/>
  <c r="P1841" i="2"/>
  <c r="BI1840" i="2"/>
  <c r="BH1840" i="2"/>
  <c r="BG1840" i="2"/>
  <c r="BE1840" i="2"/>
  <c r="T1840" i="2"/>
  <c r="R1840" i="2"/>
  <c r="P1840" i="2"/>
  <c r="BI1839" i="2"/>
  <c r="BH1839" i="2"/>
  <c r="BG1839" i="2"/>
  <c r="BE1839" i="2"/>
  <c r="T1839" i="2"/>
  <c r="R1839" i="2"/>
  <c r="P1839" i="2"/>
  <c r="BI1838" i="2"/>
  <c r="BH1838" i="2"/>
  <c r="BG1838" i="2"/>
  <c r="BE1838" i="2"/>
  <c r="T1838" i="2"/>
  <c r="R1838" i="2"/>
  <c r="P1838" i="2"/>
  <c r="BI1837" i="2"/>
  <c r="BH1837" i="2"/>
  <c r="BG1837" i="2"/>
  <c r="BE1837" i="2"/>
  <c r="T1837" i="2"/>
  <c r="R1837" i="2"/>
  <c r="P1837" i="2"/>
  <c r="BI1836" i="2"/>
  <c r="BH1836" i="2"/>
  <c r="BG1836" i="2"/>
  <c r="BE1836" i="2"/>
  <c r="T1836" i="2"/>
  <c r="R1836" i="2"/>
  <c r="P1836" i="2"/>
  <c r="BI1835" i="2"/>
  <c r="BH1835" i="2"/>
  <c r="BG1835" i="2"/>
  <c r="BE1835" i="2"/>
  <c r="T1835" i="2"/>
  <c r="R1835" i="2"/>
  <c r="P1835" i="2"/>
  <c r="BI1834" i="2"/>
  <c r="BH1834" i="2"/>
  <c r="BG1834" i="2"/>
  <c r="BE1834" i="2"/>
  <c r="T1834" i="2"/>
  <c r="R1834" i="2"/>
  <c r="P1834" i="2"/>
  <c r="BI1833" i="2"/>
  <c r="BH1833" i="2"/>
  <c r="BG1833" i="2"/>
  <c r="BE1833" i="2"/>
  <c r="T1833" i="2"/>
  <c r="R1833" i="2"/>
  <c r="P1833" i="2"/>
  <c r="BI1832" i="2"/>
  <c r="BH1832" i="2"/>
  <c r="BG1832" i="2"/>
  <c r="BE1832" i="2"/>
  <c r="T1832" i="2"/>
  <c r="R1832" i="2"/>
  <c r="P1832" i="2"/>
  <c r="BI1831" i="2"/>
  <c r="BH1831" i="2"/>
  <c r="BG1831" i="2"/>
  <c r="BE1831" i="2"/>
  <c r="T1831" i="2"/>
  <c r="R1831" i="2"/>
  <c r="P1831" i="2"/>
  <c r="BI1830" i="2"/>
  <c r="BH1830" i="2"/>
  <c r="BG1830" i="2"/>
  <c r="BE1830" i="2"/>
  <c r="T1830" i="2"/>
  <c r="R1830" i="2"/>
  <c r="P1830" i="2"/>
  <c r="BI1829" i="2"/>
  <c r="BH1829" i="2"/>
  <c r="BG1829" i="2"/>
  <c r="BE1829" i="2"/>
  <c r="T1829" i="2"/>
  <c r="R1829" i="2"/>
  <c r="P1829" i="2"/>
  <c r="BI1828" i="2"/>
  <c r="BH1828" i="2"/>
  <c r="BG1828" i="2"/>
  <c r="BE1828" i="2"/>
  <c r="T1828" i="2"/>
  <c r="R1828" i="2"/>
  <c r="P1828" i="2"/>
  <c r="BI1827" i="2"/>
  <c r="BH1827" i="2"/>
  <c r="BG1827" i="2"/>
  <c r="BE1827" i="2"/>
  <c r="T1827" i="2"/>
  <c r="R1827" i="2"/>
  <c r="P1827" i="2"/>
  <c r="BI1826" i="2"/>
  <c r="BH1826" i="2"/>
  <c r="BG1826" i="2"/>
  <c r="BE1826" i="2"/>
  <c r="T1826" i="2"/>
  <c r="R1826" i="2"/>
  <c r="P1826" i="2"/>
  <c r="BI1825" i="2"/>
  <c r="BH1825" i="2"/>
  <c r="BG1825" i="2"/>
  <c r="BE1825" i="2"/>
  <c r="T1825" i="2"/>
  <c r="R1825" i="2"/>
  <c r="P1825" i="2"/>
  <c r="BI1824" i="2"/>
  <c r="BH1824" i="2"/>
  <c r="BG1824" i="2"/>
  <c r="BE1824" i="2"/>
  <c r="T1824" i="2"/>
  <c r="R1824" i="2"/>
  <c r="P1824" i="2"/>
  <c r="BI1823" i="2"/>
  <c r="BH1823" i="2"/>
  <c r="BG1823" i="2"/>
  <c r="BE1823" i="2"/>
  <c r="T1823" i="2"/>
  <c r="R1823" i="2"/>
  <c r="P1823" i="2"/>
  <c r="BI1822" i="2"/>
  <c r="BH1822" i="2"/>
  <c r="BG1822" i="2"/>
  <c r="BE1822" i="2"/>
  <c r="T1822" i="2"/>
  <c r="R1822" i="2"/>
  <c r="P1822" i="2"/>
  <c r="BI1821" i="2"/>
  <c r="BH1821" i="2"/>
  <c r="BG1821" i="2"/>
  <c r="BE1821" i="2"/>
  <c r="T1821" i="2"/>
  <c r="R1821" i="2"/>
  <c r="P1821" i="2"/>
  <c r="BI1820" i="2"/>
  <c r="BH1820" i="2"/>
  <c r="BG1820" i="2"/>
  <c r="BE1820" i="2"/>
  <c r="T1820" i="2"/>
  <c r="R1820" i="2"/>
  <c r="P1820" i="2"/>
  <c r="BI1819" i="2"/>
  <c r="BH1819" i="2"/>
  <c r="BG1819" i="2"/>
  <c r="BE1819" i="2"/>
  <c r="T1819" i="2"/>
  <c r="R1819" i="2"/>
  <c r="P1819" i="2"/>
  <c r="BI1817" i="2"/>
  <c r="BH1817" i="2"/>
  <c r="BG1817" i="2"/>
  <c r="BE1817" i="2"/>
  <c r="T1817" i="2"/>
  <c r="R1817" i="2"/>
  <c r="P1817" i="2"/>
  <c r="BI1815" i="2"/>
  <c r="BH1815" i="2"/>
  <c r="BG1815" i="2"/>
  <c r="BE1815" i="2"/>
  <c r="T1815" i="2"/>
  <c r="R1815" i="2"/>
  <c r="P1815" i="2"/>
  <c r="BI1814" i="2"/>
  <c r="BH1814" i="2"/>
  <c r="BG1814" i="2"/>
  <c r="BE1814" i="2"/>
  <c r="T1814" i="2"/>
  <c r="R1814" i="2"/>
  <c r="P1814" i="2"/>
  <c r="BI1810" i="2"/>
  <c r="BH1810" i="2"/>
  <c r="BG1810" i="2"/>
  <c r="BE1810" i="2"/>
  <c r="T1810" i="2"/>
  <c r="R1810" i="2"/>
  <c r="P1810" i="2"/>
  <c r="BI1809" i="2"/>
  <c r="BH1809" i="2"/>
  <c r="BG1809" i="2"/>
  <c r="BE1809" i="2"/>
  <c r="T1809" i="2"/>
  <c r="R1809" i="2"/>
  <c r="P1809" i="2"/>
  <c r="BI1808" i="2"/>
  <c r="BH1808" i="2"/>
  <c r="BG1808" i="2"/>
  <c r="BE1808" i="2"/>
  <c r="T1808" i="2"/>
  <c r="R1808" i="2"/>
  <c r="P1808" i="2"/>
  <c r="BI1806" i="2"/>
  <c r="BH1806" i="2"/>
  <c r="BG1806" i="2"/>
  <c r="BE1806" i="2"/>
  <c r="T1806" i="2"/>
  <c r="R1806" i="2"/>
  <c r="P1806" i="2"/>
  <c r="BI1805" i="2"/>
  <c r="BH1805" i="2"/>
  <c r="BG1805" i="2"/>
  <c r="BE1805" i="2"/>
  <c r="T1805" i="2"/>
  <c r="R1805" i="2"/>
  <c r="P1805" i="2"/>
  <c r="BI1803" i="2"/>
  <c r="BH1803" i="2"/>
  <c r="BG1803" i="2"/>
  <c r="BE1803" i="2"/>
  <c r="T1803" i="2"/>
  <c r="R1803" i="2"/>
  <c r="P1803" i="2"/>
  <c r="BI1802" i="2"/>
  <c r="BH1802" i="2"/>
  <c r="BG1802" i="2"/>
  <c r="BE1802" i="2"/>
  <c r="T1802" i="2"/>
  <c r="R1802" i="2"/>
  <c r="P1802" i="2"/>
  <c r="BI1795" i="2"/>
  <c r="BH1795" i="2"/>
  <c r="BG1795" i="2"/>
  <c r="BE1795" i="2"/>
  <c r="T1795" i="2"/>
  <c r="R1795" i="2"/>
  <c r="P1795" i="2"/>
  <c r="BI1793" i="2"/>
  <c r="BH1793" i="2"/>
  <c r="BG1793" i="2"/>
  <c r="BE1793" i="2"/>
  <c r="T1793" i="2"/>
  <c r="R1793" i="2"/>
  <c r="P1793" i="2"/>
  <c r="BI1792" i="2"/>
  <c r="BH1792" i="2"/>
  <c r="BG1792" i="2"/>
  <c r="BE1792" i="2"/>
  <c r="T1792" i="2"/>
  <c r="R1792" i="2"/>
  <c r="P1792" i="2"/>
  <c r="BI1791" i="2"/>
  <c r="BH1791" i="2"/>
  <c r="BG1791" i="2"/>
  <c r="BE1791" i="2"/>
  <c r="T1791" i="2"/>
  <c r="R1791" i="2"/>
  <c r="P1791" i="2"/>
  <c r="BI1790" i="2"/>
  <c r="BH1790" i="2"/>
  <c r="BG1790" i="2"/>
  <c r="BE1790" i="2"/>
  <c r="T1790" i="2"/>
  <c r="R1790" i="2"/>
  <c r="P1790" i="2"/>
  <c r="BI1789" i="2"/>
  <c r="BH1789" i="2"/>
  <c r="BG1789" i="2"/>
  <c r="BE1789" i="2"/>
  <c r="T1789" i="2"/>
  <c r="R1789" i="2"/>
  <c r="P1789" i="2"/>
  <c r="BI1788" i="2"/>
  <c r="BH1788" i="2"/>
  <c r="BG1788" i="2"/>
  <c r="BE1788" i="2"/>
  <c r="T1788" i="2"/>
  <c r="R1788" i="2"/>
  <c r="P1788" i="2"/>
  <c r="BI1787" i="2"/>
  <c r="BH1787" i="2"/>
  <c r="BG1787" i="2"/>
  <c r="BE1787" i="2"/>
  <c r="T1787" i="2"/>
  <c r="R1787" i="2"/>
  <c r="P1787" i="2"/>
  <c r="BI1786" i="2"/>
  <c r="BH1786" i="2"/>
  <c r="BG1786" i="2"/>
  <c r="BE1786" i="2"/>
  <c r="T1786" i="2"/>
  <c r="R1786" i="2"/>
  <c r="P1786" i="2"/>
  <c r="BI1785" i="2"/>
  <c r="BH1785" i="2"/>
  <c r="BG1785" i="2"/>
  <c r="BE1785" i="2"/>
  <c r="T1785" i="2"/>
  <c r="R1785" i="2"/>
  <c r="P1785" i="2"/>
  <c r="BI1779" i="2"/>
  <c r="BH1779" i="2"/>
  <c r="BG1779" i="2"/>
  <c r="BE1779" i="2"/>
  <c r="T1779" i="2"/>
  <c r="R1779" i="2"/>
  <c r="P1779" i="2"/>
  <c r="BI1778" i="2"/>
  <c r="BH1778" i="2"/>
  <c r="BG1778" i="2"/>
  <c r="BE1778" i="2"/>
  <c r="T1778" i="2"/>
  <c r="R1778" i="2"/>
  <c r="P1778" i="2"/>
  <c r="BI1777" i="2"/>
  <c r="BH1777" i="2"/>
  <c r="BG1777" i="2"/>
  <c r="BE1777" i="2"/>
  <c r="T1777" i="2"/>
  <c r="R1777" i="2"/>
  <c r="P1777" i="2"/>
  <c r="BI1774" i="2"/>
  <c r="BH1774" i="2"/>
  <c r="BG1774" i="2"/>
  <c r="BE1774" i="2"/>
  <c r="T1774" i="2"/>
  <c r="R1774" i="2"/>
  <c r="P1774" i="2"/>
  <c r="BI1771" i="2"/>
  <c r="BH1771" i="2"/>
  <c r="BG1771" i="2"/>
  <c r="BE1771" i="2"/>
  <c r="T1771" i="2"/>
  <c r="R1771" i="2"/>
  <c r="P1771" i="2"/>
  <c r="BI1768" i="2"/>
  <c r="BH1768" i="2"/>
  <c r="BG1768" i="2"/>
  <c r="BE1768" i="2"/>
  <c r="T1768" i="2"/>
  <c r="R1768" i="2"/>
  <c r="P1768" i="2"/>
  <c r="BI1767" i="2"/>
  <c r="BH1767" i="2"/>
  <c r="BG1767" i="2"/>
  <c r="BE1767" i="2"/>
  <c r="T1767" i="2"/>
  <c r="R1767" i="2"/>
  <c r="P1767" i="2"/>
  <c r="BI1766" i="2"/>
  <c r="BH1766" i="2"/>
  <c r="BG1766" i="2"/>
  <c r="BE1766" i="2"/>
  <c r="T1766" i="2"/>
  <c r="R1766" i="2"/>
  <c r="P1766" i="2"/>
  <c r="BI1765" i="2"/>
  <c r="BH1765" i="2"/>
  <c r="BG1765" i="2"/>
  <c r="BE1765" i="2"/>
  <c r="T1765" i="2"/>
  <c r="R1765" i="2"/>
  <c r="P1765" i="2"/>
  <c r="BI1764" i="2"/>
  <c r="BH1764" i="2"/>
  <c r="BG1764" i="2"/>
  <c r="BE1764" i="2"/>
  <c r="T1764" i="2"/>
  <c r="R1764" i="2"/>
  <c r="P1764" i="2"/>
  <c r="BI1763" i="2"/>
  <c r="BH1763" i="2"/>
  <c r="BG1763" i="2"/>
  <c r="BE1763" i="2"/>
  <c r="T1763" i="2"/>
  <c r="R1763" i="2"/>
  <c r="P1763" i="2"/>
  <c r="BI1761" i="2"/>
  <c r="BH1761" i="2"/>
  <c r="BG1761" i="2"/>
  <c r="BE1761" i="2"/>
  <c r="T1761" i="2"/>
  <c r="R1761" i="2"/>
  <c r="P1761" i="2"/>
  <c r="BI1755" i="2"/>
  <c r="BH1755" i="2"/>
  <c r="BG1755" i="2"/>
  <c r="BE1755" i="2"/>
  <c r="T1755" i="2"/>
  <c r="R1755" i="2"/>
  <c r="P1755" i="2"/>
  <c r="BI1754" i="2"/>
  <c r="BH1754" i="2"/>
  <c r="BG1754" i="2"/>
  <c r="BE1754" i="2"/>
  <c r="T1754" i="2"/>
  <c r="R1754" i="2"/>
  <c r="P1754" i="2"/>
  <c r="BI1752" i="2"/>
  <c r="BH1752" i="2"/>
  <c r="BG1752" i="2"/>
  <c r="BE1752" i="2"/>
  <c r="T1752" i="2"/>
  <c r="R1752" i="2"/>
  <c r="P1752" i="2"/>
  <c r="BI1750" i="2"/>
  <c r="BH1750" i="2"/>
  <c r="BG1750" i="2"/>
  <c r="BE1750" i="2"/>
  <c r="T1750" i="2"/>
  <c r="R1750" i="2"/>
  <c r="P1750" i="2"/>
  <c r="BI1748" i="2"/>
  <c r="BH1748" i="2"/>
  <c r="BG1748" i="2"/>
  <c r="BE1748" i="2"/>
  <c r="T1748" i="2"/>
  <c r="R1748" i="2"/>
  <c r="P1748" i="2"/>
  <c r="BI1740" i="2"/>
  <c r="BH1740" i="2"/>
  <c r="BG1740" i="2"/>
  <c r="BE1740" i="2"/>
  <c r="T1740" i="2"/>
  <c r="R1740" i="2"/>
  <c r="P1740" i="2"/>
  <c r="BI1732" i="2"/>
  <c r="BH1732" i="2"/>
  <c r="BG1732" i="2"/>
  <c r="BE1732" i="2"/>
  <c r="T1732" i="2"/>
  <c r="R1732" i="2"/>
  <c r="P1732" i="2"/>
  <c r="BI1726" i="2"/>
  <c r="BH1726" i="2"/>
  <c r="BG1726" i="2"/>
  <c r="BE1726" i="2"/>
  <c r="T1726" i="2"/>
  <c r="R1726" i="2"/>
  <c r="P1726" i="2"/>
  <c r="BI1722" i="2"/>
  <c r="BH1722" i="2"/>
  <c r="BG1722" i="2"/>
  <c r="BE1722" i="2"/>
  <c r="T1722" i="2"/>
  <c r="R1722" i="2"/>
  <c r="P1722" i="2"/>
  <c r="BI1713" i="2"/>
  <c r="BH1713" i="2"/>
  <c r="BG1713" i="2"/>
  <c r="BE1713" i="2"/>
  <c r="T1713" i="2"/>
  <c r="R1713" i="2"/>
  <c r="P1713" i="2"/>
  <c r="BI1710" i="2"/>
  <c r="BH1710" i="2"/>
  <c r="BG1710" i="2"/>
  <c r="BE1710" i="2"/>
  <c r="T1710" i="2"/>
  <c r="R1710" i="2"/>
  <c r="P1710" i="2"/>
  <c r="BI1708" i="2"/>
  <c r="BH1708" i="2"/>
  <c r="BG1708" i="2"/>
  <c r="BE1708" i="2"/>
  <c r="T1708" i="2"/>
  <c r="R1708" i="2"/>
  <c r="P1708" i="2"/>
  <c r="BI1706" i="2"/>
  <c r="BH1706" i="2"/>
  <c r="BG1706" i="2"/>
  <c r="BE1706" i="2"/>
  <c r="T1706" i="2"/>
  <c r="R1706" i="2"/>
  <c r="P1706" i="2"/>
  <c r="BI1704" i="2"/>
  <c r="BH1704" i="2"/>
  <c r="BG1704" i="2"/>
  <c r="BE1704" i="2"/>
  <c r="T1704" i="2"/>
  <c r="R1704" i="2"/>
  <c r="P1704" i="2"/>
  <c r="BI1693" i="2"/>
  <c r="BH1693" i="2"/>
  <c r="BG1693" i="2"/>
  <c r="BE1693" i="2"/>
  <c r="T1693" i="2"/>
  <c r="R1693" i="2"/>
  <c r="P1693" i="2"/>
  <c r="BI1691" i="2"/>
  <c r="BH1691" i="2"/>
  <c r="BG1691" i="2"/>
  <c r="BE1691" i="2"/>
  <c r="T1691" i="2"/>
  <c r="R1691" i="2"/>
  <c r="P1691" i="2"/>
  <c r="BI1687" i="2"/>
  <c r="BH1687" i="2"/>
  <c r="BG1687" i="2"/>
  <c r="BE1687" i="2"/>
  <c r="T1687" i="2"/>
  <c r="R1687" i="2"/>
  <c r="P1687" i="2"/>
  <c r="BI1683" i="2"/>
  <c r="BH1683" i="2"/>
  <c r="BG1683" i="2"/>
  <c r="BE1683" i="2"/>
  <c r="T1683" i="2"/>
  <c r="R1683" i="2"/>
  <c r="P1683" i="2"/>
  <c r="BI1676" i="2"/>
  <c r="BH1676" i="2"/>
  <c r="BG1676" i="2"/>
  <c r="BE1676" i="2"/>
  <c r="T1676" i="2"/>
  <c r="R1676" i="2"/>
  <c r="P1676" i="2"/>
  <c r="BI1665" i="2"/>
  <c r="BH1665" i="2"/>
  <c r="BG1665" i="2"/>
  <c r="BE1665" i="2"/>
  <c r="T1665" i="2"/>
  <c r="R1665" i="2"/>
  <c r="P1665" i="2"/>
  <c r="BI1655" i="2"/>
  <c r="BH1655" i="2"/>
  <c r="BG1655" i="2"/>
  <c r="BE1655" i="2"/>
  <c r="T1655" i="2"/>
  <c r="R1655" i="2"/>
  <c r="P1655" i="2"/>
  <c r="BI1643" i="2"/>
  <c r="BH1643" i="2"/>
  <c r="BG1643" i="2"/>
  <c r="BE1643" i="2"/>
  <c r="T1643" i="2"/>
  <c r="R1643" i="2"/>
  <c r="P1643" i="2"/>
  <c r="BI1641" i="2"/>
  <c r="BH1641" i="2"/>
  <c r="BG1641" i="2"/>
  <c r="BE1641" i="2"/>
  <c r="T1641" i="2"/>
  <c r="R1641" i="2"/>
  <c r="P1641" i="2"/>
  <c r="BI1637" i="2"/>
  <c r="BH1637" i="2"/>
  <c r="BG1637" i="2"/>
  <c r="BE1637" i="2"/>
  <c r="T1637" i="2"/>
  <c r="R1637" i="2"/>
  <c r="P1637" i="2"/>
  <c r="BI1633" i="2"/>
  <c r="BH1633" i="2"/>
  <c r="BG1633" i="2"/>
  <c r="BE1633" i="2"/>
  <c r="T1633" i="2"/>
  <c r="R1633" i="2"/>
  <c r="P1633" i="2"/>
  <c r="BI1622" i="2"/>
  <c r="BH1622" i="2"/>
  <c r="BG1622" i="2"/>
  <c r="BE1622" i="2"/>
  <c r="T1622" i="2"/>
  <c r="R1622" i="2"/>
  <c r="P1622" i="2"/>
  <c r="BI1615" i="2"/>
  <c r="BH1615" i="2"/>
  <c r="BG1615" i="2"/>
  <c r="BE1615" i="2"/>
  <c r="T1615" i="2"/>
  <c r="R1615" i="2"/>
  <c r="P1615" i="2"/>
  <c r="BI1613" i="2"/>
  <c r="BH1613" i="2"/>
  <c r="BG1613" i="2"/>
  <c r="BE1613" i="2"/>
  <c r="T1613" i="2"/>
  <c r="R1613" i="2"/>
  <c r="P1613" i="2"/>
  <c r="BI1607" i="2"/>
  <c r="BH1607" i="2"/>
  <c r="BG1607" i="2"/>
  <c r="BE1607" i="2"/>
  <c r="T1607" i="2"/>
  <c r="R1607" i="2"/>
  <c r="P1607" i="2"/>
  <c r="BI1597" i="2"/>
  <c r="BH1597" i="2"/>
  <c r="BG1597" i="2"/>
  <c r="BE1597" i="2"/>
  <c r="T1597" i="2"/>
  <c r="R1597" i="2"/>
  <c r="P1597" i="2"/>
  <c r="BI1588" i="2"/>
  <c r="BH1588" i="2"/>
  <c r="BG1588" i="2"/>
  <c r="BE1588" i="2"/>
  <c r="T1588" i="2"/>
  <c r="R1588" i="2"/>
  <c r="P1588" i="2"/>
  <c r="BI1585" i="2"/>
  <c r="BH1585" i="2"/>
  <c r="BG1585" i="2"/>
  <c r="BE1585" i="2"/>
  <c r="T1585" i="2"/>
  <c r="R1585" i="2"/>
  <c r="P1585" i="2"/>
  <c r="BI1571" i="2"/>
  <c r="BH1571" i="2"/>
  <c r="BG1571" i="2"/>
  <c r="BE1571" i="2"/>
  <c r="T1571" i="2"/>
  <c r="R1571" i="2"/>
  <c r="P1571" i="2"/>
  <c r="BI1569" i="2"/>
  <c r="BH1569" i="2"/>
  <c r="BG1569" i="2"/>
  <c r="BE1569" i="2"/>
  <c r="T1569" i="2"/>
  <c r="R1569" i="2"/>
  <c r="P1569" i="2"/>
  <c r="BI1568" i="2"/>
  <c r="BH1568" i="2"/>
  <c r="BG1568" i="2"/>
  <c r="BE1568" i="2"/>
  <c r="T1568" i="2"/>
  <c r="R1568" i="2"/>
  <c r="P1568" i="2"/>
  <c r="BI1557" i="2"/>
  <c r="BH1557" i="2"/>
  <c r="BG1557" i="2"/>
  <c r="BE1557" i="2"/>
  <c r="T1557" i="2"/>
  <c r="R1557" i="2"/>
  <c r="P1557" i="2"/>
  <c r="BI1543" i="2"/>
  <c r="BH1543" i="2"/>
  <c r="BG1543" i="2"/>
  <c r="BE1543" i="2"/>
  <c r="T1543" i="2"/>
  <c r="R1543" i="2"/>
  <c r="P1543" i="2"/>
  <c r="BI1530" i="2"/>
  <c r="BH1530" i="2"/>
  <c r="BG1530" i="2"/>
  <c r="BE1530" i="2"/>
  <c r="T1530" i="2"/>
  <c r="R1530" i="2"/>
  <c r="P1530" i="2"/>
  <c r="BI1527" i="2"/>
  <c r="BH1527" i="2"/>
  <c r="BG1527" i="2"/>
  <c r="BE1527" i="2"/>
  <c r="T1527" i="2"/>
  <c r="R1527" i="2"/>
  <c r="P1527" i="2"/>
  <c r="BI1521" i="2"/>
  <c r="BH1521" i="2"/>
  <c r="BG1521" i="2"/>
  <c r="BE1521" i="2"/>
  <c r="T1521" i="2"/>
  <c r="R1521" i="2"/>
  <c r="P1521" i="2"/>
  <c r="BI1514" i="2"/>
  <c r="BH1514" i="2"/>
  <c r="BG1514" i="2"/>
  <c r="BE1514" i="2"/>
  <c r="T1514" i="2"/>
  <c r="R1514" i="2"/>
  <c r="P1514" i="2"/>
  <c r="BI1513" i="2"/>
  <c r="BH1513" i="2"/>
  <c r="BG1513" i="2"/>
  <c r="BE1513" i="2"/>
  <c r="T1513" i="2"/>
  <c r="R1513" i="2"/>
  <c r="P1513" i="2"/>
  <c r="BI1510" i="2"/>
  <c r="BH1510" i="2"/>
  <c r="BG1510" i="2"/>
  <c r="BE1510" i="2"/>
  <c r="T1510" i="2"/>
  <c r="R1510" i="2"/>
  <c r="P1510" i="2"/>
  <c r="BI1506" i="2"/>
  <c r="BH1506" i="2"/>
  <c r="BG1506" i="2"/>
  <c r="BE1506" i="2"/>
  <c r="T1506" i="2"/>
  <c r="R1506" i="2"/>
  <c r="P1506" i="2"/>
  <c r="BI1499" i="2"/>
  <c r="BH1499" i="2"/>
  <c r="BG1499" i="2"/>
  <c r="BE1499" i="2"/>
  <c r="T1499" i="2"/>
  <c r="R1499" i="2"/>
  <c r="P1499" i="2"/>
  <c r="BI1497" i="2"/>
  <c r="BH1497" i="2"/>
  <c r="BG1497" i="2"/>
  <c r="BE1497" i="2"/>
  <c r="T1497" i="2"/>
  <c r="R1497" i="2"/>
  <c r="P1497" i="2"/>
  <c r="BI1493" i="2"/>
  <c r="BH1493" i="2"/>
  <c r="BG1493" i="2"/>
  <c r="BE1493" i="2"/>
  <c r="T1493" i="2"/>
  <c r="R1493" i="2"/>
  <c r="P1493" i="2"/>
  <c r="BI1476" i="2"/>
  <c r="BH1476" i="2"/>
  <c r="BG1476" i="2"/>
  <c r="BE1476" i="2"/>
  <c r="T1476" i="2"/>
  <c r="R1476" i="2"/>
  <c r="P1476" i="2"/>
  <c r="BI1471" i="2"/>
  <c r="BH1471" i="2"/>
  <c r="BG1471" i="2"/>
  <c r="BE1471" i="2"/>
  <c r="T1471" i="2"/>
  <c r="R1471" i="2"/>
  <c r="P1471" i="2"/>
  <c r="BI1469" i="2"/>
  <c r="BH1469" i="2"/>
  <c r="BG1469" i="2"/>
  <c r="BE1469" i="2"/>
  <c r="T1469" i="2"/>
  <c r="R1469" i="2"/>
  <c r="P1469" i="2"/>
  <c r="BI1455" i="2"/>
  <c r="BH1455" i="2"/>
  <c r="BG1455" i="2"/>
  <c r="BE1455" i="2"/>
  <c r="T1455" i="2"/>
  <c r="R1455" i="2"/>
  <c r="P1455" i="2"/>
  <c r="BI1452" i="2"/>
  <c r="BH1452" i="2"/>
  <c r="BG1452" i="2"/>
  <c r="BE1452" i="2"/>
  <c r="T1452" i="2"/>
  <c r="R1452" i="2"/>
  <c r="P1452" i="2"/>
  <c r="BI1447" i="2"/>
  <c r="BH1447" i="2"/>
  <c r="BG1447" i="2"/>
  <c r="BE1447" i="2"/>
  <c r="T1447" i="2"/>
  <c r="R1447" i="2"/>
  <c r="P1447" i="2"/>
  <c r="BI1444" i="2"/>
  <c r="BH1444" i="2"/>
  <c r="BG1444" i="2"/>
  <c r="BE1444" i="2"/>
  <c r="T1444" i="2"/>
  <c r="R1444" i="2"/>
  <c r="P1444" i="2"/>
  <c r="BI1432" i="2"/>
  <c r="BH1432" i="2"/>
  <c r="BG1432" i="2"/>
  <c r="BE1432" i="2"/>
  <c r="T1432" i="2"/>
  <c r="R1432" i="2"/>
  <c r="P1432" i="2"/>
  <c r="BI1418" i="2"/>
  <c r="BH1418" i="2"/>
  <c r="BG1418" i="2"/>
  <c r="BE1418" i="2"/>
  <c r="T1418" i="2"/>
  <c r="R1418" i="2"/>
  <c r="P1418" i="2"/>
  <c r="BI1415" i="2"/>
  <c r="BH1415" i="2"/>
  <c r="BG1415" i="2"/>
  <c r="BE1415" i="2"/>
  <c r="T1415" i="2"/>
  <c r="R1415" i="2"/>
  <c r="P1415" i="2"/>
  <c r="BI1412" i="2"/>
  <c r="BH1412" i="2"/>
  <c r="BG1412" i="2"/>
  <c r="BE1412" i="2"/>
  <c r="T1412" i="2"/>
  <c r="R1412" i="2"/>
  <c r="P1412" i="2"/>
  <c r="BI1409" i="2"/>
  <c r="BH1409" i="2"/>
  <c r="BG1409" i="2"/>
  <c r="BE1409" i="2"/>
  <c r="T1409" i="2"/>
  <c r="R1409" i="2"/>
  <c r="P1409" i="2"/>
  <c r="BI1405" i="2"/>
  <c r="BH1405" i="2"/>
  <c r="BG1405" i="2"/>
  <c r="BE1405" i="2"/>
  <c r="T1405" i="2"/>
  <c r="R1405" i="2"/>
  <c r="P1405" i="2"/>
  <c r="BI1402" i="2"/>
  <c r="BH1402" i="2"/>
  <c r="BG1402" i="2"/>
  <c r="BE1402" i="2"/>
  <c r="T1402" i="2"/>
  <c r="R1402" i="2"/>
  <c r="P1402" i="2"/>
  <c r="BI1396" i="2"/>
  <c r="BH1396" i="2"/>
  <c r="BG1396" i="2"/>
  <c r="BE1396" i="2"/>
  <c r="T1396" i="2"/>
  <c r="R1396" i="2"/>
  <c r="P1396" i="2"/>
  <c r="BI1392" i="2"/>
  <c r="BH1392" i="2"/>
  <c r="BG1392" i="2"/>
  <c r="BE1392" i="2"/>
  <c r="T1392" i="2"/>
  <c r="R1392" i="2"/>
  <c r="P1392" i="2"/>
  <c r="BI1391" i="2"/>
  <c r="BH1391" i="2"/>
  <c r="BG1391" i="2"/>
  <c r="BE1391" i="2"/>
  <c r="T1391" i="2"/>
  <c r="R1391" i="2"/>
  <c r="P1391" i="2"/>
  <c r="BI1371" i="2"/>
  <c r="BH1371" i="2"/>
  <c r="BG1371" i="2"/>
  <c r="BE1371" i="2"/>
  <c r="T1371" i="2"/>
  <c r="R1371" i="2"/>
  <c r="P1371" i="2"/>
  <c r="BI1370" i="2"/>
  <c r="BH1370" i="2"/>
  <c r="BG1370" i="2"/>
  <c r="BE1370" i="2"/>
  <c r="T1370" i="2"/>
  <c r="R1370" i="2"/>
  <c r="P1370" i="2"/>
  <c r="BI1367" i="2"/>
  <c r="BH1367" i="2"/>
  <c r="BG1367" i="2"/>
  <c r="BE1367" i="2"/>
  <c r="T1367" i="2"/>
  <c r="R1367" i="2"/>
  <c r="P1367" i="2"/>
  <c r="BI1365" i="2"/>
  <c r="BH1365" i="2"/>
  <c r="BG1365" i="2"/>
  <c r="BE1365" i="2"/>
  <c r="T1365" i="2"/>
  <c r="R1365" i="2"/>
  <c r="P1365" i="2"/>
  <c r="BI1362" i="2"/>
  <c r="BH1362" i="2"/>
  <c r="BG1362" i="2"/>
  <c r="BE1362" i="2"/>
  <c r="T1362" i="2"/>
  <c r="R1362" i="2"/>
  <c r="P1362" i="2"/>
  <c r="BI1361" i="2"/>
  <c r="BH1361" i="2"/>
  <c r="BG1361" i="2"/>
  <c r="BE1361" i="2"/>
  <c r="T1361" i="2"/>
  <c r="R1361" i="2"/>
  <c r="P1361" i="2"/>
  <c r="BI1358" i="2"/>
  <c r="BH1358" i="2"/>
  <c r="BG1358" i="2"/>
  <c r="BE1358" i="2"/>
  <c r="T1358" i="2"/>
  <c r="R1358" i="2"/>
  <c r="P1358" i="2"/>
  <c r="BI1355" i="2"/>
  <c r="BH1355" i="2"/>
  <c r="BG1355" i="2"/>
  <c r="BE1355" i="2"/>
  <c r="T1355" i="2"/>
  <c r="R1355" i="2"/>
  <c r="P1355" i="2"/>
  <c r="BI1352" i="2"/>
  <c r="BH1352" i="2"/>
  <c r="BG1352" i="2"/>
  <c r="BE1352" i="2"/>
  <c r="T1352" i="2"/>
  <c r="R1352" i="2"/>
  <c r="P1352" i="2"/>
  <c r="BI1349" i="2"/>
  <c r="BH1349" i="2"/>
  <c r="BG1349" i="2"/>
  <c r="BE1349" i="2"/>
  <c r="T1349" i="2"/>
  <c r="R1349" i="2"/>
  <c r="P1349" i="2"/>
  <c r="BI1345" i="2"/>
  <c r="BH1345" i="2"/>
  <c r="BG1345" i="2"/>
  <c r="BE1345" i="2"/>
  <c r="T1345" i="2"/>
  <c r="R1345" i="2"/>
  <c r="P1345" i="2"/>
  <c r="BI1342" i="2"/>
  <c r="BH1342" i="2"/>
  <c r="BG1342" i="2"/>
  <c r="BE1342" i="2"/>
  <c r="T1342" i="2"/>
  <c r="R1342" i="2"/>
  <c r="P1342" i="2"/>
  <c r="BI1336" i="2"/>
  <c r="BH1336" i="2"/>
  <c r="BG1336" i="2"/>
  <c r="BE1336" i="2"/>
  <c r="T1336" i="2"/>
  <c r="R1336" i="2"/>
  <c r="P1336" i="2"/>
  <c r="BI1330" i="2"/>
  <c r="BH1330" i="2"/>
  <c r="BG1330" i="2"/>
  <c r="BE1330" i="2"/>
  <c r="T1330" i="2"/>
  <c r="R1330" i="2"/>
  <c r="P1330" i="2"/>
  <c r="BI1328" i="2"/>
  <c r="BH1328" i="2"/>
  <c r="BG1328" i="2"/>
  <c r="BE1328" i="2"/>
  <c r="T1328" i="2"/>
  <c r="T1327" i="2" s="1"/>
  <c r="R1328" i="2"/>
  <c r="R1327" i="2"/>
  <c r="P1328" i="2"/>
  <c r="P1327" i="2" s="1"/>
  <c r="BI1326" i="2"/>
  <c r="BH1326" i="2"/>
  <c r="BG1326" i="2"/>
  <c r="BE1326" i="2"/>
  <c r="T1326" i="2"/>
  <c r="R1326" i="2"/>
  <c r="P1326" i="2"/>
  <c r="BI1325" i="2"/>
  <c r="BH1325" i="2"/>
  <c r="BG1325" i="2"/>
  <c r="BE1325" i="2"/>
  <c r="T1325" i="2"/>
  <c r="R1325" i="2"/>
  <c r="P1325" i="2"/>
  <c r="BI1323" i="2"/>
  <c r="BH1323" i="2"/>
  <c r="BG1323" i="2"/>
  <c r="BE1323" i="2"/>
  <c r="T1323" i="2"/>
  <c r="R1323" i="2"/>
  <c r="P1323" i="2"/>
  <c r="BI1321" i="2"/>
  <c r="BH1321" i="2"/>
  <c r="BG1321" i="2"/>
  <c r="BE1321" i="2"/>
  <c r="T1321" i="2"/>
  <c r="R1321" i="2"/>
  <c r="P1321" i="2"/>
  <c r="BI1320" i="2"/>
  <c r="BH1320" i="2"/>
  <c r="BG1320" i="2"/>
  <c r="BE1320" i="2"/>
  <c r="T1320" i="2"/>
  <c r="R1320" i="2"/>
  <c r="P1320" i="2"/>
  <c r="BI1318" i="2"/>
  <c r="BH1318" i="2"/>
  <c r="BG1318" i="2"/>
  <c r="BE1318" i="2"/>
  <c r="T1318" i="2"/>
  <c r="R1318" i="2"/>
  <c r="P1318" i="2"/>
  <c r="BI1316" i="2"/>
  <c r="BH1316" i="2"/>
  <c r="BG1316" i="2"/>
  <c r="BE1316" i="2"/>
  <c r="T1316" i="2"/>
  <c r="R1316" i="2"/>
  <c r="P1316" i="2"/>
  <c r="BI1314" i="2"/>
  <c r="BH1314" i="2"/>
  <c r="BG1314" i="2"/>
  <c r="BE1314" i="2"/>
  <c r="T1314" i="2"/>
  <c r="R1314" i="2"/>
  <c r="P1314" i="2"/>
  <c r="BI1312" i="2"/>
  <c r="BH1312" i="2"/>
  <c r="BG1312" i="2"/>
  <c r="BE1312" i="2"/>
  <c r="T1312" i="2"/>
  <c r="R1312" i="2"/>
  <c r="P1312" i="2"/>
  <c r="BI1310" i="2"/>
  <c r="BH1310" i="2"/>
  <c r="BG1310" i="2"/>
  <c r="BE1310" i="2"/>
  <c r="T1310" i="2"/>
  <c r="R1310" i="2"/>
  <c r="P1310" i="2"/>
  <c r="BI1308" i="2"/>
  <c r="BH1308" i="2"/>
  <c r="BG1308" i="2"/>
  <c r="BE1308" i="2"/>
  <c r="T1308" i="2"/>
  <c r="R1308" i="2"/>
  <c r="P1308" i="2"/>
  <c r="BI1306" i="2"/>
  <c r="BH1306" i="2"/>
  <c r="BG1306" i="2"/>
  <c r="BE1306" i="2"/>
  <c r="T1306" i="2"/>
  <c r="R1306" i="2"/>
  <c r="P1306" i="2"/>
  <c r="BI1304" i="2"/>
  <c r="BH1304" i="2"/>
  <c r="BG1304" i="2"/>
  <c r="BE1304" i="2"/>
  <c r="T1304" i="2"/>
  <c r="R1304" i="2"/>
  <c r="P1304" i="2"/>
  <c r="BI1243" i="2"/>
  <c r="BH1243" i="2"/>
  <c r="BG1243" i="2"/>
  <c r="BE1243" i="2"/>
  <c r="T1243" i="2"/>
  <c r="R1243" i="2"/>
  <c r="P1243" i="2"/>
  <c r="BI1241" i="2"/>
  <c r="BH1241" i="2"/>
  <c r="BG1241" i="2"/>
  <c r="BE1241" i="2"/>
  <c r="T1241" i="2"/>
  <c r="R1241" i="2"/>
  <c r="P1241" i="2"/>
  <c r="BI1225" i="2"/>
  <c r="BH1225" i="2"/>
  <c r="BG1225" i="2"/>
  <c r="BE1225" i="2"/>
  <c r="T1225" i="2"/>
  <c r="R1225" i="2"/>
  <c r="P1225" i="2"/>
  <c r="BI1223" i="2"/>
  <c r="BH1223" i="2"/>
  <c r="BG1223" i="2"/>
  <c r="BE1223" i="2"/>
  <c r="T1223" i="2"/>
  <c r="R1223" i="2"/>
  <c r="P1223" i="2"/>
  <c r="BI1221" i="2"/>
  <c r="BH1221" i="2"/>
  <c r="BG1221" i="2"/>
  <c r="BE1221" i="2"/>
  <c r="T1221" i="2"/>
  <c r="R1221" i="2"/>
  <c r="P1221" i="2"/>
  <c r="BI1213" i="2"/>
  <c r="BH1213" i="2"/>
  <c r="BG1213" i="2"/>
  <c r="BE1213" i="2"/>
  <c r="T1213" i="2"/>
  <c r="R1213" i="2"/>
  <c r="P1213" i="2"/>
  <c r="BI1205" i="2"/>
  <c r="BH1205" i="2"/>
  <c r="BG1205" i="2"/>
  <c r="BE1205" i="2"/>
  <c r="T1205" i="2"/>
  <c r="R1205" i="2"/>
  <c r="P1205" i="2"/>
  <c r="BI1202" i="2"/>
  <c r="BH1202" i="2"/>
  <c r="BG1202" i="2"/>
  <c r="BE1202" i="2"/>
  <c r="T1202" i="2"/>
  <c r="R1202" i="2"/>
  <c r="P1202" i="2"/>
  <c r="BI1201" i="2"/>
  <c r="BH1201" i="2"/>
  <c r="BG1201" i="2"/>
  <c r="BE1201" i="2"/>
  <c r="T1201" i="2"/>
  <c r="R1201" i="2"/>
  <c r="P1201" i="2"/>
  <c r="BI1200" i="2"/>
  <c r="BH1200" i="2"/>
  <c r="BG1200" i="2"/>
  <c r="BE1200" i="2"/>
  <c r="T1200" i="2"/>
  <c r="R1200" i="2"/>
  <c r="P1200" i="2"/>
  <c r="BI1199" i="2"/>
  <c r="BH1199" i="2"/>
  <c r="BG1199" i="2"/>
  <c r="BE1199" i="2"/>
  <c r="T1199" i="2"/>
  <c r="R1199" i="2"/>
  <c r="P1199" i="2"/>
  <c r="BI1198" i="2"/>
  <c r="BH1198" i="2"/>
  <c r="BG1198" i="2"/>
  <c r="BE1198" i="2"/>
  <c r="T1198" i="2"/>
  <c r="R1198" i="2"/>
  <c r="P1198" i="2"/>
  <c r="BI1197" i="2"/>
  <c r="BH1197" i="2"/>
  <c r="BG1197" i="2"/>
  <c r="BE1197" i="2"/>
  <c r="T1197" i="2"/>
  <c r="R1197" i="2"/>
  <c r="P1197" i="2"/>
  <c r="BI1196" i="2"/>
  <c r="BH1196" i="2"/>
  <c r="BG1196" i="2"/>
  <c r="BE1196" i="2"/>
  <c r="T1196" i="2"/>
  <c r="R1196" i="2"/>
  <c r="P1196" i="2"/>
  <c r="BI1195" i="2"/>
  <c r="BH1195" i="2"/>
  <c r="BG1195" i="2"/>
  <c r="BE1195" i="2"/>
  <c r="T1195" i="2"/>
  <c r="R1195" i="2"/>
  <c r="P1195" i="2"/>
  <c r="BI1194" i="2"/>
  <c r="BH1194" i="2"/>
  <c r="BG1194" i="2"/>
  <c r="BE1194" i="2"/>
  <c r="T1194" i="2"/>
  <c r="R1194" i="2"/>
  <c r="P1194" i="2"/>
  <c r="BI1193" i="2"/>
  <c r="BH1193" i="2"/>
  <c r="BG1193" i="2"/>
  <c r="BE1193" i="2"/>
  <c r="T1193" i="2"/>
  <c r="R1193" i="2"/>
  <c r="P1193" i="2"/>
  <c r="BI1192" i="2"/>
  <c r="BH1192" i="2"/>
  <c r="BG1192" i="2"/>
  <c r="BE1192" i="2"/>
  <c r="T1192" i="2"/>
  <c r="R1192" i="2"/>
  <c r="P1192" i="2"/>
  <c r="BI1191" i="2"/>
  <c r="BH1191" i="2"/>
  <c r="BG1191" i="2"/>
  <c r="BE1191" i="2"/>
  <c r="T1191" i="2"/>
  <c r="R1191" i="2"/>
  <c r="P1191" i="2"/>
  <c r="BI1190" i="2"/>
  <c r="BH1190" i="2"/>
  <c r="BG1190" i="2"/>
  <c r="BE1190" i="2"/>
  <c r="T1190" i="2"/>
  <c r="R1190" i="2"/>
  <c r="P1190" i="2"/>
  <c r="BI1189" i="2"/>
  <c r="BH1189" i="2"/>
  <c r="BG1189" i="2"/>
  <c r="BE1189" i="2"/>
  <c r="T1189" i="2"/>
  <c r="R1189" i="2"/>
  <c r="P1189" i="2"/>
  <c r="BI1188" i="2"/>
  <c r="BH1188" i="2"/>
  <c r="BG1188" i="2"/>
  <c r="BE1188" i="2"/>
  <c r="T1188" i="2"/>
  <c r="R1188" i="2"/>
  <c r="P1188" i="2"/>
  <c r="BI1187" i="2"/>
  <c r="BH1187" i="2"/>
  <c r="BG1187" i="2"/>
  <c r="BE1187" i="2"/>
  <c r="T1187" i="2"/>
  <c r="R1187" i="2"/>
  <c r="P1187" i="2"/>
  <c r="BI1186" i="2"/>
  <c r="BH1186" i="2"/>
  <c r="BG1186" i="2"/>
  <c r="BE1186" i="2"/>
  <c r="T1186" i="2"/>
  <c r="R1186" i="2"/>
  <c r="P1186" i="2"/>
  <c r="BI1185" i="2"/>
  <c r="BH1185" i="2"/>
  <c r="BG1185" i="2"/>
  <c r="BE1185" i="2"/>
  <c r="T1185" i="2"/>
  <c r="R1185" i="2"/>
  <c r="P1185" i="2"/>
  <c r="BI1184" i="2"/>
  <c r="BH1184" i="2"/>
  <c r="BG1184" i="2"/>
  <c r="BE1184" i="2"/>
  <c r="T1184" i="2"/>
  <c r="R1184" i="2"/>
  <c r="P1184" i="2"/>
  <c r="BI1183" i="2"/>
  <c r="BH1183" i="2"/>
  <c r="BG1183" i="2"/>
  <c r="BE1183" i="2"/>
  <c r="T1183" i="2"/>
  <c r="R1183" i="2"/>
  <c r="P1183" i="2"/>
  <c r="BI1182" i="2"/>
  <c r="BH1182" i="2"/>
  <c r="BG1182" i="2"/>
  <c r="BE1182" i="2"/>
  <c r="T1182" i="2"/>
  <c r="R1182" i="2"/>
  <c r="P1182" i="2"/>
  <c r="BI1181" i="2"/>
  <c r="BH1181" i="2"/>
  <c r="BG1181" i="2"/>
  <c r="BE1181" i="2"/>
  <c r="T1181" i="2"/>
  <c r="R1181" i="2"/>
  <c r="P1181" i="2"/>
  <c r="BI1180" i="2"/>
  <c r="BH1180" i="2"/>
  <c r="BG1180" i="2"/>
  <c r="BE1180" i="2"/>
  <c r="T1180" i="2"/>
  <c r="R1180" i="2"/>
  <c r="P1180" i="2"/>
  <c r="BI1179" i="2"/>
  <c r="BH1179" i="2"/>
  <c r="BG1179" i="2"/>
  <c r="BE1179" i="2"/>
  <c r="T1179" i="2"/>
  <c r="R1179" i="2"/>
  <c r="P1179" i="2"/>
  <c r="BI1178" i="2"/>
  <c r="BH1178" i="2"/>
  <c r="BG1178" i="2"/>
  <c r="BE1178" i="2"/>
  <c r="T1178" i="2"/>
  <c r="R1178" i="2"/>
  <c r="P1178" i="2"/>
  <c r="BI1177" i="2"/>
  <c r="BH1177" i="2"/>
  <c r="BG1177" i="2"/>
  <c r="BE1177" i="2"/>
  <c r="T1177" i="2"/>
  <c r="R1177" i="2"/>
  <c r="P1177" i="2"/>
  <c r="BI1176" i="2"/>
  <c r="BH1176" i="2"/>
  <c r="BG1176" i="2"/>
  <c r="BE1176" i="2"/>
  <c r="T1176" i="2"/>
  <c r="R1176" i="2"/>
  <c r="P1176" i="2"/>
  <c r="BI1175" i="2"/>
  <c r="BH1175" i="2"/>
  <c r="BG1175" i="2"/>
  <c r="BE1175" i="2"/>
  <c r="T1175" i="2"/>
  <c r="R1175" i="2"/>
  <c r="P1175" i="2"/>
  <c r="BI1174" i="2"/>
  <c r="BH1174" i="2"/>
  <c r="BG1174" i="2"/>
  <c r="BE1174" i="2"/>
  <c r="T1174" i="2"/>
  <c r="R1174" i="2"/>
  <c r="P1174" i="2"/>
  <c r="BI1173" i="2"/>
  <c r="BH1173" i="2"/>
  <c r="BG1173" i="2"/>
  <c r="BE1173" i="2"/>
  <c r="T1173" i="2"/>
  <c r="R1173" i="2"/>
  <c r="P1173" i="2"/>
  <c r="BI1172" i="2"/>
  <c r="BH1172" i="2"/>
  <c r="BG1172" i="2"/>
  <c r="BE1172" i="2"/>
  <c r="T1172" i="2"/>
  <c r="R1172" i="2"/>
  <c r="P1172" i="2"/>
  <c r="BI1171" i="2"/>
  <c r="BH1171" i="2"/>
  <c r="BG1171" i="2"/>
  <c r="BE1171" i="2"/>
  <c r="T1171" i="2"/>
  <c r="R1171" i="2"/>
  <c r="P1171" i="2"/>
  <c r="BI1170" i="2"/>
  <c r="BH1170" i="2"/>
  <c r="BG1170" i="2"/>
  <c r="BE1170" i="2"/>
  <c r="T1170" i="2"/>
  <c r="R1170" i="2"/>
  <c r="P1170" i="2"/>
  <c r="BI1169" i="2"/>
  <c r="BH1169" i="2"/>
  <c r="BG1169" i="2"/>
  <c r="BE1169" i="2"/>
  <c r="T1169" i="2"/>
  <c r="R1169" i="2"/>
  <c r="P1169" i="2"/>
  <c r="BI1168" i="2"/>
  <c r="BH1168" i="2"/>
  <c r="BG1168" i="2"/>
  <c r="BE1168" i="2"/>
  <c r="T1168" i="2"/>
  <c r="R1168" i="2"/>
  <c r="P1168" i="2"/>
  <c r="BI1167" i="2"/>
  <c r="BH1167" i="2"/>
  <c r="BG1167" i="2"/>
  <c r="BE1167" i="2"/>
  <c r="T1167" i="2"/>
  <c r="R1167" i="2"/>
  <c r="P1167" i="2"/>
  <c r="BI1166" i="2"/>
  <c r="BH1166" i="2"/>
  <c r="BG1166" i="2"/>
  <c r="BE1166" i="2"/>
  <c r="T1166" i="2"/>
  <c r="R1166" i="2"/>
  <c r="P1166" i="2"/>
  <c r="BI1165" i="2"/>
  <c r="BH1165" i="2"/>
  <c r="BG1165" i="2"/>
  <c r="BE1165" i="2"/>
  <c r="T1165" i="2"/>
  <c r="R1165" i="2"/>
  <c r="P1165" i="2"/>
  <c r="BI1164" i="2"/>
  <c r="BH1164" i="2"/>
  <c r="BG1164" i="2"/>
  <c r="BE1164" i="2"/>
  <c r="T1164" i="2"/>
  <c r="R1164" i="2"/>
  <c r="P1164" i="2"/>
  <c r="BI1163" i="2"/>
  <c r="BH1163" i="2"/>
  <c r="BG1163" i="2"/>
  <c r="BE1163" i="2"/>
  <c r="T1163" i="2"/>
  <c r="R1163" i="2"/>
  <c r="P1163" i="2"/>
  <c r="BI1162" i="2"/>
  <c r="BH1162" i="2"/>
  <c r="BG1162" i="2"/>
  <c r="BE1162" i="2"/>
  <c r="T1162" i="2"/>
  <c r="R1162" i="2"/>
  <c r="P1162" i="2"/>
  <c r="BI1161" i="2"/>
  <c r="BH1161" i="2"/>
  <c r="BG1161" i="2"/>
  <c r="BE1161" i="2"/>
  <c r="T1161" i="2"/>
  <c r="R1161" i="2"/>
  <c r="P1161" i="2"/>
  <c r="BI1160" i="2"/>
  <c r="BH1160" i="2"/>
  <c r="BG1160" i="2"/>
  <c r="BE1160" i="2"/>
  <c r="T1160" i="2"/>
  <c r="R1160" i="2"/>
  <c r="P1160" i="2"/>
  <c r="BI1159" i="2"/>
  <c r="BH1159" i="2"/>
  <c r="BG1159" i="2"/>
  <c r="BE1159" i="2"/>
  <c r="T1159" i="2"/>
  <c r="R1159" i="2"/>
  <c r="P1159" i="2"/>
  <c r="BI1158" i="2"/>
  <c r="BH1158" i="2"/>
  <c r="BG1158" i="2"/>
  <c r="BE1158" i="2"/>
  <c r="T1158" i="2"/>
  <c r="R1158" i="2"/>
  <c r="P1158" i="2"/>
  <c r="BI1157" i="2"/>
  <c r="BH1157" i="2"/>
  <c r="BG1157" i="2"/>
  <c r="BE1157" i="2"/>
  <c r="T1157" i="2"/>
  <c r="R1157" i="2"/>
  <c r="P1157" i="2"/>
  <c r="BI1156" i="2"/>
  <c r="BH1156" i="2"/>
  <c r="BG1156" i="2"/>
  <c r="BE1156" i="2"/>
  <c r="T1156" i="2"/>
  <c r="R1156" i="2"/>
  <c r="P1156" i="2"/>
  <c r="BI1155" i="2"/>
  <c r="BH1155" i="2"/>
  <c r="BG1155" i="2"/>
  <c r="BE1155" i="2"/>
  <c r="T1155" i="2"/>
  <c r="R1155" i="2"/>
  <c r="P1155" i="2"/>
  <c r="BI1154" i="2"/>
  <c r="BH1154" i="2"/>
  <c r="BG1154" i="2"/>
  <c r="BE1154" i="2"/>
  <c r="T1154" i="2"/>
  <c r="R1154" i="2"/>
  <c r="P1154" i="2"/>
  <c r="BI1153" i="2"/>
  <c r="BH1153" i="2"/>
  <c r="BG1153" i="2"/>
  <c r="BE1153" i="2"/>
  <c r="T1153" i="2"/>
  <c r="R1153" i="2"/>
  <c r="P1153" i="2"/>
  <c r="BI1152" i="2"/>
  <c r="BH1152" i="2"/>
  <c r="BG1152" i="2"/>
  <c r="BE1152" i="2"/>
  <c r="T1152" i="2"/>
  <c r="R1152" i="2"/>
  <c r="P1152" i="2"/>
  <c r="BI1150" i="2"/>
  <c r="BH1150" i="2"/>
  <c r="BG1150" i="2"/>
  <c r="BE1150" i="2"/>
  <c r="T1150" i="2"/>
  <c r="T1149" i="2" s="1"/>
  <c r="R1150" i="2"/>
  <c r="R1149" i="2" s="1"/>
  <c r="P1150" i="2"/>
  <c r="P1149" i="2" s="1"/>
  <c r="BI1148" i="2"/>
  <c r="BH1148" i="2"/>
  <c r="BG1148" i="2"/>
  <c r="BE1148" i="2"/>
  <c r="T1148" i="2"/>
  <c r="R1148" i="2"/>
  <c r="P1148" i="2"/>
  <c r="BI1147" i="2"/>
  <c r="BH1147" i="2"/>
  <c r="BG1147" i="2"/>
  <c r="BE1147" i="2"/>
  <c r="T1147" i="2"/>
  <c r="R1147" i="2"/>
  <c r="P1147" i="2"/>
  <c r="BI1145" i="2"/>
  <c r="BH1145" i="2"/>
  <c r="BG1145" i="2"/>
  <c r="BE1145" i="2"/>
  <c r="T1145" i="2"/>
  <c r="R1145" i="2"/>
  <c r="P1145" i="2"/>
  <c r="BI1143" i="2"/>
  <c r="BH1143" i="2"/>
  <c r="BG1143" i="2"/>
  <c r="BE1143" i="2"/>
  <c r="T1143" i="2"/>
  <c r="R1143" i="2"/>
  <c r="P1143" i="2"/>
  <c r="BI1138" i="2"/>
  <c r="BH1138" i="2"/>
  <c r="BG1138" i="2"/>
  <c r="BE1138" i="2"/>
  <c r="T1138" i="2"/>
  <c r="R1138" i="2"/>
  <c r="P1138" i="2"/>
  <c r="BI1137" i="2"/>
  <c r="BH1137" i="2"/>
  <c r="BG1137" i="2"/>
  <c r="BE1137" i="2"/>
  <c r="T1137" i="2"/>
  <c r="R1137" i="2"/>
  <c r="P1137" i="2"/>
  <c r="BI1135" i="2"/>
  <c r="BH1135" i="2"/>
  <c r="BG1135" i="2"/>
  <c r="BE1135" i="2"/>
  <c r="T1135" i="2"/>
  <c r="R1135" i="2"/>
  <c r="P1135" i="2"/>
  <c r="BI1134" i="2"/>
  <c r="BH1134" i="2"/>
  <c r="BG1134" i="2"/>
  <c r="BE1134" i="2"/>
  <c r="T1134" i="2"/>
  <c r="R1134" i="2"/>
  <c r="P1134" i="2"/>
  <c r="BI1133" i="2"/>
  <c r="BH1133" i="2"/>
  <c r="BG1133" i="2"/>
  <c r="BE1133" i="2"/>
  <c r="T1133" i="2"/>
  <c r="R1133" i="2"/>
  <c r="P1133" i="2"/>
  <c r="BI1132" i="2"/>
  <c r="BH1132" i="2"/>
  <c r="BG1132" i="2"/>
  <c r="BE1132" i="2"/>
  <c r="T1132" i="2"/>
  <c r="R1132" i="2"/>
  <c r="P1132" i="2"/>
  <c r="BI1130" i="2"/>
  <c r="BH1130" i="2"/>
  <c r="BG1130" i="2"/>
  <c r="BE1130" i="2"/>
  <c r="T1130" i="2"/>
  <c r="R1130" i="2"/>
  <c r="P1130" i="2"/>
  <c r="BI1129" i="2"/>
  <c r="BH1129" i="2"/>
  <c r="BG1129" i="2"/>
  <c r="BE1129" i="2"/>
  <c r="T1129" i="2"/>
  <c r="R1129" i="2"/>
  <c r="P1129" i="2"/>
  <c r="BI1125" i="2"/>
  <c r="BH1125" i="2"/>
  <c r="BG1125" i="2"/>
  <c r="BE1125" i="2"/>
  <c r="T1125" i="2"/>
  <c r="R1125" i="2"/>
  <c r="P1125" i="2"/>
  <c r="BI1124" i="2"/>
  <c r="BH1124" i="2"/>
  <c r="BG1124" i="2"/>
  <c r="BE1124" i="2"/>
  <c r="T1124" i="2"/>
  <c r="R1124" i="2"/>
  <c r="P1124" i="2"/>
  <c r="BI1113" i="2"/>
  <c r="BH1113" i="2"/>
  <c r="BG1113" i="2"/>
  <c r="BE1113" i="2"/>
  <c r="T1113" i="2"/>
  <c r="R1113" i="2"/>
  <c r="P1113" i="2"/>
  <c r="BI1065" i="2"/>
  <c r="BH1065" i="2"/>
  <c r="BG1065" i="2"/>
  <c r="BE1065" i="2"/>
  <c r="T1065" i="2"/>
  <c r="R1065" i="2"/>
  <c r="P1065" i="2"/>
  <c r="BI1050" i="2"/>
  <c r="BH1050" i="2"/>
  <c r="BG1050" i="2"/>
  <c r="BE1050" i="2"/>
  <c r="T1050" i="2"/>
  <c r="R1050" i="2"/>
  <c r="P1050" i="2"/>
  <c r="BI1046" i="2"/>
  <c r="BH1046" i="2"/>
  <c r="BG1046" i="2"/>
  <c r="BE1046" i="2"/>
  <c r="T1046" i="2"/>
  <c r="R1046" i="2"/>
  <c r="P1046" i="2"/>
  <c r="BI1036" i="2"/>
  <c r="BH1036" i="2"/>
  <c r="BG1036" i="2"/>
  <c r="BE1036" i="2"/>
  <c r="T1036" i="2"/>
  <c r="R1036" i="2"/>
  <c r="P1036" i="2"/>
  <c r="BI1032" i="2"/>
  <c r="BH1032" i="2"/>
  <c r="BG1032" i="2"/>
  <c r="BE1032" i="2"/>
  <c r="T1032" i="2"/>
  <c r="R1032" i="2"/>
  <c r="P1032" i="2"/>
  <c r="BI1020" i="2"/>
  <c r="BH1020" i="2"/>
  <c r="BG1020" i="2"/>
  <c r="BE1020" i="2"/>
  <c r="T1020" i="2"/>
  <c r="R1020" i="2"/>
  <c r="P1020" i="2"/>
  <c r="BI1015" i="2"/>
  <c r="BH1015" i="2"/>
  <c r="BG1015" i="2"/>
  <c r="BE1015" i="2"/>
  <c r="T1015" i="2"/>
  <c r="R1015" i="2"/>
  <c r="P1015" i="2"/>
  <c r="BI1010" i="2"/>
  <c r="BH1010" i="2"/>
  <c r="BG1010" i="2"/>
  <c r="BE1010" i="2"/>
  <c r="T1010" i="2"/>
  <c r="R1010" i="2"/>
  <c r="P1010" i="2"/>
  <c r="BI1004" i="2"/>
  <c r="BH1004" i="2"/>
  <c r="BG1004" i="2"/>
  <c r="BE1004" i="2"/>
  <c r="T1004" i="2"/>
  <c r="R1004" i="2"/>
  <c r="P1004" i="2"/>
  <c r="BI998" i="2"/>
  <c r="BH998" i="2"/>
  <c r="BG998" i="2"/>
  <c r="BE998" i="2"/>
  <c r="T998" i="2"/>
  <c r="R998" i="2"/>
  <c r="P998" i="2"/>
  <c r="BI994" i="2"/>
  <c r="BH994" i="2"/>
  <c r="BG994" i="2"/>
  <c r="BE994" i="2"/>
  <c r="T994" i="2"/>
  <c r="R994" i="2"/>
  <c r="P994" i="2"/>
  <c r="BI993" i="2"/>
  <c r="BH993" i="2"/>
  <c r="BG993" i="2"/>
  <c r="BE993" i="2"/>
  <c r="T993" i="2"/>
  <c r="R993" i="2"/>
  <c r="P993" i="2"/>
  <c r="BI992" i="2"/>
  <c r="BH992" i="2"/>
  <c r="BG992" i="2"/>
  <c r="BE992" i="2"/>
  <c r="T992" i="2"/>
  <c r="R992" i="2"/>
  <c r="P992" i="2"/>
  <c r="BI991" i="2"/>
  <c r="BH991" i="2"/>
  <c r="BG991" i="2"/>
  <c r="BE991" i="2"/>
  <c r="T991" i="2"/>
  <c r="R991" i="2"/>
  <c r="P991" i="2"/>
  <c r="BI989" i="2"/>
  <c r="BH989" i="2"/>
  <c r="BG989" i="2"/>
  <c r="BE989" i="2"/>
  <c r="T989" i="2"/>
  <c r="R989" i="2"/>
  <c r="P989" i="2"/>
  <c r="BI980" i="2"/>
  <c r="BH980" i="2"/>
  <c r="BG980" i="2"/>
  <c r="BE980" i="2"/>
  <c r="T980" i="2"/>
  <c r="R980" i="2"/>
  <c r="P980" i="2"/>
  <c r="BI972" i="2"/>
  <c r="BH972" i="2"/>
  <c r="BG972" i="2"/>
  <c r="BE972" i="2"/>
  <c r="T972" i="2"/>
  <c r="R972" i="2"/>
  <c r="P972" i="2"/>
  <c r="BI969" i="2"/>
  <c r="BH969" i="2"/>
  <c r="BG969" i="2"/>
  <c r="BE969" i="2"/>
  <c r="T969" i="2"/>
  <c r="R969" i="2"/>
  <c r="P969" i="2"/>
  <c r="BI967" i="2"/>
  <c r="BH967" i="2"/>
  <c r="BG967" i="2"/>
  <c r="BE967" i="2"/>
  <c r="T967" i="2"/>
  <c r="R967" i="2"/>
  <c r="P967" i="2"/>
  <c r="BI961" i="2"/>
  <c r="BH961" i="2"/>
  <c r="BG961" i="2"/>
  <c r="BE961" i="2"/>
  <c r="T961" i="2"/>
  <c r="R961" i="2"/>
  <c r="P961" i="2"/>
  <c r="BI959" i="2"/>
  <c r="BH959" i="2"/>
  <c r="BG959" i="2"/>
  <c r="BE959" i="2"/>
  <c r="T959" i="2"/>
  <c r="R959" i="2"/>
  <c r="P959" i="2"/>
  <c r="BI957" i="2"/>
  <c r="BH957" i="2"/>
  <c r="BG957" i="2"/>
  <c r="BE957" i="2"/>
  <c r="T957" i="2"/>
  <c r="R957" i="2"/>
  <c r="P957" i="2"/>
  <c r="BI949" i="2"/>
  <c r="BH949" i="2"/>
  <c r="BG949" i="2"/>
  <c r="BE949" i="2"/>
  <c r="T949" i="2"/>
  <c r="R949" i="2"/>
  <c r="P949" i="2"/>
  <c r="BI924" i="2"/>
  <c r="BH924" i="2"/>
  <c r="BG924" i="2"/>
  <c r="BE924" i="2"/>
  <c r="T924" i="2"/>
  <c r="R924" i="2"/>
  <c r="P924" i="2"/>
  <c r="BI918" i="2"/>
  <c r="BH918" i="2"/>
  <c r="BG918" i="2"/>
  <c r="BE918" i="2"/>
  <c r="T918" i="2"/>
  <c r="R918" i="2"/>
  <c r="P918" i="2"/>
  <c r="BI914" i="2"/>
  <c r="BH914" i="2"/>
  <c r="BG914" i="2"/>
  <c r="BE914" i="2"/>
  <c r="T914" i="2"/>
  <c r="R914" i="2"/>
  <c r="P914" i="2"/>
  <c r="BI910" i="2"/>
  <c r="BH910" i="2"/>
  <c r="BG910" i="2"/>
  <c r="BE910" i="2"/>
  <c r="T910" i="2"/>
  <c r="R910" i="2"/>
  <c r="P910" i="2"/>
  <c r="BI908" i="2"/>
  <c r="BH908" i="2"/>
  <c r="BG908" i="2"/>
  <c r="BE908" i="2"/>
  <c r="T908" i="2"/>
  <c r="R908" i="2"/>
  <c r="P908" i="2"/>
  <c r="BI901" i="2"/>
  <c r="BH901" i="2"/>
  <c r="BG901" i="2"/>
  <c r="BE901" i="2"/>
  <c r="T901" i="2"/>
  <c r="R901" i="2"/>
  <c r="P901" i="2"/>
  <c r="BI897" i="2"/>
  <c r="BH897" i="2"/>
  <c r="BG897" i="2"/>
  <c r="BE897" i="2"/>
  <c r="T897" i="2"/>
  <c r="R897" i="2"/>
  <c r="P897" i="2"/>
  <c r="BI893" i="2"/>
  <c r="BH893" i="2"/>
  <c r="BG893" i="2"/>
  <c r="BE893" i="2"/>
  <c r="T893" i="2"/>
  <c r="R893" i="2"/>
  <c r="P893" i="2"/>
  <c r="BI889" i="2"/>
  <c r="BH889" i="2"/>
  <c r="BG889" i="2"/>
  <c r="BE889" i="2"/>
  <c r="T889" i="2"/>
  <c r="R889" i="2"/>
  <c r="P889" i="2"/>
  <c r="BI885" i="2"/>
  <c r="BH885" i="2"/>
  <c r="BG885" i="2"/>
  <c r="BE885" i="2"/>
  <c r="T885" i="2"/>
  <c r="R885" i="2"/>
  <c r="P885" i="2"/>
  <c r="BI877" i="2"/>
  <c r="BH877" i="2"/>
  <c r="BG877" i="2"/>
  <c r="BE877" i="2"/>
  <c r="T877" i="2"/>
  <c r="R877" i="2"/>
  <c r="P877" i="2"/>
  <c r="BI875" i="2"/>
  <c r="BH875" i="2"/>
  <c r="BG875" i="2"/>
  <c r="BE875" i="2"/>
  <c r="T875" i="2"/>
  <c r="R875" i="2"/>
  <c r="P875" i="2"/>
  <c r="BI867" i="2"/>
  <c r="BH867" i="2"/>
  <c r="BG867" i="2"/>
  <c r="BE867" i="2"/>
  <c r="T867" i="2"/>
  <c r="R867" i="2"/>
  <c r="P867" i="2"/>
  <c r="BI844" i="2"/>
  <c r="BH844" i="2"/>
  <c r="BG844" i="2"/>
  <c r="BE844" i="2"/>
  <c r="T844" i="2"/>
  <c r="R844" i="2"/>
  <c r="P844" i="2"/>
  <c r="BI839" i="2"/>
  <c r="BH839" i="2"/>
  <c r="BG839" i="2"/>
  <c r="BE839" i="2"/>
  <c r="T839" i="2"/>
  <c r="R839" i="2"/>
  <c r="P839" i="2"/>
  <c r="BI835" i="2"/>
  <c r="BH835" i="2"/>
  <c r="BG835" i="2"/>
  <c r="BE835" i="2"/>
  <c r="T835" i="2"/>
  <c r="R835" i="2"/>
  <c r="P835" i="2"/>
  <c r="BI828" i="2"/>
  <c r="BH828" i="2"/>
  <c r="BG828" i="2"/>
  <c r="BE828" i="2"/>
  <c r="T828" i="2"/>
  <c r="R828" i="2"/>
  <c r="P828" i="2"/>
  <c r="BI818" i="2"/>
  <c r="BH818" i="2"/>
  <c r="BG818" i="2"/>
  <c r="BE818" i="2"/>
  <c r="T818" i="2"/>
  <c r="R818" i="2"/>
  <c r="P818" i="2"/>
  <c r="BI811" i="2"/>
  <c r="BH811" i="2"/>
  <c r="BG811" i="2"/>
  <c r="BE811" i="2"/>
  <c r="T811" i="2"/>
  <c r="R811" i="2"/>
  <c r="P811" i="2"/>
  <c r="BI807" i="2"/>
  <c r="BH807" i="2"/>
  <c r="BG807" i="2"/>
  <c r="BE807" i="2"/>
  <c r="T807" i="2"/>
  <c r="R807" i="2"/>
  <c r="P807" i="2"/>
  <c r="BI806" i="2"/>
  <c r="BH806" i="2"/>
  <c r="BG806" i="2"/>
  <c r="BE806" i="2"/>
  <c r="T806" i="2"/>
  <c r="R806" i="2"/>
  <c r="P806" i="2"/>
  <c r="BI802" i="2"/>
  <c r="BH802" i="2"/>
  <c r="BG802" i="2"/>
  <c r="BE802" i="2"/>
  <c r="T802" i="2"/>
  <c r="R802" i="2"/>
  <c r="P802" i="2"/>
  <c r="BI800" i="2"/>
  <c r="BH800" i="2"/>
  <c r="BG800" i="2"/>
  <c r="BE800" i="2"/>
  <c r="T800" i="2"/>
  <c r="R800" i="2"/>
  <c r="P800" i="2"/>
  <c r="BI798" i="2"/>
  <c r="BH798" i="2"/>
  <c r="BG798" i="2"/>
  <c r="BE798" i="2"/>
  <c r="T798" i="2"/>
  <c r="R798" i="2"/>
  <c r="P798" i="2"/>
  <c r="BI796" i="2"/>
  <c r="BH796" i="2"/>
  <c r="BG796" i="2"/>
  <c r="BE796" i="2"/>
  <c r="T796" i="2"/>
  <c r="R796" i="2"/>
  <c r="P796" i="2"/>
  <c r="BI789" i="2"/>
  <c r="BH789" i="2"/>
  <c r="BG789" i="2"/>
  <c r="BE789" i="2"/>
  <c r="T789" i="2"/>
  <c r="R789" i="2"/>
  <c r="P789" i="2"/>
  <c r="BI777" i="2"/>
  <c r="BH777" i="2"/>
  <c r="BG777" i="2"/>
  <c r="BE777" i="2"/>
  <c r="T777" i="2"/>
  <c r="R777" i="2"/>
  <c r="P777" i="2"/>
  <c r="BI762" i="2"/>
  <c r="BH762" i="2"/>
  <c r="BG762" i="2"/>
  <c r="BE762" i="2"/>
  <c r="T762" i="2"/>
  <c r="R762" i="2"/>
  <c r="P762" i="2"/>
  <c r="BI761" i="2"/>
  <c r="BH761" i="2"/>
  <c r="BG761" i="2"/>
  <c r="BE761" i="2"/>
  <c r="T761" i="2"/>
  <c r="R761" i="2"/>
  <c r="P761" i="2"/>
  <c r="BI760" i="2"/>
  <c r="BH760" i="2"/>
  <c r="BG760" i="2"/>
  <c r="BE760" i="2"/>
  <c r="T760" i="2"/>
  <c r="R760" i="2"/>
  <c r="P760" i="2"/>
  <c r="BI758" i="2"/>
  <c r="BH758" i="2"/>
  <c r="BG758" i="2"/>
  <c r="BE758" i="2"/>
  <c r="T758" i="2"/>
  <c r="R758" i="2"/>
  <c r="P758" i="2"/>
  <c r="BI757" i="2"/>
  <c r="BH757" i="2"/>
  <c r="BG757" i="2"/>
  <c r="BE757" i="2"/>
  <c r="T757" i="2"/>
  <c r="R757" i="2"/>
  <c r="P757" i="2"/>
  <c r="BI755" i="2"/>
  <c r="BH755" i="2"/>
  <c r="BG755" i="2"/>
  <c r="BE755" i="2"/>
  <c r="T755" i="2"/>
  <c r="R755" i="2"/>
  <c r="P755" i="2"/>
  <c r="BI753" i="2"/>
  <c r="BH753" i="2"/>
  <c r="BG753" i="2"/>
  <c r="BE753" i="2"/>
  <c r="T753" i="2"/>
  <c r="R753" i="2"/>
  <c r="P753" i="2"/>
  <c r="BI752" i="2"/>
  <c r="BH752" i="2"/>
  <c r="BG752" i="2"/>
  <c r="BE752" i="2"/>
  <c r="T752" i="2"/>
  <c r="R752" i="2"/>
  <c r="P752" i="2"/>
  <c r="BI750" i="2"/>
  <c r="BH750" i="2"/>
  <c r="BG750" i="2"/>
  <c r="BE750" i="2"/>
  <c r="T750" i="2"/>
  <c r="R750" i="2"/>
  <c r="P750" i="2"/>
  <c r="BI748" i="2"/>
  <c r="BH748" i="2"/>
  <c r="BG748" i="2"/>
  <c r="BE748" i="2"/>
  <c r="T748" i="2"/>
  <c r="R748" i="2"/>
  <c r="P748" i="2"/>
  <c r="BI747" i="2"/>
  <c r="BH747" i="2"/>
  <c r="BG747" i="2"/>
  <c r="BE747" i="2"/>
  <c r="T747" i="2"/>
  <c r="R747" i="2"/>
  <c r="P747" i="2"/>
  <c r="BI746" i="2"/>
  <c r="BH746" i="2"/>
  <c r="BG746" i="2"/>
  <c r="BE746" i="2"/>
  <c r="T746" i="2"/>
  <c r="R746" i="2"/>
  <c r="P746" i="2"/>
  <c r="BI745" i="2"/>
  <c r="BH745" i="2"/>
  <c r="BG745" i="2"/>
  <c r="BE745" i="2"/>
  <c r="T745" i="2"/>
  <c r="R745" i="2"/>
  <c r="P745" i="2"/>
  <c r="BI744" i="2"/>
  <c r="BH744" i="2"/>
  <c r="BG744" i="2"/>
  <c r="BE744" i="2"/>
  <c r="T744" i="2"/>
  <c r="R744" i="2"/>
  <c r="P744" i="2"/>
  <c r="BI742" i="2"/>
  <c r="BH742" i="2"/>
  <c r="BG742" i="2"/>
  <c r="BE742" i="2"/>
  <c r="T742" i="2"/>
  <c r="R742" i="2"/>
  <c r="P742" i="2"/>
  <c r="BI738" i="2"/>
  <c r="BH738" i="2"/>
  <c r="BG738" i="2"/>
  <c r="BE738" i="2"/>
  <c r="T738" i="2"/>
  <c r="R738" i="2"/>
  <c r="P738" i="2"/>
  <c r="BI737" i="2"/>
  <c r="BH737" i="2"/>
  <c r="BG737" i="2"/>
  <c r="BE737" i="2"/>
  <c r="T737" i="2"/>
  <c r="R737" i="2"/>
  <c r="P737" i="2"/>
  <c r="BI735" i="2"/>
  <c r="BH735" i="2"/>
  <c r="BG735" i="2"/>
  <c r="BE735" i="2"/>
  <c r="T735" i="2"/>
  <c r="R735" i="2"/>
  <c r="P735" i="2"/>
  <c r="BI730" i="2"/>
  <c r="BH730" i="2"/>
  <c r="BG730" i="2"/>
  <c r="BE730" i="2"/>
  <c r="T730" i="2"/>
  <c r="R730" i="2"/>
  <c r="P730" i="2"/>
  <c r="BI726" i="2"/>
  <c r="BH726" i="2"/>
  <c r="BG726" i="2"/>
  <c r="BE726" i="2"/>
  <c r="T726" i="2"/>
  <c r="R726" i="2"/>
  <c r="P726" i="2"/>
  <c r="BI710" i="2"/>
  <c r="BH710" i="2"/>
  <c r="BG710" i="2"/>
  <c r="BE710" i="2"/>
  <c r="T710" i="2"/>
  <c r="R710" i="2"/>
  <c r="P710" i="2"/>
  <c r="BI707" i="2"/>
  <c r="BH707" i="2"/>
  <c r="BG707" i="2"/>
  <c r="BE707" i="2"/>
  <c r="T707" i="2"/>
  <c r="R707" i="2"/>
  <c r="P707" i="2"/>
  <c r="BI691" i="2"/>
  <c r="BH691" i="2"/>
  <c r="BG691" i="2"/>
  <c r="BE691" i="2"/>
  <c r="T691" i="2"/>
  <c r="R691" i="2"/>
  <c r="P691" i="2"/>
  <c r="BI667" i="2"/>
  <c r="BH667" i="2"/>
  <c r="BG667" i="2"/>
  <c r="BE667" i="2"/>
  <c r="T667" i="2"/>
  <c r="R667" i="2"/>
  <c r="P667" i="2"/>
  <c r="BI664" i="2"/>
  <c r="BH664" i="2"/>
  <c r="BG664" i="2"/>
  <c r="BE664" i="2"/>
  <c r="T664" i="2"/>
  <c r="R664" i="2"/>
  <c r="P664" i="2"/>
  <c r="BI654" i="2"/>
  <c r="BH654" i="2"/>
  <c r="BG654" i="2"/>
  <c r="BE654" i="2"/>
  <c r="T654" i="2"/>
  <c r="R654" i="2"/>
  <c r="P654" i="2"/>
  <c r="BI651" i="2"/>
  <c r="BH651" i="2"/>
  <c r="BG651" i="2"/>
  <c r="BE651" i="2"/>
  <c r="T651" i="2"/>
  <c r="R651" i="2"/>
  <c r="P651" i="2"/>
  <c r="BI649" i="2"/>
  <c r="BH649" i="2"/>
  <c r="BG649" i="2"/>
  <c r="BE649" i="2"/>
  <c r="T649" i="2"/>
  <c r="R649" i="2"/>
  <c r="P649" i="2"/>
  <c r="BI635" i="2"/>
  <c r="BH635" i="2"/>
  <c r="BG635" i="2"/>
  <c r="BE635" i="2"/>
  <c r="T635" i="2"/>
  <c r="R635" i="2"/>
  <c r="P635" i="2"/>
  <c r="BI627" i="2"/>
  <c r="BH627" i="2"/>
  <c r="BG627" i="2"/>
  <c r="BE627" i="2"/>
  <c r="T627" i="2"/>
  <c r="R627" i="2"/>
  <c r="P627" i="2"/>
  <c r="BI625" i="2"/>
  <c r="BH625" i="2"/>
  <c r="BG625" i="2"/>
  <c r="BE625" i="2"/>
  <c r="T625" i="2"/>
  <c r="R625" i="2"/>
  <c r="P625" i="2"/>
  <c r="BI624" i="2"/>
  <c r="BH624" i="2"/>
  <c r="BG624" i="2"/>
  <c r="BE624" i="2"/>
  <c r="T624" i="2"/>
  <c r="R624" i="2"/>
  <c r="P624" i="2"/>
  <c r="BI622" i="2"/>
  <c r="BH622" i="2"/>
  <c r="BG622" i="2"/>
  <c r="BE622" i="2"/>
  <c r="T622" i="2"/>
  <c r="R622" i="2"/>
  <c r="P622" i="2"/>
  <c r="BI618" i="2"/>
  <c r="BH618" i="2"/>
  <c r="BG618" i="2"/>
  <c r="BE618" i="2"/>
  <c r="T618" i="2"/>
  <c r="R618" i="2"/>
  <c r="P618" i="2"/>
  <c r="BI604" i="2"/>
  <c r="BH604" i="2"/>
  <c r="BG604" i="2"/>
  <c r="BE604" i="2"/>
  <c r="T604" i="2"/>
  <c r="R604" i="2"/>
  <c r="P604" i="2"/>
  <c r="BI601" i="2"/>
  <c r="BH601" i="2"/>
  <c r="BG601" i="2"/>
  <c r="BE601" i="2"/>
  <c r="T601" i="2"/>
  <c r="R601" i="2"/>
  <c r="P601" i="2"/>
  <c r="BI576" i="2"/>
  <c r="BH576" i="2"/>
  <c r="BG576" i="2"/>
  <c r="BE576" i="2"/>
  <c r="T576" i="2"/>
  <c r="R576" i="2"/>
  <c r="P576" i="2"/>
  <c r="BI572" i="2"/>
  <c r="BH572" i="2"/>
  <c r="BG572" i="2"/>
  <c r="BE572" i="2"/>
  <c r="T572" i="2"/>
  <c r="R572" i="2"/>
  <c r="P572" i="2"/>
  <c r="BI557" i="2"/>
  <c r="BH557" i="2"/>
  <c r="BG557" i="2"/>
  <c r="BE557" i="2"/>
  <c r="T557" i="2"/>
  <c r="R557" i="2"/>
  <c r="P557" i="2"/>
  <c r="BI551" i="2"/>
  <c r="BH551" i="2"/>
  <c r="BG551" i="2"/>
  <c r="BE551" i="2"/>
  <c r="T551" i="2"/>
  <c r="R551" i="2"/>
  <c r="P551" i="2"/>
  <c r="BI547" i="2"/>
  <c r="BH547" i="2"/>
  <c r="BG547" i="2"/>
  <c r="BE547" i="2"/>
  <c r="T547" i="2"/>
  <c r="R547" i="2"/>
  <c r="P547" i="2"/>
  <c r="BI545" i="2"/>
  <c r="BH545" i="2"/>
  <c r="BG545" i="2"/>
  <c r="BE545" i="2"/>
  <c r="T545" i="2"/>
  <c r="R545" i="2"/>
  <c r="P545" i="2"/>
  <c r="BI543" i="2"/>
  <c r="BH543" i="2"/>
  <c r="BG543" i="2"/>
  <c r="BE543" i="2"/>
  <c r="T543" i="2"/>
  <c r="R543" i="2"/>
  <c r="P543" i="2"/>
  <c r="BI541" i="2"/>
  <c r="BH541" i="2"/>
  <c r="BG541" i="2"/>
  <c r="BE541" i="2"/>
  <c r="T541" i="2"/>
  <c r="R541" i="2"/>
  <c r="P541" i="2"/>
  <c r="BI540" i="2"/>
  <c r="BH540" i="2"/>
  <c r="BG540" i="2"/>
  <c r="BE540" i="2"/>
  <c r="T540" i="2"/>
  <c r="R540" i="2"/>
  <c r="P540" i="2"/>
  <c r="BI529" i="2"/>
  <c r="BH529" i="2"/>
  <c r="BG529" i="2"/>
  <c r="BE529" i="2"/>
  <c r="T529" i="2"/>
  <c r="R529" i="2"/>
  <c r="P529" i="2"/>
  <c r="BI528" i="2"/>
  <c r="BH528" i="2"/>
  <c r="BG528" i="2"/>
  <c r="BE528" i="2"/>
  <c r="T528" i="2"/>
  <c r="R528" i="2"/>
  <c r="P528" i="2"/>
  <c r="BI521" i="2"/>
  <c r="BH521" i="2"/>
  <c r="BG521" i="2"/>
  <c r="BE521" i="2"/>
  <c r="T521" i="2"/>
  <c r="R521" i="2"/>
  <c r="P521" i="2"/>
  <c r="BI514" i="2"/>
  <c r="BH514" i="2"/>
  <c r="BG514" i="2"/>
  <c r="BE514" i="2"/>
  <c r="T514" i="2"/>
  <c r="R514" i="2"/>
  <c r="P514" i="2"/>
  <c r="BI499" i="2"/>
  <c r="BH499" i="2"/>
  <c r="BG499" i="2"/>
  <c r="BE499" i="2"/>
  <c r="T499" i="2"/>
  <c r="R499" i="2"/>
  <c r="P499" i="2"/>
  <c r="BI493" i="2"/>
  <c r="BH493" i="2"/>
  <c r="BG493" i="2"/>
  <c r="BE493" i="2"/>
  <c r="T493" i="2"/>
  <c r="R493" i="2"/>
  <c r="P493" i="2"/>
  <c r="BI490" i="2"/>
  <c r="BH490" i="2"/>
  <c r="BG490" i="2"/>
  <c r="BE490" i="2"/>
  <c r="T490" i="2"/>
  <c r="R490" i="2"/>
  <c r="P490" i="2"/>
  <c r="BI487" i="2"/>
  <c r="BH487" i="2"/>
  <c r="BG487" i="2"/>
  <c r="BE487" i="2"/>
  <c r="T487" i="2"/>
  <c r="R487" i="2"/>
  <c r="P487" i="2"/>
  <c r="BI478" i="2"/>
  <c r="BH478" i="2"/>
  <c r="BG478" i="2"/>
  <c r="BE478" i="2"/>
  <c r="T478" i="2"/>
  <c r="R478" i="2"/>
  <c r="P478" i="2"/>
  <c r="BI466" i="2"/>
  <c r="BH466" i="2"/>
  <c r="BG466" i="2"/>
  <c r="BE466" i="2"/>
  <c r="T466" i="2"/>
  <c r="R466" i="2"/>
  <c r="P466" i="2"/>
  <c r="BI459" i="2"/>
  <c r="BH459" i="2"/>
  <c r="BG459" i="2"/>
  <c r="BE459" i="2"/>
  <c r="T459" i="2"/>
  <c r="R459" i="2"/>
  <c r="P459" i="2"/>
  <c r="BI458" i="2"/>
  <c r="BH458" i="2"/>
  <c r="BG458" i="2"/>
  <c r="BE458" i="2"/>
  <c r="T458" i="2"/>
  <c r="R458" i="2"/>
  <c r="P458" i="2"/>
  <c r="BI452" i="2"/>
  <c r="BH452" i="2"/>
  <c r="BG452" i="2"/>
  <c r="BE452" i="2"/>
  <c r="T452" i="2"/>
  <c r="R452" i="2"/>
  <c r="P452" i="2"/>
  <c r="BI444" i="2"/>
  <c r="BH444" i="2"/>
  <c r="BG444" i="2"/>
  <c r="BE444" i="2"/>
  <c r="T444" i="2"/>
  <c r="R444" i="2"/>
  <c r="P444" i="2"/>
  <c r="BI443" i="2"/>
  <c r="BH443" i="2"/>
  <c r="BG443" i="2"/>
  <c r="BE443" i="2"/>
  <c r="T443" i="2"/>
  <c r="R443" i="2"/>
  <c r="P443" i="2"/>
  <c r="BI439" i="2"/>
  <c r="BH439" i="2"/>
  <c r="BG439" i="2"/>
  <c r="BE439" i="2"/>
  <c r="T439" i="2"/>
  <c r="R439" i="2"/>
  <c r="P439" i="2"/>
  <c r="BI437" i="2"/>
  <c r="BH437" i="2"/>
  <c r="BG437" i="2"/>
  <c r="BE437" i="2"/>
  <c r="T437" i="2"/>
  <c r="R437" i="2"/>
  <c r="P437" i="2"/>
  <c r="BI434" i="2"/>
  <c r="BH434" i="2"/>
  <c r="BG434" i="2"/>
  <c r="BE434" i="2"/>
  <c r="T434" i="2"/>
  <c r="R434" i="2"/>
  <c r="P434" i="2"/>
  <c r="BI432" i="2"/>
  <c r="BH432" i="2"/>
  <c r="BG432" i="2"/>
  <c r="BE432" i="2"/>
  <c r="T432" i="2"/>
  <c r="R432" i="2"/>
  <c r="P432" i="2"/>
  <c r="BI429" i="2"/>
  <c r="BH429" i="2"/>
  <c r="BG429" i="2"/>
  <c r="BE429" i="2"/>
  <c r="T429" i="2"/>
  <c r="R429" i="2"/>
  <c r="P429" i="2"/>
  <c r="BI427" i="2"/>
  <c r="BH427" i="2"/>
  <c r="BG427" i="2"/>
  <c r="BE427" i="2"/>
  <c r="T427" i="2"/>
  <c r="R427" i="2"/>
  <c r="P427" i="2"/>
  <c r="BI425" i="2"/>
  <c r="BH425" i="2"/>
  <c r="BG425" i="2"/>
  <c r="BE425" i="2"/>
  <c r="T425" i="2"/>
  <c r="R425" i="2"/>
  <c r="P425" i="2"/>
  <c r="BI419" i="2"/>
  <c r="BH419" i="2"/>
  <c r="BG419" i="2"/>
  <c r="BE419" i="2"/>
  <c r="T419" i="2"/>
  <c r="R419" i="2"/>
  <c r="P419" i="2"/>
  <c r="BI411" i="2"/>
  <c r="BH411" i="2"/>
  <c r="BG411" i="2"/>
  <c r="BE411" i="2"/>
  <c r="T411" i="2"/>
  <c r="R411" i="2"/>
  <c r="P411" i="2"/>
  <c r="BI408" i="2"/>
  <c r="BH408" i="2"/>
  <c r="BG408" i="2"/>
  <c r="BE408" i="2"/>
  <c r="T408" i="2"/>
  <c r="R408" i="2"/>
  <c r="P408" i="2"/>
  <c r="BI402" i="2"/>
  <c r="BH402" i="2"/>
  <c r="BG402" i="2"/>
  <c r="BE402" i="2"/>
  <c r="T402" i="2"/>
  <c r="R402" i="2"/>
  <c r="P402" i="2"/>
  <c r="BI401" i="2"/>
  <c r="BH401" i="2"/>
  <c r="BG401" i="2"/>
  <c r="BE401" i="2"/>
  <c r="T401" i="2"/>
  <c r="R401" i="2"/>
  <c r="P401" i="2"/>
  <c r="BI400" i="2"/>
  <c r="BH400" i="2"/>
  <c r="BG400" i="2"/>
  <c r="BE400" i="2"/>
  <c r="T400" i="2"/>
  <c r="R400" i="2"/>
  <c r="P400" i="2"/>
  <c r="BI397" i="2"/>
  <c r="BH397" i="2"/>
  <c r="BG397" i="2"/>
  <c r="BE397" i="2"/>
  <c r="T397" i="2"/>
  <c r="R397" i="2"/>
  <c r="P397" i="2"/>
  <c r="BI395" i="2"/>
  <c r="BH395" i="2"/>
  <c r="BG395" i="2"/>
  <c r="BE395" i="2"/>
  <c r="T395" i="2"/>
  <c r="R395" i="2"/>
  <c r="P395" i="2"/>
  <c r="BI389" i="2"/>
  <c r="BH389" i="2"/>
  <c r="BG389" i="2"/>
  <c r="BE389" i="2"/>
  <c r="T389" i="2"/>
  <c r="R389" i="2"/>
  <c r="P389" i="2"/>
  <c r="BI383" i="2"/>
  <c r="BH383" i="2"/>
  <c r="BG383" i="2"/>
  <c r="BE383" i="2"/>
  <c r="T383" i="2"/>
  <c r="R383" i="2"/>
  <c r="P383" i="2"/>
  <c r="BI381" i="2"/>
  <c r="BH381" i="2"/>
  <c r="BG381" i="2"/>
  <c r="BE381" i="2"/>
  <c r="T381" i="2"/>
  <c r="R381" i="2"/>
  <c r="P381" i="2"/>
  <c r="BI379" i="2"/>
  <c r="BH379" i="2"/>
  <c r="BG379" i="2"/>
  <c r="BE379" i="2"/>
  <c r="T379" i="2"/>
  <c r="R379" i="2"/>
  <c r="P379" i="2"/>
  <c r="BI378" i="2"/>
  <c r="BH378" i="2"/>
  <c r="BG378" i="2"/>
  <c r="BE378" i="2"/>
  <c r="T378" i="2"/>
  <c r="R378" i="2"/>
  <c r="P378" i="2"/>
  <c r="BI377" i="2"/>
  <c r="BH377" i="2"/>
  <c r="BG377" i="2"/>
  <c r="BE377" i="2"/>
  <c r="T377" i="2"/>
  <c r="R377" i="2"/>
  <c r="P377" i="2"/>
  <c r="BI375" i="2"/>
  <c r="BH375" i="2"/>
  <c r="BG375" i="2"/>
  <c r="BE375" i="2"/>
  <c r="T375" i="2"/>
  <c r="R375" i="2"/>
  <c r="P375" i="2"/>
  <c r="BI371" i="2"/>
  <c r="BH371" i="2"/>
  <c r="BG371" i="2"/>
  <c r="BE371" i="2"/>
  <c r="T371" i="2"/>
  <c r="R371" i="2"/>
  <c r="P371" i="2"/>
  <c r="BI368" i="2"/>
  <c r="BH368" i="2"/>
  <c r="BG368" i="2"/>
  <c r="BE368" i="2"/>
  <c r="T368" i="2"/>
  <c r="R368" i="2"/>
  <c r="P368" i="2"/>
  <c r="BI366" i="2"/>
  <c r="BH366" i="2"/>
  <c r="BG366" i="2"/>
  <c r="BE366" i="2"/>
  <c r="T366" i="2"/>
  <c r="R366" i="2"/>
  <c r="P366" i="2"/>
  <c r="BI365" i="2"/>
  <c r="BH365" i="2"/>
  <c r="BG365" i="2"/>
  <c r="BE365" i="2"/>
  <c r="T365" i="2"/>
  <c r="R365" i="2"/>
  <c r="P365" i="2"/>
  <c r="BI364" i="2"/>
  <c r="BH364" i="2"/>
  <c r="BG364" i="2"/>
  <c r="BE364" i="2"/>
  <c r="T364" i="2"/>
  <c r="R364" i="2"/>
  <c r="P364" i="2"/>
  <c r="BI357" i="2"/>
  <c r="BH357" i="2"/>
  <c r="BG357" i="2"/>
  <c r="BE357" i="2"/>
  <c r="T357" i="2"/>
  <c r="R357" i="2"/>
  <c r="P357" i="2"/>
  <c r="BI344" i="2"/>
  <c r="BH344" i="2"/>
  <c r="BG344" i="2"/>
  <c r="BE344" i="2"/>
  <c r="T344" i="2"/>
  <c r="R344" i="2"/>
  <c r="P344" i="2"/>
  <c r="BI341" i="2"/>
  <c r="BH341" i="2"/>
  <c r="BG341" i="2"/>
  <c r="BE341" i="2"/>
  <c r="T341" i="2"/>
  <c r="R341" i="2"/>
  <c r="P341" i="2"/>
  <c r="BI339" i="2"/>
  <c r="BH339" i="2"/>
  <c r="BG339" i="2"/>
  <c r="BE339" i="2"/>
  <c r="T339" i="2"/>
  <c r="R339" i="2"/>
  <c r="P339" i="2"/>
  <c r="BI332" i="2"/>
  <c r="BH332" i="2"/>
  <c r="BG332" i="2"/>
  <c r="BE332" i="2"/>
  <c r="T332" i="2"/>
  <c r="R332" i="2"/>
  <c r="P332" i="2"/>
  <c r="BI328" i="2"/>
  <c r="BH328" i="2"/>
  <c r="BG328" i="2"/>
  <c r="BE328" i="2"/>
  <c r="T328" i="2"/>
  <c r="R328" i="2"/>
  <c r="P328" i="2"/>
  <c r="BI322" i="2"/>
  <c r="BH322" i="2"/>
  <c r="BG322" i="2"/>
  <c r="BE322" i="2"/>
  <c r="T322" i="2"/>
  <c r="R322" i="2"/>
  <c r="P322" i="2"/>
  <c r="BI317" i="2"/>
  <c r="BH317" i="2"/>
  <c r="BG317" i="2"/>
  <c r="BE317" i="2"/>
  <c r="T317" i="2"/>
  <c r="R317" i="2"/>
  <c r="P317" i="2"/>
  <c r="BI301" i="2"/>
  <c r="BH301" i="2"/>
  <c r="BG301" i="2"/>
  <c r="BE301" i="2"/>
  <c r="T301" i="2"/>
  <c r="R301" i="2"/>
  <c r="P301" i="2"/>
  <c r="BI298" i="2"/>
  <c r="BH298" i="2"/>
  <c r="BG298" i="2"/>
  <c r="BE298" i="2"/>
  <c r="T298" i="2"/>
  <c r="R298" i="2"/>
  <c r="P298" i="2"/>
  <c r="BI294" i="2"/>
  <c r="BH294" i="2"/>
  <c r="BG294" i="2"/>
  <c r="BE294" i="2"/>
  <c r="T294" i="2"/>
  <c r="R294" i="2"/>
  <c r="P294" i="2"/>
  <c r="BI285" i="2"/>
  <c r="BH285" i="2"/>
  <c r="BG285" i="2"/>
  <c r="BE285" i="2"/>
  <c r="T285" i="2"/>
  <c r="R285" i="2"/>
  <c r="P285" i="2"/>
  <c r="BI277" i="2"/>
  <c r="BH277" i="2"/>
  <c r="BG277" i="2"/>
  <c r="BE277" i="2"/>
  <c r="T277" i="2"/>
  <c r="R277" i="2"/>
  <c r="P277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2" i="2"/>
  <c r="BH262" i="2"/>
  <c r="BG262" i="2"/>
  <c r="BE262" i="2"/>
  <c r="T262" i="2"/>
  <c r="R262" i="2"/>
  <c r="P262" i="2"/>
  <c r="BI260" i="2"/>
  <c r="BH260" i="2"/>
  <c r="BG260" i="2"/>
  <c r="BE260" i="2"/>
  <c r="T260" i="2"/>
  <c r="R260" i="2"/>
  <c r="P260" i="2"/>
  <c r="BI258" i="2"/>
  <c r="BH258" i="2"/>
  <c r="BG258" i="2"/>
  <c r="BE258" i="2"/>
  <c r="T258" i="2"/>
  <c r="R258" i="2"/>
  <c r="P258" i="2"/>
  <c r="BI254" i="2"/>
  <c r="BH254" i="2"/>
  <c r="BG254" i="2"/>
  <c r="BE254" i="2"/>
  <c r="T254" i="2"/>
  <c r="R254" i="2"/>
  <c r="P254" i="2"/>
  <c r="BI250" i="2"/>
  <c r="BH250" i="2"/>
  <c r="BG250" i="2"/>
  <c r="BE250" i="2"/>
  <c r="T250" i="2"/>
  <c r="R250" i="2"/>
  <c r="P250" i="2"/>
  <c r="BI247" i="2"/>
  <c r="BH247" i="2"/>
  <c r="BG247" i="2"/>
  <c r="BE247" i="2"/>
  <c r="T247" i="2"/>
  <c r="R247" i="2"/>
  <c r="P247" i="2"/>
  <c r="BI244" i="2"/>
  <c r="BH244" i="2"/>
  <c r="BG244" i="2"/>
  <c r="BE244" i="2"/>
  <c r="T244" i="2"/>
  <c r="R244" i="2"/>
  <c r="P244" i="2"/>
  <c r="BI239" i="2"/>
  <c r="BH239" i="2"/>
  <c r="BG239" i="2"/>
  <c r="BE239" i="2"/>
  <c r="T239" i="2"/>
  <c r="R239" i="2"/>
  <c r="P239" i="2"/>
  <c r="BI234" i="2"/>
  <c r="BH234" i="2"/>
  <c r="BG234" i="2"/>
  <c r="BE234" i="2"/>
  <c r="T234" i="2"/>
  <c r="R234" i="2"/>
  <c r="P234" i="2"/>
  <c r="BI216" i="2"/>
  <c r="BH216" i="2"/>
  <c r="BG216" i="2"/>
  <c r="BE216" i="2"/>
  <c r="T216" i="2"/>
  <c r="R216" i="2"/>
  <c r="P216" i="2"/>
  <c r="BI211" i="2"/>
  <c r="BH211" i="2"/>
  <c r="BG211" i="2"/>
  <c r="BE211" i="2"/>
  <c r="T211" i="2"/>
  <c r="R211" i="2"/>
  <c r="P211" i="2"/>
  <c r="BI208" i="2"/>
  <c r="BH208" i="2"/>
  <c r="BG208" i="2"/>
  <c r="BE208" i="2"/>
  <c r="T208" i="2"/>
  <c r="R208" i="2"/>
  <c r="P208" i="2"/>
  <c r="BI206" i="2"/>
  <c r="BH206" i="2"/>
  <c r="BG206" i="2"/>
  <c r="BE206" i="2"/>
  <c r="T206" i="2"/>
  <c r="R206" i="2"/>
  <c r="P206" i="2"/>
  <c r="BI204" i="2"/>
  <c r="BH204" i="2"/>
  <c r="BG204" i="2"/>
  <c r="BE204" i="2"/>
  <c r="T204" i="2"/>
  <c r="R204" i="2"/>
  <c r="P204" i="2"/>
  <c r="BI188" i="2"/>
  <c r="BH188" i="2"/>
  <c r="BG188" i="2"/>
  <c r="BE188" i="2"/>
  <c r="T188" i="2"/>
  <c r="R188" i="2"/>
  <c r="P188" i="2"/>
  <c r="BI169" i="2"/>
  <c r="BH169" i="2"/>
  <c r="BG169" i="2"/>
  <c r="BE169" i="2"/>
  <c r="T169" i="2"/>
  <c r="R169" i="2"/>
  <c r="P169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0" i="2"/>
  <c r="BH160" i="2"/>
  <c r="BG160" i="2"/>
  <c r="BE160" i="2"/>
  <c r="T160" i="2"/>
  <c r="R160" i="2"/>
  <c r="P160" i="2"/>
  <c r="BI158" i="2"/>
  <c r="BH158" i="2"/>
  <c r="BG158" i="2"/>
  <c r="BE158" i="2"/>
  <c r="T158" i="2"/>
  <c r="R158" i="2"/>
  <c r="P158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1" i="2"/>
  <c r="BH151" i="2"/>
  <c r="BG151" i="2"/>
  <c r="BE151" i="2"/>
  <c r="T151" i="2"/>
  <c r="R151" i="2"/>
  <c r="P151" i="2"/>
  <c r="J145" i="2"/>
  <c r="J144" i="2"/>
  <c r="F142" i="2"/>
  <c r="E140" i="2"/>
  <c r="J92" i="2"/>
  <c r="J91" i="2"/>
  <c r="F89" i="2"/>
  <c r="E87" i="2"/>
  <c r="J18" i="2"/>
  <c r="E18" i="2"/>
  <c r="F92" i="2" s="1"/>
  <c r="J17" i="2"/>
  <c r="J15" i="2"/>
  <c r="E15" i="2"/>
  <c r="F91" i="2" s="1"/>
  <c r="J14" i="2"/>
  <c r="J12" i="2"/>
  <c r="J89" i="2"/>
  <c r="E7" i="2"/>
  <c r="E138" i="2" s="1"/>
  <c r="L90" i="1"/>
  <c r="AM90" i="1"/>
  <c r="AM89" i="1"/>
  <c r="L89" i="1"/>
  <c r="AM87" i="1"/>
  <c r="L87" i="1"/>
  <c r="L85" i="1"/>
  <c r="L84" i="1"/>
  <c r="J1880" i="2"/>
  <c r="BK1856" i="2"/>
  <c r="BK1831" i="2"/>
  <c r="J1825" i="2"/>
  <c r="J1785" i="2"/>
  <c r="BK1752" i="2"/>
  <c r="J1708" i="2"/>
  <c r="J1622" i="2"/>
  <c r="BK1314" i="2"/>
  <c r="BK1169" i="2"/>
  <c r="J1135" i="2"/>
  <c r="J1010" i="2"/>
  <c r="BK867" i="2"/>
  <c r="J750" i="2"/>
  <c r="BK401" i="2"/>
  <c r="J294" i="2"/>
  <c r="J1884" i="2"/>
  <c r="BK1850" i="2"/>
  <c r="BK737" i="2"/>
  <c r="BK622" i="2"/>
  <c r="J540" i="2"/>
  <c r="BK260" i="2"/>
  <c r="BK151" i="2"/>
  <c r="BK1908" i="2"/>
  <c r="J1878" i="2"/>
  <c r="BK1862" i="2"/>
  <c r="J1777" i="2"/>
  <c r="J1722" i="2"/>
  <c r="BK1513" i="2"/>
  <c r="BK760" i="2"/>
  <c r="BK667" i="2"/>
  <c r="BK557" i="2"/>
  <c r="BK419" i="2"/>
  <c r="BK377" i="2"/>
  <c r="BK258" i="2"/>
  <c r="J1913" i="2"/>
  <c r="BK897" i="2"/>
  <c r="J758" i="2"/>
  <c r="BK529" i="2"/>
  <c r="J434" i="2"/>
  <c r="J260" i="2"/>
  <c r="J206" i="2"/>
  <c r="AS96" i="1"/>
  <c r="BK1788" i="2"/>
  <c r="J1765" i="2"/>
  <c r="J1740" i="2"/>
  <c r="J1402" i="2"/>
  <c r="J1336" i="2"/>
  <c r="J1196" i="2"/>
  <c r="BK1172" i="2"/>
  <c r="BK1161" i="2"/>
  <c r="J1124" i="2"/>
  <c r="J993" i="2"/>
  <c r="BK957" i="2"/>
  <c r="J807" i="2"/>
  <c r="J649" i="2"/>
  <c r="BK545" i="2"/>
  <c r="J452" i="2"/>
  <c r="BK397" i="2"/>
  <c r="BK2209" i="2"/>
  <c r="BK2015" i="2"/>
  <c r="BK1980" i="2"/>
  <c r="J1960" i="2"/>
  <c r="J1943" i="2"/>
  <c r="BK1930" i="2"/>
  <c r="BK796" i="2"/>
  <c r="J1888" i="2"/>
  <c r="BK1854" i="2"/>
  <c r="J1832" i="2"/>
  <c r="BK1790" i="2"/>
  <c r="BK1767" i="2"/>
  <c r="J1704" i="2"/>
  <c r="BK1530" i="2"/>
  <c r="BK1452" i="2"/>
  <c r="J1405" i="2"/>
  <c r="BK1342" i="2"/>
  <c r="BK1316" i="2"/>
  <c r="BK1205" i="2"/>
  <c r="BK1190" i="2"/>
  <c r="J1170" i="2"/>
  <c r="J1156" i="2"/>
  <c r="BK1138" i="2"/>
  <c r="BK744" i="2"/>
  <c r="J543" i="2"/>
  <c r="BK466" i="2"/>
  <c r="J429" i="2"/>
  <c r="J366" i="2"/>
  <c r="J277" i="2"/>
  <c r="J160" i="2"/>
  <c r="BK2085" i="2"/>
  <c r="J2061" i="2"/>
  <c r="J1961" i="2"/>
  <c r="J1899" i="2"/>
  <c r="BK1853" i="2"/>
  <c r="J1676" i="2"/>
  <c r="J1585" i="2"/>
  <c r="J1476" i="2"/>
  <c r="BK1243" i="2"/>
  <c r="BK1182" i="2"/>
  <c r="J1125" i="2"/>
  <c r="BK1004" i="2"/>
  <c r="BK885" i="2"/>
  <c r="BK707" i="2"/>
  <c r="J269" i="2"/>
  <c r="J2348" i="2"/>
  <c r="BK2237" i="2"/>
  <c r="J1938" i="2"/>
  <c r="J1890" i="2"/>
  <c r="J796" i="2"/>
  <c r="J490" i="2"/>
  <c r="J365" i="2"/>
  <c r="BK2348" i="2"/>
  <c r="BK2202" i="2"/>
  <c r="BK2154" i="2"/>
  <c r="BK2084" i="2"/>
  <c r="BK2012" i="2"/>
  <c r="J2007" i="2"/>
  <c r="J1999" i="2"/>
  <c r="J1971" i="2"/>
  <c r="BK1958" i="2"/>
  <c r="J1930" i="2"/>
  <c r="J2269" i="2"/>
  <c r="J2183" i="2"/>
  <c r="J2160" i="2"/>
  <c r="BK2111" i="2"/>
  <c r="BK2028" i="2"/>
  <c r="BK2006" i="2"/>
  <c r="J1993" i="2"/>
  <c r="BK1968" i="2"/>
  <c r="J1870" i="2"/>
  <c r="J1855" i="2"/>
  <c r="BK1848" i="2"/>
  <c r="BK1829" i="2"/>
  <c r="J1823" i="2"/>
  <c r="J1793" i="2"/>
  <c r="BK1655" i="2"/>
  <c r="J1527" i="2"/>
  <c r="J1447" i="2"/>
  <c r="J1345" i="2"/>
  <c r="J1213" i="2"/>
  <c r="BK1189" i="2"/>
  <c r="BK1184" i="2"/>
  <c r="J1157" i="2"/>
  <c r="J1132" i="2"/>
  <c r="BK989" i="2"/>
  <c r="BK844" i="2"/>
  <c r="J742" i="2"/>
  <c r="J622" i="2"/>
  <c r="BK371" i="2"/>
  <c r="J285" i="2"/>
  <c r="BK166" i="2"/>
  <c r="J2194" i="2"/>
  <c r="J2064" i="2"/>
  <c r="J1995" i="2"/>
  <c r="J1941" i="2"/>
  <c r="J1929" i="2"/>
  <c r="BK1884" i="2"/>
  <c r="J1771" i="2"/>
  <c r="BK1613" i="2"/>
  <c r="BK1497" i="2"/>
  <c r="J1195" i="2"/>
  <c r="J1148" i="2"/>
  <c r="BK651" i="2"/>
  <c r="J514" i="2"/>
  <c r="J357" i="2"/>
  <c r="BK206" i="2"/>
  <c r="BK2269" i="2"/>
  <c r="BK2193" i="2"/>
  <c r="BK2011" i="2"/>
  <c r="BK1949" i="2"/>
  <c r="BK1939" i="2"/>
  <c r="BK1928" i="2"/>
  <c r="J1910" i="2"/>
  <c r="J1885" i="2"/>
  <c r="J1844" i="2"/>
  <c r="J1831" i="2"/>
  <c r="BK1819" i="2"/>
  <c r="J1764" i="2"/>
  <c r="BK1713" i="2"/>
  <c r="BK1633" i="2"/>
  <c r="BK1543" i="2"/>
  <c r="J1506" i="2"/>
  <c r="BK1409" i="2"/>
  <c r="BK1391" i="2"/>
  <c r="BK1361" i="2"/>
  <c r="J1304" i="2"/>
  <c r="J1205" i="2"/>
  <c r="J1193" i="2"/>
  <c r="BK1180" i="2"/>
  <c r="BK1167" i="2"/>
  <c r="J1161" i="2"/>
  <c r="J1154" i="2"/>
  <c r="J969" i="2"/>
  <c r="J918" i="2"/>
  <c r="J885" i="2"/>
  <c r="J762" i="2"/>
  <c r="J746" i="2"/>
  <c r="J576" i="2"/>
  <c r="BK204" i="2"/>
  <c r="J156" i="2"/>
  <c r="J2268" i="2"/>
  <c r="BK2194" i="2"/>
  <c r="BK2074" i="2"/>
  <c r="J2012" i="2"/>
  <c r="BK1166" i="2"/>
  <c r="J1145" i="2"/>
  <c r="J1032" i="2"/>
  <c r="J989" i="2"/>
  <c r="BK828" i="2"/>
  <c r="J444" i="2"/>
  <c r="BK364" i="2"/>
  <c r="J234" i="2"/>
  <c r="BK1972" i="2"/>
  <c r="J1942" i="2"/>
  <c r="J1924" i="2"/>
  <c r="J1861" i="2"/>
  <c r="J295" i="3"/>
  <c r="BK338" i="3"/>
  <c r="J187" i="3"/>
  <c r="J239" i="3"/>
  <c r="BK133" i="3"/>
  <c r="BK295" i="3"/>
  <c r="J216" i="3"/>
  <c r="J185" i="3"/>
  <c r="BK215" i="3"/>
  <c r="BK185" i="3"/>
  <c r="BK368" i="3"/>
  <c r="BK412" i="3"/>
  <c r="J359" i="3"/>
  <c r="BK162" i="3"/>
  <c r="J317" i="4"/>
  <c r="J282" i="4"/>
  <c r="BK215" i="4"/>
  <c r="BK370" i="4"/>
  <c r="J310" i="4"/>
  <c r="BK216" i="4"/>
  <c r="BK157" i="4"/>
  <c r="BK434" i="4"/>
  <c r="BK368" i="4"/>
  <c r="BK489" i="4"/>
  <c r="BK422" i="4"/>
  <c r="BK479" i="4"/>
  <c r="J406" i="4"/>
  <c r="J291" i="4"/>
  <c r="BK291" i="4"/>
  <c r="BK349" i="4"/>
  <c r="J215" i="4"/>
  <c r="BK246" i="5"/>
  <c r="BK236" i="5"/>
  <c r="BK181" i="5"/>
  <c r="J147" i="5"/>
  <c r="J261" i="5"/>
  <c r="J211" i="5"/>
  <c r="BK158" i="5"/>
  <c r="BK135" i="5"/>
  <c r="BK196" i="5"/>
  <c r="J162" i="5"/>
  <c r="J137" i="5"/>
  <c r="J251" i="5"/>
  <c r="J217" i="5"/>
  <c r="BK200" i="5"/>
  <c r="BK141" i="5"/>
  <c r="BK233" i="5"/>
  <c r="J189" i="5"/>
  <c r="J148" i="5"/>
  <c r="J237" i="5"/>
  <c r="BK224" i="5"/>
  <c r="BK178" i="5"/>
  <c r="J224" i="5"/>
  <c r="BK151" i="5"/>
  <c r="BK289" i="5"/>
  <c r="J283" i="5"/>
  <c r="J276" i="5"/>
  <c r="J246" i="5"/>
  <c r="BK234" i="5"/>
  <c r="BK195" i="5"/>
  <c r="BK165" i="5"/>
  <c r="J223" i="5"/>
  <c r="J143" i="5"/>
  <c r="J235" i="5"/>
  <c r="BK276" i="5"/>
  <c r="BK241" i="5"/>
  <c r="J226" i="5"/>
  <c r="J181" i="5"/>
  <c r="J289" i="5"/>
  <c r="BK270" i="5"/>
  <c r="J221" i="5"/>
  <c r="BK216" i="5"/>
  <c r="J188" i="5"/>
  <c r="J139" i="6"/>
  <c r="J180" i="6"/>
  <c r="J162" i="6"/>
  <c r="J133" i="6"/>
  <c r="J176" i="6"/>
  <c r="BK156" i="6"/>
  <c r="BK129" i="6"/>
  <c r="BK153" i="6"/>
  <c r="J131" i="6"/>
  <c r="J172" i="7"/>
  <c r="BK170" i="7"/>
  <c r="BK158" i="7"/>
  <c r="J136" i="7"/>
  <c r="J229" i="8"/>
  <c r="BK208" i="8"/>
  <c r="J150" i="8"/>
  <c r="BK140" i="8"/>
  <c r="J163" i="8"/>
  <c r="J258" i="8"/>
  <c r="J230" i="8"/>
  <c r="BK196" i="8"/>
  <c r="J181" i="8"/>
  <c r="BK264" i="8"/>
  <c r="BK214" i="9"/>
  <c r="J187" i="9"/>
  <c r="J221" i="9"/>
  <c r="BK182" i="9"/>
  <c r="BK221" i="9"/>
  <c r="BK223" i="9"/>
  <c r="BK195" i="10"/>
  <c r="BK180" i="10"/>
  <c r="J150" i="10"/>
  <c r="J140" i="10"/>
  <c r="J195" i="10"/>
  <c r="BK153" i="10"/>
  <c r="BK218" i="10"/>
  <c r="J149" i="10"/>
  <c r="J167" i="10"/>
  <c r="BK207" i="10"/>
  <c r="J180" i="10"/>
  <c r="J179" i="10"/>
  <c r="BK183" i="10"/>
  <c r="BK166" i="10"/>
  <c r="BK147" i="11"/>
  <c r="BK196" i="12"/>
  <c r="BK158" i="12"/>
  <c r="BK134" i="12"/>
  <c r="J150" i="12"/>
  <c r="BK154" i="12"/>
  <c r="BK181" i="12"/>
  <c r="BK168" i="13"/>
  <c r="BK156" i="13"/>
  <c r="BK157" i="14"/>
  <c r="BK160" i="14"/>
  <c r="BK159" i="14"/>
  <c r="J139" i="14"/>
  <c r="J157" i="14"/>
  <c r="BK139" i="15"/>
  <c r="J141" i="15"/>
  <c r="J1906" i="2"/>
  <c r="BK1870" i="2"/>
  <c r="BK1841" i="2"/>
  <c r="J1826" i="2"/>
  <c r="BK1805" i="2"/>
  <c r="J1767" i="2"/>
  <c r="J1750" i="2"/>
  <c r="J1641" i="2"/>
  <c r="J1358" i="2"/>
  <c r="J1306" i="2"/>
  <c r="BK1173" i="2"/>
  <c r="BK1143" i="2"/>
  <c r="BK1036" i="2"/>
  <c r="BK889" i="2"/>
  <c r="J798" i="2"/>
  <c r="J466" i="2"/>
  <c r="J332" i="2"/>
  <c r="J1873" i="2"/>
  <c r="BK1837" i="2"/>
  <c r="BK735" i="2"/>
  <c r="BK601" i="2"/>
  <c r="J301" i="2"/>
  <c r="BK158" i="2"/>
  <c r="BK1910" i="2"/>
  <c r="BK1880" i="2"/>
  <c r="BK1868" i="2"/>
  <c r="BK1835" i="2"/>
  <c r="BK1768" i="2"/>
  <c r="BK1643" i="2"/>
  <c r="J1444" i="2"/>
  <c r="BK691" i="2"/>
  <c r="BK604" i="2"/>
  <c r="J601" i="2"/>
  <c r="BK528" i="2"/>
  <c r="J378" i="2"/>
  <c r="J268" i="2"/>
  <c r="J1916" i="2"/>
  <c r="J1889" i="2"/>
  <c r="BK839" i="2"/>
  <c r="J745" i="2"/>
  <c r="J541" i="2"/>
  <c r="BK514" i="2"/>
  <c r="BK425" i="2"/>
  <c r="BK216" i="2"/>
  <c r="J164" i="2"/>
  <c r="J154" i="2"/>
  <c r="BK1916" i="2"/>
  <c r="BK1889" i="2"/>
  <c r="BK1865" i="2"/>
  <c r="J1843" i="2"/>
  <c r="BK1820" i="2"/>
  <c r="J1806" i="2"/>
  <c r="J1789" i="2"/>
  <c r="BK1785" i="2"/>
  <c r="J1754" i="2"/>
  <c r="J1415" i="2"/>
  <c r="J1361" i="2"/>
  <c r="BK1312" i="2"/>
  <c r="BK1186" i="2"/>
  <c r="BK1168" i="2"/>
  <c r="BK1125" i="2"/>
  <c r="BK1032" i="2"/>
  <c r="J991" i="2"/>
  <c r="BK924" i="2"/>
  <c r="BK877" i="2"/>
  <c r="J651" i="2"/>
  <c r="BK551" i="2"/>
  <c r="J487" i="2"/>
  <c r="BK434" i="2"/>
  <c r="J247" i="2"/>
  <c r="J2385" i="2"/>
  <c r="BK2234" i="2"/>
  <c r="BK2200" i="2"/>
  <c r="BK2063" i="2"/>
  <c r="J1981" i="2"/>
  <c r="J1962" i="2"/>
  <c r="J1947" i="2"/>
  <c r="BK1927" i="2"/>
  <c r="J1894" i="2"/>
  <c r="BK1873" i="2"/>
  <c r="BK1838" i="2"/>
  <c r="J1802" i="2"/>
  <c r="BK1778" i="2"/>
  <c r="BK1706" i="2"/>
  <c r="J1557" i="2"/>
  <c r="J1493" i="2"/>
  <c r="BK1432" i="2"/>
  <c r="BK1358" i="2"/>
  <c r="BK1325" i="2"/>
  <c r="BK1241" i="2"/>
  <c r="BK1196" i="2"/>
  <c r="BK1178" i="2"/>
  <c r="BK1157" i="2"/>
  <c r="BK1150" i="2"/>
  <c r="BK967" i="2"/>
  <c r="BK758" i="2"/>
  <c r="J557" i="2"/>
  <c r="BK452" i="2"/>
  <c r="J389" i="2"/>
  <c r="BK2368" i="2"/>
  <c r="J2084" i="2"/>
  <c r="J1972" i="2"/>
  <c r="BK1924" i="2"/>
  <c r="J1868" i="2"/>
  <c r="BK1839" i="2"/>
  <c r="J1633" i="2"/>
  <c r="BK1557" i="2"/>
  <c r="BK1320" i="2"/>
  <c r="J1189" i="2"/>
  <c r="J1137" i="2"/>
  <c r="J1065" i="2"/>
  <c r="BK980" i="2"/>
  <c r="J737" i="2"/>
  <c r="J383" i="2"/>
  <c r="J2328" i="2"/>
  <c r="BK2277" i="2"/>
  <c r="J1946" i="2"/>
  <c r="J1922" i="2"/>
  <c r="BK1907" i="2"/>
  <c r="J877" i="2"/>
  <c r="BK710" i="2"/>
  <c r="J151" i="2"/>
  <c r="BK2328" i="2"/>
  <c r="J2189" i="2"/>
  <c r="J2120" i="2"/>
  <c r="J2066" i="2"/>
  <c r="J2010" i="2"/>
  <c r="J2005" i="2"/>
  <c r="J1980" i="2"/>
  <c r="BK1963" i="2"/>
  <c r="BK1950" i="2"/>
  <c r="BK1898" i="2"/>
  <c r="BK2307" i="2"/>
  <c r="J2231" i="2"/>
  <c r="J2154" i="2"/>
  <c r="J2126" i="2"/>
  <c r="BK2061" i="2"/>
  <c r="J2009" i="2"/>
  <c r="BK2005" i="2"/>
  <c r="J1992" i="2"/>
  <c r="BK1967" i="2"/>
  <c r="BK1869" i="2"/>
  <c r="J1863" i="2"/>
  <c r="BK1851" i="2"/>
  <c r="BK1832" i="2"/>
  <c r="J1824" i="2"/>
  <c r="J1808" i="2"/>
  <c r="BK1766" i="2"/>
  <c r="J1683" i="2"/>
  <c r="J1615" i="2"/>
  <c r="J1513" i="2"/>
  <c r="BK1345" i="2"/>
  <c r="BK1328" i="2"/>
  <c r="BK1187" i="2"/>
  <c r="BK1176" i="2"/>
  <c r="J1143" i="2"/>
  <c r="J1129" i="2"/>
  <c r="BK993" i="2"/>
  <c r="BK806" i="2"/>
  <c r="J735" i="2"/>
  <c r="J572" i="2"/>
  <c r="J437" i="2"/>
  <c r="BK332" i="2"/>
  <c r="J254" i="2"/>
  <c r="J2290" i="2"/>
  <c r="J2200" i="2"/>
  <c r="J2015" i="2"/>
  <c r="J1956" i="2"/>
  <c r="J1932" i="2"/>
  <c r="J1897" i="2"/>
  <c r="BK1877" i="2"/>
  <c r="BK1821" i="2"/>
  <c r="J1691" i="2"/>
  <c r="BK1415" i="2"/>
  <c r="J1197" i="2"/>
  <c r="BK998" i="2"/>
  <c r="J625" i="2"/>
  <c r="J499" i="2"/>
  <c r="BK294" i="2"/>
  <c r="BK2374" i="2"/>
  <c r="BK2308" i="2"/>
  <c r="J2202" i="2"/>
  <c r="J2058" i="2"/>
  <c r="J1952" i="2"/>
  <c r="BK1943" i="2"/>
  <c r="J1927" i="2"/>
  <c r="J1903" i="2"/>
  <c r="J1883" i="2"/>
  <c r="BK1872" i="2"/>
  <c r="BK1836" i="2"/>
  <c r="BK1823" i="2"/>
  <c r="BK1789" i="2"/>
  <c r="J1755" i="2"/>
  <c r="BK1722" i="2"/>
  <c r="J1597" i="2"/>
  <c r="J1521" i="2"/>
  <c r="BK1469" i="2"/>
  <c r="BK1405" i="2"/>
  <c r="BK1370" i="2"/>
  <c r="J1320" i="2"/>
  <c r="BK1310" i="2"/>
  <c r="BK1213" i="2"/>
  <c r="BK1194" i="2"/>
  <c r="BK1181" i="2"/>
  <c r="J1173" i="2"/>
  <c r="BK1165" i="2"/>
  <c r="BK1137" i="2"/>
  <c r="BK959" i="2"/>
  <c r="J914" i="2"/>
  <c r="J818" i="2"/>
  <c r="J747" i="2"/>
  <c r="J368" i="2"/>
  <c r="BK169" i="2"/>
  <c r="J158" i="2"/>
  <c r="BK2291" i="2"/>
  <c r="J2218" i="2"/>
  <c r="J2076" i="2"/>
  <c r="BK2066" i="2"/>
  <c r="BK2010" i="2"/>
  <c r="J1968" i="2"/>
  <c r="BK1956" i="2"/>
  <c r="BK1945" i="2"/>
  <c r="J1934" i="2"/>
  <c r="J1898" i="2"/>
  <c r="BK1849" i="2"/>
  <c r="J1840" i="2"/>
  <c r="BK1809" i="2"/>
  <c r="BK1710" i="2"/>
  <c r="J1655" i="2"/>
  <c r="J1543" i="2"/>
  <c r="J1409" i="2"/>
  <c r="J1365" i="2"/>
  <c r="BK1326" i="2"/>
  <c r="J1202" i="2"/>
  <c r="BK1185" i="2"/>
  <c r="BK1164" i="2"/>
  <c r="J1138" i="2"/>
  <c r="BK1046" i="2"/>
  <c r="BK1010" i="2"/>
  <c r="BK914" i="2"/>
  <c r="J667" i="2"/>
  <c r="BK427" i="2"/>
  <c r="J317" i="2"/>
  <c r="BK188" i="2"/>
  <c r="BK1994" i="2"/>
  <c r="J1945" i="2"/>
  <c r="BK1921" i="2"/>
  <c r="J1865" i="2"/>
  <c r="J349" i="3"/>
  <c r="J272" i="3"/>
  <c r="BK357" i="3"/>
  <c r="BK263" i="3"/>
  <c r="J377" i="3"/>
  <c r="J133" i="3"/>
  <c r="J362" i="4"/>
  <c r="BK146" i="4"/>
  <c r="BK247" i="4"/>
  <c r="J448" i="4"/>
  <c r="J490" i="4"/>
  <c r="BK317" i="4"/>
  <c r="BK448" i="4"/>
  <c r="BK406" i="4"/>
  <c r="BK344" i="4"/>
  <c r="J434" i="4"/>
  <c r="BK310" i="4"/>
  <c r="J450" i="4"/>
  <c r="J157" i="4"/>
  <c r="J262" i="5"/>
  <c r="J240" i="5"/>
  <c r="BK218" i="5"/>
  <c r="J178" i="5"/>
  <c r="BK143" i="5"/>
  <c r="BK260" i="5"/>
  <c r="J200" i="5"/>
  <c r="BK184" i="5"/>
  <c r="BK157" i="5"/>
  <c r="J258" i="5"/>
  <c r="J171" i="5"/>
  <c r="BK148" i="5"/>
  <c r="BK263" i="5"/>
  <c r="J187" i="5"/>
  <c r="BK271" i="5"/>
  <c r="J216" i="5"/>
  <c r="J198" i="5"/>
  <c r="J152" i="5"/>
  <c r="J267" i="5"/>
  <c r="BK215" i="5"/>
  <c r="J167" i="5"/>
  <c r="J149" i="5"/>
  <c r="J231" i="5"/>
  <c r="BK188" i="5"/>
  <c r="BK164" i="5"/>
  <c r="BK171" i="5"/>
  <c r="BK251" i="5"/>
  <c r="BK194" i="5"/>
  <c r="J257" i="5"/>
  <c r="BK240" i="5"/>
  <c r="BK227" i="5"/>
  <c r="J156" i="5"/>
  <c r="J232" i="5"/>
  <c r="BK267" i="5"/>
  <c r="BK217" i="5"/>
  <c r="BK235" i="5"/>
  <c r="J210" i="5"/>
  <c r="J190" i="6"/>
  <c r="BK191" i="6"/>
  <c r="J130" i="6"/>
  <c r="BK150" i="6"/>
  <c r="BK133" i="6"/>
  <c r="BK154" i="6"/>
  <c r="BK158" i="6"/>
  <c r="BK130" i="6"/>
  <c r="BK136" i="6"/>
  <c r="J169" i="6"/>
  <c r="BK170" i="6"/>
  <c r="J138" i="7"/>
  <c r="J134" i="7"/>
  <c r="BK144" i="7"/>
  <c r="BK133" i="7"/>
  <c r="J256" i="8"/>
  <c r="BK214" i="8"/>
  <c r="J157" i="8"/>
  <c r="BK284" i="8"/>
  <c r="BK173" i="8"/>
  <c r="BK263" i="8"/>
  <c r="BK229" i="8"/>
  <c r="J190" i="8"/>
  <c r="J263" i="8"/>
  <c r="BK210" i="8"/>
  <c r="BK217" i="9"/>
  <c r="J222" i="9"/>
  <c r="BK174" i="9"/>
  <c r="J156" i="9"/>
  <c r="J193" i="9"/>
  <c r="J216" i="9"/>
  <c r="J199" i="10"/>
  <c r="BK174" i="10"/>
  <c r="BK216" i="10"/>
  <c r="J139" i="10"/>
  <c r="J184" i="10"/>
  <c r="BK136" i="11"/>
  <c r="J156" i="11"/>
  <c r="BK148" i="11"/>
  <c r="J158" i="11"/>
  <c r="J147" i="11"/>
  <c r="J193" i="12"/>
  <c r="BK178" i="12"/>
  <c r="J176" i="12"/>
  <c r="BK167" i="12"/>
  <c r="BK200" i="12"/>
  <c r="J173" i="12"/>
  <c r="J135" i="12"/>
  <c r="J187" i="12"/>
  <c r="J167" i="12"/>
  <c r="BK192" i="12"/>
  <c r="BK166" i="12"/>
  <c r="J149" i="13"/>
  <c r="J178" i="13"/>
  <c r="J167" i="13"/>
  <c r="J171" i="13"/>
  <c r="J154" i="13"/>
  <c r="J189" i="13"/>
  <c r="J162" i="13"/>
  <c r="BK154" i="13"/>
  <c r="BK164" i="13"/>
  <c r="J182" i="13"/>
  <c r="BK161" i="13"/>
  <c r="BK154" i="14"/>
  <c r="BK140" i="14"/>
  <c r="J160" i="14"/>
  <c r="BK161" i="14"/>
  <c r="J159" i="14"/>
  <c r="BK143" i="14"/>
  <c r="BK135" i="15"/>
  <c r="BK128" i="15"/>
  <c r="J157" i="6"/>
  <c r="BK143" i="6"/>
  <c r="BK177" i="6"/>
  <c r="BK132" i="7"/>
  <c r="BK161" i="7"/>
  <c r="J169" i="7"/>
  <c r="BK134" i="7"/>
  <c r="J132" i="7"/>
  <c r="J242" i="8"/>
  <c r="BK211" i="8"/>
  <c r="BK152" i="8"/>
  <c r="BK213" i="8"/>
  <c r="J184" i="8"/>
  <c r="J152" i="8"/>
  <c r="BK256" i="8"/>
  <c r="BK220" i="8"/>
  <c r="J200" i="8"/>
  <c r="J288" i="8"/>
  <c r="BK250" i="8"/>
  <c r="J220" i="8"/>
  <c r="J248" i="8"/>
  <c r="J254" i="8"/>
  <c r="J228" i="8"/>
  <c r="J255" i="8"/>
  <c r="J285" i="8"/>
  <c r="BK191" i="8"/>
  <c r="BK268" i="8"/>
  <c r="J205" i="8"/>
  <c r="J140" i="8"/>
  <c r="J179" i="9"/>
  <c r="J185" i="9"/>
  <c r="BK210" i="9"/>
  <c r="BK206" i="9"/>
  <c r="BK158" i="9"/>
  <c r="BK134" i="9"/>
  <c r="J159" i="9"/>
  <c r="BK178" i="9"/>
  <c r="J211" i="9"/>
  <c r="J184" i="9"/>
  <c r="BK224" i="9"/>
  <c r="J164" i="9"/>
  <c r="J140" i="9"/>
  <c r="J217" i="9"/>
  <c r="BK212" i="9"/>
  <c r="BK192" i="10"/>
  <c r="BK178" i="10"/>
  <c r="J156" i="10"/>
  <c r="J147" i="10"/>
  <c r="J165" i="10"/>
  <c r="BK167" i="10"/>
  <c r="BK193" i="10"/>
  <c r="BK152" i="10"/>
  <c r="BK149" i="10"/>
  <c r="J141" i="11"/>
  <c r="BK141" i="11"/>
  <c r="J182" i="12"/>
  <c r="J190" i="12"/>
  <c r="J160" i="12"/>
  <c r="J177" i="12"/>
  <c r="J158" i="12"/>
  <c r="J184" i="12"/>
  <c r="BK180" i="12"/>
  <c r="BK184" i="12"/>
  <c r="BK190" i="12"/>
  <c r="J172" i="12"/>
  <c r="J181" i="12"/>
  <c r="J183" i="13"/>
  <c r="BK139" i="14"/>
  <c r="BK183" i="5"/>
  <c r="J282" i="5"/>
  <c r="BK243" i="5"/>
  <c r="J196" i="5"/>
  <c r="J164" i="5"/>
  <c r="J151" i="5"/>
  <c r="J142" i="5"/>
  <c r="J247" i="5"/>
  <c r="J218" i="5"/>
  <c r="J141" i="5"/>
  <c r="J252" i="5"/>
  <c r="BK275" i="5"/>
  <c r="BK209" i="5"/>
  <c r="J150" i="5"/>
  <c r="J178" i="6"/>
  <c r="J184" i="6"/>
  <c r="J163" i="6"/>
  <c r="BK159" i="6"/>
  <c r="BK163" i="6"/>
  <c r="BK131" i="6"/>
  <c r="J165" i="6"/>
  <c r="J159" i="7"/>
  <c r="J173" i="7"/>
  <c r="J170" i="7"/>
  <c r="J238" i="8"/>
  <c r="J196" i="8"/>
  <c r="J144" i="8"/>
  <c r="BK171" i="8"/>
  <c r="BK247" i="8"/>
  <c r="J231" i="8"/>
  <c r="J203" i="8"/>
  <c r="BK159" i="8"/>
  <c r="BK248" i="8"/>
  <c r="BK216" i="8"/>
  <c r="J247" i="8"/>
  <c r="J216" i="8"/>
  <c r="J176" i="8"/>
  <c r="BK226" i="8"/>
  <c r="BK244" i="8"/>
  <c r="BK194" i="9"/>
  <c r="J190" i="9"/>
  <c r="BK172" i="9"/>
  <c r="J194" i="9"/>
  <c r="J173" i="9"/>
  <c r="J166" i="9"/>
  <c r="BK190" i="9"/>
  <c r="BK213" i="9"/>
  <c r="BK147" i="9"/>
  <c r="J155" i="9"/>
  <c r="BK156" i="9"/>
  <c r="BK205" i="10"/>
  <c r="BK179" i="10"/>
  <c r="J161" i="10"/>
  <c r="J177" i="10"/>
  <c r="BK172" i="10"/>
  <c r="J166" i="10"/>
  <c r="J218" i="10"/>
  <c r="J217" i="10"/>
  <c r="J142" i="10"/>
  <c r="J160" i="10"/>
  <c r="BK165" i="10"/>
  <c r="J136" i="11"/>
  <c r="BK159" i="11"/>
  <c r="BK143" i="11"/>
  <c r="BK155" i="12"/>
  <c r="BK164" i="12"/>
  <c r="J165" i="12"/>
  <c r="J194" i="12"/>
  <c r="J156" i="12"/>
  <c r="BK157" i="12"/>
  <c r="BK143" i="13"/>
  <c r="J179" i="13"/>
  <c r="J150" i="13"/>
  <c r="J134" i="13"/>
  <c r="J156" i="13"/>
  <c r="J143" i="13"/>
  <c r="J138" i="14"/>
  <c r="J158" i="14"/>
  <c r="J143" i="14"/>
  <c r="J140" i="14"/>
  <c r="J133" i="15"/>
  <c r="BK133" i="15"/>
  <c r="J1921" i="2"/>
  <c r="J1852" i="2"/>
  <c r="J1766" i="2"/>
  <c r="J1713" i="2"/>
  <c r="J1514" i="2"/>
  <c r="BK1321" i="2"/>
  <c r="J1223" i="2"/>
  <c r="J1164" i="2"/>
  <c r="J1130" i="2"/>
  <c r="J1046" i="2"/>
  <c r="BK893" i="2"/>
  <c r="J800" i="2"/>
  <c r="J379" i="2"/>
  <c r="J204" i="2"/>
  <c r="BK1912" i="2"/>
  <c r="BK1859" i="2"/>
  <c r="J1828" i="2"/>
  <c r="BK730" i="2"/>
  <c r="J377" i="2"/>
  <c r="BK244" i="2"/>
  <c r="BK156" i="2"/>
  <c r="BK1860" i="2"/>
  <c r="BK1866" i="2"/>
  <c r="BK1822" i="2"/>
  <c r="J1761" i="2"/>
  <c r="J1706" i="2"/>
  <c r="BK1510" i="2"/>
  <c r="BK753" i="2"/>
  <c r="J664" i="2"/>
  <c r="BK576" i="2"/>
  <c r="J411" i="2"/>
  <c r="BK298" i="2"/>
  <c r="J167" i="2"/>
  <c r="BK1909" i="2"/>
  <c r="J1874" i="2"/>
  <c r="J844" i="2"/>
  <c r="BK757" i="2"/>
  <c r="BK543" i="2"/>
  <c r="BK429" i="2"/>
  <c r="J397" i="2"/>
  <c r="BK167" i="2"/>
  <c r="J1925" i="2"/>
  <c r="J1891" i="2"/>
  <c r="J1877" i="2"/>
  <c r="J1858" i="2"/>
  <c r="J1841" i="2"/>
  <c r="J1815" i="2"/>
  <c r="BK1803" i="2"/>
  <c r="J1786" i="2"/>
  <c r="BK1755" i="2"/>
  <c r="J1710" i="2"/>
  <c r="J1391" i="2"/>
  <c r="J1352" i="2"/>
  <c r="J1200" i="2"/>
  <c r="BK1183" i="2"/>
  <c r="J1171" i="2"/>
  <c r="J1153" i="2"/>
  <c r="J1050" i="2"/>
  <c r="BK992" i="2"/>
  <c r="BK949" i="2"/>
  <c r="BK910" i="2"/>
  <c r="J707" i="2"/>
  <c r="BK547" i="2"/>
  <c r="BK493" i="2"/>
  <c r="BK437" i="2"/>
  <c r="J262" i="2"/>
  <c r="J211" i="2"/>
  <c r="J2279" i="2"/>
  <c r="BK2231" i="2"/>
  <c r="BK2101" i="2"/>
  <c r="BK1993" i="2"/>
  <c r="BK1951" i="2"/>
  <c r="BK1933" i="2"/>
  <c r="BK1895" i="2"/>
  <c r="BK1887" i="2"/>
  <c r="J1850" i="2"/>
  <c r="BK1840" i="2"/>
  <c r="J1820" i="2"/>
  <c r="J1788" i="2"/>
  <c r="BK1607" i="2"/>
  <c r="BK365" i="2"/>
  <c r="BK285" i="2"/>
  <c r="J162" i="2"/>
  <c r="BK2268" i="2"/>
  <c r="BK2003" i="2"/>
  <c r="BK1937" i="2"/>
  <c r="BK1875" i="2"/>
  <c r="J1851" i="2"/>
  <c r="BK1795" i="2"/>
  <c r="BK1349" i="2"/>
  <c r="J1183" i="2"/>
  <c r="BK1132" i="2"/>
  <c r="BK1050" i="2"/>
  <c r="J752" i="2"/>
  <c r="BK411" i="2"/>
  <c r="BK375" i="2"/>
  <c r="J2383" i="2"/>
  <c r="BK2290" i="2"/>
  <c r="BK1954" i="2"/>
  <c r="BK1931" i="2"/>
  <c r="BK1874" i="2"/>
  <c r="J789" i="2"/>
  <c r="J425" i="2"/>
  <c r="J153" i="2"/>
  <c r="BK2273" i="2"/>
  <c r="J2176" i="2"/>
  <c r="BK2087" i="2"/>
  <c r="J2059" i="2"/>
  <c r="J2008" i="2"/>
  <c r="J2001" i="2"/>
  <c r="BK1995" i="2"/>
  <c r="BK1948" i="2"/>
  <c r="BK1900" i="2"/>
  <c r="J2368" i="2"/>
  <c r="J2234" i="2"/>
  <c r="J2174" i="2"/>
  <c r="BK2120" i="2"/>
  <c r="BK2016" i="2"/>
  <c r="J2002" i="2"/>
  <c r="BK1970" i="2"/>
  <c r="J1905" i="2"/>
  <c r="J1866" i="2"/>
  <c r="BK818" i="2"/>
  <c r="BK789" i="2"/>
  <c r="BK624" i="2"/>
  <c r="BK459" i="2"/>
  <c r="J258" i="2"/>
  <c r="J2273" i="2"/>
  <c r="BK2208" i="2"/>
  <c r="J2087" i="2"/>
  <c r="BK1999" i="2"/>
  <c r="BK1953" i="2"/>
  <c r="BK1906" i="2"/>
  <c r="J1876" i="2"/>
  <c r="J1790" i="2"/>
  <c r="BK1499" i="2"/>
  <c r="BK1352" i="2"/>
  <c r="J1194" i="2"/>
  <c r="J726" i="2"/>
  <c r="J547" i="2"/>
  <c r="J459" i="2"/>
  <c r="J244" i="2"/>
  <c r="AS108" i="1"/>
  <c r="J1935" i="2"/>
  <c r="J1918" i="2"/>
  <c r="J1902" i="2"/>
  <c r="J1879" i="2"/>
  <c r="J1175" i="2"/>
  <c r="J1166" i="2"/>
  <c r="BK1162" i="2"/>
  <c r="BK1147" i="2"/>
  <c r="J957" i="2"/>
  <c r="J889" i="2"/>
  <c r="J761" i="2"/>
  <c r="BK745" i="2"/>
  <c r="J250" i="2"/>
  <c r="BK163" i="2"/>
  <c r="BK2387" i="2"/>
  <c r="BK2280" i="2"/>
  <c r="J2209" i="2"/>
  <c r="BK2056" i="2"/>
  <c r="J1967" i="2"/>
  <c r="BK1957" i="2"/>
  <c r="J1951" i="2"/>
  <c r="BK1932" i="2"/>
  <c r="J1887" i="2"/>
  <c r="J1847" i="2"/>
  <c r="J1768" i="2"/>
  <c r="BK1683" i="2"/>
  <c r="BK1585" i="2"/>
  <c r="BK1455" i="2"/>
  <c r="BK1392" i="2"/>
  <c r="J1314" i="2"/>
  <c r="BK1200" i="2"/>
  <c r="J1162" i="2"/>
  <c r="J1134" i="2"/>
  <c r="J1036" i="2"/>
  <c r="J961" i="2"/>
  <c r="J835" i="2"/>
  <c r="BK649" i="2"/>
  <c r="J395" i="2"/>
  <c r="BK322" i="2"/>
  <c r="BK2058" i="2"/>
  <c r="BK1960" i="2"/>
  <c r="BK1936" i="2"/>
  <c r="BK1917" i="2"/>
  <c r="J368" i="3"/>
  <c r="BK187" i="3"/>
  <c r="J321" i="3"/>
  <c r="J163" i="3"/>
  <c r="BK163" i="3"/>
  <c r="J162" i="3"/>
  <c r="BK340" i="3"/>
  <c r="BK239" i="3"/>
  <c r="BK323" i="3"/>
  <c r="J180" i="3"/>
  <c r="J284" i="3"/>
  <c r="BK304" i="3"/>
  <c r="BK359" i="3"/>
  <c r="J340" i="3"/>
  <c r="J139" i="3"/>
  <c r="J368" i="4"/>
  <c r="J232" i="4"/>
  <c r="BK381" i="4"/>
  <c r="J328" i="4"/>
  <c r="BK360" i="4"/>
  <c r="BK280" i="4"/>
  <c r="BK131" i="4"/>
  <c r="J508" i="4"/>
  <c r="J336" i="4"/>
  <c r="BK455" i="4"/>
  <c r="BK336" i="4"/>
  <c r="J255" i="4"/>
  <c r="BK332" i="4"/>
  <c r="J301" i="4"/>
  <c r="BK492" i="4"/>
  <c r="BK272" i="4"/>
  <c r="J340" i="4"/>
  <c r="BK248" i="5"/>
  <c r="J242" i="5"/>
  <c r="BK232" i="5"/>
  <c r="J154" i="5"/>
  <c r="J140" i="5"/>
  <c r="J250" i="5"/>
  <c r="J193" i="5"/>
  <c r="BK159" i="5"/>
  <c r="BK273" i="5"/>
  <c r="J201" i="5"/>
  <c r="BK149" i="5"/>
  <c r="J266" i="5"/>
  <c r="J245" i="5"/>
  <c r="J168" i="5"/>
  <c r="J259" i="5"/>
  <c r="J215" i="5"/>
  <c r="J184" i="5"/>
  <c r="BK136" i="5"/>
  <c r="J234" i="5"/>
  <c r="J213" i="5"/>
  <c r="BK166" i="5"/>
  <c r="BK252" i="5"/>
  <c r="BK213" i="5"/>
  <c r="J175" i="5"/>
  <c r="J163" i="5"/>
  <c r="BK154" i="5"/>
  <c r="BK152" i="5"/>
  <c r="BK259" i="5"/>
  <c r="J228" i="5"/>
  <c r="BK189" i="5"/>
  <c r="J227" i="5"/>
  <c r="J278" i="5"/>
  <c r="J136" i="5"/>
  <c r="BK182" i="5"/>
  <c r="BK282" i="5"/>
  <c r="BK250" i="5"/>
  <c r="J144" i="5"/>
  <c r="BK202" i="5"/>
  <c r="J150" i="6"/>
  <c r="J160" i="6"/>
  <c r="BK192" i="6"/>
  <c r="J159" i="6"/>
  <c r="BK176" i="6"/>
  <c r="J161" i="6"/>
  <c r="J129" i="6"/>
  <c r="BK172" i="7"/>
  <c r="J160" i="7"/>
  <c r="BK138" i="7"/>
  <c r="BK136" i="7"/>
  <c r="BK260" i="8"/>
  <c r="J211" i="8"/>
  <c r="BK178" i="8"/>
  <c r="BK265" i="8"/>
  <c r="BK138" i="8"/>
  <c r="J268" i="8"/>
  <c r="J214" i="8"/>
  <c r="J213" i="8"/>
  <c r="BK282" i="8"/>
  <c r="J226" i="8"/>
  <c r="J162" i="8"/>
  <c r="J148" i="9"/>
  <c r="BK154" i="9"/>
  <c r="J212" i="9"/>
  <c r="BK138" i="9"/>
  <c r="J208" i="9"/>
  <c r="BK149" i="9"/>
  <c r="BK175" i="9"/>
  <c r="BK182" i="10"/>
  <c r="BK204" i="10"/>
  <c r="J146" i="10"/>
  <c r="BK219" i="10"/>
  <c r="J178" i="10"/>
  <c r="BK150" i="10"/>
  <c r="J142" i="11"/>
  <c r="J152" i="11"/>
  <c r="J133" i="11"/>
  <c r="BK151" i="11"/>
  <c r="J189" i="12"/>
  <c r="BK153" i="12"/>
  <c r="BK135" i="12"/>
  <c r="BK186" i="13"/>
  <c r="J184" i="13"/>
  <c r="BK165" i="13"/>
  <c r="J186" i="13"/>
  <c r="BK163" i="13"/>
  <c r="BK149" i="13"/>
  <c r="BK170" i="14"/>
  <c r="BK138" i="14"/>
  <c r="J146" i="14"/>
  <c r="BK190" i="6"/>
  <c r="BK142" i="6"/>
  <c r="J132" i="6"/>
  <c r="BK179" i="6"/>
  <c r="J143" i="6"/>
  <c r="BK137" i="7"/>
  <c r="BK158" i="8"/>
  <c r="BK156" i="8"/>
  <c r="J270" i="8"/>
  <c r="J223" i="8"/>
  <c r="J204" i="8"/>
  <c r="BK162" i="8"/>
  <c r="J224" i="8"/>
  <c r="J165" i="8"/>
  <c r="BK184" i="9"/>
  <c r="BK170" i="9"/>
  <c r="J171" i="9"/>
  <c r="J205" i="9"/>
  <c r="BK181" i="9"/>
  <c r="BK146" i="9"/>
  <c r="J134" i="9"/>
  <c r="J143" i="9"/>
  <c r="J176" i="10"/>
  <c r="J207" i="10"/>
  <c r="J172" i="10"/>
  <c r="BK171" i="10"/>
  <c r="J204" i="10"/>
  <c r="J152" i="10"/>
  <c r="J185" i="10"/>
  <c r="J175" i="10"/>
  <c r="J170" i="10"/>
  <c r="J166" i="11"/>
  <c r="BK175" i="12"/>
  <c r="BK148" i="12"/>
  <c r="BK151" i="12"/>
  <c r="J134" i="12"/>
  <c r="BK169" i="12"/>
  <c r="BK187" i="13"/>
  <c r="BK159" i="13"/>
  <c r="J147" i="13"/>
  <c r="BK147" i="13"/>
  <c r="J161" i="13"/>
  <c r="J168" i="13"/>
  <c r="BK153" i="14"/>
  <c r="BK149" i="14"/>
  <c r="BK166" i="14"/>
  <c r="BK145" i="14"/>
  <c r="J1837" i="2"/>
  <c r="BK1786" i="2"/>
  <c r="BK1763" i="2"/>
  <c r="BK1704" i="2"/>
  <c r="J1568" i="2"/>
  <c r="J1323" i="2"/>
  <c r="J1188" i="2"/>
  <c r="J1147" i="2"/>
  <c r="BK1113" i="2"/>
  <c r="BK875" i="2"/>
  <c r="J755" i="2"/>
  <c r="J402" i="2"/>
  <c r="BK368" i="2"/>
  <c r="BK1885" i="2"/>
  <c r="J1854" i="2"/>
  <c r="BK748" i="2"/>
  <c r="BK664" i="2"/>
  <c r="J493" i="2"/>
  <c r="J155" i="2"/>
  <c r="BK1911" i="2"/>
  <c r="BK1879" i="2"/>
  <c r="BK1858" i="2"/>
  <c r="J1774" i="2"/>
  <c r="BK211" i="2"/>
  <c r="BK160" i="2"/>
  <c r="J1893" i="2"/>
  <c r="J1882" i="2"/>
  <c r="BK1864" i="2"/>
  <c r="J1848" i="2"/>
  <c r="BK1824" i="2"/>
  <c r="J1809" i="2"/>
  <c r="BK1792" i="2"/>
  <c r="BK1774" i="2"/>
  <c r="J1748" i="2"/>
  <c r="BK1371" i="2"/>
  <c r="J1349" i="2"/>
  <c r="BK1198" i="2"/>
  <c r="J1176" i="2"/>
  <c r="BK1158" i="2"/>
  <c r="J1113" i="2"/>
  <c r="BK1015" i="2"/>
  <c r="J972" i="2"/>
  <c r="BK918" i="2"/>
  <c r="J777" i="2"/>
  <c r="BK635" i="2"/>
  <c r="BK521" i="2"/>
  <c r="BK458" i="2"/>
  <c r="BK432" i="2"/>
  <c r="BK250" i="2"/>
  <c r="BK208" i="2"/>
  <c r="J2233" i="2"/>
  <c r="BK2160" i="2"/>
  <c r="J1986" i="2"/>
  <c r="BK1971" i="2"/>
  <c r="J1955" i="2"/>
  <c r="J1939" i="2"/>
  <c r="BK746" i="2"/>
  <c r="BK1886" i="2"/>
  <c r="J1859" i="2"/>
  <c r="J1845" i="2"/>
  <c r="BK1828" i="2"/>
  <c r="BK1791" i="2"/>
  <c r="BK1740" i="2"/>
  <c r="BK1597" i="2"/>
  <c r="J1510" i="2"/>
  <c r="BK1444" i="2"/>
  <c r="BK1365" i="2"/>
  <c r="J1326" i="2"/>
  <c r="J1225" i="2"/>
  <c r="BK1191" i="2"/>
  <c r="BK1177" i="2"/>
  <c r="BK1159" i="2"/>
  <c r="BK1153" i="2"/>
  <c r="BK901" i="2"/>
  <c r="BK750" i="2"/>
  <c r="J635" i="2"/>
  <c r="J478" i="2"/>
  <c r="J432" i="2"/>
  <c r="BK379" i="2"/>
  <c r="BK301" i="2"/>
  <c r="J2277" i="2"/>
  <c r="J2074" i="2"/>
  <c r="BK1966" i="2"/>
  <c r="BK1946" i="2"/>
  <c r="BK1896" i="2"/>
  <c r="BK1852" i="2"/>
  <c r="BK1826" i="2"/>
  <c r="BK1569" i="2"/>
  <c r="BK1318" i="2"/>
  <c r="AS103" i="1"/>
  <c r="J2006" i="2"/>
  <c r="J1998" i="2"/>
  <c r="BK1965" i="2"/>
  <c r="J1949" i="2"/>
  <c r="BK1901" i="2"/>
  <c r="J2374" i="2"/>
  <c r="BK2281" i="2"/>
  <c r="BK2176" i="2"/>
  <c r="BK2139" i="2"/>
  <c r="BK2093" i="2"/>
  <c r="BK2014" i="2"/>
  <c r="J2003" i="2"/>
  <c r="J1963" i="2"/>
  <c r="BK1897" i="2"/>
  <c r="J1860" i="2"/>
  <c r="J1835" i="2"/>
  <c r="J1830" i="2"/>
  <c r="BK1827" i="2"/>
  <c r="J1810" i="2"/>
  <c r="J1792" i="2"/>
  <c r="BK1765" i="2"/>
  <c r="BK1641" i="2"/>
  <c r="J1499" i="2"/>
  <c r="J1355" i="2"/>
  <c r="BK1336" i="2"/>
  <c r="BK1192" i="2"/>
  <c r="J1186" i="2"/>
  <c r="BK1133" i="2"/>
  <c r="BK1124" i="2"/>
  <c r="J875" i="2"/>
  <c r="BK802" i="2"/>
  <c r="J730" i="2"/>
  <c r="J618" i="2"/>
  <c r="BK395" i="2"/>
  <c r="J339" i="2"/>
  <c r="BK234" i="2"/>
  <c r="BK2218" i="2"/>
  <c r="J2093" i="2"/>
  <c r="J2085" i="2"/>
  <c r="J1957" i="2"/>
  <c r="J1931" i="2"/>
  <c r="J1896" i="2"/>
  <c r="J1875" i="2"/>
  <c r="J1665" i="2"/>
  <c r="BK1221" i="2"/>
  <c r="BK1193" i="2"/>
  <c r="J710" i="2"/>
  <c r="J624" i="2"/>
  <c r="J341" i="2"/>
  <c r="J2387" i="2"/>
  <c r="BK2206" i="2"/>
  <c r="BK2090" i="2"/>
  <c r="BK1947" i="2"/>
  <c r="J1936" i="2"/>
  <c r="BK1913" i="2"/>
  <c r="BK1881" i="2"/>
  <c r="J1869" i="2"/>
  <c r="BK1830" i="2"/>
  <c r="J1791" i="2"/>
  <c r="J1763" i="2"/>
  <c r="J1693" i="2"/>
  <c r="J910" i="2"/>
  <c r="J839" i="2"/>
  <c r="BK752" i="2"/>
  <c r="J738" i="2"/>
  <c r="BK317" i="2"/>
  <c r="BK164" i="2"/>
  <c r="J2307" i="2"/>
  <c r="BK2236" i="2"/>
  <c r="J2139" i="2"/>
  <c r="J2063" i="2"/>
  <c r="BK1992" i="2"/>
  <c r="BK1961" i="2"/>
  <c r="J1953" i="2"/>
  <c r="BK1938" i="2"/>
  <c r="J1915" i="2"/>
  <c r="J1881" i="2"/>
  <c r="BK1845" i="2"/>
  <c r="BK1793" i="2"/>
  <c r="BK1691" i="2"/>
  <c r="BK1615" i="2"/>
  <c r="BK1471" i="2"/>
  <c r="J1396" i="2"/>
  <c r="J1342" i="2"/>
  <c r="BK1304" i="2"/>
  <c r="BK1201" i="2"/>
  <c r="J1184" i="2"/>
  <c r="J1150" i="2"/>
  <c r="J1133" i="2"/>
  <c r="J1015" i="2"/>
  <c r="BK811" i="2"/>
  <c r="J521" i="2"/>
  <c r="BK344" i="2"/>
  <c r="BK154" i="3"/>
  <c r="BK180" i="3"/>
  <c r="J412" i="3"/>
  <c r="J357" i="3"/>
  <c r="J404" i="4"/>
  <c r="J247" i="4"/>
  <c r="J280" i="4"/>
  <c r="J131" i="4"/>
  <c r="J360" i="4"/>
  <c r="BK136" i="4"/>
  <c r="BK301" i="4"/>
  <c r="J263" i="4"/>
  <c r="BK481" i="4"/>
  <c r="J479" i="4"/>
  <c r="J489" i="4"/>
  <c r="J370" i="4"/>
  <c r="BK490" i="4"/>
  <c r="BK340" i="4"/>
  <c r="BK282" i="4"/>
  <c r="BK255" i="4"/>
  <c r="BK261" i="5"/>
  <c r="BK245" i="5"/>
  <c r="J191" i="5"/>
  <c r="J159" i="5"/>
  <c r="BK144" i="5"/>
  <c r="BK262" i="5"/>
  <c r="BK208" i="5"/>
  <c r="J195" i="5"/>
  <c r="BK167" i="5"/>
  <c r="BK268" i="5"/>
  <c r="BK228" i="5"/>
  <c r="BK150" i="5"/>
  <c r="J271" i="5"/>
  <c r="J241" i="5"/>
  <c r="BK161" i="5"/>
  <c r="BK201" i="5"/>
  <c r="J183" i="5"/>
  <c r="J273" i="5"/>
  <c r="BK221" i="5"/>
  <c r="J165" i="5"/>
  <c r="J238" i="5"/>
  <c r="BK223" i="5"/>
  <c r="J170" i="5"/>
  <c r="J158" i="5"/>
  <c r="J174" i="5"/>
  <c r="BK147" i="5"/>
  <c r="J288" i="5"/>
  <c r="J260" i="5"/>
  <c r="J239" i="5"/>
  <c r="J202" i="5"/>
  <c r="J192" i="5"/>
  <c r="BK156" i="5"/>
  <c r="BK174" i="5"/>
  <c r="J268" i="5"/>
  <c r="BK211" i="5"/>
  <c r="BK254" i="5"/>
  <c r="BK238" i="5"/>
  <c r="J194" i="5"/>
  <c r="J134" i="5"/>
  <c r="J248" i="5"/>
  <c r="BK288" i="5"/>
  <c r="BK226" i="5"/>
  <c r="BK187" i="5"/>
  <c r="J135" i="6"/>
  <c r="J191" i="6"/>
  <c r="BK147" i="6"/>
  <c r="BK178" i="6"/>
  <c r="J136" i="6"/>
  <c r="J153" i="6"/>
  <c r="J134" i="6"/>
  <c r="BK149" i="6"/>
  <c r="J142" i="6"/>
  <c r="BK132" i="6"/>
  <c r="J135" i="7"/>
  <c r="BK159" i="7"/>
  <c r="J137" i="7"/>
  <c r="BK261" i="8"/>
  <c r="BK228" i="8"/>
  <c r="BK255" i="8"/>
  <c r="BK227" i="8"/>
  <c r="BK281" i="8"/>
  <c r="J251" i="8"/>
  <c r="J222" i="8"/>
  <c r="BK212" i="8"/>
  <c r="BK193" i="8"/>
  <c r="J186" i="8"/>
  <c r="J267" i="8"/>
  <c r="BK160" i="8"/>
  <c r="J150" i="9"/>
  <c r="J176" i="9"/>
  <c r="J177" i="9"/>
  <c r="J147" i="9"/>
  <c r="BK160" i="9"/>
  <c r="BK211" i="10"/>
  <c r="BK170" i="10"/>
  <c r="J174" i="10"/>
  <c r="BK138" i="10"/>
  <c r="J138" i="10"/>
  <c r="J210" i="10"/>
  <c r="BK177" i="10"/>
  <c r="J135" i="10"/>
  <c r="J151" i="10"/>
  <c r="BK140" i="10"/>
  <c r="J168" i="11"/>
  <c r="BK133" i="11"/>
  <c r="J137" i="11"/>
  <c r="J150" i="11"/>
  <c r="BK167" i="11"/>
  <c r="BK137" i="12"/>
  <c r="J175" i="12"/>
  <c r="J168" i="12"/>
  <c r="J148" i="13"/>
  <c r="BK182" i="13"/>
  <c r="J172" i="13"/>
  <c r="J144" i="13"/>
  <c r="BK155" i="13"/>
  <c r="J193" i="13"/>
  <c r="J164" i="13"/>
  <c r="BK135" i="13"/>
  <c r="BK193" i="13"/>
  <c r="J135" i="13"/>
  <c r="J166" i="13"/>
  <c r="BK163" i="14"/>
  <c r="BK134" i="14"/>
  <c r="J164" i="14"/>
  <c r="J134" i="14"/>
  <c r="J154" i="14"/>
  <c r="BK146" i="14"/>
  <c r="BK143" i="15"/>
  <c r="BK141" i="15"/>
  <c r="J127" i="15"/>
  <c r="BK1903" i="2"/>
  <c r="J1829" i="2"/>
  <c r="BK1764" i="2"/>
  <c r="BK1362" i="2"/>
  <c r="J1174" i="2"/>
  <c r="J967" i="2"/>
  <c r="J604" i="2"/>
  <c r="J166" i="2"/>
  <c r="J828" i="2"/>
  <c r="BK383" i="2"/>
  <c r="BK1902" i="2"/>
  <c r="BK1846" i="2"/>
  <c r="BK1750" i="2"/>
  <c r="J1432" i="2"/>
  <c r="BK572" i="2"/>
  <c r="BK328" i="2"/>
  <c r="BK1888" i="2"/>
  <c r="J806" i="2"/>
  <c r="J427" i="2"/>
  <c r="J1917" i="2"/>
  <c r="BK1863" i="2"/>
  <c r="J1814" i="2"/>
  <c r="J1778" i="2"/>
  <c r="BK1476" i="2"/>
  <c r="J1192" i="2"/>
  <c r="BK1154" i="2"/>
  <c r="J959" i="2"/>
  <c r="BK835" i="2"/>
  <c r="BK490" i="2"/>
  <c r="BK2383" i="2"/>
  <c r="J2000" i="2"/>
  <c r="J1959" i="2"/>
  <c r="BK1915" i="2"/>
  <c r="J1856" i="2"/>
  <c r="J1198" i="2"/>
  <c r="J1168" i="2"/>
  <c r="BK1145" i="2"/>
  <c r="J691" i="2"/>
  <c r="J443" i="2"/>
  <c r="BK268" i="2"/>
  <c r="BK2105" i="2"/>
  <c r="BK1923" i="2"/>
  <c r="J1834" i="2"/>
  <c r="BK1412" i="2"/>
  <c r="BK1171" i="2"/>
  <c r="J748" i="2"/>
  <c r="BK262" i="2"/>
  <c r="BK2002" i="2"/>
  <c r="BK1904" i="2"/>
  <c r="BK761" i="2"/>
  <c r="J2347" i="2"/>
  <c r="BK2174" i="2"/>
  <c r="J2028" i="2"/>
  <c r="J1970" i="2"/>
  <c r="BK1894" i="2"/>
  <c r="J2280" i="2"/>
  <c r="BK2133" i="2"/>
  <c r="BK2007" i="2"/>
  <c r="BK1982" i="2"/>
  <c r="J1900" i="2"/>
  <c r="J1846" i="2"/>
  <c r="J1819" i="2"/>
  <c r="J1687" i="2"/>
  <c r="J1452" i="2"/>
  <c r="J1312" i="2"/>
  <c r="J1177" i="2"/>
  <c r="BK1065" i="2"/>
  <c r="BK798" i="2"/>
  <c r="J364" i="2"/>
  <c r="J216" i="2"/>
  <c r="J2106" i="2"/>
  <c r="BK1998" i="2"/>
  <c r="BK1922" i="2"/>
  <c r="J1862" i="2"/>
  <c r="BK1323" i="2"/>
  <c r="BK807" i="2"/>
  <c r="J344" i="2"/>
  <c r="J2208" i="2"/>
  <c r="J1950" i="2"/>
  <c r="BK1914" i="2"/>
  <c r="BK1878" i="2"/>
  <c r="J1827" i="2"/>
  <c r="BK1779" i="2"/>
  <c r="J1607" i="2"/>
  <c r="BK1493" i="2"/>
  <c r="J1371" i="2"/>
  <c r="J1221" i="2"/>
  <c r="J1187" i="2"/>
  <c r="J1159" i="2"/>
  <c r="BK1134" i="2"/>
  <c r="BK1985" i="2"/>
  <c r="J1954" i="2"/>
  <c r="J1907" i="2"/>
  <c r="J1839" i="2"/>
  <c r="J1643" i="2"/>
  <c r="J1412" i="2"/>
  <c r="J1310" i="2"/>
  <c r="J1178" i="2"/>
  <c r="BK1135" i="2"/>
  <c r="BK994" i="2"/>
  <c r="J757" i="2"/>
  <c r="BK366" i="2"/>
  <c r="J2016" i="2"/>
  <c r="BK272" i="3"/>
  <c r="J293" i="3"/>
  <c r="BK377" i="3"/>
  <c r="J338" i="3"/>
  <c r="J264" i="4"/>
  <c r="BK181" i="4"/>
  <c r="BK322" i="4"/>
  <c r="J181" i="4"/>
  <c r="J216" i="4"/>
  <c r="J422" i="4"/>
  <c r="BK463" i="4"/>
  <c r="J327" i="4"/>
  <c r="BK253" i="5"/>
  <c r="J222" i="5"/>
  <c r="J145" i="5"/>
  <c r="J190" i="5"/>
  <c r="BK214" i="5"/>
  <c r="J182" i="6"/>
  <c r="BK135" i="6"/>
  <c r="BK137" i="6"/>
  <c r="BK161" i="6"/>
  <c r="BK139" i="6"/>
  <c r="BK181" i="6"/>
  <c r="BK167" i="7"/>
  <c r="J167" i="7"/>
  <c r="BK160" i="7"/>
  <c r="BK126" i="7"/>
  <c r="J286" i="8"/>
  <c r="J219" i="8"/>
  <c r="BK190" i="8"/>
  <c r="J287" i="8"/>
  <c r="J146" i="8"/>
  <c r="BK165" i="8"/>
  <c r="J264" i="8"/>
  <c r="J244" i="8"/>
  <c r="BK222" i="8"/>
  <c r="BK218" i="8"/>
  <c r="J193" i="8"/>
  <c r="BK153" i="8"/>
  <c r="BK270" i="8"/>
  <c r="BK251" i="8"/>
  <c r="BK288" i="8"/>
  <c r="J210" i="8"/>
  <c r="J227" i="8"/>
  <c r="J262" i="8"/>
  <c r="J158" i="8"/>
  <c r="BK184" i="8"/>
  <c r="BK279" i="8"/>
  <c r="BK235" i="8"/>
  <c r="BK163" i="8"/>
  <c r="BK187" i="9"/>
  <c r="J158" i="9"/>
  <c r="BK205" i="9"/>
  <c r="BK140" i="9"/>
  <c r="BK193" i="9"/>
  <c r="J153" i="9"/>
  <c r="BK153" i="9"/>
  <c r="J210" i="9"/>
  <c r="J181" i="9"/>
  <c r="J223" i="9"/>
  <c r="J160" i="9"/>
  <c r="J207" i="9"/>
  <c r="BK186" i="9"/>
  <c r="J146" i="9"/>
  <c r="BK210" i="10"/>
  <c r="BK141" i="10"/>
  <c r="J205" i="10"/>
  <c r="BK156" i="10"/>
  <c r="BK168" i="10"/>
  <c r="J215" i="10"/>
  <c r="J192" i="10"/>
  <c r="J216" i="10"/>
  <c r="J182" i="10"/>
  <c r="J181" i="10"/>
  <c r="J169" i="10"/>
  <c r="J206" i="10"/>
  <c r="BK199" i="10"/>
  <c r="BK168" i="11"/>
  <c r="BK149" i="11"/>
  <c r="J149" i="11"/>
  <c r="J138" i="11"/>
  <c r="J148" i="11"/>
  <c r="BK157" i="11"/>
  <c r="BK194" i="12"/>
  <c r="BK161" i="12"/>
  <c r="J192" i="12"/>
  <c r="J169" i="12"/>
  <c r="J205" i="12"/>
  <c r="J161" i="12"/>
  <c r="J163" i="12"/>
  <c r="J153" i="12"/>
  <c r="BK183" i="12"/>
  <c r="J170" i="12"/>
  <c r="BK183" i="13"/>
  <c r="J173" i="13"/>
  <c r="BK175" i="13"/>
  <c r="J160" i="13"/>
  <c r="J175" i="13"/>
  <c r="BK142" i="14"/>
  <c r="J128" i="15"/>
  <c r="J130" i="15"/>
  <c r="BK231" i="5"/>
  <c r="BK155" i="5"/>
  <c r="BK182" i="6"/>
  <c r="BK183" i="6"/>
  <c r="J179" i="6"/>
  <c r="BK175" i="6"/>
  <c r="J158" i="6"/>
  <c r="J181" i="6"/>
  <c r="J149" i="6"/>
  <c r="BK151" i="6"/>
  <c r="BK148" i="8"/>
  <c r="J160" i="8"/>
  <c r="J153" i="8"/>
  <c r="J261" i="8"/>
  <c r="BK242" i="8"/>
  <c r="BK224" i="8"/>
  <c r="J173" i="8"/>
  <c r="J138" i="8"/>
  <c r="BK188" i="8"/>
  <c r="BK135" i="8"/>
  <c r="J279" i="8"/>
  <c r="BK245" i="8"/>
  <c r="J245" i="8"/>
  <c r="BK139" i="9"/>
  <c r="BK152" i="9"/>
  <c r="J170" i="9"/>
  <c r="BK209" i="9"/>
  <c r="J226" i="9"/>
  <c r="BK173" i="9"/>
  <c r="BK141" i="9"/>
  <c r="BK159" i="9"/>
  <c r="J214" i="9"/>
  <c r="BK189" i="10"/>
  <c r="J164" i="10"/>
  <c r="BK164" i="10"/>
  <c r="J173" i="10"/>
  <c r="J168" i="10"/>
  <c r="J189" i="10"/>
  <c r="BK161" i="11"/>
  <c r="BK166" i="11"/>
  <c r="BK154" i="11"/>
  <c r="J146" i="11"/>
  <c r="J154" i="11"/>
  <c r="BK155" i="11"/>
  <c r="BK165" i="12"/>
  <c r="J171" i="12"/>
  <c r="J200" i="12"/>
  <c r="BK156" i="12"/>
  <c r="BK193" i="12"/>
  <c r="J183" i="12"/>
  <c r="J151" i="12"/>
  <c r="J178" i="12"/>
  <c r="BK163" i="12"/>
  <c r="BK174" i="12"/>
  <c r="J138" i="12"/>
  <c r="BK141" i="13"/>
  <c r="BK167" i="13"/>
  <c r="J165" i="13"/>
  <c r="BK162" i="13"/>
  <c r="BK189" i="13"/>
  <c r="BK184" i="13"/>
  <c r="J174" i="13"/>
  <c r="BK151" i="13"/>
  <c r="BK174" i="13"/>
  <c r="J187" i="13"/>
  <c r="J145" i="14"/>
  <c r="J137" i="14"/>
  <c r="J153" i="14"/>
  <c r="J138" i="6"/>
  <c r="J147" i="6"/>
  <c r="J158" i="7"/>
  <c r="BK173" i="7"/>
  <c r="J133" i="7"/>
  <c r="BK215" i="8"/>
  <c r="BK175" i="8"/>
  <c r="BK150" i="8"/>
  <c r="J280" i="8"/>
  <c r="J240" i="8"/>
  <c r="BK181" i="8"/>
  <c r="BK258" i="8"/>
  <c r="J212" i="8"/>
  <c r="J265" i="8"/>
  <c r="J186" i="9"/>
  <c r="BK222" i="9"/>
  <c r="J137" i="9"/>
  <c r="BK208" i="9"/>
  <c r="J206" i="9"/>
  <c r="BK225" i="9"/>
  <c r="BK164" i="9"/>
  <c r="BK139" i="10"/>
  <c r="BK206" i="10"/>
  <c r="J155" i="10"/>
  <c r="BK184" i="10"/>
  <c r="BK145" i="10"/>
  <c r="BK155" i="10"/>
  <c r="BK146" i="10"/>
  <c r="BK158" i="11"/>
  <c r="BK168" i="12"/>
  <c r="J180" i="12"/>
  <c r="J196" i="12"/>
  <c r="J166" i="14"/>
  <c r="J141" i="14"/>
  <c r="J142" i="14"/>
  <c r="BK1883" i="2"/>
  <c r="J1833" i="2"/>
  <c r="J1803" i="2"/>
  <c r="BK1687" i="2"/>
  <c r="J1328" i="2"/>
  <c r="BK1160" i="2"/>
  <c r="J897" i="2"/>
  <c r="BK400" i="2"/>
  <c r="J1919" i="2"/>
  <c r="BK1814" i="2"/>
  <c r="J239" i="2"/>
  <c r="BK1919" i="2"/>
  <c r="BK1857" i="2"/>
  <c r="J1752" i="2"/>
  <c r="BK800" i="2"/>
  <c r="BK540" i="2"/>
  <c r="J1920" i="2"/>
  <c r="J867" i="2"/>
  <c r="BK627" i="2"/>
  <c r="J419" i="2"/>
  <c r="BK1920" i="2"/>
  <c r="J1871" i="2"/>
  <c r="BK1825" i="2"/>
  <c r="J1805" i="2"/>
  <c r="BK1761" i="2"/>
  <c r="J1588" i="2"/>
  <c r="BK1223" i="2"/>
  <c r="BK1163" i="2"/>
  <c r="J998" i="2"/>
  <c r="BK762" i="2"/>
  <c r="J528" i="2"/>
  <c r="BK357" i="2"/>
  <c r="J2308" i="2"/>
  <c r="BK2064" i="2"/>
  <c r="J1966" i="2"/>
  <c r="BK1918" i="2"/>
  <c r="BK1847" i="2"/>
  <c r="BK1808" i="2"/>
  <c r="J1569" i="2"/>
  <c r="BK1447" i="2"/>
  <c r="J1318" i="2"/>
  <c r="J1199" i="2"/>
  <c r="J1169" i="2"/>
  <c r="BK961" i="2"/>
  <c r="J551" i="2"/>
  <c r="J381" i="2"/>
  <c r="BK239" i="2"/>
  <c r="BK2189" i="2"/>
  <c r="J1965" i="2"/>
  <c r="J1849" i="2"/>
  <c r="BK1588" i="2"/>
  <c r="J1172" i="2"/>
  <c r="J992" i="2"/>
  <c r="BK408" i="2"/>
  <c r="J1994" i="2"/>
  <c r="J1911" i="2"/>
  <c r="BK738" i="2"/>
  <c r="J2382" i="2"/>
  <c r="J2133" i="2"/>
  <c r="BK2009" i="2"/>
  <c r="BK1962" i="2"/>
  <c r="BK2385" i="2"/>
  <c r="J2193" i="2"/>
  <c r="J2105" i="2"/>
  <c r="BK2008" i="2"/>
  <c r="J1418" i="2"/>
  <c r="J1321" i="2"/>
  <c r="J1167" i="2"/>
  <c r="J1020" i="2"/>
  <c r="J760" i="2"/>
  <c r="BK487" i="2"/>
  <c r="J208" i="2"/>
  <c r="BK2076" i="2"/>
  <c r="BK1940" i="2"/>
  <c r="BK1892" i="2"/>
  <c r="BK1693" i="2"/>
  <c r="J1180" i="2"/>
  <c r="J545" i="2"/>
  <c r="J188" i="2"/>
  <c r="J2101" i="2"/>
  <c r="J1944" i="2"/>
  <c r="BK1899" i="2"/>
  <c r="J1842" i="2"/>
  <c r="J1795" i="2"/>
  <c r="J1637" i="2"/>
  <c r="BK1514" i="2"/>
  <c r="BK1396" i="2"/>
  <c r="J1316" i="2"/>
  <c r="BK1195" i="2"/>
  <c r="BK1174" i="2"/>
  <c r="BK1156" i="2"/>
  <c r="J949" i="2"/>
  <c r="BK755" i="2"/>
  <c r="BK247" i="2"/>
  <c r="BK153" i="2"/>
  <c r="BK2126" i="2"/>
  <c r="J1982" i="2"/>
  <c r="BK1955" i="2"/>
  <c r="J1928" i="2"/>
  <c r="BK1842" i="2"/>
  <c r="BK1726" i="2"/>
  <c r="J1571" i="2"/>
  <c r="J1362" i="2"/>
  <c r="BK1188" i="2"/>
  <c r="BK1130" i="2"/>
  <c r="BK991" i="2"/>
  <c r="BK499" i="2"/>
  <c r="BK339" i="2"/>
  <c r="BK1959" i="2"/>
  <c r="BK1893" i="2"/>
  <c r="BK139" i="3"/>
  <c r="J154" i="3"/>
  <c r="J281" i="3"/>
  <c r="J304" i="3"/>
  <c r="J323" i="3"/>
  <c r="BK293" i="3"/>
  <c r="BK327" i="4"/>
  <c r="BK263" i="4"/>
  <c r="J344" i="4"/>
  <c r="J272" i="4"/>
  <c r="BK328" i="4"/>
  <c r="J492" i="4"/>
  <c r="J332" i="4"/>
  <c r="J316" i="4"/>
  <c r="J322" i="4"/>
  <c r="BK237" i="5"/>
  <c r="J155" i="5"/>
  <c r="J263" i="5"/>
  <c r="J169" i="5"/>
  <c r="BK229" i="5"/>
  <c r="J146" i="5"/>
  <c r="BK162" i="5"/>
  <c r="J197" i="5"/>
  <c r="BK222" i="5"/>
  <c r="J233" i="5"/>
  <c r="BK169" i="5"/>
  <c r="BK244" i="5"/>
  <c r="BK163" i="5"/>
  <c r="BK145" i="5"/>
  <c r="J249" i="5"/>
  <c r="BK199" i="5"/>
  <c r="J186" i="5"/>
  <c r="J229" i="5"/>
  <c r="BK134" i="5"/>
  <c r="J253" i="5"/>
  <c r="BK225" i="5"/>
  <c r="BK142" i="5"/>
  <c r="J275" i="5"/>
  <c r="BK197" i="5"/>
  <c r="J225" i="5"/>
  <c r="BK186" i="5"/>
  <c r="BK180" i="6"/>
  <c r="BK162" i="6"/>
  <c r="J151" i="6"/>
  <c r="J156" i="6"/>
  <c r="J192" i="6"/>
  <c r="BK135" i="7"/>
  <c r="J250" i="8"/>
  <c r="J191" i="8"/>
  <c r="BK285" i="8"/>
  <c r="J175" i="8"/>
  <c r="BK144" i="8"/>
  <c r="J235" i="8"/>
  <c r="BK179" i="8"/>
  <c r="BK262" i="8"/>
  <c r="BK198" i="8"/>
  <c r="BK267" i="8"/>
  <c r="BK219" i="8"/>
  <c r="J208" i="8"/>
  <c r="BK274" i="8"/>
  <c r="BK209" i="8"/>
  <c r="J159" i="8"/>
  <c r="BK143" i="9"/>
  <c r="J178" i="9"/>
  <c r="BK171" i="9"/>
  <c r="BK165" i="9"/>
  <c r="J165" i="9"/>
  <c r="BK196" i="9"/>
  <c r="BK226" i="9"/>
  <c r="J138" i="9"/>
  <c r="BK151" i="9"/>
  <c r="J172" i="9"/>
  <c r="BK186" i="10"/>
  <c r="BK151" i="10"/>
  <c r="BK148" i="10"/>
  <c r="BK157" i="10"/>
  <c r="J183" i="10"/>
  <c r="BK147" i="10"/>
  <c r="BK135" i="10"/>
  <c r="BK209" i="10"/>
  <c r="J171" i="10"/>
  <c r="J157" i="10"/>
  <c r="J151" i="11"/>
  <c r="J153" i="11"/>
  <c r="BK137" i="11"/>
  <c r="J155" i="11"/>
  <c r="BK150" i="12"/>
  <c r="BK179" i="12"/>
  <c r="BK176" i="12"/>
  <c r="BK142" i="13"/>
  <c r="BK160" i="13"/>
  <c r="J137" i="13"/>
  <c r="J151" i="13"/>
  <c r="BK137" i="13"/>
  <c r="BK185" i="13"/>
  <c r="J149" i="14"/>
  <c r="BK137" i="14"/>
  <c r="J163" i="14"/>
  <c r="J144" i="14"/>
  <c r="J132" i="15"/>
  <c r="BK130" i="15"/>
  <c r="BK1843" i="2"/>
  <c r="BK1771" i="2"/>
  <c r="BK1665" i="2"/>
  <c r="J1243" i="2"/>
  <c r="BK972" i="2"/>
  <c r="J654" i="2"/>
  <c r="J169" i="2"/>
  <c r="J893" i="2"/>
  <c r="J298" i="2"/>
  <c r="J1904" i="2"/>
  <c r="BK1861" i="2"/>
  <c r="BK1890" i="2"/>
  <c r="BK618" i="2"/>
  <c r="BK402" i="2"/>
  <c r="BK155" i="2"/>
  <c r="J1872" i="2"/>
  <c r="J1836" i="2"/>
  <c r="BK1787" i="2"/>
  <c r="BK1637" i="2"/>
  <c r="BK1197" i="2"/>
  <c r="BK341" i="2"/>
  <c r="J2314" i="2"/>
  <c r="J2011" i="2"/>
  <c r="BK1941" i="2"/>
  <c r="BK1891" i="2"/>
  <c r="BK1833" i="2"/>
  <c r="BK1777" i="2"/>
  <c r="BK1527" i="2"/>
  <c r="J1392" i="2"/>
  <c r="BK1306" i="2"/>
  <c r="BK1175" i="2"/>
  <c r="J1152" i="2"/>
  <c r="J802" i="2"/>
  <c r="BK541" i="2"/>
  <c r="J328" i="2"/>
  <c r="BK2157" i="2"/>
  <c r="BK1964" i="2"/>
  <c r="J1867" i="2"/>
  <c r="BK1622" i="2"/>
  <c r="J1325" i="2"/>
  <c r="J1181" i="2"/>
  <c r="BK1020" i="2"/>
  <c r="J439" i="2"/>
  <c r="BK2354" i="2"/>
  <c r="BK1942" i="2"/>
  <c r="BK1882" i="2"/>
  <c r="J400" i="2"/>
  <c r="J2206" i="2"/>
  <c r="BK2106" i="2"/>
  <c r="J2004" i="2"/>
  <c r="BK1952" i="2"/>
  <c r="BK2233" i="2"/>
  <c r="J2090" i="2"/>
  <c r="BK1986" i="2"/>
  <c r="BK1867" i="2"/>
  <c r="BK1834" i="2"/>
  <c r="BK1806" i="2"/>
  <c r="BK1676" i="2"/>
  <c r="J1370" i="2"/>
  <c r="BK1202" i="2"/>
  <c r="J1160" i="2"/>
  <c r="BK969" i="2"/>
  <c r="BK625" i="2"/>
  <c r="BK378" i="2"/>
  <c r="BK2382" i="2"/>
  <c r="BK1199" i="2"/>
  <c r="J627" i="2"/>
  <c r="BK381" i="2"/>
  <c r="J2237" i="2"/>
  <c r="J2014" i="2"/>
  <c r="J1933" i="2"/>
  <c r="BK1876" i="2"/>
  <c r="BK1810" i="2"/>
  <c r="BK1754" i="2"/>
  <c r="BK1568" i="2"/>
  <c r="J1471" i="2"/>
  <c r="J1330" i="2"/>
  <c r="J1201" i="2"/>
  <c r="BK1170" i="2"/>
  <c r="J1158" i="2"/>
  <c r="J924" i="2"/>
  <c r="BK777" i="2"/>
  <c r="BK742" i="2"/>
  <c r="BK2347" i="2"/>
  <c r="BK2108" i="2"/>
  <c r="J1964" i="2"/>
  <c r="J1940" i="2"/>
  <c r="J1901" i="2"/>
  <c r="BK1815" i="2"/>
  <c r="J1530" i="2"/>
  <c r="J1241" i="2"/>
  <c r="J1165" i="2"/>
  <c r="BK1129" i="2"/>
  <c r="J901" i="2"/>
  <c r="BK389" i="2"/>
  <c r="J163" i="2"/>
  <c r="BK1935" i="2"/>
  <c r="BK321" i="3"/>
  <c r="BK284" i="3"/>
  <c r="J385" i="3"/>
  <c r="J215" i="3"/>
  <c r="BK281" i="3"/>
  <c r="BK385" i="3"/>
  <c r="J263" i="3"/>
  <c r="BK316" i="4"/>
  <c r="J424" i="4"/>
  <c r="J381" i="4"/>
  <c r="BK508" i="4"/>
  <c r="BK404" i="4"/>
  <c r="J463" i="4"/>
  <c r="J455" i="4"/>
  <c r="J146" i="4"/>
  <c r="J254" i="5"/>
  <c r="J182" i="5"/>
  <c r="J270" i="5"/>
  <c r="J199" i="5"/>
  <c r="BK137" i="5"/>
  <c r="BK170" i="5"/>
  <c r="BK247" i="5"/>
  <c r="BK257" i="5"/>
  <c r="BK140" i="5"/>
  <c r="BK193" i="5"/>
  <c r="BK210" i="5"/>
  <c r="BK153" i="5"/>
  <c r="J236" i="5"/>
  <c r="BK258" i="5"/>
  <c r="J161" i="5"/>
  <c r="BK230" i="5"/>
  <c r="BK190" i="5"/>
  <c r="J155" i="6"/>
  <c r="J170" i="6"/>
  <c r="J154" i="6"/>
  <c r="J175" i="6"/>
  <c r="BK169" i="6"/>
  <c r="BK148" i="6"/>
  <c r="J177" i="6"/>
  <c r="J183" i="6"/>
  <c r="J148" i="6"/>
  <c r="BK134" i="6"/>
  <c r="J137" i="6"/>
  <c r="J126" i="7"/>
  <c r="BK169" i="7"/>
  <c r="J161" i="7"/>
  <c r="BK231" i="8"/>
  <c r="BK254" i="8"/>
  <c r="BK223" i="8"/>
  <c r="BK287" i="8"/>
  <c r="J274" i="8"/>
  <c r="BK230" i="8"/>
  <c r="BK221" i="8"/>
  <c r="BK205" i="8"/>
  <c r="BK200" i="8"/>
  <c r="BK286" i="8"/>
  <c r="J260" i="8"/>
  <c r="J178" i="8"/>
  <c r="J196" i="9"/>
  <c r="J151" i="9"/>
  <c r="J183" i="9"/>
  <c r="J180" i="9"/>
  <c r="J213" i="9"/>
  <c r="J152" i="9"/>
  <c r="J209" i="9"/>
  <c r="BK155" i="9"/>
  <c r="J141" i="9"/>
  <c r="BK183" i="9"/>
  <c r="J182" i="9"/>
  <c r="BK180" i="9"/>
  <c r="J139" i="9"/>
  <c r="BK176" i="10"/>
  <c r="BK169" i="10"/>
  <c r="BK214" i="10"/>
  <c r="J214" i="10"/>
  <c r="BK185" i="10"/>
  <c r="J148" i="10"/>
  <c r="BK217" i="10"/>
  <c r="BK142" i="10"/>
  <c r="BK152" i="11"/>
  <c r="J161" i="11"/>
  <c r="BK142" i="11"/>
  <c r="BK153" i="11"/>
  <c r="J157" i="11"/>
  <c r="J167" i="11"/>
  <c r="BK138" i="11"/>
  <c r="BK160" i="12"/>
  <c r="BK188" i="12"/>
  <c r="BK205" i="12"/>
  <c r="BK171" i="12"/>
  <c r="BK138" i="12"/>
  <c r="J164" i="12"/>
  <c r="BK170" i="12"/>
  <c r="BK140" i="12"/>
  <c r="J137" i="12"/>
  <c r="BK173" i="12"/>
  <c r="J166" i="12"/>
  <c r="BK150" i="13"/>
  <c r="BK181" i="13"/>
  <c r="BK166" i="13"/>
  <c r="J159" i="13"/>
  <c r="BK178" i="13"/>
  <c r="J141" i="13"/>
  <c r="BK172" i="13"/>
  <c r="BK134" i="13"/>
  <c r="BK173" i="13"/>
  <c r="BK162" i="14"/>
  <c r="J152" i="14"/>
  <c r="BK152" i="14"/>
  <c r="BK144" i="14"/>
  <c r="BK141" i="14"/>
  <c r="BK151" i="14"/>
  <c r="J143" i="15"/>
  <c r="BK127" i="15"/>
  <c r="BK283" i="5"/>
  <c r="BK184" i="6"/>
  <c r="J218" i="8"/>
  <c r="BK176" i="8"/>
  <c r="BK186" i="8"/>
  <c r="J179" i="8"/>
  <c r="J148" i="8"/>
  <c r="BK238" i="8"/>
  <c r="J221" i="8"/>
  <c r="J188" i="8"/>
  <c r="BK157" i="8"/>
  <c r="J281" i="8"/>
  <c r="J135" i="8"/>
  <c r="BK142" i="8"/>
  <c r="J282" i="8"/>
  <c r="BK240" i="8"/>
  <c r="BK217" i="8"/>
  <c r="J198" i="8"/>
  <c r="J209" i="8"/>
  <c r="BK283" i="8"/>
  <c r="J259" i="8"/>
  <c r="BK204" i="8"/>
  <c r="J142" i="8"/>
  <c r="BK200" i="9"/>
  <c r="BK218" i="9"/>
  <c r="J142" i="9"/>
  <c r="BK142" i="9"/>
  <c r="BK176" i="9"/>
  <c r="BK185" i="9"/>
  <c r="J218" i="9"/>
  <c r="J200" i="9"/>
  <c r="J225" i="9"/>
  <c r="BK211" i="9"/>
  <c r="J154" i="9"/>
  <c r="BK148" i="9"/>
  <c r="BK150" i="9"/>
  <c r="BK166" i="9"/>
  <c r="BK188" i="10"/>
  <c r="J153" i="10"/>
  <c r="J141" i="10"/>
  <c r="J209" i="10"/>
  <c r="BK161" i="10"/>
  <c r="J219" i="10"/>
  <c r="J188" i="10"/>
  <c r="BK181" i="10"/>
  <c r="BK156" i="11"/>
  <c r="BK150" i="11"/>
  <c r="J148" i="12"/>
  <c r="BK187" i="12"/>
  <c r="J154" i="12"/>
  <c r="J174" i="12"/>
  <c r="J155" i="12"/>
  <c r="J188" i="12"/>
  <c r="J140" i="12"/>
  <c r="BK182" i="12"/>
  <c r="J179" i="12"/>
  <c r="BK189" i="12"/>
  <c r="BK177" i="12"/>
  <c r="J185" i="13"/>
  <c r="J155" i="13"/>
  <c r="BK148" i="13"/>
  <c r="J142" i="13"/>
  <c r="BK144" i="13"/>
  <c r="J181" i="13"/>
  <c r="BK179" i="13"/>
  <c r="J163" i="13"/>
  <c r="BK164" i="14"/>
  <c r="J151" i="14"/>
  <c r="J150" i="14"/>
  <c r="BK150" i="14"/>
  <c r="J170" i="14"/>
  <c r="BK158" i="14"/>
  <c r="J161" i="14"/>
  <c r="J135" i="15"/>
  <c r="J139" i="15"/>
  <c r="BK1925" i="2"/>
  <c r="J1822" i="2"/>
  <c r="J1732" i="2"/>
  <c r="BK1367" i="2"/>
  <c r="J1179" i="2"/>
  <c r="BK908" i="2"/>
  <c r="J371" i="2"/>
  <c r="J1923" i="2"/>
  <c r="BK747" i="2"/>
  <c r="BK162" i="2"/>
  <c r="J1895" i="2"/>
  <c r="BK1802" i="2"/>
  <c r="BK1732" i="2"/>
  <c r="BK1418" i="2"/>
  <c r="BK478" i="2"/>
  <c r="BK277" i="2"/>
  <c r="J1886" i="2"/>
  <c r="BK654" i="2"/>
  <c r="BK254" i="2"/>
  <c r="J1892" i="2"/>
  <c r="BK1855" i="2"/>
  <c r="J1817" i="2"/>
  <c r="J1779" i="2"/>
  <c r="J1469" i="2"/>
  <c r="J529" i="2"/>
  <c r="J375" i="2"/>
  <c r="J2236" i="2"/>
  <c r="BK2001" i="2"/>
  <c r="J1948" i="2"/>
  <c r="J811" i="2"/>
  <c r="BK1871" i="2"/>
  <c r="BK1817" i="2"/>
  <c r="J1726" i="2"/>
  <c r="BK1521" i="2"/>
  <c r="BK1402" i="2"/>
  <c r="J1308" i="2"/>
  <c r="J1182" i="2"/>
  <c r="J1155" i="2"/>
  <c r="J753" i="2"/>
  <c r="BK439" i="2"/>
  <c r="J322" i="2"/>
  <c r="BK2183" i="2"/>
  <c r="J1985" i="2"/>
  <c r="J1857" i="2"/>
  <c r="J1613" i="2"/>
  <c r="BK1308" i="2"/>
  <c r="J994" i="2"/>
  <c r="J458" i="2"/>
  <c r="BK2314" i="2"/>
  <c r="J1912" i="2"/>
  <c r="J408" i="2"/>
  <c r="J2354" i="2"/>
  <c r="J2108" i="2"/>
  <c r="BK1981" i="2"/>
  <c r="BK1934" i="2"/>
  <c r="BK2279" i="2"/>
  <c r="J2157" i="2"/>
  <c r="BK2059" i="2"/>
  <c r="BK2000" i="2"/>
  <c r="J1914" i="2"/>
  <c r="J1853" i="2"/>
  <c r="J1821" i="2"/>
  <c r="BK1748" i="2"/>
  <c r="J1497" i="2"/>
  <c r="J1190" i="2"/>
  <c r="BK1152" i="2"/>
  <c r="J980" i="2"/>
  <c r="BK726" i="2"/>
  <c r="J401" i="2"/>
  <c r="J2291" i="2"/>
  <c r="BK2004" i="2"/>
  <c r="J1909" i="2"/>
  <c r="BK1844" i="2"/>
  <c r="BK1355" i="2"/>
  <c r="BK1179" i="2"/>
  <c r="BK444" i="2"/>
  <c r="J2281" i="2"/>
  <c r="J2056" i="2"/>
  <c r="BK1929" i="2"/>
  <c r="BK1905" i="2"/>
  <c r="J1838" i="2"/>
  <c r="J1787" i="2"/>
  <c r="BK1571" i="2"/>
  <c r="J1455" i="2"/>
  <c r="J1367" i="2"/>
  <c r="BK1225" i="2"/>
  <c r="J1185" i="2"/>
  <c r="J1163" i="2"/>
  <c r="BK1155" i="2"/>
  <c r="J908" i="2"/>
  <c r="J744" i="2"/>
  <c r="BK154" i="2"/>
  <c r="J2111" i="2"/>
  <c r="J1958" i="2"/>
  <c r="J1937" i="2"/>
  <c r="J1864" i="2"/>
  <c r="BK1708" i="2"/>
  <c r="BK1506" i="2"/>
  <c r="BK1330" i="2"/>
  <c r="J1191" i="2"/>
  <c r="BK1148" i="2"/>
  <c r="J1004" i="2"/>
  <c r="BK443" i="2"/>
  <c r="BK269" i="2"/>
  <c r="BK1944" i="2"/>
  <c r="J1908" i="2"/>
  <c r="BK387" i="3"/>
  <c r="BK147" i="3"/>
  <c r="BK349" i="3"/>
  <c r="J147" i="3"/>
  <c r="BK216" i="3"/>
  <c r="J387" i="3"/>
  <c r="BK232" i="4"/>
  <c r="J136" i="4"/>
  <c r="BK424" i="4"/>
  <c r="BK264" i="4"/>
  <c r="J349" i="4"/>
  <c r="BK450" i="4"/>
  <c r="BK362" i="4"/>
  <c r="J481" i="4"/>
  <c r="BK249" i="5"/>
  <c r="BK192" i="5"/>
  <c r="J243" i="5"/>
  <c r="J209" i="5"/>
  <c r="J135" i="5"/>
  <c r="BK168" i="5"/>
  <c r="J230" i="5"/>
  <c r="BK146" i="5"/>
  <c r="J157" i="5"/>
  <c r="BK278" i="5"/>
  <c r="J244" i="5"/>
  <c r="J214" i="5"/>
  <c r="BK191" i="5"/>
  <c r="BK198" i="5"/>
  <c r="BK266" i="5"/>
  <c r="BK175" i="5"/>
  <c r="BK239" i="5"/>
  <c r="J166" i="5"/>
  <c r="J153" i="5"/>
  <c r="BK242" i="5"/>
  <c r="J208" i="5"/>
  <c r="BK160" i="6"/>
  <c r="BK165" i="6"/>
  <c r="BK138" i="6"/>
  <c r="BK157" i="6"/>
  <c r="BK155" i="6"/>
  <c r="J144" i="7"/>
  <c r="BK259" i="8"/>
  <c r="BK203" i="8"/>
  <c r="BK146" i="8"/>
  <c r="J284" i="8"/>
  <c r="J283" i="8"/>
  <c r="J217" i="8"/>
  <c r="J171" i="8"/>
  <c r="BK280" i="8"/>
  <c r="J156" i="8"/>
  <c r="J215" i="8"/>
  <c r="BK216" i="9"/>
  <c r="BK137" i="9"/>
  <c r="BK179" i="9"/>
  <c r="BK177" i="9"/>
  <c r="J175" i="9"/>
  <c r="J174" i="9"/>
  <c r="BK207" i="9"/>
  <c r="J224" i="9"/>
  <c r="J149" i="9"/>
  <c r="BK175" i="10"/>
  <c r="J193" i="10"/>
  <c r="J186" i="10"/>
  <c r="BK173" i="10"/>
  <c r="J211" i="10"/>
  <c r="BK215" i="10"/>
  <c r="BK160" i="10"/>
  <c r="J145" i="10"/>
  <c r="BK146" i="11"/>
  <c r="J159" i="11"/>
  <c r="J143" i="11"/>
  <c r="J157" i="12"/>
  <c r="BK172" i="12"/>
  <c r="BK171" i="13"/>
  <c r="J162" i="14"/>
  <c r="BK132" i="15"/>
  <c r="T130" i="4" l="1"/>
  <c r="P262" i="3"/>
  <c r="T262" i="3"/>
  <c r="T729" i="2"/>
  <c r="R1329" i="2"/>
  <c r="R1753" i="2"/>
  <c r="T1969" i="2"/>
  <c r="BK2107" i="2"/>
  <c r="J2107" i="2"/>
  <c r="J122" i="2" s="1"/>
  <c r="P2207" i="2"/>
  <c r="P2289" i="2"/>
  <c r="R132" i="3"/>
  <c r="R153" i="3"/>
  <c r="BK290" i="4"/>
  <c r="J290" i="4"/>
  <c r="J101" i="4" s="1"/>
  <c r="P361" i="4"/>
  <c r="P480" i="4"/>
  <c r="BK160" i="5"/>
  <c r="BK138" i="5" s="1"/>
  <c r="BK212" i="5"/>
  <c r="J212" i="5" s="1"/>
  <c r="J104" i="5" s="1"/>
  <c r="P269" i="5"/>
  <c r="T274" i="5"/>
  <c r="BK287" i="5"/>
  <c r="J287" i="5" s="1"/>
  <c r="J109" i="5" s="1"/>
  <c r="R128" i="6"/>
  <c r="P146" i="6"/>
  <c r="R152" i="6"/>
  <c r="BK164" i="6"/>
  <c r="J164" i="6"/>
  <c r="J103" i="6" s="1"/>
  <c r="BK174" i="6"/>
  <c r="J174" i="6" s="1"/>
  <c r="J104" i="6" s="1"/>
  <c r="BK125" i="7"/>
  <c r="J125" i="7" s="1"/>
  <c r="J100" i="7" s="1"/>
  <c r="P125" i="7"/>
  <c r="P124" i="7"/>
  <c r="R125" i="7"/>
  <c r="R124" i="7"/>
  <c r="T125" i="7"/>
  <c r="T124" i="7" s="1"/>
  <c r="BK171" i="7"/>
  <c r="J171" i="7" s="1"/>
  <c r="J101" i="7" s="1"/>
  <c r="P171" i="7"/>
  <c r="R171" i="7"/>
  <c r="R123" i="7" s="1"/>
  <c r="T171" i="7"/>
  <c r="BK134" i="8"/>
  <c r="J134" i="8" s="1"/>
  <c r="J102" i="8" s="1"/>
  <c r="BK225" i="8"/>
  <c r="J225" i="8" s="1"/>
  <c r="J103" i="8" s="1"/>
  <c r="T225" i="8"/>
  <c r="BK278" i="8"/>
  <c r="J278" i="8" s="1"/>
  <c r="J108" i="8" s="1"/>
  <c r="P133" i="9"/>
  <c r="P132" i="9"/>
  <c r="P195" i="9"/>
  <c r="T165" i="11"/>
  <c r="P139" i="12"/>
  <c r="T210" i="2"/>
  <c r="R363" i="2"/>
  <c r="R1151" i="2"/>
  <c r="P1204" i="2"/>
  <c r="BK1818" i="2"/>
  <c r="J1818" i="2" s="1"/>
  <c r="J117" i="2" s="1"/>
  <c r="BK2086" i="2"/>
  <c r="J2086" i="2"/>
  <c r="J121" i="2" s="1"/>
  <c r="T2207" i="2"/>
  <c r="P283" i="3"/>
  <c r="P282" i="3" s="1"/>
  <c r="BK361" i="4"/>
  <c r="J361" i="4"/>
  <c r="J104" i="4" s="1"/>
  <c r="R133" i="5"/>
  <c r="R132" i="5" s="1"/>
  <c r="P212" i="5"/>
  <c r="T277" i="5"/>
  <c r="BK128" i="6"/>
  <c r="J128" i="6" s="1"/>
  <c r="J100" i="6" s="1"/>
  <c r="R146" i="6"/>
  <c r="T174" i="6"/>
  <c r="R134" i="8"/>
  <c r="P225" i="8"/>
  <c r="BK253" i="8"/>
  <c r="J253" i="8"/>
  <c r="J106" i="8" s="1"/>
  <c r="R269" i="8"/>
  <c r="R278" i="8"/>
  <c r="R189" i="9"/>
  <c r="R188" i="9" s="1"/>
  <c r="R215" i="9"/>
  <c r="R204" i="9" s="1"/>
  <c r="T187" i="10"/>
  <c r="T208" i="10"/>
  <c r="T203" i="10" s="1"/>
  <c r="R133" i="13"/>
  <c r="BK177" i="13"/>
  <c r="BK188" i="13"/>
  <c r="J188" i="13"/>
  <c r="J107" i="13" s="1"/>
  <c r="T133" i="14"/>
  <c r="T131" i="14" s="1"/>
  <c r="P729" i="2"/>
  <c r="BK1222" i="2"/>
  <c r="J1222" i="2" s="1"/>
  <c r="J110" i="2" s="1"/>
  <c r="T1324" i="2"/>
  <c r="R1570" i="2"/>
  <c r="T1794" i="2"/>
  <c r="R2013" i="2"/>
  <c r="T2060" i="2"/>
  <c r="R2182" i="2"/>
  <c r="R133" i="9"/>
  <c r="R132" i="9"/>
  <c r="R195" i="9"/>
  <c r="BK134" i="10"/>
  <c r="J134" i="10"/>
  <c r="J102" i="10" s="1"/>
  <c r="P208" i="10"/>
  <c r="P203" i="10" s="1"/>
  <c r="T186" i="12"/>
  <c r="T185" i="12" s="1"/>
  <c r="R165" i="14"/>
  <c r="BK729" i="2"/>
  <c r="J729" i="2" s="1"/>
  <c r="J104" i="2" s="1"/>
  <c r="R1136" i="2"/>
  <c r="BK1329" i="2"/>
  <c r="J1329" i="2" s="1"/>
  <c r="J113" i="2" s="1"/>
  <c r="BK1753" i="2"/>
  <c r="J1753" i="2"/>
  <c r="J115" i="2" s="1"/>
  <c r="BK1794" i="2"/>
  <c r="J1794" i="2"/>
  <c r="J116" i="2" s="1"/>
  <c r="BK2013" i="2"/>
  <c r="J2013" i="2" s="1"/>
  <c r="J119" i="2" s="1"/>
  <c r="R2107" i="2"/>
  <c r="BK195" i="9"/>
  <c r="J195" i="9"/>
  <c r="J105" i="9" s="1"/>
  <c r="P187" i="10"/>
  <c r="R208" i="10"/>
  <c r="R203" i="10" s="1"/>
  <c r="R188" i="13"/>
  <c r="R156" i="14"/>
  <c r="R155" i="14"/>
  <c r="T150" i="2"/>
  <c r="T187" i="2"/>
  <c r="R396" i="2"/>
  <c r="T135" i="11"/>
  <c r="T134" i="11" s="1"/>
  <c r="BK180" i="13"/>
  <c r="J180" i="13" s="1"/>
  <c r="J106" i="13" s="1"/>
  <c r="BK126" i="15"/>
  <c r="J126" i="15" s="1"/>
  <c r="J98" i="15" s="1"/>
  <c r="P187" i="2"/>
  <c r="P133" i="12"/>
  <c r="BK195" i="12"/>
  <c r="J195" i="12" s="1"/>
  <c r="J106" i="12" s="1"/>
  <c r="P180" i="13"/>
  <c r="BK165" i="14"/>
  <c r="J165" i="14"/>
  <c r="J106" i="14" s="1"/>
  <c r="BK210" i="2"/>
  <c r="J210" i="2" s="1"/>
  <c r="J100" i="2" s="1"/>
  <c r="R729" i="2"/>
  <c r="P1329" i="2"/>
  <c r="P1753" i="2"/>
  <c r="BK1969" i="2"/>
  <c r="J1969" i="2"/>
  <c r="J118" i="2" s="1"/>
  <c r="P2086" i="2"/>
  <c r="BK187" i="10"/>
  <c r="J187" i="10" s="1"/>
  <c r="J103" i="10" s="1"/>
  <c r="BK208" i="10"/>
  <c r="J208" i="10"/>
  <c r="J108" i="10" s="1"/>
  <c r="R139" i="12"/>
  <c r="T133" i="13"/>
  <c r="T126" i="15"/>
  <c r="P150" i="2"/>
  <c r="T438" i="2"/>
  <c r="T1136" i="2"/>
  <c r="P1222" i="2"/>
  <c r="R1324" i="2"/>
  <c r="T1570" i="2"/>
  <c r="P1794" i="2"/>
  <c r="T2013" i="2"/>
  <c r="P2182" i="2"/>
  <c r="R194" i="10"/>
  <c r="P165" i="14"/>
  <c r="R438" i="2"/>
  <c r="R1222" i="2"/>
  <c r="P1818" i="2"/>
  <c r="P2060" i="2"/>
  <c r="BK2207" i="2"/>
  <c r="J2207" i="2" s="1"/>
  <c r="J125" i="2" s="1"/>
  <c r="BK133" i="12"/>
  <c r="J133" i="12"/>
  <c r="J102" i="12" s="1"/>
  <c r="R186" i="12"/>
  <c r="R185" i="12"/>
  <c r="BK133" i="13"/>
  <c r="J133" i="13" s="1"/>
  <c r="J102" i="13" s="1"/>
  <c r="R133" i="14"/>
  <c r="R131" i="14"/>
  <c r="R130" i="14" s="1"/>
  <c r="P131" i="15"/>
  <c r="BK187" i="2"/>
  <c r="J187" i="2" s="1"/>
  <c r="J99" i="2" s="1"/>
  <c r="BK133" i="9"/>
  <c r="J133" i="9" s="1"/>
  <c r="J102" i="9" s="1"/>
  <c r="P215" i="9"/>
  <c r="P204" i="9" s="1"/>
  <c r="T134" i="10"/>
  <c r="BK194" i="10"/>
  <c r="J194" i="10" s="1"/>
  <c r="J106" i="10" s="1"/>
  <c r="R165" i="11"/>
  <c r="T133" i="12"/>
  <c r="P177" i="13"/>
  <c r="T165" i="14"/>
  <c r="BK150" i="2"/>
  <c r="J150" i="2" s="1"/>
  <c r="J98" i="2" s="1"/>
  <c r="R210" i="2"/>
  <c r="P363" i="2"/>
  <c r="BK396" i="2"/>
  <c r="J396" i="2" s="1"/>
  <c r="J102" i="2" s="1"/>
  <c r="T396" i="2"/>
  <c r="T1151" i="2"/>
  <c r="T1204" i="2"/>
  <c r="BK1570" i="2"/>
  <c r="J1570" i="2" s="1"/>
  <c r="J114" i="2" s="1"/>
  <c r="R1794" i="2"/>
  <c r="P2013" i="2"/>
  <c r="T2107" i="2"/>
  <c r="P2235" i="2"/>
  <c r="R2289" i="2"/>
  <c r="BK132" i="3"/>
  <c r="J132" i="3" s="1"/>
  <c r="J100" i="3" s="1"/>
  <c r="T153" i="3"/>
  <c r="P156" i="4"/>
  <c r="T361" i="4"/>
  <c r="R139" i="5"/>
  <c r="T160" i="5"/>
  <c r="T269" i="5"/>
  <c r="BK277" i="5"/>
  <c r="J277" i="5" s="1"/>
  <c r="J108" i="5" s="1"/>
  <c r="R287" i="5"/>
  <c r="T128" i="6"/>
  <c r="T152" i="6"/>
  <c r="T164" i="6"/>
  <c r="T134" i="8"/>
  <c r="R225" i="8"/>
  <c r="R253" i="8"/>
  <c r="T269" i="8"/>
  <c r="T189" i="9"/>
  <c r="T188" i="9"/>
  <c r="T191" i="10"/>
  <c r="T190" i="10"/>
  <c r="BK135" i="11"/>
  <c r="J135" i="11" s="1"/>
  <c r="J104" i="11" s="1"/>
  <c r="P165" i="11"/>
  <c r="BK139" i="12"/>
  <c r="J139" i="12" s="1"/>
  <c r="J103" i="12" s="1"/>
  <c r="R195" i="12"/>
  <c r="P136" i="13"/>
  <c r="P132" i="13" s="1"/>
  <c r="R180" i="13"/>
  <c r="BK156" i="14"/>
  <c r="J156" i="14" s="1"/>
  <c r="J105" i="14" s="1"/>
  <c r="BK155" i="14"/>
  <c r="J155" i="14" s="1"/>
  <c r="J104" i="14" s="1"/>
  <c r="P126" i="15"/>
  <c r="P125" i="15"/>
  <c r="P124" i="15" s="1"/>
  <c r="AU112" i="1" s="1"/>
  <c r="T131" i="15"/>
  <c r="P210" i="2"/>
  <c r="T363" i="2"/>
  <c r="P1151" i="2"/>
  <c r="BK1204" i="2"/>
  <c r="J1204" i="2" s="1"/>
  <c r="J109" i="2" s="1"/>
  <c r="BK1324" i="2"/>
  <c r="J1324" i="2" s="1"/>
  <c r="J111" i="2" s="1"/>
  <c r="R1818" i="2"/>
  <c r="BK2060" i="2"/>
  <c r="J2060" i="2" s="1"/>
  <c r="J120" i="2" s="1"/>
  <c r="T2182" i="2"/>
  <c r="R283" i="3"/>
  <c r="R282" i="3" s="1"/>
  <c r="BK156" i="4"/>
  <c r="J156" i="4" s="1"/>
  <c r="J100" i="4" s="1"/>
  <c r="T290" i="4"/>
  <c r="T480" i="4"/>
  <c r="BK139" i="5"/>
  <c r="J139" i="5" s="1"/>
  <c r="J102" i="5" s="1"/>
  <c r="R212" i="5"/>
  <c r="R274" i="5"/>
  <c r="BK152" i="6"/>
  <c r="J152" i="6" s="1"/>
  <c r="J102" i="6" s="1"/>
  <c r="R164" i="6"/>
  <c r="P134" i="8"/>
  <c r="P133" i="8" s="1"/>
  <c r="P234" i="8"/>
  <c r="T253" i="8"/>
  <c r="T233" i="8" s="1"/>
  <c r="T278" i="8"/>
  <c r="P189" i="9"/>
  <c r="P188" i="9" s="1"/>
  <c r="T195" i="9"/>
  <c r="BK186" i="12"/>
  <c r="BK185" i="12"/>
  <c r="J185" i="12"/>
  <c r="J104" i="12"/>
  <c r="T195" i="12"/>
  <c r="P133" i="13"/>
  <c r="P133" i="14"/>
  <c r="P131" i="14"/>
  <c r="R126" i="15"/>
  <c r="R125" i="15" s="1"/>
  <c r="R124" i="15" s="1"/>
  <c r="R131" i="15"/>
  <c r="R150" i="2"/>
  <c r="R187" i="2"/>
  <c r="BK363" i="2"/>
  <c r="J363" i="2" s="1"/>
  <c r="J101" i="2" s="1"/>
  <c r="P396" i="2"/>
  <c r="BK1151" i="2"/>
  <c r="J1151" i="2"/>
  <c r="J107" i="2" s="1"/>
  <c r="R1204" i="2"/>
  <c r="P1324" i="2"/>
  <c r="P1570" i="2"/>
  <c r="P1969" i="2"/>
  <c r="R2086" i="2"/>
  <c r="R2207" i="2"/>
  <c r="T2289" i="2"/>
  <c r="BK153" i="3"/>
  <c r="J153" i="3" s="1"/>
  <c r="J101" i="3" s="1"/>
  <c r="T283" i="3"/>
  <c r="T282" i="3" s="1"/>
  <c r="R290" i="4"/>
  <c r="R480" i="4"/>
  <c r="T133" i="5"/>
  <c r="T132" i="5" s="1"/>
  <c r="P160" i="5"/>
  <c r="BK269" i="5"/>
  <c r="J269" i="5"/>
  <c r="J105" i="5" s="1"/>
  <c r="P274" i="5"/>
  <c r="P287" i="5"/>
  <c r="P128" i="6"/>
  <c r="T146" i="6"/>
  <c r="R174" i="6"/>
  <c r="T234" i="8"/>
  <c r="R187" i="10"/>
  <c r="P191" i="10"/>
  <c r="P190" i="10"/>
  <c r="P194" i="10"/>
  <c r="R135" i="11"/>
  <c r="R134" i="11" s="1"/>
  <c r="R130" i="11" s="1"/>
  <c r="R133" i="12"/>
  <c r="R132" i="12" s="1"/>
  <c r="R131" i="12" s="1"/>
  <c r="P186" i="12"/>
  <c r="P185" i="12" s="1"/>
  <c r="BK136" i="13"/>
  <c r="J136" i="13" s="1"/>
  <c r="J103" i="13" s="1"/>
  <c r="T177" i="13"/>
  <c r="T188" i="13"/>
  <c r="P156" i="14"/>
  <c r="P155" i="14"/>
  <c r="P438" i="2"/>
  <c r="P1136" i="2"/>
  <c r="T1222" i="2"/>
  <c r="T1818" i="2"/>
  <c r="P2107" i="2"/>
  <c r="BK2235" i="2"/>
  <c r="J2235" i="2" s="1"/>
  <c r="J126" i="2" s="1"/>
  <c r="BK2289" i="2"/>
  <c r="J2289" i="2" s="1"/>
  <c r="J127" i="2" s="1"/>
  <c r="T132" i="3"/>
  <c r="T131" i="3"/>
  <c r="BK283" i="3"/>
  <c r="J283" i="3" s="1"/>
  <c r="J105" i="3" s="1"/>
  <c r="T156" i="4"/>
  <c r="P290" i="4"/>
  <c r="BK480" i="4"/>
  <c r="J480" i="4" s="1"/>
  <c r="J105" i="4" s="1"/>
  <c r="P133" i="5"/>
  <c r="P132" i="5" s="1"/>
  <c r="T139" i="5"/>
  <c r="R160" i="5"/>
  <c r="R269" i="5"/>
  <c r="BK274" i="5"/>
  <c r="J274" i="5"/>
  <c r="J107" i="5" s="1"/>
  <c r="R277" i="5"/>
  <c r="T287" i="5"/>
  <c r="BK146" i="6"/>
  <c r="J146" i="6" s="1"/>
  <c r="J101" i="6" s="1"/>
  <c r="P152" i="6"/>
  <c r="P174" i="6"/>
  <c r="R234" i="8"/>
  <c r="R233" i="8" s="1"/>
  <c r="P269" i="8"/>
  <c r="T133" i="9"/>
  <c r="T132" i="9"/>
  <c r="T215" i="9"/>
  <c r="T204" i="9" s="1"/>
  <c r="P134" i="10"/>
  <c r="BK191" i="10"/>
  <c r="J191" i="10" s="1"/>
  <c r="J105" i="10" s="1"/>
  <c r="T194" i="10"/>
  <c r="P135" i="11"/>
  <c r="P134" i="11" s="1"/>
  <c r="BK165" i="11"/>
  <c r="J165" i="11" s="1"/>
  <c r="J106" i="11" s="1"/>
  <c r="R136" i="13"/>
  <c r="R132" i="13"/>
  <c r="R177" i="13"/>
  <c r="R176" i="13" s="1"/>
  <c r="P188" i="13"/>
  <c r="T156" i="14"/>
  <c r="T155" i="14"/>
  <c r="BK131" i="15"/>
  <c r="J131" i="15" s="1"/>
  <c r="J100" i="15" s="1"/>
  <c r="BK438" i="2"/>
  <c r="J438" i="2" s="1"/>
  <c r="J103" i="2" s="1"/>
  <c r="BK1136" i="2"/>
  <c r="J1136" i="2" s="1"/>
  <c r="J105" i="2" s="1"/>
  <c r="T1329" i="2"/>
  <c r="T1753" i="2"/>
  <c r="R1969" i="2"/>
  <c r="R2060" i="2"/>
  <c r="T2086" i="2"/>
  <c r="BK2182" i="2"/>
  <c r="J2182" i="2"/>
  <c r="J124" i="2" s="1"/>
  <c r="R2235" i="2"/>
  <c r="T2235" i="2"/>
  <c r="P132" i="3"/>
  <c r="P153" i="3"/>
  <c r="R156" i="4"/>
  <c r="R361" i="4"/>
  <c r="BK133" i="5"/>
  <c r="J133" i="5" s="1"/>
  <c r="J100" i="5" s="1"/>
  <c r="P139" i="5"/>
  <c r="T212" i="5"/>
  <c r="P277" i="5"/>
  <c r="P164" i="6"/>
  <c r="BK234" i="8"/>
  <c r="BK233" i="8" s="1"/>
  <c r="J233" i="8" s="1"/>
  <c r="J104" i="8" s="1"/>
  <c r="P253" i="8"/>
  <c r="BK269" i="8"/>
  <c r="J269" i="8" s="1"/>
  <c r="J107" i="8" s="1"/>
  <c r="P278" i="8"/>
  <c r="BK189" i="9"/>
  <c r="BK188" i="9" s="1"/>
  <c r="J188" i="9" s="1"/>
  <c r="J103" i="9" s="1"/>
  <c r="BK215" i="9"/>
  <c r="J215" i="9"/>
  <c r="J107" i="9" s="1"/>
  <c r="R134" i="10"/>
  <c r="R191" i="10"/>
  <c r="R190" i="10" s="1"/>
  <c r="T139" i="12"/>
  <c r="P195" i="12"/>
  <c r="T136" i="13"/>
  <c r="T180" i="13"/>
  <c r="BK133" i="14"/>
  <c r="J133" i="14" s="1"/>
  <c r="J103" i="14" s="1"/>
  <c r="BK1149" i="2"/>
  <c r="J1149" i="2" s="1"/>
  <c r="J106" i="2" s="1"/>
  <c r="BK272" i="5"/>
  <c r="J272" i="5" s="1"/>
  <c r="J106" i="5" s="1"/>
  <c r="BK2175" i="2"/>
  <c r="J2175" i="2" s="1"/>
  <c r="J123" i="2" s="1"/>
  <c r="BK491" i="4"/>
  <c r="J491" i="4" s="1"/>
  <c r="J106" i="4" s="1"/>
  <c r="BK507" i="4"/>
  <c r="J507" i="4"/>
  <c r="J107" i="4" s="1"/>
  <c r="BK204" i="12"/>
  <c r="J204" i="12" s="1"/>
  <c r="J107" i="12" s="1"/>
  <c r="BK132" i="11"/>
  <c r="J132" i="11" s="1"/>
  <c r="J102" i="11" s="1"/>
  <c r="BK1327" i="2"/>
  <c r="J1327" i="2"/>
  <c r="J112" i="2" s="1"/>
  <c r="BK2386" i="2"/>
  <c r="J2386" i="2"/>
  <c r="J128" i="2" s="1"/>
  <c r="BK280" i="3"/>
  <c r="J280" i="3" s="1"/>
  <c r="J103" i="3" s="1"/>
  <c r="BK386" i="3"/>
  <c r="J386" i="3"/>
  <c r="J106" i="3" s="1"/>
  <c r="BK411" i="3"/>
  <c r="J411" i="3" s="1"/>
  <c r="J108" i="3" s="1"/>
  <c r="BK142" i="15"/>
  <c r="J142" i="15" s="1"/>
  <c r="J104" i="15" s="1"/>
  <c r="BK160" i="11"/>
  <c r="J160" i="11" s="1"/>
  <c r="J105" i="11" s="1"/>
  <c r="BK138" i="15"/>
  <c r="J138" i="15" s="1"/>
  <c r="J102" i="15" s="1"/>
  <c r="BK140" i="15"/>
  <c r="J140" i="15" s="1"/>
  <c r="J103" i="15" s="1"/>
  <c r="BK130" i="4"/>
  <c r="J130" i="4"/>
  <c r="J99" i="4" s="1"/>
  <c r="BK129" i="15"/>
  <c r="J129" i="15" s="1"/>
  <c r="J99" i="15" s="1"/>
  <c r="BK348" i="4"/>
  <c r="J348" i="4" s="1"/>
  <c r="J102" i="4" s="1"/>
  <c r="BK359" i="4"/>
  <c r="J359" i="4" s="1"/>
  <c r="J103" i="4" s="1"/>
  <c r="BK134" i="15"/>
  <c r="J134" i="15"/>
  <c r="J101" i="15" s="1"/>
  <c r="BK262" i="3"/>
  <c r="J262" i="3" s="1"/>
  <c r="J102" i="3" s="1"/>
  <c r="F120" i="15"/>
  <c r="F92" i="15"/>
  <c r="BF135" i="15"/>
  <c r="BF143" i="15"/>
  <c r="J89" i="15"/>
  <c r="BF130" i="15"/>
  <c r="E114" i="15"/>
  <c r="BF132" i="15"/>
  <c r="BF128" i="15"/>
  <c r="BF133" i="15"/>
  <c r="BF141" i="15"/>
  <c r="BF127" i="15"/>
  <c r="BF139" i="15"/>
  <c r="BF137" i="14"/>
  <c r="BF160" i="14"/>
  <c r="F96" i="14"/>
  <c r="BF140" i="14"/>
  <c r="BF149" i="14"/>
  <c r="BF162" i="14"/>
  <c r="BF138" i="14"/>
  <c r="J177" i="13"/>
  <c r="J105" i="13"/>
  <c r="J124" i="14"/>
  <c r="BF139" i="14"/>
  <c r="BF154" i="14"/>
  <c r="BF144" i="14"/>
  <c r="BF157" i="14"/>
  <c r="BF170" i="14"/>
  <c r="BF164" i="14"/>
  <c r="BF134" i="14"/>
  <c r="BF159" i="14"/>
  <c r="BF153" i="14"/>
  <c r="BF143" i="14"/>
  <c r="BF151" i="14"/>
  <c r="BF161" i="14"/>
  <c r="E85" i="14"/>
  <c r="BF142" i="14"/>
  <c r="BF150" i="14"/>
  <c r="BF163" i="14"/>
  <c r="BF141" i="14"/>
  <c r="BF145" i="14"/>
  <c r="BF146" i="14"/>
  <c r="BF152" i="14"/>
  <c r="BF158" i="14"/>
  <c r="BF166" i="14"/>
  <c r="BF154" i="13"/>
  <c r="BF162" i="13"/>
  <c r="BF165" i="13"/>
  <c r="BF178" i="13"/>
  <c r="BF181" i="13"/>
  <c r="J125" i="13"/>
  <c r="BF161" i="13"/>
  <c r="BF189" i="13"/>
  <c r="E117" i="13"/>
  <c r="BF141" i="13"/>
  <c r="BF147" i="13"/>
  <c r="BF174" i="13"/>
  <c r="BF164" i="13"/>
  <c r="BF168" i="13"/>
  <c r="BF179" i="13"/>
  <c r="BF183" i="13"/>
  <c r="BF159" i="13"/>
  <c r="BF167" i="13"/>
  <c r="J186" i="12"/>
  <c r="J105" i="12" s="1"/>
  <c r="BF150" i="13"/>
  <c r="BF151" i="13"/>
  <c r="BF184" i="13"/>
  <c r="BF186" i="13"/>
  <c r="BF187" i="13"/>
  <c r="BF193" i="13"/>
  <c r="BK132" i="12"/>
  <c r="F96" i="13"/>
  <c r="BF134" i="13"/>
  <c r="BF137" i="13"/>
  <c r="BF143" i="13"/>
  <c r="BF149" i="13"/>
  <c r="BF148" i="13"/>
  <c r="BF160" i="13"/>
  <c r="BF171" i="13"/>
  <c r="BF182" i="13"/>
  <c r="BF142" i="13"/>
  <c r="BF155" i="13"/>
  <c r="BF172" i="13"/>
  <c r="BF173" i="13"/>
  <c r="BF163" i="13"/>
  <c r="BF166" i="13"/>
  <c r="BF175" i="13"/>
  <c r="BF156" i="13"/>
  <c r="BF185" i="13"/>
  <c r="BF135" i="13"/>
  <c r="BF144" i="13"/>
  <c r="F128" i="12"/>
  <c r="BF140" i="12"/>
  <c r="BF160" i="12"/>
  <c r="BF171" i="12"/>
  <c r="BF184" i="12"/>
  <c r="BF183" i="12"/>
  <c r="BF151" i="12"/>
  <c r="BF177" i="12"/>
  <c r="BK134" i="11"/>
  <c r="J134" i="11" s="1"/>
  <c r="J103" i="11" s="1"/>
  <c r="J125" i="12"/>
  <c r="BF156" i="12"/>
  <c r="BF168" i="12"/>
  <c r="BF174" i="12"/>
  <c r="BF196" i="12"/>
  <c r="BF161" i="12"/>
  <c r="E85" i="12"/>
  <c r="BF158" i="12"/>
  <c r="BF175" i="12"/>
  <c r="BF189" i="12"/>
  <c r="BF190" i="12"/>
  <c r="BF138" i="12"/>
  <c r="BF165" i="12"/>
  <c r="BF169" i="12"/>
  <c r="BF200" i="12"/>
  <c r="BF155" i="12"/>
  <c r="BF164" i="12"/>
  <c r="BF167" i="12"/>
  <c r="BF173" i="12"/>
  <c r="BF181" i="12"/>
  <c r="BF188" i="12"/>
  <c r="BF193" i="12"/>
  <c r="BF135" i="12"/>
  <c r="BF137" i="12"/>
  <c r="BF153" i="12"/>
  <c r="BF176" i="12"/>
  <c r="BF192" i="12"/>
  <c r="BF134" i="12"/>
  <c r="BF148" i="12"/>
  <c r="BF150" i="12"/>
  <c r="BF157" i="12"/>
  <c r="BF163" i="12"/>
  <c r="BF166" i="12"/>
  <c r="BF170" i="12"/>
  <c r="BF187" i="12"/>
  <c r="BF194" i="12"/>
  <c r="BF180" i="12"/>
  <c r="BF182" i="12"/>
  <c r="BF154" i="12"/>
  <c r="BF172" i="12"/>
  <c r="BF178" i="12"/>
  <c r="BF179" i="12"/>
  <c r="BF205" i="12"/>
  <c r="BF136" i="11"/>
  <c r="BF151" i="11"/>
  <c r="BF153" i="11"/>
  <c r="BK203" i="10"/>
  <c r="J203" i="10"/>
  <c r="J107" i="10" s="1"/>
  <c r="BF137" i="11"/>
  <c r="BF146" i="11"/>
  <c r="BF141" i="11"/>
  <c r="BF143" i="11"/>
  <c r="BF156" i="11"/>
  <c r="J124" i="11"/>
  <c r="BF154" i="11"/>
  <c r="E85" i="11"/>
  <c r="BF142" i="11"/>
  <c r="BF147" i="11"/>
  <c r="BF150" i="11"/>
  <c r="BF148" i="11"/>
  <c r="BF161" i="11"/>
  <c r="F127" i="11"/>
  <c r="BF167" i="11"/>
  <c r="BF168" i="11"/>
  <c r="BF138" i="11"/>
  <c r="BF157" i="11"/>
  <c r="BF149" i="11"/>
  <c r="BF159" i="11"/>
  <c r="BF152" i="11"/>
  <c r="BF158" i="11"/>
  <c r="BF133" i="11"/>
  <c r="BF155" i="11"/>
  <c r="BF166" i="11"/>
  <c r="BF167" i="10"/>
  <c r="BF179" i="10"/>
  <c r="BK204" i="9"/>
  <c r="J204" i="9" s="1"/>
  <c r="J106" i="9" s="1"/>
  <c r="E85" i="10"/>
  <c r="J126" i="10"/>
  <c r="BF151" i="10"/>
  <c r="BF153" i="10"/>
  <c r="BF176" i="10"/>
  <c r="BF181" i="10"/>
  <c r="BF185" i="10"/>
  <c r="BF192" i="10"/>
  <c r="BF140" i="10"/>
  <c r="BF155" i="10"/>
  <c r="BF189" i="10"/>
  <c r="BF214" i="10"/>
  <c r="BF141" i="10"/>
  <c r="BF219" i="10"/>
  <c r="BF161" i="10"/>
  <c r="BF211" i="10"/>
  <c r="BF142" i="10"/>
  <c r="BF173" i="10"/>
  <c r="BF186" i="10"/>
  <c r="BF188" i="10"/>
  <c r="BF215" i="10"/>
  <c r="J189" i="9"/>
  <c r="J104" i="9" s="1"/>
  <c r="F96" i="10"/>
  <c r="BF139" i="10"/>
  <c r="BF160" i="10"/>
  <c r="BF164" i="10"/>
  <c r="BF209" i="10"/>
  <c r="BF150" i="10"/>
  <c r="BF172" i="10"/>
  <c r="BF175" i="10"/>
  <c r="BF205" i="10"/>
  <c r="BF138" i="10"/>
  <c r="BF145" i="10"/>
  <c r="BF169" i="10"/>
  <c r="BF210" i="10"/>
  <c r="BF216" i="10"/>
  <c r="BF217" i="10"/>
  <c r="BF218" i="10"/>
  <c r="BF135" i="10"/>
  <c r="BF147" i="10"/>
  <c r="BF149" i="10"/>
  <c r="BF182" i="10"/>
  <c r="BF204" i="10"/>
  <c r="BF206" i="10"/>
  <c r="BF207" i="10"/>
  <c r="BF166" i="10"/>
  <c r="BF170" i="10"/>
  <c r="BF183" i="10"/>
  <c r="BF184" i="10"/>
  <c r="BF178" i="10"/>
  <c r="BF180" i="10"/>
  <c r="BF195" i="10"/>
  <c r="BF199" i="10"/>
  <c r="BF146" i="10"/>
  <c r="BF148" i="10"/>
  <c r="BF152" i="10"/>
  <c r="BF157" i="10"/>
  <c r="BF156" i="10"/>
  <c r="BF165" i="10"/>
  <c r="BF168" i="10"/>
  <c r="BF171" i="10"/>
  <c r="BF174" i="10"/>
  <c r="BF177" i="10"/>
  <c r="BF193" i="10"/>
  <c r="F128" i="9"/>
  <c r="BF149" i="9"/>
  <c r="BF160" i="9"/>
  <c r="BF170" i="9"/>
  <c r="BF221" i="9"/>
  <c r="BF224" i="9"/>
  <c r="BF140" i="9"/>
  <c r="BF142" i="9"/>
  <c r="BF193" i="9"/>
  <c r="BF209" i="9"/>
  <c r="BF151" i="9"/>
  <c r="BF152" i="9"/>
  <c r="BF154" i="9"/>
  <c r="BF184" i="9"/>
  <c r="BF222" i="9"/>
  <c r="BF225" i="9"/>
  <c r="BF226" i="9"/>
  <c r="J125" i="9"/>
  <c r="BF223" i="9"/>
  <c r="BF155" i="9"/>
  <c r="BF171" i="9"/>
  <c r="BF185" i="9"/>
  <c r="BF208" i="9"/>
  <c r="BF216" i="9"/>
  <c r="E85" i="9"/>
  <c r="BF137" i="9"/>
  <c r="BF138" i="9"/>
  <c r="BF153" i="9"/>
  <c r="BF196" i="9"/>
  <c r="BF210" i="9"/>
  <c r="BF173" i="9"/>
  <c r="BF174" i="9"/>
  <c r="BF177" i="9"/>
  <c r="BF213" i="9"/>
  <c r="BF143" i="9"/>
  <c r="BF148" i="9"/>
  <c r="BF175" i="9"/>
  <c r="BF212" i="9"/>
  <c r="BF139" i="9"/>
  <c r="BF141" i="9"/>
  <c r="BF156" i="9"/>
  <c r="BF178" i="9"/>
  <c r="BF179" i="9"/>
  <c r="BF180" i="9"/>
  <c r="BF183" i="9"/>
  <c r="BF187" i="9"/>
  <c r="BF200" i="9"/>
  <c r="BF146" i="9"/>
  <c r="BF147" i="9"/>
  <c r="BF164" i="9"/>
  <c r="BF166" i="9"/>
  <c r="BF172" i="9"/>
  <c r="BF186" i="9"/>
  <c r="BF217" i="9"/>
  <c r="BF134" i="9"/>
  <c r="BF165" i="9"/>
  <c r="BF176" i="9"/>
  <c r="BF205" i="9"/>
  <c r="BF150" i="9"/>
  <c r="BF158" i="9"/>
  <c r="BF159" i="9"/>
  <c r="BF181" i="9"/>
  <c r="BF194" i="9"/>
  <c r="BF206" i="9"/>
  <c r="BF211" i="9"/>
  <c r="BF182" i="9"/>
  <c r="BF190" i="9"/>
  <c r="BF207" i="9"/>
  <c r="BF214" i="9"/>
  <c r="BF218" i="9"/>
  <c r="J93" i="8"/>
  <c r="E118" i="8"/>
  <c r="F129" i="8"/>
  <c r="BF144" i="8"/>
  <c r="BF191" i="8"/>
  <c r="BF198" i="8"/>
  <c r="BF211" i="8"/>
  <c r="BF219" i="8"/>
  <c r="BF230" i="8"/>
  <c r="BF231" i="8"/>
  <c r="BF265" i="8"/>
  <c r="BF224" i="8"/>
  <c r="BF173" i="8"/>
  <c r="BF186" i="8"/>
  <c r="BF190" i="8"/>
  <c r="BF196" i="8"/>
  <c r="BK124" i="7"/>
  <c r="BF140" i="8"/>
  <c r="BF146" i="8"/>
  <c r="BF153" i="8"/>
  <c r="BF181" i="8"/>
  <c r="BF203" i="8"/>
  <c r="BF208" i="8"/>
  <c r="BF242" i="8"/>
  <c r="BF247" i="8"/>
  <c r="BF256" i="8"/>
  <c r="BF287" i="8"/>
  <c r="BF223" i="8"/>
  <c r="BF229" i="8"/>
  <c r="BF244" i="8"/>
  <c r="BF261" i="8"/>
  <c r="BF263" i="8"/>
  <c r="BF270" i="8"/>
  <c r="BF193" i="8"/>
  <c r="BF212" i="8"/>
  <c r="BF217" i="8"/>
  <c r="BF245" i="8"/>
  <c r="BF258" i="8"/>
  <c r="BF288" i="8"/>
  <c r="BF150" i="8"/>
  <c r="BF200" i="8"/>
  <c r="BF205" i="8"/>
  <c r="BF152" i="8"/>
  <c r="BF204" i="8"/>
  <c r="BF209" i="8"/>
  <c r="BF235" i="8"/>
  <c r="BF238" i="8"/>
  <c r="BF248" i="8"/>
  <c r="BF158" i="8"/>
  <c r="BF175" i="8"/>
  <c r="BF179" i="8"/>
  <c r="BF218" i="8"/>
  <c r="BF220" i="8"/>
  <c r="BF268" i="8"/>
  <c r="BF135" i="8"/>
  <c r="BF138" i="8"/>
  <c r="BF260" i="8"/>
  <c r="BF264" i="8"/>
  <c r="BF160" i="8"/>
  <c r="BF163" i="8"/>
  <c r="BF184" i="8"/>
  <c r="BF213" i="8"/>
  <c r="BF214" i="8"/>
  <c r="BF215" i="8"/>
  <c r="BF221" i="8"/>
  <c r="BF222" i="8"/>
  <c r="BF227" i="8"/>
  <c r="BF250" i="8"/>
  <c r="BF226" i="8"/>
  <c r="BF228" i="8"/>
  <c r="BF255" i="8"/>
  <c r="BF259" i="8"/>
  <c r="BF274" i="8"/>
  <c r="BF279" i="8"/>
  <c r="BF280" i="8"/>
  <c r="BF281" i="8"/>
  <c r="BF282" i="8"/>
  <c r="BF283" i="8"/>
  <c r="BF285" i="8"/>
  <c r="BF142" i="8"/>
  <c r="BF156" i="8"/>
  <c r="BF162" i="8"/>
  <c r="BF157" i="8"/>
  <c r="BF165" i="8"/>
  <c r="BF176" i="8"/>
  <c r="BF188" i="8"/>
  <c r="BF210" i="8"/>
  <c r="BF216" i="8"/>
  <c r="BF267" i="8"/>
  <c r="BF171" i="8"/>
  <c r="BF286" i="8"/>
  <c r="BF148" i="8"/>
  <c r="BF159" i="8"/>
  <c r="BF178" i="8"/>
  <c r="BF240" i="8"/>
  <c r="BF251" i="8"/>
  <c r="BF254" i="8"/>
  <c r="BF262" i="8"/>
  <c r="BF284" i="8"/>
  <c r="BF126" i="7"/>
  <c r="BF134" i="7"/>
  <c r="BF144" i="7"/>
  <c r="BF138" i="7"/>
  <c r="BF158" i="7"/>
  <c r="BF173" i="7"/>
  <c r="BF132" i="7"/>
  <c r="BF133" i="7"/>
  <c r="E85" i="7"/>
  <c r="J91" i="7"/>
  <c r="F120" i="7"/>
  <c r="BF172" i="7"/>
  <c r="BF136" i="7"/>
  <c r="BF161" i="7"/>
  <c r="BF169" i="7"/>
  <c r="BF170" i="7"/>
  <c r="BF159" i="7"/>
  <c r="BF167" i="7"/>
  <c r="BF135" i="7"/>
  <c r="BF137" i="7"/>
  <c r="BF160" i="7"/>
  <c r="BF150" i="6"/>
  <c r="BF192" i="6"/>
  <c r="BF130" i="6"/>
  <c r="BF132" i="6"/>
  <c r="BF183" i="6"/>
  <c r="BF180" i="6"/>
  <c r="BF135" i="6"/>
  <c r="BF162" i="6"/>
  <c r="BF179" i="6"/>
  <c r="J91" i="6"/>
  <c r="BF147" i="6"/>
  <c r="BF175" i="6"/>
  <c r="BF160" i="6"/>
  <c r="BF170" i="6"/>
  <c r="F123" i="6"/>
  <c r="BF134" i="6"/>
  <c r="BF137" i="6"/>
  <c r="BF151" i="6"/>
  <c r="BF153" i="6"/>
  <c r="BF159" i="6"/>
  <c r="BF165" i="6"/>
  <c r="BF169" i="6"/>
  <c r="BF177" i="6"/>
  <c r="BF181" i="6"/>
  <c r="BF190" i="6"/>
  <c r="BF131" i="6"/>
  <c r="BF143" i="6"/>
  <c r="BF178" i="6"/>
  <c r="BF182" i="6"/>
  <c r="E114" i="6"/>
  <c r="BF129" i="6"/>
  <c r="BF133" i="6"/>
  <c r="BF161" i="6"/>
  <c r="BF176" i="6"/>
  <c r="BF136" i="6"/>
  <c r="BF163" i="6"/>
  <c r="BF138" i="6"/>
  <c r="BF139" i="6"/>
  <c r="BF149" i="6"/>
  <c r="BF154" i="6"/>
  <c r="BF157" i="6"/>
  <c r="BF184" i="6"/>
  <c r="BF142" i="6"/>
  <c r="BF148" i="6"/>
  <c r="BF155" i="6"/>
  <c r="BF156" i="6"/>
  <c r="BF158" i="6"/>
  <c r="BF191" i="6"/>
  <c r="BF140" i="5"/>
  <c r="BF141" i="5"/>
  <c r="BF143" i="5"/>
  <c r="BF146" i="5"/>
  <c r="BF153" i="5"/>
  <c r="BF192" i="5"/>
  <c r="BF194" i="5"/>
  <c r="BF197" i="5"/>
  <c r="BF211" i="5"/>
  <c r="BF232" i="5"/>
  <c r="BF237" i="5"/>
  <c r="BF276" i="5"/>
  <c r="BF158" i="5"/>
  <c r="BF200" i="5"/>
  <c r="BF215" i="5"/>
  <c r="BF149" i="5"/>
  <c r="BF164" i="5"/>
  <c r="BF230" i="5"/>
  <c r="BF235" i="5"/>
  <c r="BF246" i="5"/>
  <c r="BF270" i="5"/>
  <c r="F94" i="5"/>
  <c r="BF148" i="5"/>
  <c r="BF152" i="5"/>
  <c r="BF154" i="5"/>
  <c r="BF157" i="5"/>
  <c r="BF167" i="5"/>
  <c r="BF191" i="5"/>
  <c r="BF202" i="5"/>
  <c r="BF209" i="5"/>
  <c r="BF213" i="5"/>
  <c r="BF216" i="5"/>
  <c r="BF223" i="5"/>
  <c r="BF228" i="5"/>
  <c r="BF233" i="5"/>
  <c r="BF262" i="5"/>
  <c r="BF278" i="5"/>
  <c r="BF282" i="5"/>
  <c r="BF288" i="5"/>
  <c r="J91" i="5"/>
  <c r="BF137" i="5"/>
  <c r="BF183" i="5"/>
  <c r="BF195" i="5"/>
  <c r="BF226" i="5"/>
  <c r="BF240" i="5"/>
  <c r="BF242" i="5"/>
  <c r="BF245" i="5"/>
  <c r="BF249" i="5"/>
  <c r="BF253" i="5"/>
  <c r="BF275" i="5"/>
  <c r="BF283" i="5"/>
  <c r="BF145" i="5"/>
  <c r="BF170" i="5"/>
  <c r="BF201" i="5"/>
  <c r="BF234" i="5"/>
  <c r="BF261" i="5"/>
  <c r="BF267" i="5"/>
  <c r="BF289" i="5"/>
  <c r="BF151" i="5"/>
  <c r="BF168" i="5"/>
  <c r="BF174" i="5"/>
  <c r="BF193" i="5"/>
  <c r="BF198" i="5"/>
  <c r="BF229" i="5"/>
  <c r="BF241" i="5"/>
  <c r="BF250" i="5"/>
  <c r="BF251" i="5"/>
  <c r="BF257" i="5"/>
  <c r="BF271" i="5"/>
  <c r="BF273" i="5"/>
  <c r="BF161" i="5"/>
  <c r="BF188" i="5"/>
  <c r="E119" i="5"/>
  <c r="BF142" i="5"/>
  <c r="BF144" i="5"/>
  <c r="BF159" i="5"/>
  <c r="BF184" i="5"/>
  <c r="BF218" i="5"/>
  <c r="BF222" i="5"/>
  <c r="BF225" i="5"/>
  <c r="BF243" i="5"/>
  <c r="BF247" i="5"/>
  <c r="BF248" i="5"/>
  <c r="BF260" i="5"/>
  <c r="BF163" i="5"/>
  <c r="BF175" i="5"/>
  <c r="BF181" i="5"/>
  <c r="BF186" i="5"/>
  <c r="BF190" i="5"/>
  <c r="BF150" i="5"/>
  <c r="BF169" i="5"/>
  <c r="BF178" i="5"/>
  <c r="BF199" i="5"/>
  <c r="BF210" i="5"/>
  <c r="BF217" i="5"/>
  <c r="BF221" i="5"/>
  <c r="BF268" i="5"/>
  <c r="BF134" i="5"/>
  <c r="BF136" i="5"/>
  <c r="BF156" i="5"/>
  <c r="BF166" i="5"/>
  <c r="BF182" i="5"/>
  <c r="BF236" i="5"/>
  <c r="BF238" i="5"/>
  <c r="BF239" i="5"/>
  <c r="BF259" i="5"/>
  <c r="BF135" i="5"/>
  <c r="BF147" i="5"/>
  <c r="BF165" i="5"/>
  <c r="BF208" i="5"/>
  <c r="BF231" i="5"/>
  <c r="BF252" i="5"/>
  <c r="BF263" i="5"/>
  <c r="BF266" i="5"/>
  <c r="BF155" i="5"/>
  <c r="BF171" i="5"/>
  <c r="BF189" i="5"/>
  <c r="BF196" i="5"/>
  <c r="BF214" i="5"/>
  <c r="BF254" i="5"/>
  <c r="BF162" i="5"/>
  <c r="BF187" i="5"/>
  <c r="BF224" i="5"/>
  <c r="BF227" i="5"/>
  <c r="BF244" i="5"/>
  <c r="BF258" i="5"/>
  <c r="BF157" i="4"/>
  <c r="BF247" i="4"/>
  <c r="BF327" i="4"/>
  <c r="BF136" i="4"/>
  <c r="BF181" i="4"/>
  <c r="BF280" i="4"/>
  <c r="BF328" i="4"/>
  <c r="F94" i="4"/>
  <c r="BF455" i="4"/>
  <c r="BF368" i="4"/>
  <c r="BF450" i="4"/>
  <c r="BF490" i="4"/>
  <c r="BF508" i="4"/>
  <c r="BF146" i="4"/>
  <c r="BF232" i="4"/>
  <c r="BF263" i="4"/>
  <c r="BF349" i="4"/>
  <c r="BF370" i="4"/>
  <c r="BF463" i="4"/>
  <c r="BF291" i="4"/>
  <c r="BF301" i="4"/>
  <c r="BF422" i="4"/>
  <c r="BF434" i="4"/>
  <c r="BF360" i="4"/>
  <c r="BF310" i="4"/>
  <c r="BF340" i="4"/>
  <c r="BF344" i="4"/>
  <c r="BF381" i="4"/>
  <c r="BF404" i="4"/>
  <c r="BF479" i="4"/>
  <c r="BF481" i="4"/>
  <c r="E117" i="4"/>
  <c r="BF131" i="4"/>
  <c r="BF255" i="4"/>
  <c r="BF272" i="4"/>
  <c r="BF316" i="4"/>
  <c r="BF336" i="4"/>
  <c r="BF362" i="4"/>
  <c r="BF448" i="4"/>
  <c r="BF489" i="4"/>
  <c r="BF492" i="4"/>
  <c r="BK282" i="3"/>
  <c r="J282" i="3" s="1"/>
  <c r="J104" i="3" s="1"/>
  <c r="BF282" i="4"/>
  <c r="BF317" i="4"/>
  <c r="BF322" i="4"/>
  <c r="BF264" i="4"/>
  <c r="BF216" i="4"/>
  <c r="J91" i="4"/>
  <c r="BF332" i="4"/>
  <c r="BF424" i="4"/>
  <c r="BF215" i="4"/>
  <c r="BF406" i="4"/>
  <c r="BF385" i="3"/>
  <c r="BF349" i="3"/>
  <c r="BF412" i="3"/>
  <c r="BF387" i="3"/>
  <c r="J91" i="3"/>
  <c r="BF239" i="3"/>
  <c r="BF187" i="3"/>
  <c r="BF295" i="3"/>
  <c r="BF139" i="3"/>
  <c r="BF340" i="3"/>
  <c r="BF147" i="3"/>
  <c r="BF284" i="3"/>
  <c r="BF323" i="3"/>
  <c r="BF357" i="3"/>
  <c r="BF321" i="3"/>
  <c r="F127" i="3"/>
  <c r="BF133" i="3"/>
  <c r="BF185" i="3"/>
  <c r="BF272" i="3"/>
  <c r="BF293" i="3"/>
  <c r="BF263" i="3"/>
  <c r="BF281" i="3"/>
  <c r="BF338" i="3"/>
  <c r="E85" i="3"/>
  <c r="BF163" i="3"/>
  <c r="BF180" i="3"/>
  <c r="BF368" i="3"/>
  <c r="BF154" i="3"/>
  <c r="BF162" i="3"/>
  <c r="BF215" i="3"/>
  <c r="BF216" i="3"/>
  <c r="BF304" i="3"/>
  <c r="BF359" i="3"/>
  <c r="BF377" i="3"/>
  <c r="BF1859" i="2"/>
  <c r="BF1862" i="2"/>
  <c r="BF1891" i="2"/>
  <c r="BF1901" i="2"/>
  <c r="BF1932" i="2"/>
  <c r="BF1986" i="2"/>
  <c r="BF2012" i="2"/>
  <c r="J142" i="2"/>
  <c r="BF156" i="2"/>
  <c r="BF160" i="2"/>
  <c r="BF239" i="2"/>
  <c r="BF244" i="2"/>
  <c r="BF254" i="2"/>
  <c r="BF298" i="2"/>
  <c r="BF400" i="2"/>
  <c r="BF434" i="2"/>
  <c r="BF528" i="2"/>
  <c r="BF543" i="2"/>
  <c r="BF651" i="2"/>
  <c r="BF654" i="2"/>
  <c r="BF806" i="2"/>
  <c r="BF839" i="2"/>
  <c r="BF889" i="2"/>
  <c r="BF993" i="2"/>
  <c r="BF1004" i="2"/>
  <c r="BF1010" i="2"/>
  <c r="BF1032" i="2"/>
  <c r="BF1125" i="2"/>
  <c r="BF1130" i="2"/>
  <c r="BF1132" i="2"/>
  <c r="BF1152" i="2"/>
  <c r="BF1157" i="2"/>
  <c r="BF1160" i="2"/>
  <c r="BF1164" i="2"/>
  <c r="BF1169" i="2"/>
  <c r="BF1173" i="2"/>
  <c r="BF1179" i="2"/>
  <c r="BF1196" i="2"/>
  <c r="BF1205" i="2"/>
  <c r="BF1306" i="2"/>
  <c r="BF1370" i="2"/>
  <c r="BF1371" i="2"/>
  <c r="BF1415" i="2"/>
  <c r="BF1476" i="2"/>
  <c r="BF1789" i="2"/>
  <c r="BF1792" i="2"/>
  <c r="BF1793" i="2"/>
  <c r="BF1808" i="2"/>
  <c r="BF1819" i="2"/>
  <c r="BF1836" i="2"/>
  <c r="BF1837" i="2"/>
  <c r="BF1853" i="2"/>
  <c r="BF1856" i="2"/>
  <c r="BF1867" i="2"/>
  <c r="BF1868" i="2"/>
  <c r="BF1881" i="2"/>
  <c r="BF1882" i="2"/>
  <c r="BF1883" i="2"/>
  <c r="BF1888" i="2"/>
  <c r="BF1899" i="2"/>
  <c r="BF1904" i="2"/>
  <c r="BF1916" i="2"/>
  <c r="BF1917" i="2"/>
  <c r="BF1921" i="2"/>
  <c r="BF1922" i="2"/>
  <c r="BF1928" i="2"/>
  <c r="BF1941" i="2"/>
  <c r="BF1946" i="2"/>
  <c r="BF1995" i="2"/>
  <c r="BF2016" i="2"/>
  <c r="BF2059" i="2"/>
  <c r="BF2105" i="2"/>
  <c r="BF2139" i="2"/>
  <c r="BF2160" i="2"/>
  <c r="BF2202" i="2"/>
  <c r="BF2231" i="2"/>
  <c r="BF2281" i="2"/>
  <c r="BF2314" i="2"/>
  <c r="BF167" i="2"/>
  <c r="BF206" i="2"/>
  <c r="BF268" i="2"/>
  <c r="BF277" i="2"/>
  <c r="BF371" i="2"/>
  <c r="BF425" i="2"/>
  <c r="BF529" i="2"/>
  <c r="BF618" i="2"/>
  <c r="BF875" i="2"/>
  <c r="BF908" i="2"/>
  <c r="BF914" i="2"/>
  <c r="BF918" i="2"/>
  <c r="BF924" i="2"/>
  <c r="BF949" i="2"/>
  <c r="BF961" i="2"/>
  <c r="BF1154" i="2"/>
  <c r="BF1165" i="2"/>
  <c r="BF1168" i="2"/>
  <c r="BF1171" i="2"/>
  <c r="BF1180" i="2"/>
  <c r="BF1182" i="2"/>
  <c r="BF1193" i="2"/>
  <c r="BF1194" i="2"/>
  <c r="BF1314" i="2"/>
  <c r="BF1325" i="2"/>
  <c r="BF1392" i="2"/>
  <c r="BF1455" i="2"/>
  <c r="BF1569" i="2"/>
  <c r="BF1585" i="2"/>
  <c r="BF1588" i="2"/>
  <c r="BF1615" i="2"/>
  <c r="BF1693" i="2"/>
  <c r="BF1710" i="2"/>
  <c r="BF1766" i="2"/>
  <c r="BF1791" i="2"/>
  <c r="BF1820" i="2"/>
  <c r="BF1824" i="2"/>
  <c r="BF1854" i="2"/>
  <c r="BF1871" i="2"/>
  <c r="BF1877" i="2"/>
  <c r="BF1896" i="2"/>
  <c r="BF1924" i="2"/>
  <c r="BF1930" i="2"/>
  <c r="BF1933" i="2"/>
  <c r="BF1945" i="2"/>
  <c r="BF1994" i="2"/>
  <c r="BF2000" i="2"/>
  <c r="BF2063" i="2"/>
  <c r="BF2084" i="2"/>
  <c r="BF2108" i="2"/>
  <c r="BF2157" i="2"/>
  <c r="BF2176" i="2"/>
  <c r="BF2183" i="2"/>
  <c r="BF2194" i="2"/>
  <c r="BF2279" i="2"/>
  <c r="BF2280" i="2"/>
  <c r="BF2328" i="2"/>
  <c r="BF317" i="2"/>
  <c r="BF328" i="2"/>
  <c r="BF365" i="2"/>
  <c r="BF368" i="2"/>
  <c r="BF377" i="2"/>
  <c r="BF383" i="2"/>
  <c r="BF401" i="2"/>
  <c r="BF437" i="2"/>
  <c r="BF452" i="2"/>
  <c r="BF745" i="2"/>
  <c r="BF750" i="2"/>
  <c r="BF777" i="2"/>
  <c r="BF811" i="2"/>
  <c r="BF885" i="2"/>
  <c r="BF893" i="2"/>
  <c r="BF980" i="2"/>
  <c r="BF989" i="2"/>
  <c r="BF1036" i="2"/>
  <c r="BF1133" i="2"/>
  <c r="BF1183" i="2"/>
  <c r="BF1184" i="2"/>
  <c r="BF1185" i="2"/>
  <c r="BF1188" i="2"/>
  <c r="BF1241" i="2"/>
  <c r="BF1316" i="2"/>
  <c r="BF1328" i="2"/>
  <c r="BF1336" i="2"/>
  <c r="BF1365" i="2"/>
  <c r="BF1402" i="2"/>
  <c r="BF1405" i="2"/>
  <c r="BF1469" i="2"/>
  <c r="BF1513" i="2"/>
  <c r="BF1521" i="2"/>
  <c r="BF1527" i="2"/>
  <c r="BF1568" i="2"/>
  <c r="BF1683" i="2"/>
  <c r="BF1704" i="2"/>
  <c r="BF1732" i="2"/>
  <c r="BF1761" i="2"/>
  <c r="BF1778" i="2"/>
  <c r="BF1803" i="2"/>
  <c r="BF1814" i="2"/>
  <c r="BF1828" i="2"/>
  <c r="BF1833" i="2"/>
  <c r="BF1838" i="2"/>
  <c r="BF1845" i="2"/>
  <c r="BF1847" i="2"/>
  <c r="BF1850" i="2"/>
  <c r="BF1857" i="2"/>
  <c r="BF1863" i="2"/>
  <c r="BF1865" i="2"/>
  <c r="BF1872" i="2"/>
  <c r="BF1898" i="2"/>
  <c r="BF1902" i="2"/>
  <c r="BF1907" i="2"/>
  <c r="BF1918" i="2"/>
  <c r="BF1936" i="2"/>
  <c r="BF1938" i="2"/>
  <c r="BF1942" i="2"/>
  <c r="BF1948" i="2"/>
  <c r="BF1960" i="2"/>
  <c r="BF1965" i="2"/>
  <c r="BF1985" i="2"/>
  <c r="BF2061" i="2"/>
  <c r="BF2236" i="2"/>
  <c r="F145" i="2"/>
  <c r="BF151" i="2"/>
  <c r="BF153" i="2"/>
  <c r="BF158" i="2"/>
  <c r="BF247" i="2"/>
  <c r="BF260" i="2"/>
  <c r="BF269" i="2"/>
  <c r="BF389" i="2"/>
  <c r="BF419" i="2"/>
  <c r="BF432" i="2"/>
  <c r="BF466" i="2"/>
  <c r="BF547" i="2"/>
  <c r="BF691" i="2"/>
  <c r="BF761" i="2"/>
  <c r="BF789" i="2"/>
  <c r="BF901" i="2"/>
  <c r="BF967" i="2"/>
  <c r="BF992" i="2"/>
  <c r="BF1015" i="2"/>
  <c r="BF1046" i="2"/>
  <c r="BF1134" i="2"/>
  <c r="BF1148" i="2"/>
  <c r="BF1158" i="2"/>
  <c r="BF1170" i="2"/>
  <c r="BF1190" i="2"/>
  <c r="BF1197" i="2"/>
  <c r="BF1198" i="2"/>
  <c r="BF1223" i="2"/>
  <c r="BF1308" i="2"/>
  <c r="BF1318" i="2"/>
  <c r="BF1361" i="2"/>
  <c r="BF1367" i="2"/>
  <c r="BF1412" i="2"/>
  <c r="BF1510" i="2"/>
  <c r="BF1637" i="2"/>
  <c r="BF1726" i="2"/>
  <c r="BF1754" i="2"/>
  <c r="BF1755" i="2"/>
  <c r="BF1764" i="2"/>
  <c r="BF1771" i="2"/>
  <c r="BF1809" i="2"/>
  <c r="BF1849" i="2"/>
  <c r="BF1879" i="2"/>
  <c r="BF1903" i="2"/>
  <c r="BF1909" i="2"/>
  <c r="BF1911" i="2"/>
  <c r="BF1981" i="2"/>
  <c r="BF1993" i="2"/>
  <c r="BF1998" i="2"/>
  <c r="BF1999" i="2"/>
  <c r="BF2002" i="2"/>
  <c r="BF2006" i="2"/>
  <c r="BF2014" i="2"/>
  <c r="BF2090" i="2"/>
  <c r="BF2133" i="2"/>
  <c r="BF2154" i="2"/>
  <c r="BF2174" i="2"/>
  <c r="BF2200" i="2"/>
  <c r="BF2273" i="2"/>
  <c r="BF2277" i="2"/>
  <c r="BF2308" i="2"/>
  <c r="BF2347" i="2"/>
  <c r="BF2348" i="2"/>
  <c r="BF2385" i="2"/>
  <c r="BF1889" i="2"/>
  <c r="BF1897" i="2"/>
  <c r="BF1931" i="2"/>
  <c r="BF1935" i="2"/>
  <c r="BF1947" i="2"/>
  <c r="BF1954" i="2"/>
  <c r="BF1957" i="2"/>
  <c r="BF1966" i="2"/>
  <c r="BF1971" i="2"/>
  <c r="BF2007" i="2"/>
  <c r="BF2008" i="2"/>
  <c r="BF2009" i="2"/>
  <c r="BF2015" i="2"/>
  <c r="BF2056" i="2"/>
  <c r="BF2074" i="2"/>
  <c r="BF2101" i="2"/>
  <c r="BF2193" i="2"/>
  <c r="BF2208" i="2"/>
  <c r="BF2218" i="2"/>
  <c r="BF2237" i="2"/>
  <c r="BF332" i="2"/>
  <c r="BF381" i="2"/>
  <c r="BF395" i="2"/>
  <c r="BF514" i="2"/>
  <c r="BF664" i="2"/>
  <c r="BF746" i="2"/>
  <c r="BF758" i="2"/>
  <c r="BF798" i="2"/>
  <c r="BF1870" i="2"/>
  <c r="BF1875" i="2"/>
  <c r="BF1880" i="2"/>
  <c r="BF1886" i="2"/>
  <c r="BF1913" i="2"/>
  <c r="BF1927" i="2"/>
  <c r="BF1929" i="2"/>
  <c r="BF1940" i="2"/>
  <c r="BF1951" i="2"/>
  <c r="BF1955" i="2"/>
  <c r="BF1956" i="2"/>
  <c r="BF1958" i="2"/>
  <c r="BF1961" i="2"/>
  <c r="BF2233" i="2"/>
  <c r="BF2234" i="2"/>
  <c r="BF2268" i="2"/>
  <c r="BF2269" i="2"/>
  <c r="BF2307" i="2"/>
  <c r="BF2368" i="2"/>
  <c r="BF155" i="2"/>
  <c r="BF301" i="2"/>
  <c r="BF364" i="2"/>
  <c r="BF444" i="2"/>
  <c r="BF493" i="2"/>
  <c r="BF521" i="2"/>
  <c r="BF551" i="2"/>
  <c r="BF601" i="2"/>
  <c r="BF667" i="2"/>
  <c r="BF1138" i="2"/>
  <c r="BF1159" i="2"/>
  <c r="BF1161" i="2"/>
  <c r="BF1178" i="2"/>
  <c r="BF1186" i="2"/>
  <c r="BF1200" i="2"/>
  <c r="BF1225" i="2"/>
  <c r="BF1304" i="2"/>
  <c r="BF1312" i="2"/>
  <c r="BF1330" i="2"/>
  <c r="BF1345" i="2"/>
  <c r="BF1358" i="2"/>
  <c r="BF1391" i="2"/>
  <c r="BF1506" i="2"/>
  <c r="BF1597" i="2"/>
  <c r="BF1750" i="2"/>
  <c r="BF1752" i="2"/>
  <c r="BF1763" i="2"/>
  <c r="BF1765" i="2"/>
  <c r="BF1767" i="2"/>
  <c r="BF1768" i="2"/>
  <c r="BF1785" i="2"/>
  <c r="BF1786" i="2"/>
  <c r="BF1805" i="2"/>
  <c r="BF1855" i="2"/>
  <c r="BF1858" i="2"/>
  <c r="BF1869" i="2"/>
  <c r="BF1892" i="2"/>
  <c r="BF1900" i="2"/>
  <c r="BF1906" i="2"/>
  <c r="BF1925" i="2"/>
  <c r="BF1939" i="2"/>
  <c r="BF1944" i="2"/>
  <c r="BF1950" i="2"/>
  <c r="BF1953" i="2"/>
  <c r="BF1959" i="2"/>
  <c r="BF1962" i="2"/>
  <c r="BF1968" i="2"/>
  <c r="BF1980" i="2"/>
  <c r="BF1992" i="2"/>
  <c r="BF2001" i="2"/>
  <c r="BF2028" i="2"/>
  <c r="BF2058" i="2"/>
  <c r="BF2064" i="2"/>
  <c r="BF2093" i="2"/>
  <c r="BF2106" i="2"/>
  <c r="BF2209" i="2"/>
  <c r="BF2290" i="2"/>
  <c r="BF2291" i="2"/>
  <c r="BF2383" i="2"/>
  <c r="BF2387" i="2"/>
  <c r="BF169" i="2"/>
  <c r="BF188" i="2"/>
  <c r="BF294" i="2"/>
  <c r="BF344" i="2"/>
  <c r="BF375" i="2"/>
  <c r="BF378" i="2"/>
  <c r="BF427" i="2"/>
  <c r="BF490" i="2"/>
  <c r="BF576" i="2"/>
  <c r="BF622" i="2"/>
  <c r="BF730" i="2"/>
  <c r="BF737" i="2"/>
  <c r="BF747" i="2"/>
  <c r="BF760" i="2"/>
  <c r="BF762" i="2"/>
  <c r="BF807" i="2"/>
  <c r="BF969" i="2"/>
  <c r="BF1135" i="2"/>
  <c r="BF1137" i="2"/>
  <c r="BF1147" i="2"/>
  <c r="BF1167" i="2"/>
  <c r="BF1172" i="2"/>
  <c r="BF1174" i="2"/>
  <c r="BF1189" i="2"/>
  <c r="BF1195" i="2"/>
  <c r="BF1199" i="2"/>
  <c r="BF1201" i="2"/>
  <c r="BF1323" i="2"/>
  <c r="BF1342" i="2"/>
  <c r="BF1352" i="2"/>
  <c r="BF1355" i="2"/>
  <c r="BF1362" i="2"/>
  <c r="BF1409" i="2"/>
  <c r="BF1497" i="2"/>
  <c r="BF1514" i="2"/>
  <c r="BF1530" i="2"/>
  <c r="BF1607" i="2"/>
  <c r="BF1633" i="2"/>
  <c r="BF1722" i="2"/>
  <c r="BF1748" i="2"/>
  <c r="BF1777" i="2"/>
  <c r="BF1787" i="2"/>
  <c r="BF1810" i="2"/>
  <c r="BF1822" i="2"/>
  <c r="BF1826" i="2"/>
  <c r="BF1832" i="2"/>
  <c r="BF1834" i="2"/>
  <c r="BF1835" i="2"/>
  <c r="BF1840" i="2"/>
  <c r="BF1842" i="2"/>
  <c r="BF748" i="2"/>
  <c r="BF753" i="2"/>
  <c r="BF897" i="2"/>
  <c r="BF1890" i="2"/>
  <c r="BF1919" i="2"/>
  <c r="BF1920" i="2"/>
  <c r="BF1934" i="2"/>
  <c r="BF1937" i="2"/>
  <c r="BF1943" i="2"/>
  <c r="BF1949" i="2"/>
  <c r="BF1952" i="2"/>
  <c r="BF1963" i="2"/>
  <c r="BF1964" i="2"/>
  <c r="BF1967" i="2"/>
  <c r="BF1970" i="2"/>
  <c r="BF1972" i="2"/>
  <c r="BF1982" i="2"/>
  <c r="BF2003" i="2"/>
  <c r="BF2004" i="2"/>
  <c r="BF2005" i="2"/>
  <c r="BF2010" i="2"/>
  <c r="BF2011" i="2"/>
  <c r="BF2066" i="2"/>
  <c r="BF2076" i="2"/>
  <c r="BF2085" i="2"/>
  <c r="BF2087" i="2"/>
  <c r="BF2111" i="2"/>
  <c r="BF2120" i="2"/>
  <c r="BF2126" i="2"/>
  <c r="BF2189" i="2"/>
  <c r="BF2206" i="2"/>
  <c r="BF2354" i="2"/>
  <c r="BF2374" i="2"/>
  <c r="BF2382" i="2"/>
  <c r="E85" i="2"/>
  <c r="F144" i="2"/>
  <c r="BF216" i="2"/>
  <c r="BF339" i="2"/>
  <c r="BF366" i="2"/>
  <c r="BF402" i="2"/>
  <c r="BF411" i="2"/>
  <c r="BF439" i="2"/>
  <c r="BF540" i="2"/>
  <c r="BF541" i="2"/>
  <c r="BF625" i="2"/>
  <c r="BF735" i="2"/>
  <c r="BF742" i="2"/>
  <c r="BF757" i="2"/>
  <c r="BF796" i="2"/>
  <c r="BF818" i="2"/>
  <c r="BF867" i="2"/>
  <c r="BF957" i="2"/>
  <c r="BF959" i="2"/>
  <c r="BF972" i="2"/>
  <c r="BF991" i="2"/>
  <c r="BF994" i="2"/>
  <c r="BF1050" i="2"/>
  <c r="BF1113" i="2"/>
  <c r="BF1129" i="2"/>
  <c r="BF1143" i="2"/>
  <c r="BF1145" i="2"/>
  <c r="BF1150" i="2"/>
  <c r="BF1166" i="2"/>
  <c r="BF1175" i="2"/>
  <c r="BF1187" i="2"/>
  <c r="BF1202" i="2"/>
  <c r="BF1213" i="2"/>
  <c r="BF1221" i="2"/>
  <c r="BF1243" i="2"/>
  <c r="BF1310" i="2"/>
  <c r="BF1321" i="2"/>
  <c r="BF1326" i="2"/>
  <c r="BF1418" i="2"/>
  <c r="BF1432" i="2"/>
  <c r="BF1444" i="2"/>
  <c r="BF1452" i="2"/>
  <c r="BF1622" i="2"/>
  <c r="BF1641" i="2"/>
  <c r="BF1643" i="2"/>
  <c r="BF1687" i="2"/>
  <c r="BF1706" i="2"/>
  <c r="BF1713" i="2"/>
  <c r="BF1821" i="2"/>
  <c r="BF1844" i="2"/>
  <c r="BF1846" i="2"/>
  <c r="BF1852" i="2"/>
  <c r="BF1887" i="2"/>
  <c r="BF1894" i="2"/>
  <c r="BF208" i="2"/>
  <c r="BF234" i="2"/>
  <c r="BF258" i="2"/>
  <c r="BF262" i="2"/>
  <c r="BF572" i="2"/>
  <c r="BF624" i="2"/>
  <c r="BF635" i="2"/>
  <c r="BF802" i="2"/>
  <c r="BF1923" i="2"/>
  <c r="BF154" i="2"/>
  <c r="BF162" i="2"/>
  <c r="BF204" i="2"/>
  <c r="BF250" i="2"/>
  <c r="BF285" i="2"/>
  <c r="BF379" i="2"/>
  <c r="BF443" i="2"/>
  <c r="BF459" i="2"/>
  <c r="BF487" i="2"/>
  <c r="BF499" i="2"/>
  <c r="BF545" i="2"/>
  <c r="BF707" i="2"/>
  <c r="BF726" i="2"/>
  <c r="BF744" i="2"/>
  <c r="BF755" i="2"/>
  <c r="BF828" i="2"/>
  <c r="BF1447" i="2"/>
  <c r="BF1499" i="2"/>
  <c r="BF1557" i="2"/>
  <c r="BF1655" i="2"/>
  <c r="BF1665" i="2"/>
  <c r="BF1676" i="2"/>
  <c r="BF1708" i="2"/>
  <c r="BF1779" i="2"/>
  <c r="BF1815" i="2"/>
  <c r="BF1823" i="2"/>
  <c r="BF1827" i="2"/>
  <c r="BF1829" i="2"/>
  <c r="BF1839" i="2"/>
  <c r="BF1841" i="2"/>
  <c r="BF1843" i="2"/>
  <c r="BF1851" i="2"/>
  <c r="BF1873" i="2"/>
  <c r="BF1884" i="2"/>
  <c r="BF1893" i="2"/>
  <c r="BF1905" i="2"/>
  <c r="BF1912" i="2"/>
  <c r="BF1914" i="2"/>
  <c r="BF1861" i="2"/>
  <c r="BF1874" i="2"/>
  <c r="BF1876" i="2"/>
  <c r="BF163" i="2"/>
  <c r="BF166" i="2"/>
  <c r="BF211" i="2"/>
  <c r="BF397" i="2"/>
  <c r="BF429" i="2"/>
  <c r="BF458" i="2"/>
  <c r="BF478" i="2"/>
  <c r="BF604" i="2"/>
  <c r="BF710" i="2"/>
  <c r="BF752" i="2"/>
  <c r="BF800" i="2"/>
  <c r="BF844" i="2"/>
  <c r="BF1790" i="2"/>
  <c r="BF1795" i="2"/>
  <c r="BF1802" i="2"/>
  <c r="BF1817" i="2"/>
  <c r="BF1825" i="2"/>
  <c r="BF1831" i="2"/>
  <c r="BF1848" i="2"/>
  <c r="BF1860" i="2"/>
  <c r="BF1895" i="2"/>
  <c r="BF1908" i="2"/>
  <c r="BF1910" i="2"/>
  <c r="BF1915" i="2"/>
  <c r="BF164" i="2"/>
  <c r="BF322" i="2"/>
  <c r="BF341" i="2"/>
  <c r="BF357" i="2"/>
  <c r="BF408" i="2"/>
  <c r="BF557" i="2"/>
  <c r="BF627" i="2"/>
  <c r="BF649" i="2"/>
  <c r="BF738" i="2"/>
  <c r="BF835" i="2"/>
  <c r="BF877" i="2"/>
  <c r="BF910" i="2"/>
  <c r="BF998" i="2"/>
  <c r="BF1020" i="2"/>
  <c r="BF1065" i="2"/>
  <c r="BF1124" i="2"/>
  <c r="BF1153" i="2"/>
  <c r="BF1155" i="2"/>
  <c r="BF1156" i="2"/>
  <c r="BF1162" i="2"/>
  <c r="BF1163" i="2"/>
  <c r="BF1176" i="2"/>
  <c r="BF1177" i="2"/>
  <c r="BF1181" i="2"/>
  <c r="BF1191" i="2"/>
  <c r="BF1192" i="2"/>
  <c r="BF1320" i="2"/>
  <c r="BF1349" i="2"/>
  <c r="BF1396" i="2"/>
  <c r="BF1471" i="2"/>
  <c r="BF1493" i="2"/>
  <c r="BF1543" i="2"/>
  <c r="BF1571" i="2"/>
  <c r="BF1613" i="2"/>
  <c r="BF1691" i="2"/>
  <c r="BF1740" i="2"/>
  <c r="BF1774" i="2"/>
  <c r="BF1788" i="2"/>
  <c r="BF1806" i="2"/>
  <c r="BF1830" i="2"/>
  <c r="BF1864" i="2"/>
  <c r="BF1866" i="2"/>
  <c r="BF1878" i="2"/>
  <c r="BF1885" i="2"/>
  <c r="F35" i="2"/>
  <c r="BB95" i="1" s="1"/>
  <c r="F37" i="2"/>
  <c r="BD95" i="1" s="1"/>
  <c r="F37" i="3"/>
  <c r="BB97" i="1" s="1"/>
  <c r="F35" i="5"/>
  <c r="AZ100" i="1" s="1"/>
  <c r="F37" i="8"/>
  <c r="AZ104" i="1" s="1"/>
  <c r="J37" i="11"/>
  <c r="AV107" i="1"/>
  <c r="F37" i="12"/>
  <c r="AZ109" i="1" s="1"/>
  <c r="F41" i="14"/>
  <c r="BD111" i="1" s="1"/>
  <c r="F36" i="15"/>
  <c r="BC112" i="1" s="1"/>
  <c r="AS99" i="1"/>
  <c r="F35" i="4"/>
  <c r="AZ98" i="1"/>
  <c r="F38" i="5"/>
  <c r="BC100" i="1"/>
  <c r="F39" i="7"/>
  <c r="BD102" i="1"/>
  <c r="F41" i="8"/>
  <c r="BD104" i="1" s="1"/>
  <c r="F37" i="10"/>
  <c r="AZ106" i="1"/>
  <c r="F39" i="12"/>
  <c r="BB109" i="1"/>
  <c r="J37" i="13"/>
  <c r="AV110" i="1"/>
  <c r="F35" i="15"/>
  <c r="BB112" i="1" s="1"/>
  <c r="F39" i="3"/>
  <c r="BD97" i="1"/>
  <c r="J35" i="5"/>
  <c r="AV100" i="1"/>
  <c r="F35" i="7"/>
  <c r="AZ102" i="1" s="1"/>
  <c r="F39" i="9"/>
  <c r="BB105" i="1" s="1"/>
  <c r="J37" i="9"/>
  <c r="AV105" i="1"/>
  <c r="F40" i="10"/>
  <c r="BC106" i="1"/>
  <c r="F39" i="13"/>
  <c r="BB110" i="1"/>
  <c r="F39" i="14"/>
  <c r="BB111" i="1"/>
  <c r="F37" i="4"/>
  <c r="BB98" i="1" s="1"/>
  <c r="F38" i="6"/>
  <c r="BC101" i="1" s="1"/>
  <c r="J37" i="8"/>
  <c r="AV104" i="1"/>
  <c r="F37" i="11"/>
  <c r="AZ107" i="1" s="1"/>
  <c r="F41" i="11"/>
  <c r="BD107" i="1" s="1"/>
  <c r="F40" i="13"/>
  <c r="BC110" i="1"/>
  <c r="F33" i="15"/>
  <c r="AZ112" i="1"/>
  <c r="F36" i="2"/>
  <c r="BC95" i="1" s="1"/>
  <c r="F35" i="3"/>
  <c r="AZ97" i="1" s="1"/>
  <c r="F39" i="4"/>
  <c r="BD98" i="1"/>
  <c r="J35" i="6"/>
  <c r="AV101" i="1" s="1"/>
  <c r="F39" i="6"/>
  <c r="BD101" i="1" s="1"/>
  <c r="F37" i="7"/>
  <c r="BB102" i="1"/>
  <c r="F40" i="8"/>
  <c r="BC104" i="1" s="1"/>
  <c r="F41" i="10"/>
  <c r="BD106" i="1"/>
  <c r="J37" i="12"/>
  <c r="AV109" i="1"/>
  <c r="F37" i="13"/>
  <c r="AZ110" i="1"/>
  <c r="J33" i="15"/>
  <c r="AV112" i="1" s="1"/>
  <c r="J35" i="3"/>
  <c r="AV97" i="1"/>
  <c r="F37" i="5"/>
  <c r="BB100" i="1" s="1"/>
  <c r="F38" i="7"/>
  <c r="BC102" i="1"/>
  <c r="F40" i="9"/>
  <c r="BC105" i="1" s="1"/>
  <c r="F39" i="10"/>
  <c r="BB106" i="1" s="1"/>
  <c r="F40" i="12"/>
  <c r="BC109" i="1"/>
  <c r="J37" i="14"/>
  <c r="AV111" i="1" s="1"/>
  <c r="F33" i="2"/>
  <c r="AZ95" i="1" s="1"/>
  <c r="F38" i="3"/>
  <c r="BC97" i="1"/>
  <c r="F38" i="4"/>
  <c r="BC98" i="1" s="1"/>
  <c r="F35" i="6"/>
  <c r="AZ101" i="1"/>
  <c r="F37" i="6"/>
  <c r="BB101" i="1" s="1"/>
  <c r="J35" i="7"/>
  <c r="AV102" i="1"/>
  <c r="F37" i="9"/>
  <c r="AZ105" i="1"/>
  <c r="F41" i="9"/>
  <c r="BD105" i="1" s="1"/>
  <c r="F39" i="11"/>
  <c r="BB107" i="1"/>
  <c r="F40" i="11"/>
  <c r="BC107" i="1"/>
  <c r="F41" i="13"/>
  <c r="BD110" i="1" s="1"/>
  <c r="F37" i="14"/>
  <c r="AZ111" i="1"/>
  <c r="F37" i="15"/>
  <c r="BD112" i="1" s="1"/>
  <c r="J35" i="4"/>
  <c r="AV98" i="1" s="1"/>
  <c r="F39" i="5"/>
  <c r="BD100" i="1" s="1"/>
  <c r="F39" i="8"/>
  <c r="BB104" i="1"/>
  <c r="J37" i="10"/>
  <c r="AV106" i="1" s="1"/>
  <c r="F41" i="12"/>
  <c r="BD109" i="1"/>
  <c r="F40" i="14"/>
  <c r="BC111" i="1" s="1"/>
  <c r="J33" i="2"/>
  <c r="AV95" i="1" s="1"/>
  <c r="BK131" i="12" l="1"/>
  <c r="J131" i="12" s="1"/>
  <c r="J100" i="12" s="1"/>
  <c r="T133" i="8"/>
  <c r="J234" i="8"/>
  <c r="J105" i="8" s="1"/>
  <c r="J160" i="5"/>
  <c r="J103" i="5" s="1"/>
  <c r="R131" i="13"/>
  <c r="BK131" i="3"/>
  <c r="J131" i="3" s="1"/>
  <c r="J99" i="3" s="1"/>
  <c r="BK129" i="4"/>
  <c r="J129" i="4" s="1"/>
  <c r="J98" i="4" s="1"/>
  <c r="P176" i="13"/>
  <c r="BK123" i="7"/>
  <c r="J123" i="7" s="1"/>
  <c r="J98" i="7" s="1"/>
  <c r="BK149" i="2"/>
  <c r="J149" i="2" s="1"/>
  <c r="J97" i="2" s="1"/>
  <c r="P130" i="11"/>
  <c r="AU107" i="1" s="1"/>
  <c r="T129" i="4"/>
  <c r="P133" i="10"/>
  <c r="T132" i="12"/>
  <c r="P123" i="7"/>
  <c r="AU102" i="1" s="1"/>
  <c r="R133" i="10"/>
  <c r="R132" i="10" s="1"/>
  <c r="T130" i="11"/>
  <c r="T132" i="13"/>
  <c r="BK133" i="8"/>
  <c r="J133" i="8" s="1"/>
  <c r="J101" i="8" s="1"/>
  <c r="P138" i="5"/>
  <c r="R131" i="9"/>
  <c r="P132" i="10"/>
  <c r="AU106" i="1" s="1"/>
  <c r="T131" i="12"/>
  <c r="P131" i="5"/>
  <c r="AU100" i="1" s="1"/>
  <c r="T131" i="9"/>
  <c r="BK132" i="13"/>
  <c r="J132" i="13" s="1"/>
  <c r="J101" i="13" s="1"/>
  <c r="BK1203" i="2"/>
  <c r="J1203" i="2" s="1"/>
  <c r="J108" i="2" s="1"/>
  <c r="BK132" i="9"/>
  <c r="J132" i="9" s="1"/>
  <c r="J101" i="9" s="1"/>
  <c r="BK131" i="14"/>
  <c r="J131" i="14" s="1"/>
  <c r="J101" i="14" s="1"/>
  <c r="BK133" i="10"/>
  <c r="J133" i="10" s="1"/>
  <c r="J101" i="10" s="1"/>
  <c r="T138" i="5"/>
  <c r="T131" i="5"/>
  <c r="R133" i="8"/>
  <c r="R132" i="8" s="1"/>
  <c r="P149" i="2"/>
  <c r="BK176" i="13"/>
  <c r="J176" i="13"/>
  <c r="J104" i="13"/>
  <c r="BK127" i="6"/>
  <c r="BK126" i="6"/>
  <c r="J126" i="6" s="1"/>
  <c r="J98" i="6" s="1"/>
  <c r="P129" i="4"/>
  <c r="AU98" i="1"/>
  <c r="T1203" i="2"/>
  <c r="T148" i="2" s="1"/>
  <c r="P131" i="3"/>
  <c r="P130" i="3" s="1"/>
  <c r="AU97" i="1" s="1"/>
  <c r="T133" i="10"/>
  <c r="T132" i="10" s="1"/>
  <c r="T123" i="7"/>
  <c r="T130" i="3"/>
  <c r="R1203" i="2"/>
  <c r="P130" i="14"/>
  <c r="AU111" i="1"/>
  <c r="P131" i="9"/>
  <c r="AU105" i="1" s="1"/>
  <c r="R131" i="3"/>
  <c r="R130" i="3" s="1"/>
  <c r="T130" i="14"/>
  <c r="P132" i="12"/>
  <c r="P131" i="12"/>
  <c r="AU109" i="1" s="1"/>
  <c r="R129" i="4"/>
  <c r="T176" i="13"/>
  <c r="P233" i="8"/>
  <c r="P132" i="8" s="1"/>
  <c r="AU104" i="1" s="1"/>
  <c r="R127" i="6"/>
  <c r="R126" i="6"/>
  <c r="T127" i="6"/>
  <c r="T126" i="6" s="1"/>
  <c r="P127" i="6"/>
  <c r="P126" i="6" s="1"/>
  <c r="AU101" i="1" s="1"/>
  <c r="P1203" i="2"/>
  <c r="R149" i="2"/>
  <c r="T149" i="2"/>
  <c r="P131" i="13"/>
  <c r="AU110" i="1"/>
  <c r="T132" i="8"/>
  <c r="T125" i="15"/>
  <c r="T124" i="15"/>
  <c r="R138" i="5"/>
  <c r="R131" i="5" s="1"/>
  <c r="BK190" i="10"/>
  <c r="J190" i="10"/>
  <c r="J104" i="10" s="1"/>
  <c r="BK131" i="11"/>
  <c r="J131" i="11" s="1"/>
  <c r="J101" i="11" s="1"/>
  <c r="BK125" i="15"/>
  <c r="BK124" i="15"/>
  <c r="J124" i="15"/>
  <c r="J96" i="15" s="1"/>
  <c r="BK410" i="3"/>
  <c r="J410" i="3" s="1"/>
  <c r="J107" i="3" s="1"/>
  <c r="BK132" i="5"/>
  <c r="J132" i="5"/>
  <c r="J99" i="5" s="1"/>
  <c r="J132" i="12"/>
  <c r="J101" i="12" s="1"/>
  <c r="BK132" i="10"/>
  <c r="J132" i="10"/>
  <c r="J100" i="10" s="1"/>
  <c r="BK131" i="9"/>
  <c r="J131" i="9" s="1"/>
  <c r="J34" i="9" s="1"/>
  <c r="AG105" i="1" s="1"/>
  <c r="J124" i="7"/>
  <c r="J99" i="7" s="1"/>
  <c r="J138" i="5"/>
  <c r="J101" i="5" s="1"/>
  <c r="BK148" i="2"/>
  <c r="J148" i="2" s="1"/>
  <c r="J96" i="2" s="1"/>
  <c r="F34" i="2"/>
  <c r="BA95" i="1" s="1"/>
  <c r="BD96" i="1"/>
  <c r="J38" i="8"/>
  <c r="AW104" i="1" s="1"/>
  <c r="AT104" i="1" s="1"/>
  <c r="BB108" i="1"/>
  <c r="AX108" i="1"/>
  <c r="J38" i="14"/>
  <c r="AW111" i="1"/>
  <c r="AT111" i="1" s="1"/>
  <c r="J36" i="3"/>
  <c r="AW97" i="1" s="1"/>
  <c r="AT97" i="1" s="1"/>
  <c r="BD103" i="1"/>
  <c r="J38" i="11"/>
  <c r="AW107" i="1"/>
  <c r="AT107" i="1" s="1"/>
  <c r="F38" i="14"/>
  <c r="BA111" i="1" s="1"/>
  <c r="F34" i="15"/>
  <c r="BA112" i="1"/>
  <c r="AZ96" i="1"/>
  <c r="AV96" i="1"/>
  <c r="J36" i="7"/>
  <c r="AW102" i="1"/>
  <c r="AT102" i="1" s="1"/>
  <c r="F38" i="9"/>
  <c r="BA105" i="1" s="1"/>
  <c r="BC103" i="1"/>
  <c r="AY103" i="1"/>
  <c r="J38" i="12"/>
  <c r="AW109" i="1"/>
  <c r="AT109" i="1"/>
  <c r="J34" i="2"/>
  <c r="AW95" i="1" s="1"/>
  <c r="AT95" i="1" s="1"/>
  <c r="AS94" i="1"/>
  <c r="F36" i="4"/>
  <c r="BA98" i="1" s="1"/>
  <c r="BB96" i="1"/>
  <c r="AX96" i="1"/>
  <c r="F38" i="8"/>
  <c r="BA104" i="1"/>
  <c r="J38" i="13"/>
  <c r="AW110" i="1"/>
  <c r="AT110" i="1" s="1"/>
  <c r="J36" i="4"/>
  <c r="AW98" i="1" s="1"/>
  <c r="AT98" i="1" s="1"/>
  <c r="J32" i="4"/>
  <c r="AG98" i="1"/>
  <c r="J36" i="5"/>
  <c r="AW100" i="1" s="1"/>
  <c r="AT100" i="1" s="1"/>
  <c r="BC96" i="1"/>
  <c r="AY96" i="1" s="1"/>
  <c r="J32" i="7"/>
  <c r="AG102" i="1" s="1"/>
  <c r="J38" i="9"/>
  <c r="AW105" i="1" s="1"/>
  <c r="AT105" i="1" s="1"/>
  <c r="F38" i="12"/>
  <c r="BA109" i="1"/>
  <c r="F36" i="3"/>
  <c r="BA97" i="1" s="1"/>
  <c r="F38" i="11"/>
  <c r="BA107" i="1"/>
  <c r="F38" i="13"/>
  <c r="BA110" i="1"/>
  <c r="F36" i="5"/>
  <c r="BA100" i="1" s="1"/>
  <c r="F36" i="7"/>
  <c r="BA102" i="1"/>
  <c r="J38" i="10"/>
  <c r="AW106" i="1" s="1"/>
  <c r="AT106" i="1" s="1"/>
  <c r="F36" i="6"/>
  <c r="BA101" i="1"/>
  <c r="F38" i="10"/>
  <c r="BA106" i="1" s="1"/>
  <c r="J34" i="15"/>
  <c r="AW112" i="1" s="1"/>
  <c r="AT112" i="1" s="1"/>
  <c r="J36" i="6"/>
  <c r="AW101" i="1" s="1"/>
  <c r="AT101" i="1" s="1"/>
  <c r="AZ103" i="1"/>
  <c r="AV103" i="1"/>
  <c r="BB103" i="1"/>
  <c r="AX103" i="1"/>
  <c r="J34" i="12"/>
  <c r="AG109" i="1"/>
  <c r="AZ108" i="1"/>
  <c r="AV108" i="1"/>
  <c r="BD108" i="1"/>
  <c r="BC108" i="1"/>
  <c r="AY108" i="1"/>
  <c r="BK132" i="8" l="1"/>
  <c r="J132" i="8" s="1"/>
  <c r="J100" i="8" s="1"/>
  <c r="R148" i="2"/>
  <c r="T131" i="13"/>
  <c r="BK130" i="3"/>
  <c r="J130" i="3" s="1"/>
  <c r="J32" i="3" s="1"/>
  <c r="AG97" i="1" s="1"/>
  <c r="AG96" i="1" s="1"/>
  <c r="BK131" i="13"/>
  <c r="J131" i="13" s="1"/>
  <c r="J100" i="13" s="1"/>
  <c r="BK130" i="14"/>
  <c r="J130" i="14" s="1"/>
  <c r="J34" i="14" s="1"/>
  <c r="AG111" i="1" s="1"/>
  <c r="P148" i="2"/>
  <c r="AU95" i="1" s="1"/>
  <c r="BK131" i="5"/>
  <c r="J131" i="5"/>
  <c r="J32" i="5" s="1"/>
  <c r="AG100" i="1" s="1"/>
  <c r="J127" i="6"/>
  <c r="J99" i="6"/>
  <c r="BK130" i="11"/>
  <c r="J130" i="11"/>
  <c r="J100" i="11"/>
  <c r="J125" i="15"/>
  <c r="J97" i="15"/>
  <c r="AN111" i="1"/>
  <c r="J100" i="14"/>
  <c r="J43" i="14"/>
  <c r="AN109" i="1"/>
  <c r="J43" i="12"/>
  <c r="AN105" i="1"/>
  <c r="J100" i="9"/>
  <c r="J43" i="9"/>
  <c r="AN102" i="1"/>
  <c r="J41" i="7"/>
  <c r="AN98" i="1"/>
  <c r="J41" i="4"/>
  <c r="AU103" i="1"/>
  <c r="J34" i="8"/>
  <c r="AG104" i="1"/>
  <c r="BD99" i="1"/>
  <c r="BB99" i="1"/>
  <c r="AX99" i="1"/>
  <c r="AU108" i="1"/>
  <c r="AU96" i="1"/>
  <c r="J30" i="15"/>
  <c r="AG112" i="1" s="1"/>
  <c r="BA96" i="1"/>
  <c r="AW96" i="1"/>
  <c r="AT96" i="1"/>
  <c r="BC99" i="1"/>
  <c r="AY99" i="1" s="1"/>
  <c r="AZ99" i="1"/>
  <c r="AV99" i="1"/>
  <c r="J32" i="6"/>
  <c r="AG101" i="1" s="1"/>
  <c r="J30" i="2"/>
  <c r="AG95" i="1"/>
  <c r="BA103" i="1"/>
  <c r="AW103" i="1"/>
  <c r="AT103" i="1"/>
  <c r="J34" i="10"/>
  <c r="AG106" i="1"/>
  <c r="AN106" i="1"/>
  <c r="J34" i="13"/>
  <c r="AG110" i="1"/>
  <c r="AN110" i="1"/>
  <c r="BA108" i="1"/>
  <c r="AW108" i="1"/>
  <c r="AT108" i="1" s="1"/>
  <c r="J41" i="3" l="1"/>
  <c r="AN97" i="1"/>
  <c r="J98" i="3"/>
  <c r="J41" i="5"/>
  <c r="J39" i="15"/>
  <c r="J41" i="6"/>
  <c r="J98" i="5"/>
  <c r="J43" i="13"/>
  <c r="J43" i="10"/>
  <c r="J43" i="8"/>
  <c r="AN104" i="1"/>
  <c r="AN96" i="1"/>
  <c r="J39" i="2"/>
  <c r="AN95" i="1"/>
  <c r="AN100" i="1"/>
  <c r="AN112" i="1"/>
  <c r="AN101" i="1"/>
  <c r="AU99" i="1"/>
  <c r="J34" i="11"/>
  <c r="AG107" i="1"/>
  <c r="AN107" i="1" s="1"/>
  <c r="BA99" i="1"/>
  <c r="AW99" i="1"/>
  <c r="AT99" i="1"/>
  <c r="BC94" i="1"/>
  <c r="AY94" i="1"/>
  <c r="AG108" i="1"/>
  <c r="AZ94" i="1"/>
  <c r="AV94" i="1"/>
  <c r="AK29" i="1"/>
  <c r="BD94" i="1"/>
  <c r="W33" i="1"/>
  <c r="BB94" i="1"/>
  <c r="W31" i="1"/>
  <c r="J43" i="11" l="1"/>
  <c r="AN108" i="1"/>
  <c r="AG103" i="1"/>
  <c r="BA94" i="1"/>
  <c r="W30" i="1"/>
  <c r="W29" i="1"/>
  <c r="W32" i="1"/>
  <c r="AU94" i="1"/>
  <c r="AX94" i="1"/>
  <c r="AN103" i="1" l="1"/>
  <c r="AG99" i="1"/>
  <c r="AG94" i="1"/>
  <c r="AK26" i="1" s="1"/>
  <c r="AK35" i="1" s="1"/>
  <c r="AW94" i="1"/>
  <c r="AK30" i="1"/>
  <c r="AN99" i="1" l="1"/>
  <c r="AT94" i="1"/>
  <c r="AN94" i="1" l="1"/>
</calcChain>
</file>

<file path=xl/sharedStrings.xml><?xml version="1.0" encoding="utf-8"?>
<sst xmlns="http://schemas.openxmlformats.org/spreadsheetml/2006/main" count="43885" uniqueCount="5585">
  <si>
    <t>Export Komplet</t>
  </si>
  <si>
    <t/>
  </si>
  <si>
    <t>2.0</t>
  </si>
  <si>
    <t>False</t>
  </si>
  <si>
    <t>{d581e373-7c2b-498d-a10f-d6d9130f173d}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</si>
  <si>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</si>
  <si>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</si>
  <si>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</si>
  <si>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</si>
  <si>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</si>
  <si>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</si>
  <si>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</si>
  <si>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</si>
  <si>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</si>
  <si>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11025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</si>
  <si>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</si>
  <si>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</si>
  <si>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Bytový dům Líbeznice, Martinova 142</t>
  </si>
  <si>
    <t>KSO:</t>
  </si>
  <si>
    <t>CC-CZ:</t>
  </si>
  <si>
    <t>Místo:</t>
  </si>
  <si>
    <t>Martinova 142, Líbeznice</t>
  </si>
  <si>
    <t>Datum:</t>
  </si>
  <si>
    <t>3. 11. 2025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</si>
  <si>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</si>
  <si>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</si>
  <si>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</si>
  <si>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</si>
  <si>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</si>
  <si>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</si>
  <si>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</si>
  <si>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Ateliér bod architekti s.r.o. osadní 799/26, P 7</t>
  </si>
  <si>
    <t>True</t>
  </si>
  <si>
    <t>Zpracovatel:</t>
  </si>
  <si>
    <t>Hana Pejšová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</si>
  <si>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</si>
  <si>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</si>
  <si>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</si>
  <si>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</si>
  <si>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</si>
  <si>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</si>
  <si>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</si>
  <si>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</si>
  <si>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</si>
  <si>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</si>
  <si>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</si>
  <si>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</si>
  <si>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</si>
  <si>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</si>
  <si>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</si>
  <si>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</si>
  <si>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</si>
  <si>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</si>
  <si>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</si>
  <si>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</si>
  <si>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</si>
  <si>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</si>
  <si>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</si>
  <si>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</si>
  <si>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</si>
  <si>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</si>
  <si>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</si>
  <si>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</si>
  <si>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</si>
  <si>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</si>
  <si>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</si>
  <si>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</si>
  <si>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</si>
  <si>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</si>
  <si>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</si>
  <si>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</si>
  <si>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</si>
  <si>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</si>
  <si>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</si>
  <si>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</si>
  <si>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</si>
  <si>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</si>
  <si>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</si>
  <si>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</si>
  <si>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</si>
  <si>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</si>
  <si>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</si>
  <si>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Bytový dům - stavební a statická část</t>
  </si>
  <si>
    <t>STA</t>
  </si>
  <si>
    <t>1</t>
  </si>
  <si>
    <t>{c44d2664-e4b9-495d-bed9-561227e26bef}</t>
  </si>
  <si>
    <t>02</t>
  </si>
  <si>
    <t>Sanace vlhkosti</t>
  </si>
  <si>
    <t>{3a34920c-13c2-449a-a2d0-7b40c9b08c36}</t>
  </si>
  <si>
    <t>001</t>
  </si>
  <si>
    <t>Sanace vlhkosti a salinity - 1.PP</t>
  </si>
  <si>
    <t>Soupis</t>
  </si>
  <si>
    <t>2</t>
  </si>
  <si>
    <t>{acc169a4-da2d-4367-9b73-f98893351eb7}</t>
  </si>
  <si>
    <t>002</t>
  </si>
  <si>
    <t>Sanace vlhkosti a salinity - 1.NP</t>
  </si>
  <si>
    <t>{965c3748-ac70-480a-95a8-dea330f6f361}</t>
  </si>
  <si>
    <t>03</t>
  </si>
  <si>
    <t>TZB</t>
  </si>
  <si>
    <t>{602a9a26-d069-46df-a957-b770530cdef5}</t>
  </si>
  <si>
    <t>ZTI</t>
  </si>
  <si>
    <t>{81c7debb-cf19-443f-a7de-6a6b7c410bcd}</t>
  </si>
  <si>
    <t>Vytápění</t>
  </si>
  <si>
    <t>{bdb91ee1-eca0-407d-8bff-264f3e7ffe2f}</t>
  </si>
  <si>
    <t>VZT</t>
  </si>
  <si>
    <t>{d0ab993f-af45-44ab-b173-e25a24ff98e2}</t>
  </si>
  <si>
    <t>04</t>
  </si>
  <si>
    <t>Silnoproud</t>
  </si>
  <si>
    <t>{9c358d49-f52c-4e1f-b90f-5b10dcbeff6b}</t>
  </si>
  <si>
    <t>a</t>
  </si>
  <si>
    <t>Společné prostory</t>
  </si>
  <si>
    <t>3</t>
  </si>
  <si>
    <t>{615c2c81-6452-44b0-9f5a-a0a8300d9d22}</t>
  </si>
  <si>
    <t>b</t>
  </si>
  <si>
    <t>Nebytové prostory</t>
  </si>
  <si>
    <t>{41f75eed-8b26-4fcd-b82f-12798a3bb356}</t>
  </si>
  <si>
    <t>c</t>
  </si>
  <si>
    <t>Byty</t>
  </si>
  <si>
    <t>{36c6882f-daf3-4ec6-a2f4-9e275b31960a}</t>
  </si>
  <si>
    <t>d</t>
  </si>
  <si>
    <t>Hromosvod</t>
  </si>
  <si>
    <t>{e89c2907-551f-4013-a1a9-fe3f6c0f1e0b}</t>
  </si>
  <si>
    <t>05</t>
  </si>
  <si>
    <t>Slaboproud</t>
  </si>
  <si>
    <t>{b008c5eb-7cd1-4cb4-82cc-f85b52e01001}</t>
  </si>
  <si>
    <t>{98d3d525-3f8f-4e5f-9ef5-118ff7461b59}</t>
  </si>
  <si>
    <t>{73f372d0-b69f-4568-8069-ead7915db12c}</t>
  </si>
  <si>
    <t>{287585c1-78dc-4dc1-8de7-1b9cd3a0eff2}</t>
  </si>
  <si>
    <t>Vedlejší rozpočtové náklady</t>
  </si>
  <si>
    <t>{834678de-135b-4424-ac89-b769296b0086}</t>
  </si>
  <si>
    <t>KRYCÍ LIST SOUPISU PRACÍ</t>
  </si>
  <si>
    <t>Objekt:</t>
  </si>
  <si>
    <t>01 - Bytový dům - stavební a statická část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</si>
  <si>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</si>
  <si>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</si>
  <si>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</si>
  <si>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</si>
  <si>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</si>
  <si>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</si>
  <si>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</si>
  <si>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</si>
  <si>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</si>
  <si>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</si>
  <si>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</si>
  <si>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</si>
  <si>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</si>
  <si>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</si>
  <si>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</si>
  <si>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 xml:space="preserve">    999 - Ostatní prvky kompletizovaní,dodávka,montáž,osazení,kotvení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</si>
  <si>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</si>
  <si>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</si>
  <si>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</si>
  <si>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</si>
  <si>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</si>
  <si>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</si>
  <si>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</si>
  <si>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</si>
  <si>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</si>
  <si>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 kompletizované-dodávka,montáž,osazení,kotvení</t>
  </si>
  <si>
    <t xml:space="preserve">    767 - Konstrukce zámečnické</t>
  </si>
  <si>
    <t xml:space="preserve">    771 - Podlahy z dlaždic</t>
  </si>
  <si>
    <t xml:space="preserve">    772 - Podlahy z kamene</t>
  </si>
  <si>
    <t xml:space="preserve">    773 - Podlahy z litého teraca</t>
  </si>
  <si>
    <t xml:space="preserve">    775 - Podlahy skládané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</si>
  <si>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</si>
  <si>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</si>
  <si>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</si>
  <si>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</si>
  <si>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</si>
  <si>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</si>
  <si>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</si>
  <si>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</si>
  <si>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</si>
  <si>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</si>
  <si>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</si>
  <si>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</si>
  <si>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</si>
  <si>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</si>
  <si>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</si>
  <si>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</si>
  <si>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</si>
  <si>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</si>
  <si>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</si>
  <si>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</si>
  <si>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</si>
  <si>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</si>
  <si>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</si>
  <si>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</si>
  <si>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12215000R</t>
  </si>
  <si>
    <t>Zemní práce pro zpevněné plochy-odkopání zeminy,vyrovnání,odvozy,skládkovné vč zhutnění podloží</t>
  </si>
  <si>
    <t>m2</t>
  </si>
  <si>
    <t>4</t>
  </si>
  <si>
    <t>-1051268456</t>
  </si>
  <si>
    <t>VV</t>
  </si>
  <si>
    <t>10,2+1,55*2+17,5+118,9+20,9+10,1</t>
  </si>
  <si>
    <t>139711111</t>
  </si>
  <si>
    <t xml:space="preserve">Vykopávky v uzavřených prostorech v hornině třídy těžitelnosti I skupiny 1 až 3 ručně-pro základ </t>
  </si>
  <si>
    <t>m3</t>
  </si>
  <si>
    <t>CS ÚRS 2025 02</t>
  </si>
  <si>
    <t>-26649314</t>
  </si>
  <si>
    <t>162211201</t>
  </si>
  <si>
    <t>Vodorovné přemístění do 10 m nošením výkopku z horniny třídy těžitelnosti I skupiny 1 až 3</t>
  </si>
  <si>
    <t>-593900970</t>
  </si>
  <si>
    <t>162751117</t>
  </si>
  <si>
    <t>Vodorovné přemístění přes 9 000 do 10000 m výkopku/sypaniny z horniny třídy těžitelnosti I skupiny 1 až 3</t>
  </si>
  <si>
    <t>1521720037</t>
  </si>
  <si>
    <t>5</t>
  </si>
  <si>
    <t>162751119</t>
  </si>
  <si>
    <t>Příplatek k vodorovnému přemístění výkopku/sypaniny z horniny třídy těžitelnosti I skupiny 1 až 3 ZKD 1000 m přes 10000 m</t>
  </si>
  <si>
    <t>-598709142</t>
  </si>
  <si>
    <t>10*2,700</t>
  </si>
  <si>
    <t>6</t>
  </si>
  <si>
    <t>171111113R</t>
  </si>
  <si>
    <t>Hutněný nepropustný zásyp doplněný jílovitou zeminou - V2.2</t>
  </si>
  <si>
    <t>1025160029</t>
  </si>
  <si>
    <t>1,55*2*1,2*0,5</t>
  </si>
  <si>
    <t>7</t>
  </si>
  <si>
    <t>171201221</t>
  </si>
  <si>
    <t>Poplatek za uložení na skládce (skládkovné) zeminy a kamení kód odpadu 17 05 04</t>
  </si>
  <si>
    <t>t</t>
  </si>
  <si>
    <t>-143581349</t>
  </si>
  <si>
    <t>2,700*2</t>
  </si>
  <si>
    <t>8</t>
  </si>
  <si>
    <t>171251201</t>
  </si>
  <si>
    <t xml:space="preserve">Uložení sypaniny na skládky </t>
  </si>
  <si>
    <t>1573471502</t>
  </si>
  <si>
    <t>9</t>
  </si>
  <si>
    <t>181311103</t>
  </si>
  <si>
    <t>Rozprostření substrátu tl vrstvy do 200 mm v rovině nebo ve svahu do 1:5 ručně - V2.6</t>
  </si>
  <si>
    <t>1122841018</t>
  </si>
  <si>
    <t>10</t>
  </si>
  <si>
    <t>M</t>
  </si>
  <si>
    <t>10371500</t>
  </si>
  <si>
    <t>substrát pro trávníky VL</t>
  </si>
  <si>
    <t>1769297485</t>
  </si>
  <si>
    <t>10,100*0,17</t>
  </si>
  <si>
    <t>11</t>
  </si>
  <si>
    <t>181411141</t>
  </si>
  <si>
    <t>Založení parterového trávníku výsevem pl do 1000 m2 v rovině a ve svahu do 1:5 - V2.6</t>
  </si>
  <si>
    <t>602374400</t>
  </si>
  <si>
    <t>00572420</t>
  </si>
  <si>
    <t>osivo směs travní parková okrasná</t>
  </si>
  <si>
    <t>kg</t>
  </si>
  <si>
    <t>1955115223</t>
  </si>
  <si>
    <t>10,1*0,02 'Přepočtené koeficientem množství</t>
  </si>
  <si>
    <t>13</t>
  </si>
  <si>
    <t>181912112</t>
  </si>
  <si>
    <t>Úprava pláně před novou skladbou podlahy se zhutněním ručně</t>
  </si>
  <si>
    <t>-1805317583</t>
  </si>
  <si>
    <t>V3.1</t>
  </si>
  <si>
    <t>7,2</t>
  </si>
  <si>
    <t>V3.2</t>
  </si>
  <si>
    <t>4,4</t>
  </si>
  <si>
    <t>V3.4</t>
  </si>
  <si>
    <t>113,754</t>
  </si>
  <si>
    <t>V4.1</t>
  </si>
  <si>
    <t>156,6</t>
  </si>
  <si>
    <t>V4.2</t>
  </si>
  <si>
    <t>21,8</t>
  </si>
  <si>
    <t>V5.1</t>
  </si>
  <si>
    <t>3,783</t>
  </si>
  <si>
    <t>V5.2</t>
  </si>
  <si>
    <t>19,017</t>
  </si>
  <si>
    <t>V5.5</t>
  </si>
  <si>
    <t>70,5</t>
  </si>
  <si>
    <t>Součet</t>
  </si>
  <si>
    <t>Zakládání</t>
  </si>
  <si>
    <t>14</t>
  </si>
  <si>
    <t>213141111</t>
  </si>
  <si>
    <t>Zřízení separační vrstvy z geotextilie v rovině nebo ve sklonu do 1:5 š do 3 m</t>
  </si>
  <si>
    <t>-1746665948</t>
  </si>
  <si>
    <t>V2.1</t>
  </si>
  <si>
    <t>10,2</t>
  </si>
  <si>
    <t>V2.2</t>
  </si>
  <si>
    <t>1,55*2*2</t>
  </si>
  <si>
    <t>V2.3</t>
  </si>
  <si>
    <t>17,5</t>
  </si>
  <si>
    <t>V2.4</t>
  </si>
  <si>
    <t>118,9</t>
  </si>
  <si>
    <t>V5.7</t>
  </si>
  <si>
    <t>2,5*2</t>
  </si>
  <si>
    <t>Mezisoučet</t>
  </si>
  <si>
    <t>V2.6</t>
  </si>
  <si>
    <t>10,1</t>
  </si>
  <si>
    <t>15</t>
  </si>
  <si>
    <t>69311082</t>
  </si>
  <si>
    <t>geotextilie netkaná separační, ochranná, filtrační, drenážní PP 500g/m2</t>
  </si>
  <si>
    <t>1663509933</t>
  </si>
  <si>
    <t>157,8*1,1845 'Přepočtené koeficientem množství</t>
  </si>
  <si>
    <t>16</t>
  </si>
  <si>
    <t>69311068</t>
  </si>
  <si>
    <t>geotextilie netkaná separační, ochranná, filtrační, drenážní PP 300g/m2</t>
  </si>
  <si>
    <t>-1767735880</t>
  </si>
  <si>
    <t>10,1*1,1845 'Přepočtené koeficientem množství</t>
  </si>
  <si>
    <t>17</t>
  </si>
  <si>
    <t>274313711</t>
  </si>
  <si>
    <t>Základové pasy z betonu tř. C 20/25 pod nosnou zeď mezi mč 1.01 a 1.04.05 a 04</t>
  </si>
  <si>
    <t>102305064</t>
  </si>
  <si>
    <t>4,5*0,6*1</t>
  </si>
  <si>
    <t>Svislé a kompletní konstrukce</t>
  </si>
  <si>
    <t>18</t>
  </si>
  <si>
    <t>310239211</t>
  </si>
  <si>
    <t>Zazdívka otvorů pl přes 1 do 4 m2 ve zdivu nadzákladovém cihlami pálenými na MVC</t>
  </si>
  <si>
    <t>-1898532798</t>
  </si>
  <si>
    <t>dozdívka otvoru do výše oblouku</t>
  </si>
  <si>
    <t>1,21*(3,5-2,1)*00,37</t>
  </si>
  <si>
    <t>1,025*3,5*4*0,3</t>
  </si>
  <si>
    <t>19</t>
  </si>
  <si>
    <t>1951099793</t>
  </si>
  <si>
    <t>1np</t>
  </si>
  <si>
    <t>1,3*2,8*0,38</t>
  </si>
  <si>
    <t>1*2,1*0,27*2</t>
  </si>
  <si>
    <t>1*2,2*0,68</t>
  </si>
  <si>
    <t>1*2,2*0,7</t>
  </si>
  <si>
    <t>0,6*2,2*0,67</t>
  </si>
  <si>
    <t>1,3*2,2*0,67</t>
  </si>
  <si>
    <t>1,21*(3,5-2,1)*0,37</t>
  </si>
  <si>
    <t>2+3np</t>
  </si>
  <si>
    <t>((2,914*2,1-0,9*2,1)*0,7*2)*2</t>
  </si>
  <si>
    <t>(1,025+1,24)*3,5*0,32*2*2</t>
  </si>
  <si>
    <t>(2,3*4-0,8*2,28)*0,3*2*2</t>
  </si>
  <si>
    <t>(2*2,4-0,8*2,28)*0,67*2*2</t>
  </si>
  <si>
    <t>20</t>
  </si>
  <si>
    <t>311231126</t>
  </si>
  <si>
    <t>Zdivo nosné z cihel dl 290 mm P20 až 25 na MC 5 nebo MC 10</t>
  </si>
  <si>
    <t>677552666</t>
  </si>
  <si>
    <t>5,8*3,49*0,32</t>
  </si>
  <si>
    <t>0,6*3,49*0,4</t>
  </si>
  <si>
    <t>(3,8*2,1-3,14*0,72*0,72)*0,645</t>
  </si>
  <si>
    <t>311231126R</t>
  </si>
  <si>
    <t>Přizdívka z cihel dl 290 mm P20 až 25 na MC 5 nebo MC 10</t>
  </si>
  <si>
    <t>2055926969</t>
  </si>
  <si>
    <t>4,49*(1,3+0,5)*0,3</t>
  </si>
  <si>
    <t>4,49*4,8*0,2</t>
  </si>
  <si>
    <t>3,81*1,5*2*0,2</t>
  </si>
  <si>
    <t>22</t>
  </si>
  <si>
    <t>311235121</t>
  </si>
  <si>
    <t>Zdivo jednovrstvé z cihel broušených do P10 na tenkovrstvou maltu tl 200 mm</t>
  </si>
  <si>
    <t>-1074896702</t>
  </si>
  <si>
    <t>4,1*1,82</t>
  </si>
  <si>
    <t>23</t>
  </si>
  <si>
    <t>311235131.WNR</t>
  </si>
  <si>
    <t>Zdivo jednovrstvé z cihel Porotherm 24 Profi P10 na tenkovrstvou maltu tl 240 mm</t>
  </si>
  <si>
    <t>487151703</t>
  </si>
  <si>
    <t>3,9*2,875</t>
  </si>
  <si>
    <t>24</t>
  </si>
  <si>
    <t>311235181</t>
  </si>
  <si>
    <t>Zdivo jednovrstvé z cihel broušených do P10 na tenkovrstvou maltu tl 380 mm</t>
  </si>
  <si>
    <t>901694567</t>
  </si>
  <si>
    <t>(2,75*1,38+4,25*0,92)*2-0,8*2,28*2</t>
  </si>
  <si>
    <t>(2,75*1,38+3,96*0,92)*2-0,8*2,28*2</t>
  </si>
  <si>
    <t>25</t>
  </si>
  <si>
    <t>311235221</t>
  </si>
  <si>
    <t>Zdivo jednovrstvé z cihel broušených přes P10 do P15 na tenkovrstvou maltu tl 440 mm</t>
  </si>
  <si>
    <t>-1544679678</t>
  </si>
  <si>
    <t>4,2*2,355</t>
  </si>
  <si>
    <t>4,2*2,315-1,6*3,05</t>
  </si>
  <si>
    <t>26</t>
  </si>
  <si>
    <t>31638111R</t>
  </si>
  <si>
    <t>Komínové krycí desky tl 20 mm z betonu tř. C 12/15 až C 16/20 bez přesahů  dle výkresu Komín severní a Komín jižní</t>
  </si>
  <si>
    <t>-871163748</t>
  </si>
  <si>
    <t>(1,47*0,805+1,62*0,565)*2</t>
  </si>
  <si>
    <t>27</t>
  </si>
  <si>
    <t>317168056</t>
  </si>
  <si>
    <t>Překlad keramický vysoký v 238 mm dl 2250 mm</t>
  </si>
  <si>
    <t>kus</t>
  </si>
  <si>
    <t>1258748967</t>
  </si>
  <si>
    <t>6+2</t>
  </si>
  <si>
    <t>28</t>
  </si>
  <si>
    <t>317941121</t>
  </si>
  <si>
    <t>Osazování ocelových profilů na zdivu L výšky do 120 mm</t>
  </si>
  <si>
    <t>-1270957786</t>
  </si>
  <si>
    <t>2*(1,2+1,85+1,2+1,2+1,2*2+1,4)*0,0119</t>
  </si>
  <si>
    <t>2*(2,87+2,87+1,2+1,2+1,35+1,35+1,2)*0,0119*2</t>
  </si>
  <si>
    <t>29</t>
  </si>
  <si>
    <t>13011067</t>
  </si>
  <si>
    <t>úhelník ocelový rovnostranný jakost S235JR (11 375) 80x80</t>
  </si>
  <si>
    <t>-629611729</t>
  </si>
  <si>
    <t>30</t>
  </si>
  <si>
    <t>3179443R1</t>
  </si>
  <si>
    <t>Válcované nosníky výšky do 120 mm dodatečně osazované do připravených otvorů bez dodávky-dle Statiky</t>
  </si>
  <si>
    <t>-1328977819</t>
  </si>
  <si>
    <t>(1249,35-(113,22+335,36))/1000</t>
  </si>
  <si>
    <t>2np</t>
  </si>
  <si>
    <t>(1576,36-(115,44+249,75))/1000</t>
  </si>
  <si>
    <t>3np</t>
  </si>
  <si>
    <t>(5642,05-(115,44+133,2+2011,2+1756,8))/1000</t>
  </si>
  <si>
    <t>31</t>
  </si>
  <si>
    <t>3179443R2</t>
  </si>
  <si>
    <t>Válcované nosníky výšky přes 120 do 240 mm dodatečně osazované do připravených otvorů bez dodávky-dle Statiky</t>
  </si>
  <si>
    <t>-1181597861</t>
  </si>
  <si>
    <t>(113,22+335,36)/1000</t>
  </si>
  <si>
    <t>(115,44+249,75)/1000</t>
  </si>
  <si>
    <t>(115,44+133,2)/1000</t>
  </si>
  <si>
    <t>32</t>
  </si>
  <si>
    <t>130R1</t>
  </si>
  <si>
    <t>ocelové překlady vč pásoviny a spoj prvků-dle Statiky</t>
  </si>
  <si>
    <t>1161165333</t>
  </si>
  <si>
    <t>dle statiky</t>
  </si>
  <si>
    <t>vč 03-1np</t>
  </si>
  <si>
    <t>1,2494</t>
  </si>
  <si>
    <t>vč 04-2np</t>
  </si>
  <si>
    <t>1,576</t>
  </si>
  <si>
    <t>vč 05-3np</t>
  </si>
  <si>
    <t>5,642-(2,0112+1,757)*1,1</t>
  </si>
  <si>
    <t>33</t>
  </si>
  <si>
    <t>319201321</t>
  </si>
  <si>
    <t>Vyrovnání nerovného povrchu zdiva tl do 30 mm maltou</t>
  </si>
  <si>
    <t>-325836422</t>
  </si>
  <si>
    <t>niky pro otopná tělesa</t>
  </si>
  <si>
    <t>0,89*1,25*6</t>
  </si>
  <si>
    <t>34</t>
  </si>
  <si>
    <t>340231125</t>
  </si>
  <si>
    <t>Zazdívka otvorů v příčkách nebo stěnách pl přes 1 do 4 m2 cihlami děrovanými broušenými na tenkovrstvou maltu tl. příčky 140 mm</t>
  </si>
  <si>
    <t>-1147252718</t>
  </si>
  <si>
    <t>1,5*3,5-1,6</t>
  </si>
  <si>
    <t>35</t>
  </si>
  <si>
    <t>342241162</t>
  </si>
  <si>
    <t>Příčky nebo přizdívky jednoduché z cihel pálených na maltu MVC nebo MC plných P7,5 až P15 dl. 290 mm (290x140x65 mm), tl. o tl. 140 mm</t>
  </si>
  <si>
    <t>505181350</t>
  </si>
  <si>
    <t>příčky</t>
  </si>
  <si>
    <t>1pp</t>
  </si>
  <si>
    <t>2,909*5*2-1,58*2</t>
  </si>
  <si>
    <t>2,63*4,965-1,58*2</t>
  </si>
  <si>
    <t>4np</t>
  </si>
  <si>
    <t>(1,4*2+0,405)*2*5,06</t>
  </si>
  <si>
    <t>(2*2+0,18)*2*5,06</t>
  </si>
  <si>
    <t>přizdívky</t>
  </si>
  <si>
    <t>3,82*1,25*4+1,3*1,61*2+4,1*2,5-0,9*2,28</t>
  </si>
  <si>
    <t>3,82*1,25*4+4*(0,5+0,3)+1,3*1,61*2</t>
  </si>
  <si>
    <t>3,82*(0,405*2+0,33*2)</t>
  </si>
  <si>
    <t>36</t>
  </si>
  <si>
    <t>342241162-1</t>
  </si>
  <si>
    <t>Obezdívka instalačních šachet z cihel plných dl 290 mm pevnosti P 7,5 až 15 na MC tl 140 mm vč vytvoření otvorů dle výkresu Komín severní a Komín jižní</t>
  </si>
  <si>
    <t>-1253750275</t>
  </si>
  <si>
    <t>od 4.NP až nad střešní rovinu</t>
  </si>
  <si>
    <t>2*(1,35+0,45)*6,155*2</t>
  </si>
  <si>
    <t>2*(1,5+0,25)+6,555*2</t>
  </si>
  <si>
    <t>37</t>
  </si>
  <si>
    <t>342244101R</t>
  </si>
  <si>
    <t>Přizdívka z cihel děrovaných do P10 na maltu M5 tloušťky 80 mm</t>
  </si>
  <si>
    <t>-859508991</t>
  </si>
  <si>
    <t>4,25*(3,12+0,35*3)-1,5*2,15</t>
  </si>
  <si>
    <t>4,25*2,6-0,9*2,28</t>
  </si>
  <si>
    <t>4,25*(0,3*2*0,5)</t>
  </si>
  <si>
    <t>2,1*0,7*2</t>
  </si>
  <si>
    <t>38</t>
  </si>
  <si>
    <t>342244201</t>
  </si>
  <si>
    <t>Příčka z cihel broušených na tenkovrstvou maltu tloušťky 80 mm</t>
  </si>
  <si>
    <t>1899914272</t>
  </si>
  <si>
    <t>4,25*1,4</t>
  </si>
  <si>
    <t>4,25*3,6-1,6*3</t>
  </si>
  <si>
    <t>39</t>
  </si>
  <si>
    <t>342244221</t>
  </si>
  <si>
    <t>Příčka z cihel broušených na tenkovrstvou maltu tloušťky 140 mm</t>
  </si>
  <si>
    <t>565762517</t>
  </si>
  <si>
    <t>1,2*2,2</t>
  </si>
  <si>
    <t>4,1*2,5</t>
  </si>
  <si>
    <t>4,1*(2,085+2,2*2+6,595)-1,6*3,05</t>
  </si>
  <si>
    <t>4,1*1,6-1,6</t>
  </si>
  <si>
    <t>4*2,57-0,8*2,1</t>
  </si>
  <si>
    <t>40</t>
  </si>
  <si>
    <t>346244381</t>
  </si>
  <si>
    <t>Plentování jednostranné v do 200 mm válcovaných nosníků cihlami</t>
  </si>
  <si>
    <t>-486062547</t>
  </si>
  <si>
    <t>0,2*2*(3,2+2*2+1,5+1,8*2+1,5*2+2,2+1,8*2+1,8*6+1,5*4+1,8*2+1,5*2+1,8*2+1,7*6)</t>
  </si>
  <si>
    <t>41</t>
  </si>
  <si>
    <t>346272266</t>
  </si>
  <si>
    <t>Přizdívka z pórobetonových tvárnic tl 200 mm</t>
  </si>
  <si>
    <t>-542867036</t>
  </si>
  <si>
    <t>1,3*(4,31+2,5+5,8+13,85*2+25,405+5,425+2,8+4,335)</t>
  </si>
  <si>
    <t>42</t>
  </si>
  <si>
    <t>346481121</t>
  </si>
  <si>
    <t xml:space="preserve">Zaplentování válcovaných nosníků rabicovým pletivem vč postřiku cem maltou-překlady </t>
  </si>
  <si>
    <t>-470378012</t>
  </si>
  <si>
    <t>ocelové profily</t>
  </si>
  <si>
    <t>(0,68+0,2)*2*3,2</t>
  </si>
  <si>
    <t>(0,68+0,16)*2*(2*2+1,5)</t>
  </si>
  <si>
    <t>(0,815+0,16)*2*1,8*2</t>
  </si>
  <si>
    <t>(0,4+0,12)*2*(1,5*2+2,2)</t>
  </si>
  <si>
    <t>(0,67+0,16)*2*(1,8*2+1,8*6)</t>
  </si>
  <si>
    <t>(0,7+0,16)*2*1,5*4</t>
  </si>
  <si>
    <t>(0,7+0,16)*2+1,8*2</t>
  </si>
  <si>
    <t>(0,67+0,12)*2*(1,5*2+1,8*2+1,7*6)</t>
  </si>
  <si>
    <t>L80/80</t>
  </si>
  <si>
    <t>32,15*0,55</t>
  </si>
  <si>
    <t>43</t>
  </si>
  <si>
    <t>349231811</t>
  </si>
  <si>
    <t>Přizdívka ostění  z cihel tl přes 80 do 150 mm</t>
  </si>
  <si>
    <t>-1859217463</t>
  </si>
  <si>
    <t>u oken</t>
  </si>
  <si>
    <t>1,30*0,82*2</t>
  </si>
  <si>
    <t>0,9*0,82*2*2</t>
  </si>
  <si>
    <t>2,2*0,82*2*66</t>
  </si>
  <si>
    <t>Vodorovné konstrukce</t>
  </si>
  <si>
    <t>44</t>
  </si>
  <si>
    <t>413231231</t>
  </si>
  <si>
    <t>Zazdívka zhlaví stropních trámů průřezu přes 0,04 m2</t>
  </si>
  <si>
    <t>-2065597722</t>
  </si>
  <si>
    <t>45</t>
  </si>
  <si>
    <t>413232221</t>
  </si>
  <si>
    <t>Zazdívka zhlaví válcovaných nosníků v přes 150 do 300 mm</t>
  </si>
  <si>
    <t>197886768</t>
  </si>
  <si>
    <t>46</t>
  </si>
  <si>
    <t>413941125</t>
  </si>
  <si>
    <t>Osazování ocelových válcovaných nosníků stropů I výšky přes 220 mm-dle Statiky</t>
  </si>
  <si>
    <t>-1859219823</t>
  </si>
  <si>
    <t>2,0112+1,7568</t>
  </si>
  <si>
    <t>47</t>
  </si>
  <si>
    <t>130110R1</t>
  </si>
  <si>
    <t xml:space="preserve">ocelové nosníky svařené do krabice </t>
  </si>
  <si>
    <t>-457275432</t>
  </si>
  <si>
    <t>dle TZ Statika bod 8 a Z3-08</t>
  </si>
  <si>
    <t>(2,0112+1,757)*1,1</t>
  </si>
  <si>
    <t>48</t>
  </si>
  <si>
    <t>417321515</t>
  </si>
  <si>
    <t>Ztužující pásy a věnce ze ŽB tř. C 25/30-instalační šachty od 4.NP až  nad střešní konstrukce</t>
  </si>
  <si>
    <t>-1727441404</t>
  </si>
  <si>
    <t>0,2*0,15*(0,45+1,35)*2*4*2</t>
  </si>
  <si>
    <t>0,2*0,15*(0,25+1,5)*2*4*2</t>
  </si>
  <si>
    <t>49</t>
  </si>
  <si>
    <t>417351115</t>
  </si>
  <si>
    <t>Zřízení bednění ztužujících věnců</t>
  </si>
  <si>
    <t>679371301</t>
  </si>
  <si>
    <t>1,704/0,15*2</t>
  </si>
  <si>
    <t>50</t>
  </si>
  <si>
    <t>417351116</t>
  </si>
  <si>
    <t>Odstranění bednění ztužujících věnců</t>
  </si>
  <si>
    <t>51990708</t>
  </si>
  <si>
    <t>51</t>
  </si>
  <si>
    <t>417361821</t>
  </si>
  <si>
    <t>Výztuž ztužujících pásů a věnců betonářskou ocelí 10 505</t>
  </si>
  <si>
    <t>-1038722946</t>
  </si>
  <si>
    <t>52</t>
  </si>
  <si>
    <t>430321414</t>
  </si>
  <si>
    <t>Schodišťová konstrukce ze ŽB tř. C 25/30 - V5.7</t>
  </si>
  <si>
    <t>-1467471011</t>
  </si>
  <si>
    <t>2*2,5*0,2</t>
  </si>
  <si>
    <t>53</t>
  </si>
  <si>
    <t>430362021</t>
  </si>
  <si>
    <t>Výztuž schodišťové konstrukce svařovanými sítěmi Kari</t>
  </si>
  <si>
    <t>-1514488276</t>
  </si>
  <si>
    <t>2*2,5*1,3*0,03033</t>
  </si>
  <si>
    <t>54</t>
  </si>
  <si>
    <t>434311115</t>
  </si>
  <si>
    <t>Schodišťové stupně dusané na terén z betonu tř. C 20/25 bez potěru</t>
  </si>
  <si>
    <t>m</t>
  </si>
  <si>
    <t>-1059644229</t>
  </si>
  <si>
    <t>1,55*4</t>
  </si>
  <si>
    <t>1,8*4</t>
  </si>
  <si>
    <t>55</t>
  </si>
  <si>
    <t>434351141</t>
  </si>
  <si>
    <t>Zřízení bednění stupňů přímočarých schodišť</t>
  </si>
  <si>
    <t>1688461002</t>
  </si>
  <si>
    <t>(0,15+0,3)*1,55*4</t>
  </si>
  <si>
    <t>(0,15+0,3)*1,8*4</t>
  </si>
  <si>
    <t>56</t>
  </si>
  <si>
    <t>434351142</t>
  </si>
  <si>
    <t>Odstranění bednění stupňů přímočarých schodišť</t>
  </si>
  <si>
    <t>208167336</t>
  </si>
  <si>
    <t>Komunikace pozemní</t>
  </si>
  <si>
    <t>57</t>
  </si>
  <si>
    <t>564720101</t>
  </si>
  <si>
    <t>Podklad  z kameniva hrubého drceného vel. 16-32 mm plochy do 100 m2 tl 80 mm</t>
  </si>
  <si>
    <t>1700815471</t>
  </si>
  <si>
    <t>V2.5</t>
  </si>
  <si>
    <t>58</t>
  </si>
  <si>
    <t>564730001</t>
  </si>
  <si>
    <t>Podklad z kameniva hrubého drceného vel. 8-16 mm plochy do 100 m2 tl 100 mm-V2.5</t>
  </si>
  <si>
    <t>1640736899</t>
  </si>
  <si>
    <t>59</t>
  </si>
  <si>
    <t>564760001</t>
  </si>
  <si>
    <t>Podklad z kameniva hrubého drceného vel. 8-16 mm plochy do 100 m2 tl 200 mm-V2.3</t>
  </si>
  <si>
    <t>720352466</t>
  </si>
  <si>
    <t>60</t>
  </si>
  <si>
    <t>564760005</t>
  </si>
  <si>
    <t>Podklad  z kameniva hrubého drceného vel. 8-16 mm plochy do 100 m2 tl 240 mm</t>
  </si>
  <si>
    <t>-401902030</t>
  </si>
  <si>
    <t>61</t>
  </si>
  <si>
    <t>564851011</t>
  </si>
  <si>
    <t>Podklad ze štěrkodrtě ŠD plochy do 100 m2 tl 150 mm</t>
  </si>
  <si>
    <t>1393046812</t>
  </si>
  <si>
    <t>62</t>
  </si>
  <si>
    <t>564861011</t>
  </si>
  <si>
    <t>Podklad ze štěrkodrtě ŠD plochy do 100 m2 tl 200 mm</t>
  </si>
  <si>
    <t>-1289661748</t>
  </si>
  <si>
    <t>63</t>
  </si>
  <si>
    <t>591211111</t>
  </si>
  <si>
    <t>Kladení dlažby z kostek drobných z kamene do lože z kameniva tl 50 mm</t>
  </si>
  <si>
    <t>1237618194</t>
  </si>
  <si>
    <t>64</t>
  </si>
  <si>
    <t>58381015</t>
  </si>
  <si>
    <t>kostka řezanoštípaná dlažební žula 10x10cm</t>
  </si>
  <si>
    <t>-1047467997</t>
  </si>
  <si>
    <t>17,5*1,02 'Přepočtené koeficientem množství</t>
  </si>
  <si>
    <t>65</t>
  </si>
  <si>
    <t>58381012</t>
  </si>
  <si>
    <t>kostka řezanoštípaná dlažební žula 8x8cm</t>
  </si>
  <si>
    <t>-1517899221</t>
  </si>
  <si>
    <t>118,9*1,02 'Přepočtené koeficientem množství</t>
  </si>
  <si>
    <t>66</t>
  </si>
  <si>
    <t>596212210</t>
  </si>
  <si>
    <t xml:space="preserve">Kladení zámkové dlažby s ložem z kameniva těženého nebo drceného tl. do 50 mm, s vyplněním spár, s dvojitým hutněním vibrováním ručně tl 80 mm </t>
  </si>
  <si>
    <t>180609446</t>
  </si>
  <si>
    <t>67</t>
  </si>
  <si>
    <t>59245013</t>
  </si>
  <si>
    <t>dlažba betonová dle stávající pro doplnění po vybourané rampě</t>
  </si>
  <si>
    <t>411589059</t>
  </si>
  <si>
    <t>10,2*1,03 'Přepočtené koeficientem množství</t>
  </si>
  <si>
    <t>68</t>
  </si>
  <si>
    <t>596911111</t>
  </si>
  <si>
    <t xml:space="preserve">Kladení šlapáků do lože z kameniva fr 4/8 tl 50 mm </t>
  </si>
  <si>
    <t>-96816120</t>
  </si>
  <si>
    <t>V2,5</t>
  </si>
  <si>
    <t>20,9</t>
  </si>
  <si>
    <t>69</t>
  </si>
  <si>
    <t>5838107R</t>
  </si>
  <si>
    <t>kamenné nášlapy tl 60 mm</t>
  </si>
  <si>
    <t>-218677593</t>
  </si>
  <si>
    <t>Úpravy povrchů, podlahy a osazování výplní</t>
  </si>
  <si>
    <t>70</t>
  </si>
  <si>
    <t>611131321</t>
  </si>
  <si>
    <t>Penetrační disperzní nátěr vnitřních stropů nanášený strojně</t>
  </si>
  <si>
    <t>-1546906050</t>
  </si>
  <si>
    <t>V1.7</t>
  </si>
  <si>
    <t>9,918</t>
  </si>
  <si>
    <t>71</t>
  </si>
  <si>
    <t>611131321R</t>
  </si>
  <si>
    <t>Penetrační nátěr na silikátové bázi ředěné 1:1 s vodou vnitřních stropů nanášený strojně</t>
  </si>
  <si>
    <t>1523417337</t>
  </si>
  <si>
    <t>72</t>
  </si>
  <si>
    <t>611142022</t>
  </si>
  <si>
    <t>Rákosová rohož vnitřních stropů v jedné vrstvě-doplnění po otlučení</t>
  </si>
  <si>
    <t>703738267</t>
  </si>
  <si>
    <t>V1.0</t>
  </si>
  <si>
    <t>15,6*0,4</t>
  </si>
  <si>
    <t>V1.1</t>
  </si>
  <si>
    <t>540,6*0,4</t>
  </si>
  <si>
    <t>V1.2</t>
  </si>
  <si>
    <t>284,3*0,4</t>
  </si>
  <si>
    <t>73</t>
  </si>
  <si>
    <t>611181001</t>
  </si>
  <si>
    <t>Sádrová stěrka tl.do 3 mm vnitřních rovných stropů</t>
  </si>
  <si>
    <t>1437223974</t>
  </si>
  <si>
    <t>15,6</t>
  </si>
  <si>
    <t>540,6</t>
  </si>
  <si>
    <t>74</t>
  </si>
  <si>
    <t>6113111R1</t>
  </si>
  <si>
    <t>Celoplošná aplikace štukových omítek na bázi vápenných a hydraulických pojiv s obsahem armovacích vláken,kompl provedení dle  V1.6 povrchová vrstva</t>
  </si>
  <si>
    <t>-630345295</t>
  </si>
  <si>
    <t>75</t>
  </si>
  <si>
    <t>6113111R2</t>
  </si>
  <si>
    <t>Štukováh omítka tl 14 mm,kompl provedení dle V1.7</t>
  </si>
  <si>
    <t>258673079</t>
  </si>
  <si>
    <t xml:space="preserve">dohlazovací vrstva -jemná stěrková syst broušená </t>
  </si>
  <si>
    <t>povrchová vrstva -minerální štuková omítka zrnitosti do 0,5mm tl 2 mm</t>
  </si>
  <si>
    <t>zíkladní vrstva -minerální jádrová omítka z trassového vápna zrnitosti  do 2 mm, tl 12 mm</t>
  </si>
  <si>
    <t>76</t>
  </si>
  <si>
    <t>611325413</t>
  </si>
  <si>
    <t>Oprava vnitřní vápenocementové hladké omítky tl do 20 mm stropů v rozsahu plochy přes 30 do 50 %</t>
  </si>
  <si>
    <t>1946449254</t>
  </si>
  <si>
    <t>284,3</t>
  </si>
  <si>
    <t>V1.6</t>
  </si>
  <si>
    <t>75,468</t>
  </si>
  <si>
    <t>77</t>
  </si>
  <si>
    <t>612131321</t>
  </si>
  <si>
    <t>Penetrační disperzní nátěr vnitřních stěn nanášený strojně</t>
  </si>
  <si>
    <t>826906245</t>
  </si>
  <si>
    <t>S3.5</t>
  </si>
  <si>
    <t>64,944</t>
  </si>
  <si>
    <t>S2.1.</t>
  </si>
  <si>
    <t>90,128*2</t>
  </si>
  <si>
    <t>101,758</t>
  </si>
  <si>
    <t>78</t>
  </si>
  <si>
    <t>612131321R</t>
  </si>
  <si>
    <t>Penetrační nátěr na silikátové bázi ředěné 1:1 s vodou vnitřních stěn nanášený strojně</t>
  </si>
  <si>
    <t>-1944911039</t>
  </si>
  <si>
    <t>S.3.4</t>
  </si>
  <si>
    <t>882,34</t>
  </si>
  <si>
    <t>79</t>
  </si>
  <si>
    <t>612142001</t>
  </si>
  <si>
    <t>Pletivo sklovláknité vnitřních stěn vtlačené do tmelu</t>
  </si>
  <si>
    <t>1820567149</t>
  </si>
  <si>
    <t>80</t>
  </si>
  <si>
    <t>6123111R1</t>
  </si>
  <si>
    <t>Celoplošná aplikace štukových omítek na bázi vápenných a hydraulických pojiv s obsahem armovacích vláken,kompl provedení dle  S3.4 povrchová vrstva</t>
  </si>
  <si>
    <t>1378115544</t>
  </si>
  <si>
    <t>641,684</t>
  </si>
  <si>
    <t>3,97*(2,875+6,595*2+2,1+4,12+0,44+4,355+1,82*2+2,2*3+3,555*2)</t>
  </si>
  <si>
    <t>-1,6*3,05*2</t>
  </si>
  <si>
    <t>3,95*(2,1*2+2,585*2)*2</t>
  </si>
  <si>
    <t>81</t>
  </si>
  <si>
    <t>6123111R2</t>
  </si>
  <si>
    <t>Štukováh omítka tl 14 mm,kompl provedení dle  S3.5</t>
  </si>
  <si>
    <t>443141618</t>
  </si>
  <si>
    <t>zdivo cihelné</t>
  </si>
  <si>
    <t>otlučené</t>
  </si>
  <si>
    <t>1371,269</t>
  </si>
  <si>
    <t>nové</t>
  </si>
  <si>
    <t>2*(28,688+22,99+74,737+90,03+3,97+63,958+15,76+1,69+14,35+9,891+4,843+11,925)</t>
  </si>
  <si>
    <t>odpočet cem pod obklady</t>
  </si>
  <si>
    <t>-90,128</t>
  </si>
  <si>
    <t xml:space="preserve"> Ytong</t>
  </si>
  <si>
    <t>82</t>
  </si>
  <si>
    <t>612325302</t>
  </si>
  <si>
    <t>Vápenocementová štuková omítka ostění nebo nadpraží</t>
  </si>
  <si>
    <t>2111730299</t>
  </si>
  <si>
    <t>1,30*0,345*2</t>
  </si>
  <si>
    <t>0,9*0,345*2*2</t>
  </si>
  <si>
    <t>2,2*0,345*2*66</t>
  </si>
  <si>
    <t>1,25*0,345*70</t>
  </si>
  <si>
    <t>83</t>
  </si>
  <si>
    <t>612325413</t>
  </si>
  <si>
    <t>Oprava vnitřní vápenocementové hladké omítky tl do 20 mm stěn v rozsahu plochy přes 30 do 50 %</t>
  </si>
  <si>
    <t>1308157624</t>
  </si>
  <si>
    <t xml:space="preserve">podkladní a vyrovnávací vrstva </t>
  </si>
  <si>
    <t>930,607-288,923</t>
  </si>
  <si>
    <t>S.3.5</t>
  </si>
  <si>
    <t>84</t>
  </si>
  <si>
    <t>612325453</t>
  </si>
  <si>
    <t>Příplatek k cenám opravy vápenocementové omítky stěn za dalších 10 mm tloušťky v rozsahu přes 30 do 50 %</t>
  </si>
  <si>
    <t>928698745</t>
  </si>
  <si>
    <t>85</t>
  </si>
  <si>
    <t>612331121</t>
  </si>
  <si>
    <t>Cementová omítka hladká jednovrstvá vnitřních stěn nanášená ručně-S2.1</t>
  </si>
  <si>
    <t>251983206</t>
  </si>
  <si>
    <t>2,15*(2,87+2,67*2)-0,8*2,1</t>
  </si>
  <si>
    <t>2,15*(1,63+1,82*2+0,82+2,2*2+0,925+2,26*2)-0,8*2,1*3</t>
  </si>
  <si>
    <t>(2,15*(1,68+1,2+0,36*2+1,05)-0,8*2,15)*2</t>
  </si>
  <si>
    <t>2,15*1,82+2</t>
  </si>
  <si>
    <t>86</t>
  </si>
  <si>
    <t>622325112</t>
  </si>
  <si>
    <t>Oprava vnější vápenné hladké omítky členitosti 1 stěn v rozsahu přes 10 do 30 %</t>
  </si>
  <si>
    <t>-271693453</t>
  </si>
  <si>
    <t>87</t>
  </si>
  <si>
    <t>622325452</t>
  </si>
  <si>
    <t>Oprava vnější vápenné omítky s celoplošným přeštukováním členitosti 3 v rozsahu přes 10 do 20 %-jižní fasáda - provedení dle popisu S5.2 (mimo penetrace,mezivrstvy a povrchové úpravy)</t>
  </si>
  <si>
    <t>663454177</t>
  </si>
  <si>
    <t>321,099+34,87</t>
  </si>
  <si>
    <t>88</t>
  </si>
  <si>
    <t>62232540R</t>
  </si>
  <si>
    <t>Nová profilace stáv fasády (S+V+Z) dle popisu S5.3 a štukatérských prvků dle R01-R07 (mimo penetrace,mezivrstvy a povrchové úpravy)</t>
  </si>
  <si>
    <t>1797903190</t>
  </si>
  <si>
    <t>740,113+27,651+54,438+31,225</t>
  </si>
  <si>
    <t>89</t>
  </si>
  <si>
    <t>623142001</t>
  </si>
  <si>
    <t>Sklovláknité pletivo vnějších pilířů-zaplentování drážky pro svod na fasádě vtlačené do tmelu</t>
  </si>
  <si>
    <t>-1042392257</t>
  </si>
  <si>
    <t>0,4*14*2</t>
  </si>
  <si>
    <t>90</t>
  </si>
  <si>
    <t>6233111R1</t>
  </si>
  <si>
    <t>Fasádní omítka na instalační šachty v.č.02 detaily a dle popisu v tabulce ozn R08 a R09,kompl provedení  dle výkresu Komín severní a Komín jižní</t>
  </si>
  <si>
    <t>1631343979</t>
  </si>
  <si>
    <t>(1,47+0,805)*2*1,6*2</t>
  </si>
  <si>
    <t>(1,62+0,565)*2*1,6*2</t>
  </si>
  <si>
    <t>91</t>
  </si>
  <si>
    <t>629991011</t>
  </si>
  <si>
    <t>Zakrytí výplní otvorů a svislých ploch fólií přilepenou lepící páskou</t>
  </si>
  <si>
    <t>1576589418</t>
  </si>
  <si>
    <t>1,25*2,2*66</t>
  </si>
  <si>
    <t>1,25*0,95*2</t>
  </si>
  <si>
    <t>1,25*1,35</t>
  </si>
  <si>
    <t>0,9*2,3+1,5*3,4</t>
  </si>
  <si>
    <t>92</t>
  </si>
  <si>
    <t>629995101</t>
  </si>
  <si>
    <t>Očištění vnějších ploch tlakovou vodou s odstraněním nesourodých částic</t>
  </si>
  <si>
    <t>-1856696023</t>
  </si>
  <si>
    <t>fasáda jih</t>
  </si>
  <si>
    <t>26,406*14,75</t>
  </si>
  <si>
    <t>-(1,25*2,2*20+1,5*3,5)</t>
  </si>
  <si>
    <t>0,22*(1,25*20+2,2*40+1,5+3,5*2)</t>
  </si>
  <si>
    <t>-34,87</t>
  </si>
  <si>
    <t>fasáda sever+východ+západ</t>
  </si>
  <si>
    <t>15,19*15,2*2</t>
  </si>
  <si>
    <t>(5,585+2,51+15,205+2,51+5,615)*14,75</t>
  </si>
  <si>
    <t>-(1,25*2,2*46+1,25*1,3+1,25*0,9*2+0,9*2,3)</t>
  </si>
  <si>
    <t>0,22*(1,25*46+2,2*92+1,25+1,3*2+1,25*2+0,9*4+0,9+2,3*2)</t>
  </si>
  <si>
    <t>-(27,651+54,438+31,225)</t>
  </si>
  <si>
    <t>93</t>
  </si>
  <si>
    <t>631311115</t>
  </si>
  <si>
    <t>Mazanina tl přes 50 do 80 mm z betonu prostého bez zvýšených nároků na prostředí tř. C 20/25-XC2</t>
  </si>
  <si>
    <t>-1950905075</t>
  </si>
  <si>
    <t>2,5*2*0,08</t>
  </si>
  <si>
    <t>94</t>
  </si>
  <si>
    <t>631311116</t>
  </si>
  <si>
    <t>Mazanina tl přes 50 do 80 mm z betonu prostého bez zvýšených nároků na prostředí tř. C 25/30</t>
  </si>
  <si>
    <t>-1789102112</t>
  </si>
  <si>
    <t>7,2*0,07</t>
  </si>
  <si>
    <t>4,4*0,07</t>
  </si>
  <si>
    <t>V3.8</t>
  </si>
  <si>
    <t>8,7*0,07</t>
  </si>
  <si>
    <t>156,6*0,07</t>
  </si>
  <si>
    <t>21,8*0,07</t>
  </si>
  <si>
    <t>V4.3</t>
  </si>
  <si>
    <t>67,5*0,07</t>
  </si>
  <si>
    <t>3,783*0,07</t>
  </si>
  <si>
    <t>19,017*0,07</t>
  </si>
  <si>
    <t>70,5*0,07</t>
  </si>
  <si>
    <t>V5.3</t>
  </si>
  <si>
    <t>92,4*0,05</t>
  </si>
  <si>
    <t>V5.4</t>
  </si>
  <si>
    <t>19,6*0,05</t>
  </si>
  <si>
    <t>95</t>
  </si>
  <si>
    <t>631311125</t>
  </si>
  <si>
    <t>Mazanina tl přes 80 do 120 mm z betonu prostého bez zvýšených nároků na prostředí tř. C 20/25-XC2</t>
  </si>
  <si>
    <t>1508506343</t>
  </si>
  <si>
    <t>70,5*0,1</t>
  </si>
  <si>
    <t>96</t>
  </si>
  <si>
    <t>631311135</t>
  </si>
  <si>
    <t>Mazanina tl přes 120 do 240 mm z betonu prostého bez zvýšených nároků na prostředí tř. C 20/25-XC2</t>
  </si>
  <si>
    <t>1513735447</t>
  </si>
  <si>
    <t>7,2*0,15</t>
  </si>
  <si>
    <t>4,4*0,15</t>
  </si>
  <si>
    <t>156,6*0,15</t>
  </si>
  <si>
    <t>21,8*0,15</t>
  </si>
  <si>
    <t>3,783*0,15</t>
  </si>
  <si>
    <t>19,017*0,15</t>
  </si>
  <si>
    <t>97</t>
  </si>
  <si>
    <t>631311137</t>
  </si>
  <si>
    <t>Mazanina tl přes 120 do 240 mm z betonu prostého bez zvýšených nároků na prostředí tř. C 30/37</t>
  </si>
  <si>
    <t>-9408427</t>
  </si>
  <si>
    <t>1,55*2*0,15</t>
  </si>
  <si>
    <t>98</t>
  </si>
  <si>
    <t>631319171</t>
  </si>
  <si>
    <t>Příplatek k mazanině tl přes 50 do 80 mm za stržení povrchu spodní vrstvy před vložením výztuže</t>
  </si>
  <si>
    <t>1647821785</t>
  </si>
  <si>
    <t>0,4+30,765</t>
  </si>
  <si>
    <t>99</t>
  </si>
  <si>
    <t>631319173</t>
  </si>
  <si>
    <t>Příplatek k mazanině tl přes 80 do 120 mm za stržení povrchu spodní vrstvy před vložením výztuže</t>
  </si>
  <si>
    <t>197396659</t>
  </si>
  <si>
    <t>100</t>
  </si>
  <si>
    <t>631319175</t>
  </si>
  <si>
    <t>Příplatek k mazanině tl přes 120 do 240 mm za stržení povrchu spodní vrstvy před vložením výztuže</t>
  </si>
  <si>
    <t>1745428113</t>
  </si>
  <si>
    <t>0,465+31,92</t>
  </si>
  <si>
    <t>101</t>
  </si>
  <si>
    <t>63134116R</t>
  </si>
  <si>
    <t>Mazanina tl přes 120 do 595 mm z betonu lehkého keramického LAC 4 ze suchých směsí</t>
  </si>
  <si>
    <t>833890448</t>
  </si>
  <si>
    <t>8,7*(0,115+0,595)*0,5</t>
  </si>
  <si>
    <t>67,5*(0,115+0,595)*0,5</t>
  </si>
  <si>
    <t>92,4*(0,115+0,595)*0,5</t>
  </si>
  <si>
    <t>102</t>
  </si>
  <si>
    <t>631362021</t>
  </si>
  <si>
    <t>Výztuž mazanin svařovanými sítěmi Kari</t>
  </si>
  <si>
    <t>971387743</t>
  </si>
  <si>
    <t>1,55*2*0,003033*1,3*2</t>
  </si>
  <si>
    <t>2*2,5*0,003033*1,3</t>
  </si>
  <si>
    <t>mazanina tl 70 mm</t>
  </si>
  <si>
    <t>25,165/0,07*0,003033*1,3</t>
  </si>
  <si>
    <t>V5.3+V5.4</t>
  </si>
  <si>
    <t>112*0,003033*1,3</t>
  </si>
  <si>
    <t>mazanina  tl 150 mm</t>
  </si>
  <si>
    <t>31,92/0,15*0,003033*1,3</t>
  </si>
  <si>
    <t>70,5*0,003033*1,3</t>
  </si>
  <si>
    <t>103</t>
  </si>
  <si>
    <t>632441111</t>
  </si>
  <si>
    <t>Potěr anhydritový samonivelační tl přes 10 do 20 mm ze suchých směsí-V5.7</t>
  </si>
  <si>
    <t>1972376058</t>
  </si>
  <si>
    <t>1,8*0,3*4</t>
  </si>
  <si>
    <t>104</t>
  </si>
  <si>
    <t>632451021</t>
  </si>
  <si>
    <t>Vyrovnávací potěr tl od 10 do 20 mm z MC 15 provedený v pásu</t>
  </si>
  <si>
    <t>1325940736</t>
  </si>
  <si>
    <t>105</t>
  </si>
  <si>
    <t>632451101</t>
  </si>
  <si>
    <t>Cementový samonivelační anhydritový potěr tl 2 mm</t>
  </si>
  <si>
    <t>-577224995</t>
  </si>
  <si>
    <t>15,917</t>
  </si>
  <si>
    <t>92,4</t>
  </si>
  <si>
    <t>19,6</t>
  </si>
  <si>
    <t>106</t>
  </si>
  <si>
    <t>63245250R</t>
  </si>
  <si>
    <t>Cementový potěr syst modifikovaný s plnící a opravnou funkcí tl 3 mm</t>
  </si>
  <si>
    <t>-1479930365</t>
  </si>
  <si>
    <t>107</t>
  </si>
  <si>
    <t>632481213R</t>
  </si>
  <si>
    <t>Separační vrstva z PE fólie +izolační okrajový pásek po celé výšce skladby</t>
  </si>
  <si>
    <t>2145233073</t>
  </si>
  <si>
    <t>V3.1+2+8</t>
  </si>
  <si>
    <t>7,2+4,4+8,7</t>
  </si>
  <si>
    <t>V4.1+2+3</t>
  </si>
  <si>
    <t>156,6+21,8+67,5</t>
  </si>
  <si>
    <t>V5.1+2+5</t>
  </si>
  <si>
    <t>3,783+19,017+70,5</t>
  </si>
  <si>
    <t>V5.3+4</t>
  </si>
  <si>
    <t>92,4+19,6</t>
  </si>
  <si>
    <t>2*2,5</t>
  </si>
  <si>
    <t>V3.3</t>
  </si>
  <si>
    <t>46,3</t>
  </si>
  <si>
    <t>V3.5</t>
  </si>
  <si>
    <t>34,018</t>
  </si>
  <si>
    <t>V3.6</t>
  </si>
  <si>
    <t>43,4</t>
  </si>
  <si>
    <t>V4.4</t>
  </si>
  <si>
    <t>396,546</t>
  </si>
  <si>
    <t>V4.5</t>
  </si>
  <si>
    <t>197,382</t>
  </si>
  <si>
    <t>V4.8</t>
  </si>
  <si>
    <t>20,02</t>
  </si>
  <si>
    <t>108</t>
  </si>
  <si>
    <t>632481215R</t>
  </si>
  <si>
    <t>Separační vrstva z geotextilie 500g/m2+izolační okrajový pásek po celé výšce skladby</t>
  </si>
  <si>
    <t>-1298717086</t>
  </si>
  <si>
    <t>109</t>
  </si>
  <si>
    <t>635111241</t>
  </si>
  <si>
    <t>Násyp pod podlahy z hrubého kameniva 8-16 se zhutněním</t>
  </si>
  <si>
    <t>-531282177</t>
  </si>
  <si>
    <t>1,55*2*0,1</t>
  </si>
  <si>
    <t>110</t>
  </si>
  <si>
    <t>635111241R</t>
  </si>
  <si>
    <t>Násyp pod podlahy ze štěrkue zhutněním</t>
  </si>
  <si>
    <t>-1545075259</t>
  </si>
  <si>
    <t>7,2*0,13</t>
  </si>
  <si>
    <t>4,4*0,13</t>
  </si>
  <si>
    <t>113,754*0,13</t>
  </si>
  <si>
    <t>156,6*0,13</t>
  </si>
  <si>
    <t>21,8*0,13</t>
  </si>
  <si>
    <t>3,783*0,13</t>
  </si>
  <si>
    <t>19,017*0,13</t>
  </si>
  <si>
    <t>111</t>
  </si>
  <si>
    <t>635111242</t>
  </si>
  <si>
    <t>Násyp pod podlahy z hrubého kameniva 16-32 se zhutněním</t>
  </si>
  <si>
    <t>-1635970672</t>
  </si>
  <si>
    <t>1,55*2*0,2</t>
  </si>
  <si>
    <t>Ostatní konstrukce a práce, bourání</t>
  </si>
  <si>
    <t>112</t>
  </si>
  <si>
    <t>941111132</t>
  </si>
  <si>
    <t>Montáž lešení řadového trubkového lehkého s podlahami zatížení do 200 kg/m2 š od 1,2 do 1,5 m v přes 10 do 25 m</t>
  </si>
  <si>
    <t>106837802</t>
  </si>
  <si>
    <t>29,405*(15,2-1,8)</t>
  </si>
  <si>
    <t>18,19*(15,2-1,8)*2</t>
  </si>
  <si>
    <t>(7,085*2+4,01*2+18,205)*(14,75-1,8)</t>
  </si>
  <si>
    <t>113</t>
  </si>
  <si>
    <t>941111232</t>
  </si>
  <si>
    <t>Příplatek k lešení řadovému trubkovému lehkému s podlahami do 200 kg/m2 š od 1,2 do 1,5 m v přes 10 do 25 m za každý den použití</t>
  </si>
  <si>
    <t>-1662598712</t>
  </si>
  <si>
    <t>1404,634*(30*2+31*2)</t>
  </si>
  <si>
    <t>114</t>
  </si>
  <si>
    <t>941111832</t>
  </si>
  <si>
    <t>Demontáž lešení řadového trubkového lehkého s podlahami zatížení do 200 kg/m2 š od 1,2 do 1,5 m v přes 10 do 25 m</t>
  </si>
  <si>
    <t>1004721914</t>
  </si>
  <si>
    <t>115</t>
  </si>
  <si>
    <t>941121111</t>
  </si>
  <si>
    <t>Montáž lešení řadového trubkového těžkého s podlahami zatížení do 300 kg/m2 š od 1,5 do 1,8 m v do 10 mpro vyzdění instalačních šachet</t>
  </si>
  <si>
    <t>-185212554</t>
  </si>
  <si>
    <t>(4,35+3,45)*2*4,355*2</t>
  </si>
  <si>
    <t>(4,5+3,25)*2*4,855*2</t>
  </si>
  <si>
    <t>116</t>
  </si>
  <si>
    <t>941121211</t>
  </si>
  <si>
    <t>Příplatek k lešení řadovému trubkovému těžkému s podlahami do 300 kg/m2 š od 1,5 do 1,8 m v do 10 m za každý den použití</t>
  </si>
  <si>
    <t>861735459</t>
  </si>
  <si>
    <t>286,381*30</t>
  </si>
  <si>
    <t>117</t>
  </si>
  <si>
    <t>941121811</t>
  </si>
  <si>
    <t>Demontáž lešení řadového trubkového těžkého s podlahami zatížení do 300 kg/m2 š od 1,5 do 1,8 m v do 10 m</t>
  </si>
  <si>
    <t>-1393124142</t>
  </si>
  <si>
    <t>118</t>
  </si>
  <si>
    <t>944511111</t>
  </si>
  <si>
    <t>Montáž ochranné sítě z textilie z umělých vláken</t>
  </si>
  <si>
    <t>-1725351914</t>
  </si>
  <si>
    <t>119</t>
  </si>
  <si>
    <t>944511211</t>
  </si>
  <si>
    <t>Příplatek k ochranné síti za každý den použití</t>
  </si>
  <si>
    <t>-1883085995</t>
  </si>
  <si>
    <t>120</t>
  </si>
  <si>
    <t>944511811</t>
  </si>
  <si>
    <t>Demontáž ochranné sítě z textilie z umělých vláken</t>
  </si>
  <si>
    <t>461089335</t>
  </si>
  <si>
    <t>121</t>
  </si>
  <si>
    <t>944711112</t>
  </si>
  <si>
    <t>Montáž záchytné stříšky š přes 1,5 do 2 m</t>
  </si>
  <si>
    <t>179576246</t>
  </si>
  <si>
    <t>3+3</t>
  </si>
  <si>
    <t>122</t>
  </si>
  <si>
    <t>944711212</t>
  </si>
  <si>
    <t>Příplatek k záchytné stříšce š do přes 1,5 do 2 m za každý den použití</t>
  </si>
  <si>
    <t>-1226271719</t>
  </si>
  <si>
    <t>6,000+(30*2+31*2)</t>
  </si>
  <si>
    <t>123</t>
  </si>
  <si>
    <t>944711812</t>
  </si>
  <si>
    <t>Demontáž záchytné stříšky š přes 1,5 do 2 m</t>
  </si>
  <si>
    <t>1942159274</t>
  </si>
  <si>
    <t>124</t>
  </si>
  <si>
    <t>952901111</t>
  </si>
  <si>
    <t>Vyčištění budov bytové a občanské výstavby při výšce podlaží do 4 m</t>
  </si>
  <si>
    <t>-607414326</t>
  </si>
  <si>
    <t>(26,406*15,19+15,205*2,51)*4+48</t>
  </si>
  <si>
    <t>125</t>
  </si>
  <si>
    <t>953731224</t>
  </si>
  <si>
    <t xml:space="preserve">Montáž svislého odvětrání z trub plastových DN přes 110 do 140 mm s utěsněním </t>
  </si>
  <si>
    <t>1038047409</t>
  </si>
  <si>
    <t>18,6*2</t>
  </si>
  <si>
    <t>126</t>
  </si>
  <si>
    <t>28611127</t>
  </si>
  <si>
    <t>trubka kanalizační PVC DN 125x2000mm SN4</t>
  </si>
  <si>
    <t>-927481446</t>
  </si>
  <si>
    <t>127</t>
  </si>
  <si>
    <t>953943211</t>
  </si>
  <si>
    <t>Osazování hasicího přístroje</t>
  </si>
  <si>
    <t>2111796632</t>
  </si>
  <si>
    <t>4+2</t>
  </si>
  <si>
    <t>128</t>
  </si>
  <si>
    <t>44932001</t>
  </si>
  <si>
    <t>přístroj hasicí ruční práškový hasební schopnost 21A</t>
  </si>
  <si>
    <t>-931613475</t>
  </si>
  <si>
    <t>129</t>
  </si>
  <si>
    <t>44932002</t>
  </si>
  <si>
    <t>přístroj hasicí ruční práškový hasební schopnost 34A</t>
  </si>
  <si>
    <t>521695658</t>
  </si>
  <si>
    <t>130</t>
  </si>
  <si>
    <t>962031132</t>
  </si>
  <si>
    <t>Bourání příček nebo přizdívek z cihel pálených plných tl do 100 mm</t>
  </si>
  <si>
    <t>-808963042</t>
  </si>
  <si>
    <t>4,167*(1,55*2+2,878*2+1,753*3)-1,38*4-1,58</t>
  </si>
  <si>
    <t>3,4*(6,763+3,278+3,019+3,268+3,744+4,268*2+2,373*2+1,043+1,37+6,146+6,758+3,367+3,308+6,758+4,945+3,022+0,565+2,378+0,565+2,373+0,463+1,637+4,915)</t>
  </si>
  <si>
    <t>3,4*(3,022+0,25*2+1,637)-1,38*23</t>
  </si>
  <si>
    <t>3,5*(6,763+3,278+3,019+3,268+3,744+4,268*2+2,373*2+1,043+1,37+6,146+6,758+3,367+3,308+6,758+4,945+3,022+0,565+2,378+0,565+2,373+0,463+1,637+4,915)</t>
  </si>
  <si>
    <t>3,5*(3,022+0,25*2+1,637)-1,38*23</t>
  </si>
  <si>
    <t>podkr</t>
  </si>
  <si>
    <t>2,8*(3,055+1,091+3,494+2,5+2,1+1,1)-1,38*3</t>
  </si>
  <si>
    <t>předstěna</t>
  </si>
  <si>
    <t>1*(3,055+6,468+2,5+4,72)</t>
  </si>
  <si>
    <t>4,5*4,798</t>
  </si>
  <si>
    <t>131</t>
  </si>
  <si>
    <t>962031133</t>
  </si>
  <si>
    <t>Bourání příček nebo přizdívek z cihel pálených plných tl přes 100 do 150 mm</t>
  </si>
  <si>
    <t>1611154369</t>
  </si>
  <si>
    <t>4,167*(4,247+6,612+4,514+2,153+3,992+1,2+1,834+0,25+1,538+0,5+3,576+0,25+1,442+1,223)</t>
  </si>
  <si>
    <t>0,6*0,845</t>
  </si>
  <si>
    <t>-(1,38*4+1,58*2)</t>
  </si>
  <si>
    <t>4,167*(6,608+0,25)</t>
  </si>
  <si>
    <t>4,167*6,608-1,58</t>
  </si>
  <si>
    <t>3,4*(3,022*2+0,5)</t>
  </si>
  <si>
    <t>3,5*(3,022*2+0,5)</t>
  </si>
  <si>
    <t>132</t>
  </si>
  <si>
    <t>962032631</t>
  </si>
  <si>
    <t>Ubourání zdiva komínového z cihel pálených, šamotových nebo vápenopískových na MV nebo MVC</t>
  </si>
  <si>
    <t>-233443102</t>
  </si>
  <si>
    <t>1,1*0,46*4,5</t>
  </si>
  <si>
    <t>0,46*0,8*5</t>
  </si>
  <si>
    <t>0,475*0,77*(5+13,09)</t>
  </si>
  <si>
    <t>0,48*1,034*5,5</t>
  </si>
  <si>
    <t>0,48*1,534*5,5</t>
  </si>
  <si>
    <t>133</t>
  </si>
  <si>
    <t>962042320</t>
  </si>
  <si>
    <t>Bourání zdiva nadzákladového z betonu prostého do 1 m3</t>
  </si>
  <si>
    <t>896800781</t>
  </si>
  <si>
    <t>(1,56+1,052+5,207+1,47*2)*1*0,5</t>
  </si>
  <si>
    <t>134</t>
  </si>
  <si>
    <t>962042321</t>
  </si>
  <si>
    <t>Bourání zdiva nadzákladového z betonu prostého přes 1 m3 vč základů-vnější schodiště</t>
  </si>
  <si>
    <t>-1326557704</t>
  </si>
  <si>
    <t>135</t>
  </si>
  <si>
    <t>96302371R</t>
  </si>
  <si>
    <t>Dermontáž stávajících kamenných schodišťových stupňů pro další použití</t>
  </si>
  <si>
    <t>-1338409528</t>
  </si>
  <si>
    <t>1,8*(15+14+15+14+15+12)</t>
  </si>
  <si>
    <t>136</t>
  </si>
  <si>
    <t>963042819</t>
  </si>
  <si>
    <t>Bourání schodišťových stupňů betonových zhotovených na místě</t>
  </si>
  <si>
    <t>872005297</t>
  </si>
  <si>
    <t>vnější schodiště u rampy</t>
  </si>
  <si>
    <t>1,971*4</t>
  </si>
  <si>
    <t>137</t>
  </si>
  <si>
    <t>963051113</t>
  </si>
  <si>
    <t>Bourání ŽB stropů deskových tl přes 80 mm-rampa</t>
  </si>
  <si>
    <t>784357242</t>
  </si>
  <si>
    <t>138</t>
  </si>
  <si>
    <t>964061331</t>
  </si>
  <si>
    <t>Uvolnění zhlaví trámů ze zdiva cihelného průřezu zhlaví do 0,05 m2-S3</t>
  </si>
  <si>
    <t>-1845019638</t>
  </si>
  <si>
    <t>2*2</t>
  </si>
  <si>
    <t>2*11</t>
  </si>
  <si>
    <t>139</t>
  </si>
  <si>
    <t>965042131</t>
  </si>
  <si>
    <t>Bourání podkladů pod dlažby nebo mazanin betonových nebo z litého asfaltu tl do 100 mm pl do 4 m2</t>
  </si>
  <si>
    <t>-575991113</t>
  </si>
  <si>
    <t>S5</t>
  </si>
  <si>
    <t>(3,7+4+2,9+0,8+4+1,3+3,9+3+0,8+3,6)*0,06</t>
  </si>
  <si>
    <t>(2,9+4+3,1+0,8+4+1,2+1,5+4+3+0,8+2,9)*0,06</t>
  </si>
  <si>
    <t>140</t>
  </si>
  <si>
    <t>965042141</t>
  </si>
  <si>
    <t>Bourání podkladů pod dlažby nebo mazanin betonových nebo z litého asfaltu tl do 100 mm pl přes 4 m2</t>
  </si>
  <si>
    <t>-1123946820</t>
  </si>
  <si>
    <t>S2</t>
  </si>
  <si>
    <t>(13,4+38,5+13,1+8,8+12)*0,06</t>
  </si>
  <si>
    <t>(23,5+23,5)*0,06*2</t>
  </si>
  <si>
    <t>S3</t>
  </si>
  <si>
    <t>2+3np+podkr</t>
  </si>
  <si>
    <t>(7,7*2+7,7)*0,07</t>
  </si>
  <si>
    <t>141</t>
  </si>
  <si>
    <t>965042241</t>
  </si>
  <si>
    <t>Bourání podkladů pod dlažby nebo mazanin betonových nebo z litého asfaltu tl přes 100 mm pl přes 4 m2</t>
  </si>
  <si>
    <t>-1592029789</t>
  </si>
  <si>
    <t>S1</t>
  </si>
  <si>
    <t>(10,6+21,2+19,9+19,1)*0,15</t>
  </si>
  <si>
    <t>(5+7,7+54,5+7,9+104,9+14,1+5,1+2,8+5,2+6,6+14,1+16,9)*0,15</t>
  </si>
  <si>
    <t>142</t>
  </si>
  <si>
    <t>965081113</t>
  </si>
  <si>
    <t>Bourání dlažby z dlaždic půdních plochy přes 1 m2</t>
  </si>
  <si>
    <t>-1080154498</t>
  </si>
  <si>
    <t>7,7</t>
  </si>
  <si>
    <t>11,8</t>
  </si>
  <si>
    <t>143</t>
  </si>
  <si>
    <t>965081323</t>
  </si>
  <si>
    <t>Bourání podlah z dlaždic betonových, teracových nebo čedičových tl do 25 mm plochy přes 1 m2</t>
  </si>
  <si>
    <t>567764491</t>
  </si>
  <si>
    <t>(7,7+23,5)*2</t>
  </si>
  <si>
    <t>144</t>
  </si>
  <si>
    <t>965083122</t>
  </si>
  <si>
    <t>Odstranění násypů pod podlahami mezi trámy tl do 200 mm pl přes 2 m2</t>
  </si>
  <si>
    <t>297421905</t>
  </si>
  <si>
    <t>(10,6+21,2+19,9+19,1)*0,23</t>
  </si>
  <si>
    <t>(5+7,7+54,5+7,9+104,9+14,1+5,1+2,8+5,2+6,6+14,1+16,9)*0,47</t>
  </si>
  <si>
    <t>(13,4+38,5+13,1+8,8+12)*0,25</t>
  </si>
  <si>
    <t>(23,5+23,5)*0,25*2</t>
  </si>
  <si>
    <t>(7,7*2+7,7)*(0,0+0,2)*0,5</t>
  </si>
  <si>
    <t>S4</t>
  </si>
  <si>
    <t>(254,5+257,42)*0,15</t>
  </si>
  <si>
    <t>(3,7+4+2,9+0,8+4+1,3+3,9+3+0,8+3,6)*0,17</t>
  </si>
  <si>
    <t>(2,9+4+3,1+0,8+4+1,2+1,5+4+3+0,8+2,9)*0,17</t>
  </si>
  <si>
    <t>145</t>
  </si>
  <si>
    <t>967031132</t>
  </si>
  <si>
    <t>Přisekání rovných ostění v cihelném zdivu na MV nebo MVC</t>
  </si>
  <si>
    <t>214207516</t>
  </si>
  <si>
    <t>u dveří</t>
  </si>
  <si>
    <t>2*0,212*4</t>
  </si>
  <si>
    <t>146</t>
  </si>
  <si>
    <t>96703113R</t>
  </si>
  <si>
    <t>Přisekání stáv sloupku po odbourání komínového zdiva v cihelném zdivu na MV nebo MVC</t>
  </si>
  <si>
    <t>560867029</t>
  </si>
  <si>
    <t>0,48*4,6*2</t>
  </si>
  <si>
    <t>147</t>
  </si>
  <si>
    <t>968062244</t>
  </si>
  <si>
    <t>Vybourání dřevěných rámů oken jednoduchých včetně křídel pl do 1 m2</t>
  </si>
  <si>
    <t>57493644</t>
  </si>
  <si>
    <t>0,65*0,94*2</t>
  </si>
  <si>
    <t>0,62*0,9*2</t>
  </si>
  <si>
    <t>0,8*0,9*2</t>
  </si>
  <si>
    <t>0,6*0,9*4</t>
  </si>
  <si>
    <t>0,623*0,9*4</t>
  </si>
  <si>
    <t>0,65*0,9*2</t>
  </si>
  <si>
    <t>148</t>
  </si>
  <si>
    <t>968062245</t>
  </si>
  <si>
    <t>Vybourání dřevěných rámů oken jednoduchých včetně křídel pl do 2 m2</t>
  </si>
  <si>
    <t>-386417304</t>
  </si>
  <si>
    <t>1,25*0,9*2</t>
  </si>
  <si>
    <t>1,25*1,3</t>
  </si>
  <si>
    <t>149</t>
  </si>
  <si>
    <t>968062356</t>
  </si>
  <si>
    <t>Vybourání dřevěných rámů oken dvojitých včetně křídel pl do 4 m2</t>
  </si>
  <si>
    <t>482889176</t>
  </si>
  <si>
    <t>1,25*2,2*(2+2+2)</t>
  </si>
  <si>
    <t>1,25*2,2*(2+2)</t>
  </si>
  <si>
    <t>150</t>
  </si>
  <si>
    <t>968072455</t>
  </si>
  <si>
    <t>Vybourání kovových dveřních zárubní pl do 2 m2 vč vyvěšení křídel</t>
  </si>
  <si>
    <t>1869224496</t>
  </si>
  <si>
    <t>1,58*(1+14+17+17+2)</t>
  </si>
  <si>
    <t>1,18*(5+12+12+1)</t>
  </si>
  <si>
    <t>151</t>
  </si>
  <si>
    <t>968082015</t>
  </si>
  <si>
    <t>Vybourání plastových rámů oken včetně křídel plochy do 1 m2</t>
  </si>
  <si>
    <t>535886367</t>
  </si>
  <si>
    <t>0,6*0,9*3</t>
  </si>
  <si>
    <t>0,4*0,6*2</t>
  </si>
  <si>
    <t>152</t>
  </si>
  <si>
    <t>968082017</t>
  </si>
  <si>
    <t>Vybourání plastových rámů oken včetně křídel plochy přes 2 do 4 m2</t>
  </si>
  <si>
    <t>249298287</t>
  </si>
  <si>
    <t>1,407*1,5+0,375*1,5+1,2*1,2</t>
  </si>
  <si>
    <t>1,25*2,2*(6+7+7)</t>
  </si>
  <si>
    <t>1,25*2,2*(3+3+3)</t>
  </si>
  <si>
    <t>1,25*2,2*(4+3+3)</t>
  </si>
  <si>
    <t>1,25*2,2</t>
  </si>
  <si>
    <t>153</t>
  </si>
  <si>
    <t>968082021</t>
  </si>
  <si>
    <t>Vybourání plastových zárubní dveří plochy do 2 m2</t>
  </si>
  <si>
    <t>587834508</t>
  </si>
  <si>
    <t>0,96*2,02</t>
  </si>
  <si>
    <t>154</t>
  </si>
  <si>
    <t>968082022</t>
  </si>
  <si>
    <t>Vybourání plastových zárubní dveří plochy do 4 m2</t>
  </si>
  <si>
    <t>-2094852350</t>
  </si>
  <si>
    <t>1,66*3,091</t>
  </si>
  <si>
    <t>1,01*2,161</t>
  </si>
  <si>
    <t>155</t>
  </si>
  <si>
    <t>971033631</t>
  </si>
  <si>
    <t>Vybourání otvorů a zazdívek ve zdivu cihelném pl do 4 m2 na MVC nebo MV tl do 150 mm</t>
  </si>
  <si>
    <t>688471420</t>
  </si>
  <si>
    <t>0,9*2,2</t>
  </si>
  <si>
    <t>1,22*2,25</t>
  </si>
  <si>
    <t>156</t>
  </si>
  <si>
    <t>971033651</t>
  </si>
  <si>
    <t>Vybourání otvorů ve zdivu cihelném pl do 4 m2 na MVC nebo MV tl do 600 mm</t>
  </si>
  <si>
    <t>-1873481358</t>
  </si>
  <si>
    <t>(4,23*(2,772+3,945)-1,78)*0,35</t>
  </si>
  <si>
    <t>(3,4*(4,13+1,878)-1,78*2)*0,35</t>
  </si>
  <si>
    <t>(2,8*7,2-1,58)*0,4</t>
  </si>
  <si>
    <t>0,825*0,7*2,8</t>
  </si>
  <si>
    <t>157</t>
  </si>
  <si>
    <t>971033681</t>
  </si>
  <si>
    <t>Vybourání otvorů a zazdívek ve zdivu cihelném pl do 4 m2 na MVC nebo MV tl do 900 mm</t>
  </si>
  <si>
    <t>-84388920</t>
  </si>
  <si>
    <t>v obvodové plášti</t>
  </si>
  <si>
    <t>(1,615*2,2-1,2*1,2)*0,815</t>
  </si>
  <si>
    <t>(1,25*2,2-0,4*0,6*2)*0,815</t>
  </si>
  <si>
    <t>(1,25*2,2*4-0,65*0,9*2-0,62*0,9*4)*0,67</t>
  </si>
  <si>
    <t>1,25*0,7*0,82*4</t>
  </si>
  <si>
    <t>(1,25*2,21*4-0,4*0,9*2-0,8*0,9*2)*0,67</t>
  </si>
  <si>
    <t>(1,25*3,09-1,01*2,161)*0,82</t>
  </si>
  <si>
    <t>(1,25*2,2-0,62*0,9)*0,67*2</t>
  </si>
  <si>
    <t>(1,25*2,2-0,65*0,94)*0,67*2</t>
  </si>
  <si>
    <t>vnitřní stěny</t>
  </si>
  <si>
    <t>2,8*3,19*0,68</t>
  </si>
  <si>
    <t>1,74*3,11*0,68*2</t>
  </si>
  <si>
    <t>(1,095+1,178)*2,1*0,67</t>
  </si>
  <si>
    <t>(1,142+1,102)*2,1*0,67</t>
  </si>
  <si>
    <t>(1,976*2,36-0,8*1,97)*0,66*2</t>
  </si>
  <si>
    <t>(0,943+1,178+1,142+1,102)*2,1*0,67</t>
  </si>
  <si>
    <t>(1,999*2,36-0,8*1,97)*0,66*2</t>
  </si>
  <si>
    <t>zazdívky</t>
  </si>
  <si>
    <t>1,22*3,5*0,66*2</t>
  </si>
  <si>
    <t>158</t>
  </si>
  <si>
    <t>973031151</t>
  </si>
  <si>
    <t>Vysekání výklenků,nik ve zdivu cihelném na MV nebo MVC pl přes 0,25 m2</t>
  </si>
  <si>
    <t>-872623086</t>
  </si>
  <si>
    <t>0,41*0,479*1,6</t>
  </si>
  <si>
    <t>1,66*0,5*0,25</t>
  </si>
  <si>
    <t>pro hydrant</t>
  </si>
  <si>
    <t>1,3*0,7*0,2</t>
  </si>
  <si>
    <t>pro otopná tělesa</t>
  </si>
  <si>
    <t>0,89*1,25*0,1*(2+3+1)</t>
  </si>
  <si>
    <t>159</t>
  </si>
  <si>
    <t>973031335</t>
  </si>
  <si>
    <t>Vysekání kapes ve zdivu cihelném na MV nebo MVC pl do 0,16 m2 hl do 300 mm -ozn Z3-08</t>
  </si>
  <si>
    <t>-321895105</t>
  </si>
  <si>
    <t>12+11*2</t>
  </si>
  <si>
    <t>160</t>
  </si>
  <si>
    <t>974031157</t>
  </si>
  <si>
    <t>Vysekání rýh ve zdivu cihelném hl do 100 mm š do 300 mm</t>
  </si>
  <si>
    <t>700242715</t>
  </si>
  <si>
    <t>4,1*4+4,1</t>
  </si>
  <si>
    <t>161</t>
  </si>
  <si>
    <t>974031164</t>
  </si>
  <si>
    <t>Vysekání rýh ve zdivu cihelném hl do 150 mm š do 150 mm</t>
  </si>
  <si>
    <t>-799800389</t>
  </si>
  <si>
    <t>pro odvětrání potrubí d=125 mmm</t>
  </si>
  <si>
    <t>4,1*3</t>
  </si>
  <si>
    <t>162</t>
  </si>
  <si>
    <t>974031167</t>
  </si>
  <si>
    <t>Vysekání rýh ve zdivu cihelném hl do 150 mm š do 300 mm</t>
  </si>
  <si>
    <t>-723419853</t>
  </si>
  <si>
    <t>4,1</t>
  </si>
  <si>
    <t>163</t>
  </si>
  <si>
    <t>97403116R</t>
  </si>
  <si>
    <t>Vysekání rýh ve zdivu cihelném hl do 200 mm š do 200 mm</t>
  </si>
  <si>
    <t>-1345737556</t>
  </si>
  <si>
    <t>pro svod ve fasádě</t>
  </si>
  <si>
    <t>14*2</t>
  </si>
  <si>
    <t>164</t>
  </si>
  <si>
    <t>974031664</t>
  </si>
  <si>
    <t>Vysekání rýh ve zdivu cihelném pro vtahování nosníků hl do 150 mm v do 150 mm</t>
  </si>
  <si>
    <t>476133924</t>
  </si>
  <si>
    <t>1,7*6</t>
  </si>
  <si>
    <t>1,3*8+1,5*5</t>
  </si>
  <si>
    <t>1,3*8+1,5*8+0,6</t>
  </si>
  <si>
    <t>165</t>
  </si>
  <si>
    <t>974031666</t>
  </si>
  <si>
    <t>Vysekání rýh ve zdivu cihelném pro vtahování nosníků hl do 150 mm v do 250 mm</t>
  </si>
  <si>
    <t>-2024868584</t>
  </si>
  <si>
    <t>1,8*5+1,9+2,2*2+2,1*10</t>
  </si>
  <si>
    <t>3,2*4</t>
  </si>
  <si>
    <t>1,6*15+1,8*5+1,9*8+1,7*3+2*1</t>
  </si>
  <si>
    <t>1,6*12+1,8*9+1,9+2+1,7*9</t>
  </si>
  <si>
    <t>166</t>
  </si>
  <si>
    <t>975043111</t>
  </si>
  <si>
    <t>Jednořadové podchycení stropů pro osazení nosníků v do 3,5 m pro zatížení do 750 kg/mpro vybourání str trámů</t>
  </si>
  <si>
    <t>1112131949</t>
  </si>
  <si>
    <t>1,9*2+2,8*11</t>
  </si>
  <si>
    <t>167</t>
  </si>
  <si>
    <t>97505315R</t>
  </si>
  <si>
    <t>Odlehčení stropní konstrukce nad 1.NP pro prostup š 2,8 m  v 1.NP,kompl prov D+M dle TZ Statika,bod 11</t>
  </si>
  <si>
    <t>soubor</t>
  </si>
  <si>
    <t>-1700066508</t>
  </si>
  <si>
    <t>168</t>
  </si>
  <si>
    <t>9750741R1</t>
  </si>
  <si>
    <t xml:space="preserve">Potřebné dočasné zajištění a podepření částí krovu,které vyplynou s úpravami krovu-dle statické části </t>
  </si>
  <si>
    <t>-1709620456</t>
  </si>
  <si>
    <t>169</t>
  </si>
  <si>
    <t>9760821R1</t>
  </si>
  <si>
    <t>Odstranění prvků na fasádě (zvonky,cedule, apod ) vč zpětného osazení</t>
  </si>
  <si>
    <t>-1203629082</t>
  </si>
  <si>
    <t>170</t>
  </si>
  <si>
    <t>977151114</t>
  </si>
  <si>
    <t>Jádrové vrty diamantovými korunkami do stavebních materiálů D přes 50 do 60 mm</t>
  </si>
  <si>
    <t>-1612625419</t>
  </si>
  <si>
    <t>pr. 55</t>
  </si>
  <si>
    <t>2*0,67</t>
  </si>
  <si>
    <t>171</t>
  </si>
  <si>
    <t>977151115</t>
  </si>
  <si>
    <t>Jádrové vrty diamantovými korunkami do stavebních materiálů D přes 60 do 70 mm</t>
  </si>
  <si>
    <t>193095821</t>
  </si>
  <si>
    <t>pr.65</t>
  </si>
  <si>
    <t>2*0,68+2*0,68</t>
  </si>
  <si>
    <t>pr.70</t>
  </si>
  <si>
    <t>172</t>
  </si>
  <si>
    <t>977151118</t>
  </si>
  <si>
    <t>Jádrové vrty diamantovými korunkami do stavebních materiálů D přes 90 do 100 mm</t>
  </si>
  <si>
    <t>-1257021779</t>
  </si>
  <si>
    <t>pr.95</t>
  </si>
  <si>
    <t>2*0,15+0,8+0,8</t>
  </si>
  <si>
    <t>pr.100</t>
  </si>
  <si>
    <t>0,68</t>
  </si>
  <si>
    <t>173</t>
  </si>
  <si>
    <t>977151119</t>
  </si>
  <si>
    <t>Jádrové vrty diamantovými korunkami do stavebních materiálů D přes 100 do 110 mm</t>
  </si>
  <si>
    <t>383820602</t>
  </si>
  <si>
    <t>pr.110</t>
  </si>
  <si>
    <t>174</t>
  </si>
  <si>
    <t>977151122</t>
  </si>
  <si>
    <t>Jádrové vrty diamantovými korunkami do stavebních materiálů D přes 120 do 130 mm</t>
  </si>
  <si>
    <t>-182103530</t>
  </si>
  <si>
    <t>pr-125</t>
  </si>
  <si>
    <t>0,68+0,68+0,68</t>
  </si>
  <si>
    <t>0,68+0,68+0,68+0,68</t>
  </si>
  <si>
    <t>175</t>
  </si>
  <si>
    <t>977151124</t>
  </si>
  <si>
    <t>Jádrové vrty diamantovými korunkami do stavebních materiálů D přes 150 do 180 mm</t>
  </si>
  <si>
    <t>1324572484</t>
  </si>
  <si>
    <t>pr.150</t>
  </si>
  <si>
    <t>0,8+0,8</t>
  </si>
  <si>
    <t>pr.155</t>
  </si>
  <si>
    <t>1,1+0,9+0,8</t>
  </si>
  <si>
    <t>pr.160</t>
  </si>
  <si>
    <t>pr.165</t>
  </si>
  <si>
    <t>2*0,15</t>
  </si>
  <si>
    <t>pr.180</t>
  </si>
  <si>
    <t>0,5*4+2*0,67</t>
  </si>
  <si>
    <t>176</t>
  </si>
  <si>
    <t>977151125</t>
  </si>
  <si>
    <t>Jádrové vrty diamantovými korunkami do stavebních materiálů D přes 180 do 200 mm</t>
  </si>
  <si>
    <t>-642667573</t>
  </si>
  <si>
    <t>pr.190</t>
  </si>
  <si>
    <t>0,5*4+1+0,8+0,8*4</t>
  </si>
  <si>
    <t>177</t>
  </si>
  <si>
    <t>978011161</t>
  </si>
  <si>
    <t xml:space="preserve">Otlučení (osekání) vnitřní vápenné nebo vápenocementové omítky stropů v rozsahu přes 30 do 50 % </t>
  </si>
  <si>
    <t>-828415775</t>
  </si>
  <si>
    <t>V1.6 klenby</t>
  </si>
  <si>
    <t>(16,1+9,5)*1,14</t>
  </si>
  <si>
    <t>(24,9+8,5)*1,14</t>
  </si>
  <si>
    <t>7,2*1,14</t>
  </si>
  <si>
    <t>V1.7 klenby</t>
  </si>
  <si>
    <t>8,7*1,14</t>
  </si>
  <si>
    <t>178</t>
  </si>
  <si>
    <t>978011191</t>
  </si>
  <si>
    <t>Otlučení (osekání) vnitřní vápenné nebo vápenocementové omítky stropů v rozsahu přes 50 do 100 %</t>
  </si>
  <si>
    <t>-1075390312</t>
  </si>
  <si>
    <t>pro S.3.1.</t>
  </si>
  <si>
    <t>77,4</t>
  </si>
  <si>
    <t>179</t>
  </si>
  <si>
    <t>978012161</t>
  </si>
  <si>
    <t>Otlučení (osekání) vnitřní vápenné nebo vápenocementové omítky stropů rákosových v rozsahu přes 30 do 50 %</t>
  </si>
  <si>
    <t>461475621</t>
  </si>
  <si>
    <t>17,5+11,4+33,8+12,1+17,9+1,9+2,5+9,3+24,5+11,7+14+1,9+2,5+11,5+33,9+11,7+18,1+1,9+2,5+2,5+17,4</t>
  </si>
  <si>
    <t>18,1+11,5+33,6+12,1+15+1,9+2,5+9,2+25,9+11,7+14+1,9+1,3+11,5+33,9+11,7+18,1+1,9+2,5+2,5+17,5</t>
  </si>
  <si>
    <t>26,3+67,9+15,6+8,2+7,6+9,4+2,3+2,3+2,6+67,5+5,3+16,3</t>
  </si>
  <si>
    <t>24,9+8,5</t>
  </si>
  <si>
    <t>10,4+9,2</t>
  </si>
  <si>
    <t>180</t>
  </si>
  <si>
    <t>978013161</t>
  </si>
  <si>
    <t>Otlučení (osekání) vnitřní vápenné nebo vápenocementové omítky stěn  s vyškrabáním spar, s očištěním zdiva, v rozsahu přes 30 do 50 %</t>
  </si>
  <si>
    <t>555947137</t>
  </si>
  <si>
    <t>S3.4</t>
  </si>
  <si>
    <t xml:space="preserve">1np  </t>
  </si>
  <si>
    <t>3,97*(9,975+6,61*2+3,925+3,25+0,68*2)-1,5*2,2*5+0,25*(1,5+2,2*2)*5</t>
  </si>
  <si>
    <t>3,97*2*(5,621+2,87)-1,5*2,2*2-+0,25*(1,5+2,2*2)*3</t>
  </si>
  <si>
    <t>3,97*2*(3,945+5,38)-1,5*2,2-0,8*2,1+0,25*(1,5+2,2*2)</t>
  </si>
  <si>
    <t>3,97*2*(2,49+3,07)-0,8*2,1+0,7*3,07*2</t>
  </si>
  <si>
    <t>3,97*(6,595+3,825*2)-2,8*3,19-1,5*2,2+0,25*(1,5+2,2*2)</t>
  </si>
  <si>
    <t>4,11*2,136-1,6*3,4-1,6*3,05</t>
  </si>
  <si>
    <t>3,97*(2*4,12+1,64+2,315)-1,6*3,05-0,8*2,1-1,5*2,2+0,25*(1,5+2,2*2)</t>
  </si>
  <si>
    <t>3,97*2,2</t>
  </si>
  <si>
    <t>3,97*2*(6,61+9,98)-1,6*3,05-1,5*2,2*5-0,8*2,1+0,25*(1,5+2,2*2)*5+0,67*3,05*2</t>
  </si>
  <si>
    <t>3,97*(2,31*2+2,875)-1,5*2,2*2+0,25*(1,5+2,2*2)*2</t>
  </si>
  <si>
    <t>společné prostory-schodiště</t>
  </si>
  <si>
    <t>2,67*(4,29+6,2*2)</t>
  </si>
  <si>
    <t>4,13*(4,29+6,2*2)*2</t>
  </si>
  <si>
    <t>3,015*(4,29+6,2*2)</t>
  </si>
  <si>
    <t>-(1,25*0,9-2+1,25*2,2+0,9*2,3+0,9*2,2*4)</t>
  </si>
  <si>
    <t>(0,6+0,65+0,6)*1,8*2</t>
  </si>
  <si>
    <t>(0,6+0,6)*1,8*2</t>
  </si>
  <si>
    <t>0,6*1,8*2*2</t>
  </si>
  <si>
    <t>(1,1+0,6+0,65)*1,8*2*2</t>
  </si>
  <si>
    <t>(0,6+0,5)*1,8*2*2</t>
  </si>
  <si>
    <t>chodby</t>
  </si>
  <si>
    <t>4,11*(2,57*2+4,445+0,7)-1,6*3,05</t>
  </si>
  <si>
    <t>3,97*11,755*2-1,6*2</t>
  </si>
  <si>
    <t>2,55*(1,33+1,4+0,695*3)</t>
  </si>
  <si>
    <t xml:space="preserve">1np </t>
  </si>
  <si>
    <t>4,0*2*(3,98+5,38)-1,25*2,2</t>
  </si>
  <si>
    <t>4,0*(2,87+2,685*2)-1,5*2,2</t>
  </si>
  <si>
    <t>4,0*(2,57+0,8+3,12)*2-0,9*2,28-0,8*2,1</t>
  </si>
  <si>
    <t>3,97*(4,915+3,02*2+3+3,425+3,48+6,52+3,18+6,76+4,13+4,16*2)*2</t>
  </si>
  <si>
    <t>3,97*(6,3*2+12,39+2,8*2+0,6*6+0,6*6+6,745+4,02+5,79+10,185)</t>
  </si>
  <si>
    <t>-1,25*2,2*21</t>
  </si>
  <si>
    <t>3,95*(4,915+3,02*2+3+3,425+3,48+6,52+3,18+6,76+4,13+4,16*2)*2</t>
  </si>
  <si>
    <t>3,95*(6,3*2+12,39+2,8*2+0,6*6+0,6*6+6,745+4,02+5,79+10,185)</t>
  </si>
  <si>
    <t>3,015*(6,3+3,5+0,695*2+0,6*2)</t>
  </si>
  <si>
    <t>181</t>
  </si>
  <si>
    <t>978013191</t>
  </si>
  <si>
    <t>Otlučení (osekání) vnitřní vápenné nebo vápenocementové omítky stěn  s vyškrabáním spar, s očištěním zdiva, v rozsahu přes 50 do 100 %</t>
  </si>
  <si>
    <t>300449736</t>
  </si>
  <si>
    <t>sanační omítky</t>
  </si>
  <si>
    <t>57,72*2,56</t>
  </si>
  <si>
    <t>313,277</t>
  </si>
  <si>
    <t>182</t>
  </si>
  <si>
    <t>978015331</t>
  </si>
  <si>
    <t>Otlučení (osekání) vnější vápenné nebo vápenocementové omítky stupně členitosti 1 a 2 v rozsahu přes 10 do 20 %-fasáda sever,východ,západ</t>
  </si>
  <si>
    <t>1024070047</t>
  </si>
  <si>
    <t>183</t>
  </si>
  <si>
    <t>978015391</t>
  </si>
  <si>
    <t>Otlučení (osekání) vnější vápenné nebo vápenocementové omítky  s vyškrabáním spar a s očištěním zdiva stupně členitosti 1 a 2, v rozsahu přes 80 do 100 %</t>
  </si>
  <si>
    <t>-883640517</t>
  </si>
  <si>
    <t>sokl</t>
  </si>
  <si>
    <t>148,184</t>
  </si>
  <si>
    <t>184</t>
  </si>
  <si>
    <t>978019331</t>
  </si>
  <si>
    <t>Otlučení (osekání) vnější vápenné nebo vápenocementové omítky stupně členitosti 3 až 5 v rozsahu přes 10 do 20 %-jižní fasáda</t>
  </si>
  <si>
    <t>1805809790</t>
  </si>
  <si>
    <t>185</t>
  </si>
  <si>
    <t>981011314</t>
  </si>
  <si>
    <t>Demolice budov zděných na MVC podíl konstrukcí přes 20 do 25 % postupným rozebíráním vč podlahy a základů</t>
  </si>
  <si>
    <t>-476331289</t>
  </si>
  <si>
    <t>5,301*2,565*5,2</t>
  </si>
  <si>
    <t>186</t>
  </si>
  <si>
    <t>993111111</t>
  </si>
  <si>
    <t>Dovoz a odvoz lešení řadového do 10 km včetně naložení a složení</t>
  </si>
  <si>
    <t>-447592541</t>
  </si>
  <si>
    <t>187</t>
  </si>
  <si>
    <t>993111119</t>
  </si>
  <si>
    <t>Příplatek k ceně dovozu a odvozu lešení řadového ZKD 10 km přes 10 km</t>
  </si>
  <si>
    <t>-1523499034</t>
  </si>
  <si>
    <t>188</t>
  </si>
  <si>
    <t>993121211</t>
  </si>
  <si>
    <t>Dovoz a odvoz lešení prostorového těžkého do 10 km včetně naložení a složení</t>
  </si>
  <si>
    <t>-169423701</t>
  </si>
  <si>
    <t>189</t>
  </si>
  <si>
    <t>993121219</t>
  </si>
  <si>
    <t>Příplatek k ceně dovozu a odvozu lešení prostorového těžkého ZKD 10 km přes 10 km</t>
  </si>
  <si>
    <t>-2110722271</t>
  </si>
  <si>
    <t>997</t>
  </si>
  <si>
    <t>Doprava suti a vybouraných hmot</t>
  </si>
  <si>
    <t>190</t>
  </si>
  <si>
    <t>997013115</t>
  </si>
  <si>
    <t>Vnitrostaveništní doprava suti a vybouraných hmot pro budovy v přes 15 do 18 m</t>
  </si>
  <si>
    <t>2094790695</t>
  </si>
  <si>
    <t>191</t>
  </si>
  <si>
    <t>997013501</t>
  </si>
  <si>
    <t>Odvoz suti a vybouraných hmot na skládku nebo meziskládku do 1 km se složením</t>
  </si>
  <si>
    <t>-560013464</t>
  </si>
  <si>
    <t>50% taškové  krytiny se použije zpět</t>
  </si>
  <si>
    <t>-16,18</t>
  </si>
  <si>
    <t>1366,9</t>
  </si>
  <si>
    <t>192</t>
  </si>
  <si>
    <t>997013509</t>
  </si>
  <si>
    <t>Příplatek k odvozu suti a vybouraných hmot na skládku ZKD 1 km přes 1 km</t>
  </si>
  <si>
    <t>-419228214</t>
  </si>
  <si>
    <t>19*1350,72</t>
  </si>
  <si>
    <t>193</t>
  </si>
  <si>
    <t>997013631</t>
  </si>
  <si>
    <t>Poplatek za uložení na skládce (skládkovné) stavebního odpadu směsného kód odpadu 17 09 04</t>
  </si>
  <si>
    <t>1569747876</t>
  </si>
  <si>
    <t>1350,72-80,917-16,18</t>
  </si>
  <si>
    <t>194</t>
  </si>
  <si>
    <t>997013811</t>
  </si>
  <si>
    <t>Poplatek za uložení na skládce (skládkovné) stavebního odpadu dřevěného kód odpadu 17 02 01</t>
  </si>
  <si>
    <t>244349186</t>
  </si>
  <si>
    <t>195</t>
  </si>
  <si>
    <t>997013867</t>
  </si>
  <si>
    <t>Poplatek za uložení stavebního odpadu na recyklační skládce (skládkovné) z tašek a keramických výrobků kód odpadu 17 01 03</t>
  </si>
  <si>
    <t>222542186</t>
  </si>
  <si>
    <t>998</t>
  </si>
  <si>
    <t>Přesun hmot</t>
  </si>
  <si>
    <t>196</t>
  </si>
  <si>
    <t>998011003</t>
  </si>
  <si>
    <t>Přesun hmot pro budovy zděné v přes 12 do 24 m</t>
  </si>
  <si>
    <t>83192493</t>
  </si>
  <si>
    <t>999</t>
  </si>
  <si>
    <t>Ostatní prvky kompletizovaní,dodávka,montáž,osazení,kotvení</t>
  </si>
  <si>
    <t>197</t>
  </si>
  <si>
    <t>VN01</t>
  </si>
  <si>
    <t>Schůdkový žebřík,kompl provedení dle popisu v tabulce</t>
  </si>
  <si>
    <t>-1016757801</t>
  </si>
  <si>
    <t>198</t>
  </si>
  <si>
    <t>VN02</t>
  </si>
  <si>
    <t>-1843639422</t>
  </si>
  <si>
    <t>199</t>
  </si>
  <si>
    <t>VN03</t>
  </si>
  <si>
    <t>Kancelářské židle,kompl provedení dle popisu v tabulce</t>
  </si>
  <si>
    <t>-756936063</t>
  </si>
  <si>
    <t>200</t>
  </si>
  <si>
    <t>VN04</t>
  </si>
  <si>
    <t>Pracovní stůl v oddělení pro dospělé,kompl provedení dle popisu v tabulce</t>
  </si>
  <si>
    <t>-1459446608</t>
  </si>
  <si>
    <t>201</t>
  </si>
  <si>
    <t>VN05</t>
  </si>
  <si>
    <t>Knihovní vozík,kompl provedení dle popisu v tabulce</t>
  </si>
  <si>
    <t>1998893368</t>
  </si>
  <si>
    <t>202</t>
  </si>
  <si>
    <t>VN06</t>
  </si>
  <si>
    <t>-2114378560</t>
  </si>
  <si>
    <t>203</t>
  </si>
  <si>
    <t>VN07</t>
  </si>
  <si>
    <t>Židle,kompl provedení dle popisu v tabulce</t>
  </si>
  <si>
    <t>-1903858400</t>
  </si>
  <si>
    <t>204</t>
  </si>
  <si>
    <t>VN08</t>
  </si>
  <si>
    <t>Křeslo ušák,kompl provedení dle popisu v tabulce</t>
  </si>
  <si>
    <t>-1830924733</t>
  </si>
  <si>
    <t>205</t>
  </si>
  <si>
    <t>VN09</t>
  </si>
  <si>
    <t>Stoleček pro čtecí zónu,kompl provedení dle popisu v tabulce</t>
  </si>
  <si>
    <t>-2061720916</t>
  </si>
  <si>
    <t>206</t>
  </si>
  <si>
    <t>VN10</t>
  </si>
  <si>
    <t>Látkový taburet,kompl provedení dle popisu v tabulce</t>
  </si>
  <si>
    <t>215848981</t>
  </si>
  <si>
    <t>207</t>
  </si>
  <si>
    <t>VN12</t>
  </si>
  <si>
    <t>Koberec oddělení pro dospělé,kompl provedení dle popisu v tabulce</t>
  </si>
  <si>
    <t>-1024204647</t>
  </si>
  <si>
    <t>208</t>
  </si>
  <si>
    <t>VN13</t>
  </si>
  <si>
    <t>Ergonomický stůl pro děti,kompl provedení dle popisu v tabulce</t>
  </si>
  <si>
    <t>569634749</t>
  </si>
  <si>
    <t>209</t>
  </si>
  <si>
    <t>VN14</t>
  </si>
  <si>
    <t>Ergonomická dětská židle,kompl provedení dle popisu v tabulce</t>
  </si>
  <si>
    <t>1191761108</t>
  </si>
  <si>
    <t>210</t>
  </si>
  <si>
    <t>VN15</t>
  </si>
  <si>
    <t>2x Tuftované obrazy,kompl provedení dle popisu v tabulce</t>
  </si>
  <si>
    <t>-983376728</t>
  </si>
  <si>
    <t>211</t>
  </si>
  <si>
    <t>VN16</t>
  </si>
  <si>
    <t>Sedací vak,kompl provedení dle popisu v tabulce</t>
  </si>
  <si>
    <t>1092325932</t>
  </si>
  <si>
    <t>212</t>
  </si>
  <si>
    <t>VN17</t>
  </si>
  <si>
    <t>6x Polštář v dětském oddělení,kompl provedení dle popisu v tabulce</t>
  </si>
  <si>
    <t>-504648819</t>
  </si>
  <si>
    <t>213</t>
  </si>
  <si>
    <t>X01</t>
  </si>
  <si>
    <t>Podomítková instalační dvířka vel 700x700 mm,kompl provedení dle popisu v tabulce</t>
  </si>
  <si>
    <t>195317349</t>
  </si>
  <si>
    <t>214</t>
  </si>
  <si>
    <t>X02</t>
  </si>
  <si>
    <t>Podomítková instalační dvířka vel 1300x1600 mm,kompl provedení dle popisu v tabulce</t>
  </si>
  <si>
    <t>2016842245</t>
  </si>
  <si>
    <t>215</t>
  </si>
  <si>
    <t>X03</t>
  </si>
  <si>
    <t>Podlahová krabice pro 8 modulů,kompl provedení dle popisu v tabulce</t>
  </si>
  <si>
    <t>929464895</t>
  </si>
  <si>
    <t>216</t>
  </si>
  <si>
    <t>X04.1</t>
  </si>
  <si>
    <t>Podomítková instalační dvířka vel 500x300 mm,kompl provedení dle popisu v tabulce</t>
  </si>
  <si>
    <t>1213709812</t>
  </si>
  <si>
    <t>217</t>
  </si>
  <si>
    <t>X04.2</t>
  </si>
  <si>
    <t>Podomítková instalační dvířka vel 500x300 mm PO,kompl provedení dle popisu v tabulce</t>
  </si>
  <si>
    <t>-1747322585</t>
  </si>
  <si>
    <t>218</t>
  </si>
  <si>
    <t>X04.3</t>
  </si>
  <si>
    <t>Podomítková instalační dvířka vel 300x500 mm PO,kompl provedení dle popisu v tabulce</t>
  </si>
  <si>
    <t>1003319339</t>
  </si>
  <si>
    <t>219</t>
  </si>
  <si>
    <t>X06</t>
  </si>
  <si>
    <t>Soubor 4 držáků pro skrytý revizní přístup,kompl provedení dle popisu v tabulce</t>
  </si>
  <si>
    <t>1037460392</t>
  </si>
  <si>
    <t>220</t>
  </si>
  <si>
    <t>X07</t>
  </si>
  <si>
    <t>Rolety v oknech, roleta umístěna ve špaletě okna,kompl provedení dle popisu v tabulce</t>
  </si>
  <si>
    <t>-1689484625</t>
  </si>
  <si>
    <t>221</t>
  </si>
  <si>
    <t>X08</t>
  </si>
  <si>
    <t>Lišta na závěs v bytech, subtilní bílá lišta na závěs,kompl provedení dle popisu v tabulce</t>
  </si>
  <si>
    <t>-2077737858</t>
  </si>
  <si>
    <t>222</t>
  </si>
  <si>
    <t>X09</t>
  </si>
  <si>
    <t>Zrcadlová skřínka v koupelně se světlem vel 600x150x950 mm,kompl provedení dle popisu v tabulce</t>
  </si>
  <si>
    <t>60479157</t>
  </si>
  <si>
    <t>223</t>
  </si>
  <si>
    <t>X10</t>
  </si>
  <si>
    <t>Dvířka na rozvaděč do fasády,kompl provedení dle popisu v tabulce</t>
  </si>
  <si>
    <t>-1139850356</t>
  </si>
  <si>
    <t>224</t>
  </si>
  <si>
    <t>X11</t>
  </si>
  <si>
    <t>Zahradní přístřešek,kompl provedení dle popisu v tabulce</t>
  </si>
  <si>
    <t>453423593</t>
  </si>
  <si>
    <t>225</t>
  </si>
  <si>
    <t>X12</t>
  </si>
  <si>
    <t>Oprava venkovního kovového plotu, podezdívky a brány,kompl provedení dle popisu v tabulce</t>
  </si>
  <si>
    <t>160424313</t>
  </si>
  <si>
    <t>226</t>
  </si>
  <si>
    <t>X13</t>
  </si>
  <si>
    <t>Oprava venkovního cihelného plotu, podezdívky,kompl provedení dle popisu v tabulce</t>
  </si>
  <si>
    <t>-481395593</t>
  </si>
  <si>
    <t>227</t>
  </si>
  <si>
    <t>X14</t>
  </si>
  <si>
    <t>Bronzový nápis vel 200x400 mm vložený do podlahy,kompl provedení dle popisu v tabulce</t>
  </si>
  <si>
    <t>526547050</t>
  </si>
  <si>
    <t>228</t>
  </si>
  <si>
    <t>X15</t>
  </si>
  <si>
    <t>Výstup na půdu vč. schodů a víka vel 600x1000 mm,kompl provedení dle popisu v tabulce</t>
  </si>
  <si>
    <t>-577238067</t>
  </si>
  <si>
    <t>229</t>
  </si>
  <si>
    <t>X16</t>
  </si>
  <si>
    <t>Výstup na půdu vč. schodů a víka vel 1300x700 mm,kompl provedení dle popisu v tabulce</t>
  </si>
  <si>
    <t>-904659912</t>
  </si>
  <si>
    <t>230</t>
  </si>
  <si>
    <t>X17</t>
  </si>
  <si>
    <t>Větrací mřížka na fasádě Ø100mm,kompl provedení dle popisu v tabulce</t>
  </si>
  <si>
    <t>106818648</t>
  </si>
  <si>
    <t>231</t>
  </si>
  <si>
    <t>X18</t>
  </si>
  <si>
    <t>WC dělící příčky vel 920x2150 mm,kompl provedení dle popisu v tabulce</t>
  </si>
  <si>
    <t>972673866</t>
  </si>
  <si>
    <t>232</t>
  </si>
  <si>
    <t>X19</t>
  </si>
  <si>
    <t>Baldachýn na světelnou instalaci do knihovny vel 5000x3000 mm,kompl provedení dle popisu v tabulce</t>
  </si>
  <si>
    <t>116894322</t>
  </si>
  <si>
    <t>233</t>
  </si>
  <si>
    <t>X20</t>
  </si>
  <si>
    <t>Skrytý obrubník - lemovací pásovina v 100 mm,kompl provedení dle popisu v tabulce</t>
  </si>
  <si>
    <t>-1674543523</t>
  </si>
  <si>
    <t>234</t>
  </si>
  <si>
    <t>X21</t>
  </si>
  <si>
    <t>Sedací parapet u kočárkárny vel 325x1220 mm,kompl provedení dle popisu v tabulce</t>
  </si>
  <si>
    <t>-1492683886</t>
  </si>
  <si>
    <t>235</t>
  </si>
  <si>
    <t>X22</t>
  </si>
  <si>
    <t>Závěs s kolejnicí u sprchového koutu v bytě 1.05,kompl provedení dle popisu v tabulce</t>
  </si>
  <si>
    <t>171885713</t>
  </si>
  <si>
    <t>236</t>
  </si>
  <si>
    <t>X23</t>
  </si>
  <si>
    <t>Ochranná síť na spacím patře, textilní,kompl provedení dle popisu v tabulce</t>
  </si>
  <si>
    <t>-2110453348</t>
  </si>
  <si>
    <t>237</t>
  </si>
  <si>
    <t>X24</t>
  </si>
  <si>
    <t>Kamenný žulový stupeň vel 530x1660x100 mm u vstupních dveří,kompl provedení dle popisu v tabulce</t>
  </si>
  <si>
    <t>345704767</t>
  </si>
  <si>
    <t>238</t>
  </si>
  <si>
    <t>X25</t>
  </si>
  <si>
    <t>Akustický závěs vč. kolejnice vel 32000x3600 mm  (bez řasení),kompl provedení dle popisu v tabulce</t>
  </si>
  <si>
    <t>-525100617</t>
  </si>
  <si>
    <t>239</t>
  </si>
  <si>
    <t>X26</t>
  </si>
  <si>
    <t>Držák na toaletní papír bez krytu nerez broušený,kompl provedení dle popisu v tabulce</t>
  </si>
  <si>
    <t>-1294699552</t>
  </si>
  <si>
    <t>240</t>
  </si>
  <si>
    <t>X27</t>
  </si>
  <si>
    <t>Závěsný WC kartáč broušená nerez,kompl provedení dle popisu v tabulce</t>
  </si>
  <si>
    <t>-1119998068</t>
  </si>
  <si>
    <t>241</t>
  </si>
  <si>
    <t>X28</t>
  </si>
  <si>
    <t>Nerezový háček na ručníky a oděvy broušená ocel,kompl provedení dle popisu v tabulce</t>
  </si>
  <si>
    <t>1805717075</t>
  </si>
  <si>
    <t>242</t>
  </si>
  <si>
    <t>X29</t>
  </si>
  <si>
    <t>Nášlapný odpadkový koš vel 260 x ⌀ 170 mmm, kulatý 3l kov,kompl provedení dle popisu v tabulce</t>
  </si>
  <si>
    <t>-678943771</t>
  </si>
  <si>
    <t>243</t>
  </si>
  <si>
    <t>X30</t>
  </si>
  <si>
    <t>Odpadkový koš otevřený vel 370x460x165 mm o objemu 25 l,kompl provedení dle popisu v tabulce</t>
  </si>
  <si>
    <t>-847561198</t>
  </si>
  <si>
    <t>244</t>
  </si>
  <si>
    <t>X31</t>
  </si>
  <si>
    <t>Zásobník na papírové ručníky nerez broušená vel 275x265x100 mm,kompl provedení dle popisu v tabulce</t>
  </si>
  <si>
    <t>-155410775</t>
  </si>
  <si>
    <t>245</t>
  </si>
  <si>
    <t>X32</t>
  </si>
  <si>
    <t>Ruční dávkovač na tekuté mýdlo, kulatý,kompl provedení dle popisu v tabulce</t>
  </si>
  <si>
    <t>-1678053070</t>
  </si>
  <si>
    <t>246</t>
  </si>
  <si>
    <t>X33</t>
  </si>
  <si>
    <t>Kulaté zrcadlo průměru 300 mm,kompl provedení dle popisu v tabulce</t>
  </si>
  <si>
    <t>-1827207431</t>
  </si>
  <si>
    <t>247</t>
  </si>
  <si>
    <t>X34</t>
  </si>
  <si>
    <t>Sklopné nerezové zrcadlo pro tělesně postižené,kompl provedení dle popisu v tabulce</t>
  </si>
  <si>
    <t>-1382080463</t>
  </si>
  <si>
    <t>PSV</t>
  </si>
  <si>
    <t>Práce a dodávky PSV</t>
  </si>
  <si>
    <t>711</t>
  </si>
  <si>
    <t>Izolace proti vodě, vlhkosti a plynům</t>
  </si>
  <si>
    <t>248</t>
  </si>
  <si>
    <t>711113117</t>
  </si>
  <si>
    <t>Hydroizolační vrstva vodorovná-2x systémová cementová izol stěrka vč syst prvků a úpravy rohů a koutů tl 4 mm</t>
  </si>
  <si>
    <t>-110025155</t>
  </si>
  <si>
    <t>249</t>
  </si>
  <si>
    <t>711113127</t>
  </si>
  <si>
    <t>Hydroizolační vrstva svislá-2x systémová cementová izol stěrka vč syst prvků a úpravy rohů a koutů tl 4 mm</t>
  </si>
  <si>
    <t>899418923</t>
  </si>
  <si>
    <t>0,3*2*(15,25+27,8*2+20,525)</t>
  </si>
  <si>
    <t>za vanou a sprchový kout</t>
  </si>
  <si>
    <t>2,15*(1,22*2+0,8*4+1,81*2+0,8*4+1,58+0,8*2)*2</t>
  </si>
  <si>
    <t>2,105*(1,4*2+0,8*4+1,22*2+0,8*2)</t>
  </si>
  <si>
    <t>2,15*1*2</t>
  </si>
  <si>
    <t>250</t>
  </si>
  <si>
    <t>998711203</t>
  </si>
  <si>
    <t>Přesun hmot procentní pro izolace proti vodě, vlhkosti a plynům v objektech v přes 12 do 60 m</t>
  </si>
  <si>
    <t>%</t>
  </si>
  <si>
    <t>35028353</t>
  </si>
  <si>
    <t>713</t>
  </si>
  <si>
    <t>Izolace tepelné</t>
  </si>
  <si>
    <t>251</t>
  </si>
  <si>
    <t>713110811</t>
  </si>
  <si>
    <t>Odstranění tepelné izolace podhledů volně kladené z vláknitých materiálů suchých tl do 100 mm</t>
  </si>
  <si>
    <t>-983552725</t>
  </si>
  <si>
    <t>7*3,5+4*(3,5+5)</t>
  </si>
  <si>
    <t>252</t>
  </si>
  <si>
    <t>713111136</t>
  </si>
  <si>
    <t>Montáž izolace tepelné stropů volně kladenými deskami mezi trámy</t>
  </si>
  <si>
    <t>1320516135</t>
  </si>
  <si>
    <t>253</t>
  </si>
  <si>
    <t>63152099</t>
  </si>
  <si>
    <t>pás tepelně izolační univerzální λ=0,032-0,033 tl 100mm</t>
  </si>
  <si>
    <t>1176473796</t>
  </si>
  <si>
    <t>851,42*1,05 'Přepočtené koeficientem množství</t>
  </si>
  <si>
    <t>254</t>
  </si>
  <si>
    <t>713121111</t>
  </si>
  <si>
    <t>Montáž izolace tepelné podlah volně kladenými deskami 1 vrstva</t>
  </si>
  <si>
    <t>-1580956768</t>
  </si>
  <si>
    <t>XPS tl 100mm</t>
  </si>
  <si>
    <t>EPS tl 30 mm</t>
  </si>
  <si>
    <t xml:space="preserve">V3.2 </t>
  </si>
  <si>
    <t>EPS tl 40 mm</t>
  </si>
  <si>
    <t>8,7</t>
  </si>
  <si>
    <t>V4,.3</t>
  </si>
  <si>
    <t>67,5</t>
  </si>
  <si>
    <t>EPS 150</t>
  </si>
  <si>
    <t>XPS tl 60 mm</t>
  </si>
  <si>
    <t>XPS tl 80 mm</t>
  </si>
  <si>
    <t>255</t>
  </si>
  <si>
    <t>28376422</t>
  </si>
  <si>
    <t>deska XPS hrana polodrážková a hladký povrch 300kPA λ=0,035 tl 100mm</t>
  </si>
  <si>
    <t>1213006518</t>
  </si>
  <si>
    <t>5*1,05 'Přepočtené koeficientem množství</t>
  </si>
  <si>
    <t>256</t>
  </si>
  <si>
    <t>28376418</t>
  </si>
  <si>
    <t>deska XPS hrana polodrážková a hladký povrch 300kPA λ=0,035 tl 60mm</t>
  </si>
  <si>
    <t>1470594071</t>
  </si>
  <si>
    <t>76,2*1,1 'Přepočtené koeficientem množství</t>
  </si>
  <si>
    <t>257</t>
  </si>
  <si>
    <t>28376421</t>
  </si>
  <si>
    <t>deska XPS hrana polodrážková a hladký povrch 300kPA λ=0,035 tl 80mm</t>
  </si>
  <si>
    <t>-393390609</t>
  </si>
  <si>
    <t>396,546*1,1 'Přepočtené koeficientem množství</t>
  </si>
  <si>
    <t>258</t>
  </si>
  <si>
    <t>28376553</t>
  </si>
  <si>
    <t>deska polystyrénová pro snížení kročejového hluku EPS T 4000 (max. zatížení 4 kN/m2) tl 30mm</t>
  </si>
  <si>
    <t>-672684082</t>
  </si>
  <si>
    <t>212,8*1,1 'Přepočtené koeficientem množství</t>
  </si>
  <si>
    <t>259</t>
  </si>
  <si>
    <t>28375993</t>
  </si>
  <si>
    <t>deska EPS 150 pro konstrukce s vysokým zatížením λ=0,035 tl 200mm</t>
  </si>
  <si>
    <t>-1756807553</t>
  </si>
  <si>
    <t>283,3*1,1 'Přepočtené koeficientem množství</t>
  </si>
  <si>
    <t>260</t>
  </si>
  <si>
    <t>28375912</t>
  </si>
  <si>
    <t>deska EPS 150 pro konstrukce s vysokým zatížením λ=0,035 tl 80mm</t>
  </si>
  <si>
    <t>-1218166753</t>
  </si>
  <si>
    <t>113,754*1,1 'Přepočtené koeficientem množství</t>
  </si>
  <si>
    <t>261</t>
  </si>
  <si>
    <t>28375908</t>
  </si>
  <si>
    <t>deska EPS 150 pro konstrukce s vysokým zatížením λ=0,035 tl 35mm</t>
  </si>
  <si>
    <t>-316864972</t>
  </si>
  <si>
    <t>46,3*1,1 'Přepočtené koeficientem množství</t>
  </si>
  <si>
    <t>262</t>
  </si>
  <si>
    <t>28376554</t>
  </si>
  <si>
    <t>deska polystyrénová pro snížení kročejového hluku EPS T 4000(max. zatížení 4 kN/m2) tl 40mm</t>
  </si>
  <si>
    <t>111087789</t>
  </si>
  <si>
    <t>188,2*1,1 'Přepočtené koeficientem množství</t>
  </si>
  <si>
    <t>263</t>
  </si>
  <si>
    <t>713151111</t>
  </si>
  <si>
    <t>Montáž izolace tepelné střech šikmých kladené volně mezi krokve rohoží, pásů, desek</t>
  </si>
  <si>
    <t>1839994123</t>
  </si>
  <si>
    <t>264</t>
  </si>
  <si>
    <t>63148107</t>
  </si>
  <si>
    <t>deska tepelně izolační minerální univerzální λ=0,038-0,039 tl 160mm</t>
  </si>
  <si>
    <t>1104014261</t>
  </si>
  <si>
    <t>493,998*1,02 'Přepočtené koeficientem množství</t>
  </si>
  <si>
    <t>265</t>
  </si>
  <si>
    <t>998713203</t>
  </si>
  <si>
    <t>Přesun hmot procentní pro izolace tepelné v objektech v přes 12 do 24 m</t>
  </si>
  <si>
    <t>-92608929</t>
  </si>
  <si>
    <t>721</t>
  </si>
  <si>
    <t>Zdravotechnika - vnitřní kanalizace</t>
  </si>
  <si>
    <t>266</t>
  </si>
  <si>
    <t>7212411R1</t>
  </si>
  <si>
    <t>K2 Lapač střešních splavenin s osazení do polohy cca 1bm od nároží  s potřebnou úpravou kanalizačního napojení s vytažením potrubí kanalizace do výšky cca 0,9m.</t>
  </si>
  <si>
    <t>soubory</t>
  </si>
  <si>
    <t>-1990738258</t>
  </si>
  <si>
    <t>267</t>
  </si>
  <si>
    <t>998721203</t>
  </si>
  <si>
    <t>Přesun hmot procentní pro vnitřní kanalizaci v objektech v přes 12 do 24 m</t>
  </si>
  <si>
    <t>-1577108582</t>
  </si>
  <si>
    <t>722</t>
  </si>
  <si>
    <t>Zdravotechnika - vnitřní vodovod</t>
  </si>
  <si>
    <t>268</t>
  </si>
  <si>
    <t>72225010R</t>
  </si>
  <si>
    <t>Požární hydrant s tvarově stálou hadicí DN19 délky 20m vložený do niky</t>
  </si>
  <si>
    <t>-1243680587</t>
  </si>
  <si>
    <t>762</t>
  </si>
  <si>
    <t>Konstrukce tesařské</t>
  </si>
  <si>
    <t>269</t>
  </si>
  <si>
    <t>762331812</t>
  </si>
  <si>
    <t>Demontáž vázaných kcí krovů z hranolů průřezové pl přes 120 do 224 cm2</t>
  </si>
  <si>
    <t>-890930451</t>
  </si>
  <si>
    <t>krokve</t>
  </si>
  <si>
    <t>7,3*2+9*3</t>
  </si>
  <si>
    <t>kleštiny</t>
  </si>
  <si>
    <t>8*2</t>
  </si>
  <si>
    <t>270</t>
  </si>
  <si>
    <t>762331813</t>
  </si>
  <si>
    <t>Demontáž vázaných kcí krovů z hranolů průřezové pl přes 224 do 288 cm2</t>
  </si>
  <si>
    <t>-1575277385</t>
  </si>
  <si>
    <t>vzpěry</t>
  </si>
  <si>
    <t>4*3</t>
  </si>
  <si>
    <t>pásky</t>
  </si>
  <si>
    <t>1,5*6</t>
  </si>
  <si>
    <t>271</t>
  </si>
  <si>
    <t>762331921</t>
  </si>
  <si>
    <t>Vyřezání části střešní vazby průřezové pl řeziva přes 120 do 224 cm2 dl do 3 m</t>
  </si>
  <si>
    <t>-2043503742</t>
  </si>
  <si>
    <t>vrcholová vaznice</t>
  </si>
  <si>
    <t>2,8*2</t>
  </si>
  <si>
    <t>272</t>
  </si>
  <si>
    <t>762331924</t>
  </si>
  <si>
    <t>Vyřezání části střešní vazby průřezové pl řeziva přes 120 do 224 cm2 dl přes 8 m</t>
  </si>
  <si>
    <t>946069369</t>
  </si>
  <si>
    <t>středová vaznice</t>
  </si>
  <si>
    <t>11,5+1,8*2</t>
  </si>
  <si>
    <t>273</t>
  </si>
  <si>
    <t>762331931</t>
  </si>
  <si>
    <t>Vyřezání části střešní vazby průřezové pl řeziva přes 224 do 288 cm2 dl do 3 m</t>
  </si>
  <si>
    <t>743929053</t>
  </si>
  <si>
    <t>1,2*2</t>
  </si>
  <si>
    <t>274</t>
  </si>
  <si>
    <t>762331942</t>
  </si>
  <si>
    <t>Vyřezání části střešní vazby průřezové pl řeziva přes 288 do 450 cm2 dl přes 3 do 5 m</t>
  </si>
  <si>
    <t>1231483062</t>
  </si>
  <si>
    <t>vazné trámy</t>
  </si>
  <si>
    <t>7,5+3,8*2+4,9*2</t>
  </si>
  <si>
    <t>275</t>
  </si>
  <si>
    <t>762331943</t>
  </si>
  <si>
    <t>Vyřezání části střešní vazby průřezové pl řeziva přes 288 do 450 cm2 dl přes 5 do 8 m</t>
  </si>
  <si>
    <t>2137353066</t>
  </si>
  <si>
    <t>vaznice</t>
  </si>
  <si>
    <t>7,1</t>
  </si>
  <si>
    <t>276</t>
  </si>
  <si>
    <t>762331951</t>
  </si>
  <si>
    <t>Vyřezání části střešní vazby průřezové pl řeziva přes 450 cm2 dl do 3 m</t>
  </si>
  <si>
    <t>-71245732</t>
  </si>
  <si>
    <t>1,6*2</t>
  </si>
  <si>
    <t>277</t>
  </si>
  <si>
    <t>762342214</t>
  </si>
  <si>
    <t>Montáž laťování na střechách jednoduchých sklonu do 60° osové vzdálenosti přes 150 do 360 mm</t>
  </si>
  <si>
    <t>668666608</t>
  </si>
  <si>
    <t>278</t>
  </si>
  <si>
    <t>60514114</t>
  </si>
  <si>
    <t>řezivo jehličnaté lať impregnovaná dl 4 m</t>
  </si>
  <si>
    <t>-1923932393</t>
  </si>
  <si>
    <t>493,998*3,33*0,04*0,06</t>
  </si>
  <si>
    <t>3,948*1,1 'Přepočtené koeficientem množství</t>
  </si>
  <si>
    <t>279</t>
  </si>
  <si>
    <t>762342511</t>
  </si>
  <si>
    <t>Montáž kontralatí na podklad bez tepelné izolace</t>
  </si>
  <si>
    <t>-1223274427</t>
  </si>
  <si>
    <t>493,998*1,11</t>
  </si>
  <si>
    <t>280</t>
  </si>
  <si>
    <t>-571853882</t>
  </si>
  <si>
    <t>548,338*0,04*0,06</t>
  </si>
  <si>
    <t>1,316*1,1 'Přepočtené koeficientem množství</t>
  </si>
  <si>
    <t>281</t>
  </si>
  <si>
    <t>762342812</t>
  </si>
  <si>
    <t>Demontáž laťování střech z latí osové vzdálenosti do 0,50 m</t>
  </si>
  <si>
    <t>-105970694</t>
  </si>
  <si>
    <t>282</t>
  </si>
  <si>
    <t>762395000</t>
  </si>
  <si>
    <t>Spojovací prostředky krovů, laťování</t>
  </si>
  <si>
    <t>-852226313</t>
  </si>
  <si>
    <t>doplnění krovu</t>
  </si>
  <si>
    <t>0,24*0,32*4</t>
  </si>
  <si>
    <t>0,15*0,15*4</t>
  </si>
  <si>
    <t>0,15*0,24*7,1</t>
  </si>
  <si>
    <t>0,15*0,18*6</t>
  </si>
  <si>
    <t>0,13*0,18*15</t>
  </si>
  <si>
    <t>0,15*0,06*19</t>
  </si>
  <si>
    <t>0,14*0,16*(7,3*4+6,1*2+8,1*2+4+8,6*2+2,8*2)</t>
  </si>
  <si>
    <t>0,16*0,16*12</t>
  </si>
  <si>
    <t>0,12*0,16*3</t>
  </si>
  <si>
    <t>0,08*0,24*8,1*4</t>
  </si>
  <si>
    <t>0,09*0,18*5</t>
  </si>
  <si>
    <t>0,13*0,17*4</t>
  </si>
  <si>
    <t>0,12*0,12*8</t>
  </si>
  <si>
    <t>laťování</t>
  </si>
  <si>
    <t>(1,448+4,743)/1,1</t>
  </si>
  <si>
    <t>283</t>
  </si>
  <si>
    <t>76239500R</t>
  </si>
  <si>
    <t xml:space="preserve">Tradiční tesařské spoje (plákátování,čepování,kampování) </t>
  </si>
  <si>
    <t>-1664731874</t>
  </si>
  <si>
    <t>284</t>
  </si>
  <si>
    <t>762511273</t>
  </si>
  <si>
    <t>Podlahové kce podkladové z desek OSB tl 15 mm broušených na pero a drážku šroubovaných</t>
  </si>
  <si>
    <t>229689360</t>
  </si>
  <si>
    <t>5,425*1,29+1,315*2,27+5,44*1,29+1,33*2,27</t>
  </si>
  <si>
    <t>285</t>
  </si>
  <si>
    <t>762511277</t>
  </si>
  <si>
    <t>Podlahové kce z desek OSB tl 25 mm broušených na pero a drážku šroubovaných</t>
  </si>
  <si>
    <t>975263172</t>
  </si>
  <si>
    <t>půdní vestavba (výměra dle statické části)</t>
  </si>
  <si>
    <t>286</t>
  </si>
  <si>
    <t>762521811</t>
  </si>
  <si>
    <t>Demontáž podlah bez polštářů z prken tloušťky do 32 mm</t>
  </si>
  <si>
    <t>1821639969</t>
  </si>
  <si>
    <t>S6</t>
  </si>
  <si>
    <t>13,4+16,9+7,2+1,9</t>
  </si>
  <si>
    <t>287</t>
  </si>
  <si>
    <t>762522811</t>
  </si>
  <si>
    <t>Demontáž podlah s polštáři z prken tloušťky do 32 mm</t>
  </si>
  <si>
    <t>197351755</t>
  </si>
  <si>
    <t>254,5+257,42</t>
  </si>
  <si>
    <t>288</t>
  </si>
  <si>
    <t>762524104</t>
  </si>
  <si>
    <t xml:space="preserve">Položení podlahy z hoblovaných prken </t>
  </si>
  <si>
    <t>1658515090</t>
  </si>
  <si>
    <t>V4.6</t>
  </si>
  <si>
    <t>11,1</t>
  </si>
  <si>
    <t>289</t>
  </si>
  <si>
    <t>60556100</t>
  </si>
  <si>
    <t>dubová hoblovaná prkna tl 20 mm,š 180 mm</t>
  </si>
  <si>
    <t>534792849</t>
  </si>
  <si>
    <t>11,1*0,02</t>
  </si>
  <si>
    <t>0,222*1,1 'Přepočtené koeficientem množství</t>
  </si>
  <si>
    <t>290</t>
  </si>
  <si>
    <t>762712921</t>
  </si>
  <si>
    <t>Doplnění části prostorové vázané konstrukce hranoly průřezové pl do 120 cm2 včetně materiálu</t>
  </si>
  <si>
    <t>1548040639</t>
  </si>
  <si>
    <t>příložka vaznice 150x60</t>
  </si>
  <si>
    <t>291</t>
  </si>
  <si>
    <t>762712922</t>
  </si>
  <si>
    <t>Doplnění části prostorové vázané konstrukce hranoly průřezové pl přes 120 do 224 cm2 včetně materiálu</t>
  </si>
  <si>
    <t>2056998479</t>
  </si>
  <si>
    <t>krokve 140x160</t>
  </si>
  <si>
    <t>7,3*4+6,1*2+8,1*2+4+8,6*2+2,8*2</t>
  </si>
  <si>
    <t>výměna 120x160</t>
  </si>
  <si>
    <t>1,5*2</t>
  </si>
  <si>
    <t>kleštiny 80x240</t>
  </si>
  <si>
    <t>8,1*4</t>
  </si>
  <si>
    <t>kleština 90x180</t>
  </si>
  <si>
    <t>vzpěra 130x170</t>
  </si>
  <si>
    <t>4*1</t>
  </si>
  <si>
    <t>závštr. 120x120</t>
  </si>
  <si>
    <t>1*8</t>
  </si>
  <si>
    <t>292</t>
  </si>
  <si>
    <t>762712923</t>
  </si>
  <si>
    <t>Doplnění části prostorové vázané konstrukce hranoly průřezové pl přes 224 do 288 cm2 včetně materiálu</t>
  </si>
  <si>
    <t>-1912999932</t>
  </si>
  <si>
    <t>sloupky 150x150mm</t>
  </si>
  <si>
    <t>1*4</t>
  </si>
  <si>
    <t>vaznice 150x180</t>
  </si>
  <si>
    <t>3*2</t>
  </si>
  <si>
    <t>krokev 130x180</t>
  </si>
  <si>
    <t>3*5</t>
  </si>
  <si>
    <t>výměny 160x160</t>
  </si>
  <si>
    <t>3*4</t>
  </si>
  <si>
    <t>293</t>
  </si>
  <si>
    <t>762712924</t>
  </si>
  <si>
    <t>Doplnění části prostorové vázané konstrukce hranoly průřezové pl přes 288 do 450 cm2 včetně materiálu</t>
  </si>
  <si>
    <t>1085935845</t>
  </si>
  <si>
    <t>vaznice 150x240</t>
  </si>
  <si>
    <t>7,1*2</t>
  </si>
  <si>
    <t>294</t>
  </si>
  <si>
    <t>762712925</t>
  </si>
  <si>
    <t>Doplnění části prostorové vázané konstrukce hranoly průřezové pl přes 450 do 600 cm2 včetně materiálu</t>
  </si>
  <si>
    <t>694652342</t>
  </si>
  <si>
    <t>výměny</t>
  </si>
  <si>
    <t>vel 240x320</t>
  </si>
  <si>
    <t>295</t>
  </si>
  <si>
    <t>762810043</t>
  </si>
  <si>
    <t>Záklop stropů z desek OSB tl 15 mm na pero a drážku šroubovaných na rošt</t>
  </si>
  <si>
    <t>-655960957</t>
  </si>
  <si>
    <t>V4.9</t>
  </si>
  <si>
    <t>2,285*1,92</t>
  </si>
  <si>
    <t>296</t>
  </si>
  <si>
    <t>762810047</t>
  </si>
  <si>
    <t>Záklop stropů z desek OSB tl 25 mm na pero a drážku šroubovaných na rošt</t>
  </si>
  <si>
    <t>1995587211</t>
  </si>
  <si>
    <t>V4.7</t>
  </si>
  <si>
    <t>34,5</t>
  </si>
  <si>
    <t>19,6*2</t>
  </si>
  <si>
    <t>297</t>
  </si>
  <si>
    <t>762811210</t>
  </si>
  <si>
    <t>Montáž  záklopu z hrubých prken na sraz spáry zakryté</t>
  </si>
  <si>
    <t>-765949127</t>
  </si>
  <si>
    <t>568,12</t>
  </si>
  <si>
    <t>298</t>
  </si>
  <si>
    <t>60515111</t>
  </si>
  <si>
    <t>řezivo jehličnaté boční prkno 20-30mm</t>
  </si>
  <si>
    <t>1863180662</t>
  </si>
  <si>
    <t>doplnění 40%</t>
  </si>
  <si>
    <t>0,4*568,12*0,025</t>
  </si>
  <si>
    <t>5,681*1,1 'Přepočtené koeficientem množství</t>
  </si>
  <si>
    <t>299</t>
  </si>
  <si>
    <t>762815811</t>
  </si>
  <si>
    <t>Demontáž záklopů stropů k dalšímu použití z hrubých prken tl do 32 mm s výměnou 40%</t>
  </si>
  <si>
    <t>-1218642588</t>
  </si>
  <si>
    <t>3,7+4+2,9+0,8+4+1,3+3,9+3+0,8+3,6</t>
  </si>
  <si>
    <t>2,9+4+3,1+0,8+4+1,2+1,5+4+3+0,8+2,9</t>
  </si>
  <si>
    <t>podkroví</t>
  </si>
  <si>
    <t>25,47*14,28+2,5*14,3-47,1+11,8</t>
  </si>
  <si>
    <t>-0,48*(2,2+1,6+0,77+1,1+1,2*2+1,2*2+2,2+4,6)</t>
  </si>
  <si>
    <t>-0,7*(2*2+0,7*2+1,6)</t>
  </si>
  <si>
    <t>-0,45*0,45*2</t>
  </si>
  <si>
    <t>300</t>
  </si>
  <si>
    <t>762821950</t>
  </si>
  <si>
    <t>Odříznutí zhlaví u stropního trámu průřezové pl řeziva přes 450 cm2 dl do 1 m</t>
  </si>
  <si>
    <t>751487024</t>
  </si>
  <si>
    <t>dle Statiky</t>
  </si>
  <si>
    <t>vč 04+05</t>
  </si>
  <si>
    <t>0,8*2+0,8*2</t>
  </si>
  <si>
    <t>301</t>
  </si>
  <si>
    <t>762821951</t>
  </si>
  <si>
    <t>Vyřezání stropního trámu průřezové pl řeziva přes 450 cm2 dl přes 1 do 3 m-Z2-06 a Z3-06</t>
  </si>
  <si>
    <t>-547420958</t>
  </si>
  <si>
    <t>1,9*2*2</t>
  </si>
  <si>
    <t>302</t>
  </si>
  <si>
    <t>7628219R1</t>
  </si>
  <si>
    <t>Sanace zhlaví trámů protézou dle TZ Statika-bod 12,kompl provedení vč svislého plátování s hmoždíky a svorníky,ošetření proti plísni,hnilobě, ...</t>
  </si>
  <si>
    <t>-2036529150</t>
  </si>
  <si>
    <t>dle det 04</t>
  </si>
  <si>
    <t>ozn ve výkrese S1 a S2</t>
  </si>
  <si>
    <t>max délka protézy v 1/4 až 1/3 délky</t>
  </si>
  <si>
    <t>(25+5)*3</t>
  </si>
  <si>
    <t>(4+5+5)*3</t>
  </si>
  <si>
    <t>303</t>
  </si>
  <si>
    <t>762822140</t>
  </si>
  <si>
    <t xml:space="preserve">Montáž stropního trámu z hraněného řeziva průřezové pl přes 450 do 540 cm2 </t>
  </si>
  <si>
    <t>670594912</t>
  </si>
  <si>
    <t>dle TZ Statika a bod 12</t>
  </si>
  <si>
    <t>vč 06-ozn S3 + Zx-06</t>
  </si>
  <si>
    <t>2,8*11</t>
  </si>
  <si>
    <t>304</t>
  </si>
  <si>
    <t>60512146</t>
  </si>
  <si>
    <t>hranol stavební řezivo průřezu nad 450cm2 dl 6-8m</t>
  </si>
  <si>
    <t>2002116518</t>
  </si>
  <si>
    <t>30,8*0,26*0,18</t>
  </si>
  <si>
    <t>1,441*1,1 'Přepočtené koeficientem množství</t>
  </si>
  <si>
    <t>305</t>
  </si>
  <si>
    <t>76282281R</t>
  </si>
  <si>
    <t>Demontáž trámků =rošt v DMT podbíjení stropů</t>
  </si>
  <si>
    <t>-84800237</t>
  </si>
  <si>
    <t>306</t>
  </si>
  <si>
    <t>762822840</t>
  </si>
  <si>
    <t>Demontáž stropních trámů z hraněného řeziva průřezové pl přes 450 do 540 cm2</t>
  </si>
  <si>
    <t>1657738944</t>
  </si>
  <si>
    <t>vč 05</t>
  </si>
  <si>
    <t>nahrazeny ocelovými</t>
  </si>
  <si>
    <t>2*6</t>
  </si>
  <si>
    <t>pro nové S3</t>
  </si>
  <si>
    <t>307</t>
  </si>
  <si>
    <t>762822921R</t>
  </si>
  <si>
    <t>Zesílení stropních  trámú příložkami 180x60 mm -  průřezové pl do 120 cm2 včetně materiálu</t>
  </si>
  <si>
    <t>1835385667</t>
  </si>
  <si>
    <t>statika</t>
  </si>
  <si>
    <t>dle vč 03,04,05 a Zx-10</t>
  </si>
  <si>
    <t>5,5*(5+5)*2</t>
  </si>
  <si>
    <t>5,5*7</t>
  </si>
  <si>
    <t>308</t>
  </si>
  <si>
    <t>762822922</t>
  </si>
  <si>
    <t>Doplnění části stropního trámu z hranolů průřezové pl přes 120 do 224 cm2 včetně materiálu</t>
  </si>
  <si>
    <t>-1029844417</t>
  </si>
  <si>
    <t>str trámy 100x180</t>
  </si>
  <si>
    <t>4,3*12+3,4*14+1,5*4</t>
  </si>
  <si>
    <t>309</t>
  </si>
  <si>
    <t>762822925</t>
  </si>
  <si>
    <t>Doplnění části stropního trámu z hranolů průřezové pl přes 450 do 600 cm2 včetně materiálu</t>
  </si>
  <si>
    <t>2107759723</t>
  </si>
  <si>
    <t>stropní trámy</t>
  </si>
  <si>
    <t xml:space="preserve">vel 200x330 </t>
  </si>
  <si>
    <t>1*10</t>
  </si>
  <si>
    <t>1*23</t>
  </si>
  <si>
    <t>vel 180x240</t>
  </si>
  <si>
    <t>v.trám vel 200x200</t>
  </si>
  <si>
    <t>7,5</t>
  </si>
  <si>
    <t>Z2-0,6 a Z3-0,6</t>
  </si>
  <si>
    <t>7,6</t>
  </si>
  <si>
    <t>310</t>
  </si>
  <si>
    <t>762841812</t>
  </si>
  <si>
    <t>Demontáž podbíjení obkladů stropů-snížený podhled z hrubých prken s omítkou a příp pletivem</t>
  </si>
  <si>
    <t>-1295213464</t>
  </si>
  <si>
    <t>13,4+38,5+13,1+8,8+12</t>
  </si>
  <si>
    <t>5+7,7+54,5+7,9+104,9+14,1+5,1+2,8+5,2+6,6+14,1+16,9</t>
  </si>
  <si>
    <t>-(10,3*2,7+1,8*4,3+4*1,6)</t>
  </si>
  <si>
    <t>23,5*2</t>
  </si>
  <si>
    <t>28+28,2</t>
  </si>
  <si>
    <t>-(23,7+7,7)*2</t>
  </si>
  <si>
    <t>311</t>
  </si>
  <si>
    <t>762895000</t>
  </si>
  <si>
    <t>Spojovací prostředky pro montáž záklopu, stropnice a podbíjení</t>
  </si>
  <si>
    <t>-2147099016</t>
  </si>
  <si>
    <t>příložky</t>
  </si>
  <si>
    <t>148,5*0,06*0,18</t>
  </si>
  <si>
    <t>1,585/1,1</t>
  </si>
  <si>
    <t>0,2*0,23*1+0,24*0,32*23+0,18*0,24*8+0,2*0,26*7,5+0,2*0,23*7,6</t>
  </si>
  <si>
    <t>0,2*0,2*7,5</t>
  </si>
  <si>
    <t>0,1*0,18*(4,3*12+3,4*14+1,5*4)</t>
  </si>
  <si>
    <t>záklop</t>
  </si>
  <si>
    <t>6,249/1,1</t>
  </si>
  <si>
    <t>312</t>
  </si>
  <si>
    <t>762R1</t>
  </si>
  <si>
    <t xml:space="preserve">Ostatní sanační práce na tesařských konstrukcích neuvedené v položkách,bude určeno po odkrytí </t>
  </si>
  <si>
    <t>1751069917</t>
  </si>
  <si>
    <t>313</t>
  </si>
  <si>
    <t>998762203</t>
  </si>
  <si>
    <t>Přesun hmot procentní pro kce tesařské v objektech v přes 12 do 24 m</t>
  </si>
  <si>
    <t>-493151765</t>
  </si>
  <si>
    <t>763</t>
  </si>
  <si>
    <t>Konstrukce suché výstavby</t>
  </si>
  <si>
    <t>314</t>
  </si>
  <si>
    <t>763111414</t>
  </si>
  <si>
    <t>SDK příčka tl 125 mm profil CW+UW 75 desky 2xA 12,5 s izolací EI 60 Rw do 53 dB - S1.1</t>
  </si>
  <si>
    <t>202923849</t>
  </si>
  <si>
    <t>S1.1</t>
  </si>
  <si>
    <t>3,97*(3,425++6,675+1,085+1,085+1,47+2,577+0,95+0,5)*2</t>
  </si>
  <si>
    <t>3,97*(6,745+4,12+4,915+1,02+1,345)</t>
  </si>
  <si>
    <t>3,95*(3,425++6,675+1,085+1,085+1,47+2,577+0,95+0,5)*2</t>
  </si>
  <si>
    <t>3,95*(6,745+4,12+4,915+1,02+1,345)</t>
  </si>
  <si>
    <t>1,97*(2,15+3,11+2,27+3,125)</t>
  </si>
  <si>
    <t>2,445*(2,75*2+1,29+2,2)</t>
  </si>
  <si>
    <t>2,93*3,68*2</t>
  </si>
  <si>
    <t>3,91*1*2</t>
  </si>
  <si>
    <t>315</t>
  </si>
  <si>
    <t>763111417</t>
  </si>
  <si>
    <t>SDK příčka tl 150 mm profil CW+UW 100 desky 2xA 12,5 s izolací EI 60 Rw do 56 dB - S1.11</t>
  </si>
  <si>
    <t>-1662960611</t>
  </si>
  <si>
    <t>2,446*(2,5+0,25)*2</t>
  </si>
  <si>
    <t>316</t>
  </si>
  <si>
    <t>76311141R1</t>
  </si>
  <si>
    <t>SDK příčka tl 150 mm profil CW+UW 100 desky (1 strana 2xA 12,5 + 2.strana 2xH2 12,5) s izolací + parotěsná zábrana EI 60 Rw do 56 dB - S1.4</t>
  </si>
  <si>
    <t>-1435948025</t>
  </si>
  <si>
    <t>S1.4</t>
  </si>
  <si>
    <t>3,87*(1,71*2+1,615*2+2,595)</t>
  </si>
  <si>
    <t>3,85*(1,71*2+1,615*2+2,595)</t>
  </si>
  <si>
    <t>2,485*(2*2+1,575*2+2,03*2+1*2+0,675+1)</t>
  </si>
  <si>
    <t>317</t>
  </si>
  <si>
    <t>76311141R2</t>
  </si>
  <si>
    <t>SDK příčka tl 125 mm profil CW+UW 75 desky (1 strana 2xA 12,5 + 2.strana 2xH2 12,5) s izolací + parotěsná zábrana EI 60 Rw do 53 dB - S1.2</t>
  </si>
  <si>
    <t>-1910669568</t>
  </si>
  <si>
    <t>3,97*(2,13*2*2+1,82+1,495+1,305)</t>
  </si>
  <si>
    <t>3,95*(2,13*2*2+1,82+1,495+1,305)</t>
  </si>
  <si>
    <t>2,44*(2,3+2+0,5)*2</t>
  </si>
  <si>
    <t>2,44*1,5</t>
  </si>
  <si>
    <t>1,97*5,25*2</t>
  </si>
  <si>
    <t>318</t>
  </si>
  <si>
    <t>763111475</t>
  </si>
  <si>
    <t>SDK příčka tl 150 mm profil CW+UW 100 desky 2xGM-FH1 12,5 s izolací  + parotěsná zábrana EI 60 Rw do 54 dB - S1.5</t>
  </si>
  <si>
    <t>-1097746757</t>
  </si>
  <si>
    <t>3,97*(4,13+4,12)</t>
  </si>
  <si>
    <t>3,95*(4,13+4,12)</t>
  </si>
  <si>
    <t>319</t>
  </si>
  <si>
    <t>763111717</t>
  </si>
  <si>
    <t>SDK příčka základní penetrační nátěr (oboustranně)</t>
  </si>
  <si>
    <t>386038525</t>
  </si>
  <si>
    <t>497,494+13,453+108,36+151,838+65,341+32,947+155,108+7,924+100,744</t>
  </si>
  <si>
    <t>320</t>
  </si>
  <si>
    <t>763112315</t>
  </si>
  <si>
    <t>SDK příčka mezibytová tl 205-360 mm zdvojený profil CW+UW 75 desky 2xA 12,5 s dvojitou izolací EI 60 Rw do 64 dB - S1.8</t>
  </si>
  <si>
    <t>1299006245</t>
  </si>
  <si>
    <t>S1.8</t>
  </si>
  <si>
    <t>(1,28+2,83)*0,5*3,568*2</t>
  </si>
  <si>
    <t>2,83*0,44*2</t>
  </si>
  <si>
    <t>2,57*(3,16+2,985)</t>
  </si>
  <si>
    <t>321</t>
  </si>
  <si>
    <t>763112325.KNF</t>
  </si>
  <si>
    <t>SDK příčka mezibytová W115 tl 205-740 mm zdvojený profil CW+UW 75 desky 2x RED PIANO (DF) 12,5 TI 60+60 mm 15 kg/m3 EI 90 Rw 69 dB - S1.10</t>
  </si>
  <si>
    <t>-1609896576</t>
  </si>
  <si>
    <t>S1.10</t>
  </si>
  <si>
    <t>4,73*(1,9+0,57)+(1,28+4,73)*0,5*6,8</t>
  </si>
  <si>
    <t>(4,73+1,28)*0,5*6,025</t>
  </si>
  <si>
    <t>(1,28+4,73)*0,5*(6,33+6,31)</t>
  </si>
  <si>
    <t>3,91*(1,05+1,925+1,9)</t>
  </si>
  <si>
    <t>4,73*7</t>
  </si>
  <si>
    <t>1,16*2,6*2</t>
  </si>
  <si>
    <t>1,16*(2,5*2+1,25*2)</t>
  </si>
  <si>
    <t>322</t>
  </si>
  <si>
    <t>76311232R</t>
  </si>
  <si>
    <t>SDK příčka mezibytová tl 205-740 mm zdvojený profil CW+UW 75 (1 strana desky 2xH2 12,5+2. strana 2xA 12,5) s dvojitou izolací EI 90 Rw do 69 dB - S1.9</t>
  </si>
  <si>
    <t>35484509</t>
  </si>
  <si>
    <t>S1.9</t>
  </si>
  <si>
    <t>2,83*1,4*2</t>
  </si>
  <si>
    <t>323</t>
  </si>
  <si>
    <t>763121467</t>
  </si>
  <si>
    <t>SDK stěna předsazená tl 125 mm profil CW+UW 100 desky 2xDFH2 12,5 s izolací EI 45 - S1.12</t>
  </si>
  <si>
    <t>-2128456745</t>
  </si>
  <si>
    <t>S1.12</t>
  </si>
  <si>
    <t>2,466*2,5</t>
  </si>
  <si>
    <t>324</t>
  </si>
  <si>
    <t>763121714</t>
  </si>
  <si>
    <t>SDK stěna předsazená základní penetrační nátěr</t>
  </si>
  <si>
    <t>-1484429522</t>
  </si>
  <si>
    <t>6,165+273,533</t>
  </si>
  <si>
    <t>325</t>
  </si>
  <si>
    <t>763121R01</t>
  </si>
  <si>
    <t>SDK stěna předsazená tl 150 mm profil CW+UW 100 desky 2xH2 +TI tl 100 mm+parotěsná zábrana - S1.6</t>
  </si>
  <si>
    <t>565124764</t>
  </si>
  <si>
    <t>3,9*(2,87+1,63+0,92+0,925)</t>
  </si>
  <si>
    <t>3,97*1,23*2</t>
  </si>
  <si>
    <t>3,97*(1,02+10,305+1,52+1,71*2+2,595+1,09*2+0,92*2+0,92*2)</t>
  </si>
  <si>
    <t>3,96*1,23*2</t>
  </si>
  <si>
    <t>3,96*(1,02+10,305+1,52+1,71*2+2,595+1,09*2+0,92*2+0,92*2)</t>
  </si>
  <si>
    <t>2,5*(2,85*2+2,3*2+2,3+0,7)</t>
  </si>
  <si>
    <t>326</t>
  </si>
  <si>
    <t>763122523.KNF</t>
  </si>
  <si>
    <t>SDK stěna šachtová W629/ W630 tl 100 mm profil UW+2xCW 75 desky 2x RED PIANO (DF) 12,5 TI 50 mm 45 kg/m3 EI 45 - S1.7</t>
  </si>
  <si>
    <t>815448091</t>
  </si>
  <si>
    <t>3,97*(0,44*2+2,415*2)</t>
  </si>
  <si>
    <t>3,95*(0,44*2+2,415*2)</t>
  </si>
  <si>
    <t>3,91*(0,44*2+2)*2</t>
  </si>
  <si>
    <t>3,91*(0,44+2,3*2)</t>
  </si>
  <si>
    <t>2,2*0,66*2+2,2*1,25*2+1,15*4,25</t>
  </si>
  <si>
    <t>327</t>
  </si>
  <si>
    <t>763131521</t>
  </si>
  <si>
    <t>SDK podhled desky 2xA 12,5 bez izolace jednovrstvá spodní kce profil CD+UD, EI 30</t>
  </si>
  <si>
    <t>-412547</t>
  </si>
  <si>
    <t>V1.3</t>
  </si>
  <si>
    <t>2,5</t>
  </si>
  <si>
    <t>2,8</t>
  </si>
  <si>
    <t>9,6+1,9+3,3+8,9+1,9+10,8+10,8</t>
  </si>
  <si>
    <t>4,75*5,3</t>
  </si>
  <si>
    <t>328</t>
  </si>
  <si>
    <t>763131561</t>
  </si>
  <si>
    <t>SDK podhled desky 2xH2 12,5 bez izolace jednovrstvá spodní kce profil CD+UD EI 30</t>
  </si>
  <si>
    <t>-1950628311</t>
  </si>
  <si>
    <t>V1.5</t>
  </si>
  <si>
    <t>3,3+3,1*3+3,3</t>
  </si>
  <si>
    <t>3,3+3,1+3,7+3,1+3,4</t>
  </si>
  <si>
    <t>4,1+3,3*3+4,1</t>
  </si>
  <si>
    <t>329</t>
  </si>
  <si>
    <t>763131714</t>
  </si>
  <si>
    <t>SDK podhled základní penetrační nátěr</t>
  </si>
  <si>
    <t>87275730</t>
  </si>
  <si>
    <t>361,975+55+485,798+8,2</t>
  </si>
  <si>
    <t>24,517+5,46</t>
  </si>
  <si>
    <t>330</t>
  </si>
  <si>
    <t>763131751</t>
  </si>
  <si>
    <t>Montáž parotěsné zábrany do SDK podhledu</t>
  </si>
  <si>
    <t>1391266039</t>
  </si>
  <si>
    <t>331</t>
  </si>
  <si>
    <t>28329274</t>
  </si>
  <si>
    <t>fólie PE vyztužená pro parotěsnou vrstvu (reakce na oheň - třída E) 110g/m2</t>
  </si>
  <si>
    <t>-246499572</t>
  </si>
  <si>
    <t>55*1,1235 'Přepočtené koeficientem množství</t>
  </si>
  <si>
    <t>332</t>
  </si>
  <si>
    <t>763131752</t>
  </si>
  <si>
    <t>Montáž jedné vrstvy tepelné izolace do SDK podhledu</t>
  </si>
  <si>
    <t>-1206889813</t>
  </si>
  <si>
    <t>77,675</t>
  </si>
  <si>
    <t>V6.1+V6.2</t>
  </si>
  <si>
    <t>493,998</t>
  </si>
  <si>
    <t>333</t>
  </si>
  <si>
    <t>63150962</t>
  </si>
  <si>
    <t>role akustická a tepelně izolační ze skelných vláken tl 40mm</t>
  </si>
  <si>
    <t>-575623437</t>
  </si>
  <si>
    <t>416,975*1,02 'Přepočtené koeficientem množství</t>
  </si>
  <si>
    <t>334</t>
  </si>
  <si>
    <t>28355300</t>
  </si>
  <si>
    <t>pás podstřešní parotěsný tepelně izolační s reflexní Al vrstvou tl 0,25mm</t>
  </si>
  <si>
    <t>903816037</t>
  </si>
  <si>
    <t>335</t>
  </si>
  <si>
    <t>763161763</t>
  </si>
  <si>
    <t>SDK podkroví desky 2xDF 12,5 bez TI jednovrstvá spodní kce profil CD na krokvových závěsech</t>
  </si>
  <si>
    <t>751614014</t>
  </si>
  <si>
    <t>493,998-8,2</t>
  </si>
  <si>
    <t>336</t>
  </si>
  <si>
    <t>76316176R</t>
  </si>
  <si>
    <t>SDK podkroví desky 2xH2 12,5 bez TI jednovrstvá spodní kce profil CD na krokvových závěsech</t>
  </si>
  <si>
    <t>-1116954668</t>
  </si>
  <si>
    <t>V6*2</t>
  </si>
  <si>
    <t>4,1*2</t>
  </si>
  <si>
    <t>337</t>
  </si>
  <si>
    <t>76316455R</t>
  </si>
  <si>
    <t xml:space="preserve">SDK obklad kcí tvaru L š přes 0,8 m desky 2xA 12,5-truhlík </t>
  </si>
  <si>
    <t>593979005</t>
  </si>
  <si>
    <t>(0,305+0,59)*2,3</t>
  </si>
  <si>
    <t>(0,25+0,76)*6,595</t>
  </si>
  <si>
    <t>(0,425+0,85)*3,555</t>
  </si>
  <si>
    <t>(0,3+1,46)*1,6*2*2</t>
  </si>
  <si>
    <t>338</t>
  </si>
  <si>
    <t>763164567</t>
  </si>
  <si>
    <t>SDK obklad kcí tvaru L š přes 0,8 m desky 2xDFH2 12,5-truhlík</t>
  </si>
  <si>
    <t>-1004459611</t>
  </si>
  <si>
    <t>(0,36+0,69)*2,6*2</t>
  </si>
  <si>
    <t>339</t>
  </si>
  <si>
    <t>763182411</t>
  </si>
  <si>
    <t>SDK opláštění obvodu střešního okna hl do 0,5 m</t>
  </si>
  <si>
    <t>-1695477672</t>
  </si>
  <si>
    <t>2*(0,78+2,8)*9</t>
  </si>
  <si>
    <t>2*(0,78+1,4)*4</t>
  </si>
  <si>
    <t>2*(0,55+0,78)</t>
  </si>
  <si>
    <t>2*(0,66+0,98)</t>
  </si>
  <si>
    <t>340</t>
  </si>
  <si>
    <t>763251222</t>
  </si>
  <si>
    <t>Sádrovláknitá podlaha tl 35 mm z podlahových prvků tl 25 mm se sádrovláknitou deskou tl 10 mm bez podsypu</t>
  </si>
  <si>
    <t>1007640940</t>
  </si>
  <si>
    <t>V3.3 - V3.6</t>
  </si>
  <si>
    <t>46,3+113,754+34,018+43,4</t>
  </si>
  <si>
    <t>V4.4+V4.5</t>
  </si>
  <si>
    <t>396,546+197,382</t>
  </si>
  <si>
    <t>341</t>
  </si>
  <si>
    <t>76325139R</t>
  </si>
  <si>
    <t>Vyrovnávací podsyp-suchý minerální porobetonový granulát tl 50-80 mm</t>
  </si>
  <si>
    <t>-1224689040</t>
  </si>
  <si>
    <t>46,3+113,75+34,018+43,4</t>
  </si>
  <si>
    <t>V4.4 + V4.5</t>
  </si>
  <si>
    <t>396,546+19+7,382</t>
  </si>
  <si>
    <t>20,0</t>
  </si>
  <si>
    <t>342</t>
  </si>
  <si>
    <t>763365112</t>
  </si>
  <si>
    <t>Montáž cementovláknitého obkladu - plentování drážky pro svod ve fasádě deskou protipožární tl 20 mm</t>
  </si>
  <si>
    <t>1385983665</t>
  </si>
  <si>
    <t>343</t>
  </si>
  <si>
    <t>CDC.0008825.URS</t>
  </si>
  <si>
    <t>deska cementotřísková CETRIS tl.2,0 cm</t>
  </si>
  <si>
    <t>1619664098</t>
  </si>
  <si>
    <t>14*0,2*2</t>
  </si>
  <si>
    <t>344</t>
  </si>
  <si>
    <t>998763403</t>
  </si>
  <si>
    <t>Přesun hmot procentní pro konstrukce montované z desek v objektech v přes 12 do 24 m</t>
  </si>
  <si>
    <t>-416917439</t>
  </si>
  <si>
    <t>764</t>
  </si>
  <si>
    <t>Konstrukce klempířské</t>
  </si>
  <si>
    <t>345</t>
  </si>
  <si>
    <t>764002812</t>
  </si>
  <si>
    <t>Demontáž okapového plechu do suti v krytině skládané</t>
  </si>
  <si>
    <t>-1741947542</t>
  </si>
  <si>
    <t>346</t>
  </si>
  <si>
    <t>764002851</t>
  </si>
  <si>
    <t>Demontáž oplechování parapetů do suti</t>
  </si>
  <si>
    <t>448871815</t>
  </si>
  <si>
    <t>1,3*(20+13+9+10)</t>
  </si>
  <si>
    <t>0,7*(2+2+10)</t>
  </si>
  <si>
    <t>0,85*2</t>
  </si>
  <si>
    <t>0,65*3</t>
  </si>
  <si>
    <t>347</t>
  </si>
  <si>
    <t>764002861</t>
  </si>
  <si>
    <t>Demontáž oplechování říms,římsiček a nadokeníků a ozdobných prvků do suti</t>
  </si>
  <si>
    <t>-1734306899</t>
  </si>
  <si>
    <t>89+26,405*2+2+1,8*14</t>
  </si>
  <si>
    <t>348</t>
  </si>
  <si>
    <t>764004801</t>
  </si>
  <si>
    <t>Demontáž podokapního žlabu do suti</t>
  </si>
  <si>
    <t>-160026833</t>
  </si>
  <si>
    <t>349</t>
  </si>
  <si>
    <t>764004861</t>
  </si>
  <si>
    <t>Demontáž svodu do suti</t>
  </si>
  <si>
    <t>529580740</t>
  </si>
  <si>
    <t>350</t>
  </si>
  <si>
    <t>764211R15</t>
  </si>
  <si>
    <t>K15 Stříška na zakrytí komínu vel 750/1400 z lakovaného pozinkovaného plechu dle podrobného popisu v tabulce</t>
  </si>
  <si>
    <t>986300415</t>
  </si>
  <si>
    <t>351</t>
  </si>
  <si>
    <t>764211R16</t>
  </si>
  <si>
    <t>K16 Stříška na zakrytí komínu vel 500/1600 z lakovaného pozinkovaného plechu dle podrobného popisu v tabulce</t>
  </si>
  <si>
    <t>448625723</t>
  </si>
  <si>
    <t>352</t>
  </si>
  <si>
    <t>764232435</t>
  </si>
  <si>
    <t>K1 Oplechování rovné okapové hrany z Cu plechu rš 400 mm dle podrobného popisu v tabulce</t>
  </si>
  <si>
    <t>824671742</t>
  </si>
  <si>
    <t>353</t>
  </si>
  <si>
    <t>764236R19</t>
  </si>
  <si>
    <t>K19 Oplechování parapetů rovných mechanicky kotvené z Cu plechu rš 400 mm vč podložení XPS dle podrobného popisu v tabulce</t>
  </si>
  <si>
    <t>-1091604476</t>
  </si>
  <si>
    <t>K19</t>
  </si>
  <si>
    <t>21*1,7</t>
  </si>
  <si>
    <t>354</t>
  </si>
  <si>
    <t>764236R21</t>
  </si>
  <si>
    <t>K21 Oplechování parapetů rovných mechanicky kotvené z Cu plechu rš 400 mm vč podložení XPS dle podrobného popisu v tabulce</t>
  </si>
  <si>
    <t>-2072116837</t>
  </si>
  <si>
    <t>K21</t>
  </si>
  <si>
    <t>27*1,6</t>
  </si>
  <si>
    <t>355</t>
  </si>
  <si>
    <t>764238R20</t>
  </si>
  <si>
    <t>Oplechování nadokenní římsy rovné mechanicky kotvené z Cu plechu rš 400 mm  dle podrobného popisu v tabulce</t>
  </si>
  <si>
    <t>-425631936</t>
  </si>
  <si>
    <t>K20</t>
  </si>
  <si>
    <t>2*42</t>
  </si>
  <si>
    <t>356</t>
  </si>
  <si>
    <t>764238R22</t>
  </si>
  <si>
    <t>K22 Oplechování patrové římsy rovné mechanicky kotvené z Cu plechu rš 400 mm  dle podrobného popisu v tabulce</t>
  </si>
  <si>
    <t>202086219</t>
  </si>
  <si>
    <t>357</t>
  </si>
  <si>
    <t>764238R23</t>
  </si>
  <si>
    <t>K23 Oplechování patrové římsy rovné mechanicky kotvené z Cu plechu rš 400 mm  dle podrobného popisu v tabulce</t>
  </si>
  <si>
    <t>2090491669</t>
  </si>
  <si>
    <t>358</t>
  </si>
  <si>
    <t>764314612</t>
  </si>
  <si>
    <t>K7,K8 Lemování prostupů střech s krytinou skládanou nebo plechovou bez lišty z lakovaného pozinkovaného plechu dle podrobného popisu v tabulce</t>
  </si>
  <si>
    <t>-1386909108</t>
  </si>
  <si>
    <t>K7</t>
  </si>
  <si>
    <t>(0,5*3+0,33*1,5)*2</t>
  </si>
  <si>
    <t>K8</t>
  </si>
  <si>
    <t>(0,5*3,5+0,33*0,5)*2</t>
  </si>
  <si>
    <t>359</t>
  </si>
  <si>
    <t>7643146R13</t>
  </si>
  <si>
    <t>K13 Systémové zateplené lemování střešních oken vel 780/2800 z lakovaného pozinkovaného plechu dle podrobného popisu v tabulce</t>
  </si>
  <si>
    <t>-1497855939</t>
  </si>
  <si>
    <t>360</t>
  </si>
  <si>
    <t>7643146R14</t>
  </si>
  <si>
    <t>K14 Systémové zateplené lemování střešních oken vel 780/1400 z lakovaného pozinkovaného plechu dle podrobného popisu v tabulce</t>
  </si>
  <si>
    <t>1419782296</t>
  </si>
  <si>
    <t>361</t>
  </si>
  <si>
    <t>7643146R17</t>
  </si>
  <si>
    <t>K17 Systémové zateplené lemování střešních oken vel 660/980 z lakovaného pozinkovaného plechu dle podrobného popisu v tabulce</t>
  </si>
  <si>
    <t>1960504465</t>
  </si>
  <si>
    <t>362</t>
  </si>
  <si>
    <t>7643146R18</t>
  </si>
  <si>
    <t>K18 Systémové zateplené lemování střešních oken vel 550/780 z lakovaného pozinkovaného plechu dle podrobného popisu v tabulce</t>
  </si>
  <si>
    <t>-17228556</t>
  </si>
  <si>
    <t>363</t>
  </si>
  <si>
    <t>764315623</t>
  </si>
  <si>
    <t>K6 Lemování prostupu od cca ø 100 mm do ø 160 mm z lakovaného pozinkovaného plechu střech s krytinou skládanou D přes 100 do 160 mm dle podrobného popisu v tabulce</t>
  </si>
  <si>
    <t>2105392674</t>
  </si>
  <si>
    <t>364</t>
  </si>
  <si>
    <t>764531404</t>
  </si>
  <si>
    <t>K1 Žlab podokapní půlkruhový z Cu plechu včetně háků a čel půlkruhový rš 330 mm dle podrobného popisu v tabulce</t>
  </si>
  <si>
    <t>-1785204141</t>
  </si>
  <si>
    <t>365</t>
  </si>
  <si>
    <t>764538422</t>
  </si>
  <si>
    <t>K2 Svody kruhové včetně objímek, kolen, odskoků z Cu plechu průměru 100 mm dle podrobného popisu v tabulce</t>
  </si>
  <si>
    <t>1433926547</t>
  </si>
  <si>
    <t>366</t>
  </si>
  <si>
    <t>7645384R3</t>
  </si>
  <si>
    <t>K3 Ozdobné klempířské prvky na každém rohu a napojení na svod, které budou přesnou tvarovou kopii stávajících prvků vel 350x300 mm,dle popisu v tabulce</t>
  </si>
  <si>
    <t>595919100</t>
  </si>
  <si>
    <t>367</t>
  </si>
  <si>
    <t>998764203</t>
  </si>
  <si>
    <t>Přesun hmot procentní pro konstrukce klempířské v objektech v přes 12 do 24 m</t>
  </si>
  <si>
    <t>932954867</t>
  </si>
  <si>
    <t>765</t>
  </si>
  <si>
    <t>Krytina skládaná</t>
  </si>
  <si>
    <t>368</t>
  </si>
  <si>
    <t>765111807</t>
  </si>
  <si>
    <t>Demontáž krytiny keramické drážkové sklonu do 30° se zvětralou maltou vč syst a klempířských prvků k dalšímu použití</t>
  </si>
  <si>
    <t>-2075901639</t>
  </si>
  <si>
    <t>(26,405+10,885)*0,5*8,9</t>
  </si>
  <si>
    <t>15,19*8,9*0,5*2</t>
  </si>
  <si>
    <t>(5,585+5,615)*8,9</t>
  </si>
  <si>
    <t>15,205*8,9*0,5</t>
  </si>
  <si>
    <t>2,51*9*2</t>
  </si>
  <si>
    <t>369</t>
  </si>
  <si>
    <t>765111833</t>
  </si>
  <si>
    <t>Příplatek k demontáži krytiny keramické hladké k dalšímu použití za sklon přes 30°</t>
  </si>
  <si>
    <t>-285094837</t>
  </si>
  <si>
    <t>370</t>
  </si>
  <si>
    <t>76511102R</t>
  </si>
  <si>
    <t>Montáž krytiny keramické drážkové sklonu do 30° na sucho vč syst a doplňkových prvků - stávající 50%</t>
  </si>
  <si>
    <t>-2067054983</t>
  </si>
  <si>
    <t>(513,654-0,78*2,8*9)*0,5</t>
  </si>
  <si>
    <t>371</t>
  </si>
  <si>
    <t>76511301R</t>
  </si>
  <si>
    <t xml:space="preserve">Krytina keramická pálená ražená sklonu do 30° na sucho - montáž vč tašek a syst a doplňkových prvků - doplnění 50% </t>
  </si>
  <si>
    <t>2114382322</t>
  </si>
  <si>
    <t>372</t>
  </si>
  <si>
    <t>5966050R</t>
  </si>
  <si>
    <t>pálená ražená krytina dle stávající - výměna (50%) vč syst a doplňkových prvků</t>
  </si>
  <si>
    <t>2038278482</t>
  </si>
  <si>
    <t>493,998*0,5</t>
  </si>
  <si>
    <t>373</t>
  </si>
  <si>
    <t>765113912</t>
  </si>
  <si>
    <t>Příplatek ke krytině keramické drážkové za sklon přes 40° do 50°</t>
  </si>
  <si>
    <t>-542249814</t>
  </si>
  <si>
    <t>374</t>
  </si>
  <si>
    <t>76511500R</t>
  </si>
  <si>
    <t>K5 Protisněhové tašky a háky sněhová oblast III - 2háky /m2,kompl prov D+M dle popisu v tabulce</t>
  </si>
  <si>
    <t>2103010153</t>
  </si>
  <si>
    <t>375</t>
  </si>
  <si>
    <t>76512310R</t>
  </si>
  <si>
    <t>Ochranný pás proti ptactvu,kompl prov dle výkresu Komín severní a Komín jižní</t>
  </si>
  <si>
    <t>-1085671686</t>
  </si>
  <si>
    <t>2*(1,47+0,805)*2</t>
  </si>
  <si>
    <t>2*(1,62+0,565)*2</t>
  </si>
  <si>
    <t>376</t>
  </si>
  <si>
    <t>765191011</t>
  </si>
  <si>
    <t>Montáž pojistné hydroizolační nebo parotěsné fólie kladené ve sklonu do 30° volně na krokve</t>
  </si>
  <si>
    <t>-432515617</t>
  </si>
  <si>
    <t>377</t>
  </si>
  <si>
    <t>63150819</t>
  </si>
  <si>
    <t>fólie kontaktní difuzně propustná pro doplňkovou hydroizolační vrstvu, jednovrstvá mikrovláknitá s funkční vrstvou tl 0,220mm</t>
  </si>
  <si>
    <t>987886649</t>
  </si>
  <si>
    <t>493,998*1,1 'Přepočtené koeficientem množství</t>
  </si>
  <si>
    <t>378</t>
  </si>
  <si>
    <t>998765203</t>
  </si>
  <si>
    <t>Přesun hmot procentní pro krytiny skládané v objektech v přes 12 do 24 m</t>
  </si>
  <si>
    <t>-341599432</t>
  </si>
  <si>
    <t>766</t>
  </si>
  <si>
    <t>Konstrukce truhlářské kompletizované-dodávka,montáž,osazení,kotvení</t>
  </si>
  <si>
    <t>379</t>
  </si>
  <si>
    <t>76662R01</t>
  </si>
  <si>
    <t>O01 Špaletové kastlové okno dřevěné vel 1250 (1490) /2200,kompl provedení dle popisu v tabulce</t>
  </si>
  <si>
    <t>-2032388764</t>
  </si>
  <si>
    <t>380</t>
  </si>
  <si>
    <t>76662R03</t>
  </si>
  <si>
    <t>O03 Špaletové kastlové okno dřevěné vel 1250 (1490) /950,kompl provedení dle popisu v tabulce</t>
  </si>
  <si>
    <t>-980323669</t>
  </si>
  <si>
    <t>381</t>
  </si>
  <si>
    <t>76662R04</t>
  </si>
  <si>
    <t>O04 Špaletové kastlové okno dřevěné vel 1250 (1490) /1350,kompl provedení dle popisu v tabulce</t>
  </si>
  <si>
    <t>1604036850</t>
  </si>
  <si>
    <t>382</t>
  </si>
  <si>
    <t>76662R05</t>
  </si>
  <si>
    <t>O05 Střešní okno dřevěné kyvné pro pokoje s integrovanou větrací lištou a ovládáním nahoře vel 780/2800,kompl provedení dle popisu v tabulce</t>
  </si>
  <si>
    <t>141252120</t>
  </si>
  <si>
    <t>383</t>
  </si>
  <si>
    <t>76662R06</t>
  </si>
  <si>
    <t>O06 Střešní okno dřevěné kyvné pro pokoje s integrovanou větrací lištou a ovládáním nahoře vel 780/1400,kompl provedení dle popisu v tabulce</t>
  </si>
  <si>
    <t>1998782749</t>
  </si>
  <si>
    <t>384</t>
  </si>
  <si>
    <t>76662R07</t>
  </si>
  <si>
    <t>O07 Střešní okno dřevěné kyvné pro pokoje s integrovanou větrací lištou a ovládáním nahoře vel 550/780,kompl provedení dle popisu v tabulce</t>
  </si>
  <si>
    <t>813564790</t>
  </si>
  <si>
    <t>385</t>
  </si>
  <si>
    <t>76662R08</t>
  </si>
  <si>
    <t>O08 Střešní okno dřevěné výklopné jako výlez na střechu s ovládáním nahoře vel 660/980,kompl provedení dle popisu v tabulce</t>
  </si>
  <si>
    <t>-1731374381</t>
  </si>
  <si>
    <t>386</t>
  </si>
  <si>
    <t>76662R09</t>
  </si>
  <si>
    <t>O09 Okno do sklepa dřevěné vel 400/675,kompl provedení dle popisu v tabulce</t>
  </si>
  <si>
    <t>-178246568</t>
  </si>
  <si>
    <t>387</t>
  </si>
  <si>
    <t>76666R001</t>
  </si>
  <si>
    <t>D101 Dveře vstupní kompletizované vč zárubně,kompl prov D+M dle popisu v tabulce</t>
  </si>
  <si>
    <t>1938785405</t>
  </si>
  <si>
    <t>388</t>
  </si>
  <si>
    <t>76666R002</t>
  </si>
  <si>
    <t>D102 Dveře vstupní kompletizované vč zárubně,kompl prov D+M dle popisu v tabulce</t>
  </si>
  <si>
    <t>-1421281783</t>
  </si>
  <si>
    <t>389</t>
  </si>
  <si>
    <t>76666R003</t>
  </si>
  <si>
    <t>D201 Dveře dřevěné prosklené chodba,knihovna kompletizované vč zárubně,kompl prov D+M dle popisu v tabulce</t>
  </si>
  <si>
    <t>1674427749</t>
  </si>
  <si>
    <t>390</t>
  </si>
  <si>
    <t>76666R004</t>
  </si>
  <si>
    <t>D202 Dveře dřevěné prosklené chodba,knihovna kompletizované vč zárubně,kompl prov D+M dle popisu v tabulce</t>
  </si>
  <si>
    <t>-1044783188</t>
  </si>
  <si>
    <t>391</t>
  </si>
  <si>
    <t>76666R005</t>
  </si>
  <si>
    <t>D203 Dveře dřevěné prosklené chodba,knihovna kompletizované vč zárubně,kompl prov D+M dle popisu v tabulce</t>
  </si>
  <si>
    <t>-1420286802</t>
  </si>
  <si>
    <t>392</t>
  </si>
  <si>
    <t>76666R006</t>
  </si>
  <si>
    <t>D204 Dveře dřevěné prosklené EI 30DP3 chodba,knihovna kompletizované vč zárubně,kompl prov D+M dle popisu v tabulce</t>
  </si>
  <si>
    <t>-130656325</t>
  </si>
  <si>
    <t>393</t>
  </si>
  <si>
    <t>76666R007</t>
  </si>
  <si>
    <t>D301 Dveře vstupní do bytů EI 30DP3 kompletizované vč zárubně,kompl prov D+M dle popisu v tabulce</t>
  </si>
  <si>
    <t>871028299</t>
  </si>
  <si>
    <t>394</t>
  </si>
  <si>
    <t>76666R008</t>
  </si>
  <si>
    <t>D302 Dveře vstupní do bytů EI 30DP3 kompletizované vč zárubně,kompl prov D+M dle popisu v tabulce</t>
  </si>
  <si>
    <t>-1338279844</t>
  </si>
  <si>
    <t>395</t>
  </si>
  <si>
    <t>76666R009</t>
  </si>
  <si>
    <t>D303 Dveře vstupní do bytů EI 30DP3 kompletizované vč zárubně,kompl prov D+M dle popisu v tabulce</t>
  </si>
  <si>
    <t>-1704197574</t>
  </si>
  <si>
    <t>396</t>
  </si>
  <si>
    <t>76666R010</t>
  </si>
  <si>
    <t>D304 Dveře vstupní do bytů EI 30DP3 kompletizované vč zárubně,kompl prov D+M dle popisu v tabulce</t>
  </si>
  <si>
    <t>-1216069620</t>
  </si>
  <si>
    <t>397</t>
  </si>
  <si>
    <t>76666R011</t>
  </si>
  <si>
    <t>D305 Dveře vstupní do bytů EI 30DP3 kompletizované vč zárubně,kompl prov D+M dle popisu v tabulce</t>
  </si>
  <si>
    <t>-971826004</t>
  </si>
  <si>
    <t>398</t>
  </si>
  <si>
    <t>76666R012</t>
  </si>
  <si>
    <t>D306 Dveře vstupní do bytů EI 30DP3 kompletizované vč zárubně,kompl prov D+M dle popisu v tabulce</t>
  </si>
  <si>
    <t>1968612335</t>
  </si>
  <si>
    <t>399</t>
  </si>
  <si>
    <t>76666R013</t>
  </si>
  <si>
    <t>D307 Dveře vstupní do bytů EI 30DP3 kompletizované vč zárubně,kompl prov D+M dle popisu v tabulce</t>
  </si>
  <si>
    <t>-1690284499</t>
  </si>
  <si>
    <t>400</t>
  </si>
  <si>
    <t>76666R014</t>
  </si>
  <si>
    <t>D308 Dveře vstupní do bytů EI 30DP3 kompletizované vč zárubně,kompl prov D+M dle popisu v tabulce</t>
  </si>
  <si>
    <t>1323966666</t>
  </si>
  <si>
    <t>401</t>
  </si>
  <si>
    <t>76666R015</t>
  </si>
  <si>
    <t>D309 Dveře vstupní do bytů EI 30DP3 kompletizované vč zárubně,kompl prov D+M dle popisu v tabulce</t>
  </si>
  <si>
    <t>1091756373</t>
  </si>
  <si>
    <t>402</t>
  </si>
  <si>
    <t>76666R016</t>
  </si>
  <si>
    <t>D310 Dveře vstupní do bytů EI 30DP3 kompletizované vč zárubně,kompl prov D+M dle popisu v tabulce</t>
  </si>
  <si>
    <t>-805593959</t>
  </si>
  <si>
    <t>403</t>
  </si>
  <si>
    <t>76666R017</t>
  </si>
  <si>
    <t>D311 Dveře vstupní do bytů EI 30DP3 kompletizované vč zárubně,kompl prov D+M dle popisu v tabulce</t>
  </si>
  <si>
    <t>794786715</t>
  </si>
  <si>
    <t>404</t>
  </si>
  <si>
    <t>76666R018</t>
  </si>
  <si>
    <t>D312 Dveře vstupní do bytů EI 30DP3 kompletizované vč zárubně,kompl prov D+M dle popisu v tabulce</t>
  </si>
  <si>
    <t>-731128671</t>
  </si>
  <si>
    <t>405</t>
  </si>
  <si>
    <t>76666R019</t>
  </si>
  <si>
    <t>D313 Dveře vstupní do bytů EI 30DP3 kompletizované vč zárubně,kompl prov D+M dle popisu v tabulce</t>
  </si>
  <si>
    <t>215941366</t>
  </si>
  <si>
    <t>406</t>
  </si>
  <si>
    <t>76666R020</t>
  </si>
  <si>
    <t>D314 Dveře vstupní do bytů EI 30DP3 kompletizované vč zárubně,kompl prov D+M dle popisu v tabulce</t>
  </si>
  <si>
    <t>54545353</t>
  </si>
  <si>
    <t>407</t>
  </si>
  <si>
    <t>76666R021</t>
  </si>
  <si>
    <t>D401 Dveře vstupní do bytů EI 30DP3 kompletizované vč zárubně,kompl prov D+M dle popisu v tabulce</t>
  </si>
  <si>
    <t>750018296</t>
  </si>
  <si>
    <t>408</t>
  </si>
  <si>
    <t>76666R022</t>
  </si>
  <si>
    <t>D402 Dveře vstupní do bytů EI 30DP3 kompletizované vč zárubně,kompl prov D+M dle popisu v tabulce</t>
  </si>
  <si>
    <t>-700150533</t>
  </si>
  <si>
    <t>409</t>
  </si>
  <si>
    <t>76666R023</t>
  </si>
  <si>
    <t>D403 Dveře vstupní do bytů EI 30DP3 kompletizované vč zárubně,kompl prov D+M dle popisu v tabulce</t>
  </si>
  <si>
    <t>-384672291</t>
  </si>
  <si>
    <t>410</t>
  </si>
  <si>
    <t>76666R024</t>
  </si>
  <si>
    <t>D404 Dveře vstupní do bytů EI 30DP3 kompletizované vč zárubně,kompl prov D+M dle popisu v tabulce</t>
  </si>
  <si>
    <t>-1388254817</t>
  </si>
  <si>
    <t>411</t>
  </si>
  <si>
    <t>76666R025</t>
  </si>
  <si>
    <t>D501 Dveře dřevěné pro skryté zárubně  kompletizované vč zárubně,kompl prov D+M dle popisu v tabulce</t>
  </si>
  <si>
    <t>389703536</t>
  </si>
  <si>
    <t>412</t>
  </si>
  <si>
    <t>76666R026</t>
  </si>
  <si>
    <t>D502 Dveře dřevěné pro skryté zárubně  kompletizované vč zárubně,kompl prov D+M dle popisu v tabulce</t>
  </si>
  <si>
    <t>-372765288</t>
  </si>
  <si>
    <t>413</t>
  </si>
  <si>
    <t>76666R027</t>
  </si>
  <si>
    <t>D503 Dveře dřevěné pro skryté zárubně  kompletizované vč zárubně,kompl prov D+M dle popisu v tabulce</t>
  </si>
  <si>
    <t>-1386787019</t>
  </si>
  <si>
    <t>414</t>
  </si>
  <si>
    <t>76666R028</t>
  </si>
  <si>
    <t>D504 Dveře dřevěné pro skryté zárubně  kompletizované vč zárubně,kompl prov D+M dle popisu v tabulce</t>
  </si>
  <si>
    <t>-375959645</t>
  </si>
  <si>
    <t>415</t>
  </si>
  <si>
    <t>76666R029</t>
  </si>
  <si>
    <t>D505 Dveře dřevěné pro skryté zárubně  kompletizované vč zárubně,kompl prov D+ M dle popisu v tabulce</t>
  </si>
  <si>
    <t>-1716545630</t>
  </si>
  <si>
    <t>416</t>
  </si>
  <si>
    <t>76666R031</t>
  </si>
  <si>
    <t>D701 Dveře dřevěné bezfalcové kompletizované vč zárubně,kompl prov D+ M dle popisu v tabulce</t>
  </si>
  <si>
    <t>705181430</t>
  </si>
  <si>
    <t>417</t>
  </si>
  <si>
    <t>76666R032</t>
  </si>
  <si>
    <t>D702 Dveře dřevěné bezfalcové kompletizované vč zárubně,kompl prov D+ M dle popisu v tabulce</t>
  </si>
  <si>
    <t>-1812398679</t>
  </si>
  <si>
    <t>418</t>
  </si>
  <si>
    <t>76666R033</t>
  </si>
  <si>
    <t>D703 Dveře dřevěné bezfalcové kompletizované vč zárubně,kompl prov D+ M dle popisu v tabulce</t>
  </si>
  <si>
    <t>809130805</t>
  </si>
  <si>
    <t>419</t>
  </si>
  <si>
    <t>76666R034</t>
  </si>
  <si>
    <t>D704 Dveře dřevěné bezfalcové kompletizované vč zárubně,kompl prov D+ M dle popisu v tabulce</t>
  </si>
  <si>
    <t>339221422</t>
  </si>
  <si>
    <t>420</t>
  </si>
  <si>
    <t>76666R035</t>
  </si>
  <si>
    <t>D705 Dveře dřevěné bezfalcové kompletizované vč zárubně,kompl prov D+ M dle popisu v tabulce</t>
  </si>
  <si>
    <t>-147429626</t>
  </si>
  <si>
    <t>421</t>
  </si>
  <si>
    <t>76666R036</t>
  </si>
  <si>
    <t>D706 Dveře dřevěné bezfalcové kompletizované vč zárubně,kompl prov D+ M dle popisu v tabulce</t>
  </si>
  <si>
    <t>-876668770</t>
  </si>
  <si>
    <t>422</t>
  </si>
  <si>
    <t>76666R037</t>
  </si>
  <si>
    <t>D707 Dveře dřevěné bezfalcové kompletizované vč zárubně,kompl prov D+ M dle popisu v tabulce</t>
  </si>
  <si>
    <t>-448449731</t>
  </si>
  <si>
    <t>423</t>
  </si>
  <si>
    <t>76666R038</t>
  </si>
  <si>
    <t>D708 Dveře dřevěné bezfalcové kompletizované vč zárubně,kompl prov D+ M dle popisu v tabulce</t>
  </si>
  <si>
    <t>-1269808540</t>
  </si>
  <si>
    <t>424</t>
  </si>
  <si>
    <t>76666R039</t>
  </si>
  <si>
    <t>D709 Dveře dřevěné bezfalcové kompletizované vč zárubně,kompl prov D+ M dle popisu v tabulce</t>
  </si>
  <si>
    <t>-556821443</t>
  </si>
  <si>
    <t>425</t>
  </si>
  <si>
    <t>76666R040</t>
  </si>
  <si>
    <t>D710 Dveře dřevěné bezfalcové kompletizované vč zárubně,kompl prov D+ M dle popisu v tabulce</t>
  </si>
  <si>
    <t>1521398432</t>
  </si>
  <si>
    <t>426</t>
  </si>
  <si>
    <t>76666R041</t>
  </si>
  <si>
    <t>D711 Dveře dřevěné bezfalcové kompletizované vč zárubně,kompl prov D+ M dle popisu v tabulce</t>
  </si>
  <si>
    <t>-1381249688</t>
  </si>
  <si>
    <t>427</t>
  </si>
  <si>
    <t>76666R042</t>
  </si>
  <si>
    <t>D712 Dveře dřevěné bezfalcové kompletizované vč zárubně,kompl prov D+ M dle popisu v tabulce</t>
  </si>
  <si>
    <t>-1831334070</t>
  </si>
  <si>
    <t>428</t>
  </si>
  <si>
    <t>76666R043</t>
  </si>
  <si>
    <t>D713 Dveře dřevěné bezfalcové kompletizované vč zárubně,kompl prov D+ M dle popisu v tabulce</t>
  </si>
  <si>
    <t>-1140606725</t>
  </si>
  <si>
    <t>429</t>
  </si>
  <si>
    <t>76666R044</t>
  </si>
  <si>
    <t>D714 Dveře dřevěné bezfalcové kompletizované vč zárubně,kompl prov D+ M dle popisu v tabulce</t>
  </si>
  <si>
    <t>1808312521</t>
  </si>
  <si>
    <t>430</t>
  </si>
  <si>
    <t>76666R045</t>
  </si>
  <si>
    <t>D715 Dveře dřevěné bezfalcové kompletizované vč zárubně,kompl prov D+ M dle popisu v tabulce</t>
  </si>
  <si>
    <t>-1865356217</t>
  </si>
  <si>
    <t>431</t>
  </si>
  <si>
    <t>76666R046</t>
  </si>
  <si>
    <t>D716 Dveře dřevěné bezfalcové kompletizované vč zárubně,kompl prov D+ M dle popisu v tabulce</t>
  </si>
  <si>
    <t>501982829</t>
  </si>
  <si>
    <t>432</t>
  </si>
  <si>
    <t>76666R047</t>
  </si>
  <si>
    <t>D717 Dveře dřevěné bezfalcové kompletizované vč zárubně,kompl prov D+ M dle popisu v tabulce</t>
  </si>
  <si>
    <t>-670316059</t>
  </si>
  <si>
    <t>433</t>
  </si>
  <si>
    <t>76666R048</t>
  </si>
  <si>
    <t>D718 Dveře dřevěné bezfalcové kompletizované vč zárubně,kompl prov D+ M dle popisu v tabulce</t>
  </si>
  <si>
    <t>1148497764</t>
  </si>
  <si>
    <t>434</t>
  </si>
  <si>
    <t>76666R049</t>
  </si>
  <si>
    <t>D719 Dveře dřevěné bezfalcové kompletizované vč zárubně,kompl prov D+ M dle popisu v tabulce</t>
  </si>
  <si>
    <t>-1933901154</t>
  </si>
  <si>
    <t>435</t>
  </si>
  <si>
    <t>76666R050</t>
  </si>
  <si>
    <t>D720 Dveře dřevěné bezfalcové kompletizované vč zárubně,kompl prov D+ M dle popisu v tabulce</t>
  </si>
  <si>
    <t>1244246203</t>
  </si>
  <si>
    <t>436</t>
  </si>
  <si>
    <t>76666R051</t>
  </si>
  <si>
    <t>D721 Dveře dřevěné bezfalcové kompletizované vč zárubně,kompl prov D+ M dle popisu v tabulce</t>
  </si>
  <si>
    <t>1938427427</t>
  </si>
  <si>
    <t>437</t>
  </si>
  <si>
    <t>76666R052</t>
  </si>
  <si>
    <t>D722 Dveře dřevěné bezfalcové kompletizované vč zárubně,kompl prov D+ M dle popisu v tabulce</t>
  </si>
  <si>
    <t>-1992139461</t>
  </si>
  <si>
    <t>438</t>
  </si>
  <si>
    <t>76666R053</t>
  </si>
  <si>
    <t>D723 Dveře dřevěné bezfalcové kompletizované vč zárubně,kompl prov D+ M dle popisu v tabulce</t>
  </si>
  <si>
    <t>-1703151009</t>
  </si>
  <si>
    <t>439</t>
  </si>
  <si>
    <t>76666R054</t>
  </si>
  <si>
    <t>D724 Dveře dřevěné bezfalcové kompletizované vč zárubně,kompl prov D+ M dle popisu v tabulce</t>
  </si>
  <si>
    <t>2079442883</t>
  </si>
  <si>
    <t>440</t>
  </si>
  <si>
    <t>76666R055</t>
  </si>
  <si>
    <t>D725 Dveře dřevěné bezfalcové kompletizované vč zárubně,kompl prov D+ M dle popisu v tabulce</t>
  </si>
  <si>
    <t>-1137003227</t>
  </si>
  <si>
    <t>441</t>
  </si>
  <si>
    <t>76666R056</t>
  </si>
  <si>
    <t>D726 Dveře dřevěné bezfalcové kompletizované vč zárubně,kompl prov D+ M dle popisu v tabulce</t>
  </si>
  <si>
    <t>1682942527</t>
  </si>
  <si>
    <t>442</t>
  </si>
  <si>
    <t>76666R057</t>
  </si>
  <si>
    <t>D727 Dveře dřevěné bezfalcové kompletizované vč zárubně,kompl prov D+ M dle popisu v tabulce</t>
  </si>
  <si>
    <t>-1211777688</t>
  </si>
  <si>
    <t>443</t>
  </si>
  <si>
    <t>76666R058</t>
  </si>
  <si>
    <t>D728 Dveře dřevěné bezfalcové kompletizované vč zárubně,kompl prov D+ M dle popisu v tabulce</t>
  </si>
  <si>
    <t>-806058095</t>
  </si>
  <si>
    <t>444</t>
  </si>
  <si>
    <t>76666R059</t>
  </si>
  <si>
    <t>D729 Dveře dřevěné bezfalcové kompletizované vč zárubně,kompl prov D+ M dle popisu v tabulce</t>
  </si>
  <si>
    <t>101107687</t>
  </si>
  <si>
    <t>445</t>
  </si>
  <si>
    <t>76666R060</t>
  </si>
  <si>
    <t>D730 Dveře dřevěné bezfalcové kompletizované vč zárubně,kompl prov D+ M dle popisu v tabulce</t>
  </si>
  <si>
    <t>1640198722</t>
  </si>
  <si>
    <t>446</t>
  </si>
  <si>
    <t>76666R061</t>
  </si>
  <si>
    <t>D731 Dveře dřevěné bezfalcové kompletizované vč zárubně,kompl prov D+ M dle popisu v tabulce</t>
  </si>
  <si>
    <t>1566345605</t>
  </si>
  <si>
    <t>447</t>
  </si>
  <si>
    <t>76666R062</t>
  </si>
  <si>
    <t>D732 Dveře dřevěné bezfalcové kompletizované vč zárubně,kompl prov D+ M dle popisu v tabulce</t>
  </si>
  <si>
    <t>1301055201</t>
  </si>
  <si>
    <t>448</t>
  </si>
  <si>
    <t>76666R063</t>
  </si>
  <si>
    <t>D733 Dveře dřevěné bezfalcové kompletizované vč zárubně,kompl prov D+ M dle popisu v tabulce</t>
  </si>
  <si>
    <t>2017475358</t>
  </si>
  <si>
    <t>449</t>
  </si>
  <si>
    <t>76666R064</t>
  </si>
  <si>
    <t>D734 Dveře dřevěné bezfalcové kompletizované vč zárubně,kompl prov D+ M dle popisu v tabulce</t>
  </si>
  <si>
    <t>1144049785</t>
  </si>
  <si>
    <t>450</t>
  </si>
  <si>
    <t>76666R065</t>
  </si>
  <si>
    <t>D735 Dveře dřevěné bezfalcové kompletizované vč zárubně,kompl prov D+ M dle popisu v tabulce</t>
  </si>
  <si>
    <t>-2025347789</t>
  </si>
  <si>
    <t>451</t>
  </si>
  <si>
    <t>76666R066</t>
  </si>
  <si>
    <t>D736 Dveře dřevěné bezfalcové kompletizované vč zárubně,kompl prov D+ M dle popisu v tabulce</t>
  </si>
  <si>
    <t>-1301259096</t>
  </si>
  <si>
    <t>452</t>
  </si>
  <si>
    <t>76666R067</t>
  </si>
  <si>
    <t>D737 Dveře dřevěné bezfalcové kompletizované vč zárubně,kompl prov D+ M dle popisu v tabulce</t>
  </si>
  <si>
    <t>-1258426408</t>
  </si>
  <si>
    <t>453</t>
  </si>
  <si>
    <t>76666R068</t>
  </si>
  <si>
    <t>D738 Dveře dřevěné bezfalcové kompletizované vč zárubně,kompl prov D+ M dle popisu v tabulce</t>
  </si>
  <si>
    <t>646039509</t>
  </si>
  <si>
    <t>454</t>
  </si>
  <si>
    <t>76666R069</t>
  </si>
  <si>
    <t>D739 Dveře dřevěné bezfalcové kompletizované vč zárubně,kompl prov D+ M dle popisu v tabulce</t>
  </si>
  <si>
    <t>-469314549</t>
  </si>
  <si>
    <t>455</t>
  </si>
  <si>
    <t>76666R070</t>
  </si>
  <si>
    <t>D740 Dveře dřevěné bezfalcové kompletizované vč zárubně,kompl prov D+ M dle popisu v tabulce</t>
  </si>
  <si>
    <t>-1609405304</t>
  </si>
  <si>
    <t>456</t>
  </si>
  <si>
    <t>76666R071</t>
  </si>
  <si>
    <t>D741 Dveře dřevěné bezfalcové kompletizované vč zárubně,kompl prov D+ M dle popisu v tabulce</t>
  </si>
  <si>
    <t>-234923527</t>
  </si>
  <si>
    <t>457</t>
  </si>
  <si>
    <t>76666R072</t>
  </si>
  <si>
    <t>D742 Dveře dřevěné bezfalcové kompletizované vč zárubně,kompl prov D+ M dle popisu v tabulce</t>
  </si>
  <si>
    <t>-244762085</t>
  </si>
  <si>
    <t>458</t>
  </si>
  <si>
    <t>76666R073</t>
  </si>
  <si>
    <t>D743 Dveře dřevěné bezfalcové kompletizované vč zárubně,kompl prov D+ M dle popisu v tabulce</t>
  </si>
  <si>
    <t>-1309211380</t>
  </si>
  <si>
    <t>459</t>
  </si>
  <si>
    <t>76666R074</t>
  </si>
  <si>
    <t>D744 Dveře dřevěné bezfalcové kompletizované vč zárubně,kompl prov D+ M dle popisu v tabulce</t>
  </si>
  <si>
    <t>-271928506</t>
  </si>
  <si>
    <t>460</t>
  </si>
  <si>
    <t>76666R075</t>
  </si>
  <si>
    <t>D745 Dveře dřevěné bezfalcové kompletizované vč zárubně,kompl prov D+ M dle popisu v tabulce</t>
  </si>
  <si>
    <t>1755644827</t>
  </si>
  <si>
    <t>461</t>
  </si>
  <si>
    <t>76666R076</t>
  </si>
  <si>
    <t>D746 Dveře dřevěné bezfalcové kompletizované vč zárubně,kompl prov D+ M dle popisu v tabulce</t>
  </si>
  <si>
    <t>532190443</t>
  </si>
  <si>
    <t>462</t>
  </si>
  <si>
    <t>76666R077</t>
  </si>
  <si>
    <t>D747 Dveře dřevěné bezfalcové kompletizované vč zárubně,kompl prov D+ M dle popisu v tabulce</t>
  </si>
  <si>
    <t>-1873661737</t>
  </si>
  <si>
    <t>463</t>
  </si>
  <si>
    <t>76666R078</t>
  </si>
  <si>
    <t>D748 Dveře dřevěné bezfalcové kompletizované vč zárubně,kompl prov D+ M dle popisu v tabulce</t>
  </si>
  <si>
    <t>-8755583</t>
  </si>
  <si>
    <t>464</t>
  </si>
  <si>
    <t>76666R079</t>
  </si>
  <si>
    <t>D749 Dveře dřevěné bezfalcové kompletizované vč zárubně,kompl prov D+ M dle popisu v tabulce</t>
  </si>
  <si>
    <t>-687240305</t>
  </si>
  <si>
    <t>465</t>
  </si>
  <si>
    <t>76666R080</t>
  </si>
  <si>
    <t>D750 Dveře dřevěné bezfalcové kompletizované vč zárubně,kompl prov D+ M dle popisu v tabulce</t>
  </si>
  <si>
    <t>252495467</t>
  </si>
  <si>
    <t>466</t>
  </si>
  <si>
    <t>76666R081</t>
  </si>
  <si>
    <t>D751 Dveře dřevěné bezfalcové kompletizované vč zárubně,kompl prov D+ M dle popisu v tabulce</t>
  </si>
  <si>
    <t>1590402700</t>
  </si>
  <si>
    <t>467</t>
  </si>
  <si>
    <t>76666R082</t>
  </si>
  <si>
    <t>D752 Dveře dřevěné bezfalcové kompletizované vč zárubně,kompl prov D+ M dle popisu v tabulce</t>
  </si>
  <si>
    <t>-175232924</t>
  </si>
  <si>
    <t>468</t>
  </si>
  <si>
    <t>76666R083</t>
  </si>
  <si>
    <t>D753 Dveře dřevěné bezfalcové kompletizované vč zárubně,kompl prov D+ M dle popisu v tabulce</t>
  </si>
  <si>
    <t>1191291303</t>
  </si>
  <si>
    <t>469</t>
  </si>
  <si>
    <t>76666R084</t>
  </si>
  <si>
    <t>D754 Dveře dřevěné bezfalcové kompletizované vč zárubně,kompl prov D+ M dle popisu v tabulce</t>
  </si>
  <si>
    <t>-1491768309</t>
  </si>
  <si>
    <t>470</t>
  </si>
  <si>
    <t>76666R085</t>
  </si>
  <si>
    <t>D755 Dveře dřevěné bezfalcové kompletizované vč zárubně,kompl prov D+ M dle popisu v tabulce</t>
  </si>
  <si>
    <t>-2034689375</t>
  </si>
  <si>
    <t>471</t>
  </si>
  <si>
    <t>76666R086</t>
  </si>
  <si>
    <t>D756 Dveře dřevěné bezfalcové kompletizované vč zárubně,kompl prov D+ M dle popisu v tabulce</t>
  </si>
  <si>
    <t>1110516736</t>
  </si>
  <si>
    <t>472</t>
  </si>
  <si>
    <t>76666R087</t>
  </si>
  <si>
    <t>D757 Dveře dřevěné bezfalcové kompletizované vč zárubně,kompl prov D+ M dle popisu v tabulce</t>
  </si>
  <si>
    <t>-1570744728</t>
  </si>
  <si>
    <t>473</t>
  </si>
  <si>
    <t>76666R088</t>
  </si>
  <si>
    <t>D758 Dveře dřevěné bezfalcové kompletizované vč zárubně,kompl prov D+ M dle popisu v tabulce</t>
  </si>
  <si>
    <t>1292800396</t>
  </si>
  <si>
    <t>474</t>
  </si>
  <si>
    <t>76666R089</t>
  </si>
  <si>
    <t>D759 Dveře dřevěné bezfalcové kompletizované vč zárubně,kompl prov D+ M dle popisu v tabulce</t>
  </si>
  <si>
    <t>1953243917</t>
  </si>
  <si>
    <t>475</t>
  </si>
  <si>
    <t>76666R090</t>
  </si>
  <si>
    <t>D760 Dveře dřevěné bezfalcové kompletizované vč zárubně,kompl prov D+ M dle popisu v tabulce</t>
  </si>
  <si>
    <t>315061380</t>
  </si>
  <si>
    <t>476</t>
  </si>
  <si>
    <t>76666R091</t>
  </si>
  <si>
    <t>D761 Dveře dřevěné bezfalcové kompletizované vč zárubně,kompl prov D+ M dle popisu v tabulce</t>
  </si>
  <si>
    <t>-1786892130</t>
  </si>
  <si>
    <t>477</t>
  </si>
  <si>
    <t>76666R092</t>
  </si>
  <si>
    <t>D762 Dveře dřevěné bezfalcové kompletizované vč zárubně,kompl prov D+ M dle popisu v tabulce</t>
  </si>
  <si>
    <t>951073051</t>
  </si>
  <si>
    <t>478</t>
  </si>
  <si>
    <t>76666R093</t>
  </si>
  <si>
    <t>D801 Dveře dřevěné bezfalcové pro posuvné zárubně kompletizované vč pouzdra,kompl prov D+ M dle popisu v tabulce</t>
  </si>
  <si>
    <t>1389074835</t>
  </si>
  <si>
    <t>479</t>
  </si>
  <si>
    <t>76666R094</t>
  </si>
  <si>
    <t>D802 Dveře dřevěné bezfalcové pro posuvné zárubně kompletizované vč pouzdra,kompl prov D+ M dle popisu v tabulce</t>
  </si>
  <si>
    <t>-1489532541</t>
  </si>
  <si>
    <t>480</t>
  </si>
  <si>
    <t>76666R095</t>
  </si>
  <si>
    <t>D803 Dveře dřevěné bezfalcové pro posuvné zárubně kompletizované vč pouzdra,kompl prov D+ M dle popisu v tabulce</t>
  </si>
  <si>
    <t>694377254</t>
  </si>
  <si>
    <t>481</t>
  </si>
  <si>
    <t>76666R096</t>
  </si>
  <si>
    <t>D804 Dveře dřevěné bezfalcové pro posuvné zárubně kompletizované vč pouzdra,kompl prov D+ M dle popisu v tabulce</t>
  </si>
  <si>
    <t>-873316188</t>
  </si>
  <si>
    <t>482</t>
  </si>
  <si>
    <t>76666R097</t>
  </si>
  <si>
    <t>D1001 Dveře dřevěné pro skryté zárubně  kompletizované vč zárubně,kompl prov D+M dle popisu v tabulce</t>
  </si>
  <si>
    <t>539016438</t>
  </si>
  <si>
    <t>483</t>
  </si>
  <si>
    <t>76666R098</t>
  </si>
  <si>
    <t>D1002 Dveře dřevěné pro skryté zárubně  kompletizované vč zárubně,kompl prov D+M dle popisu v tabulce</t>
  </si>
  <si>
    <t>649942349</t>
  </si>
  <si>
    <t>484</t>
  </si>
  <si>
    <t>766674812</t>
  </si>
  <si>
    <t>Demontáž střešního okna hladká krytina přes 45°</t>
  </si>
  <si>
    <t>-1064378480</t>
  </si>
  <si>
    <t>485</t>
  </si>
  <si>
    <t>76681280R</t>
  </si>
  <si>
    <t>Demontáž kuchyňských linek dřevěných nebo kovových vč baterie a dřezu</t>
  </si>
  <si>
    <t>792241448</t>
  </si>
  <si>
    <t>3+5+5</t>
  </si>
  <si>
    <t>486</t>
  </si>
  <si>
    <t>766R001</t>
  </si>
  <si>
    <t>T1.1 Kuchyňské linka,kompl provedení dle popisu v tabulce</t>
  </si>
  <si>
    <t>1810148075</t>
  </si>
  <si>
    <t>487</t>
  </si>
  <si>
    <t>766R002</t>
  </si>
  <si>
    <t>T1.2 Kuchyňské linka,kompl provedení dle popisu v tabulce</t>
  </si>
  <si>
    <t>-1103535078</t>
  </si>
  <si>
    <t>488</t>
  </si>
  <si>
    <t>766R004</t>
  </si>
  <si>
    <t>T1.4 Kuchyňské linka,kompl provedení dle popisu v tabulce</t>
  </si>
  <si>
    <t>403353585</t>
  </si>
  <si>
    <t>489</t>
  </si>
  <si>
    <t>766R005</t>
  </si>
  <si>
    <t>T1.5 Kuchyňské linka,kompl provedení dle popisu v tabulce</t>
  </si>
  <si>
    <t>1501900354</t>
  </si>
  <si>
    <t>490</t>
  </si>
  <si>
    <t>766R006</t>
  </si>
  <si>
    <t>T1.6 Kuchyňské linka,kompl provedení dle popisu v tabulce</t>
  </si>
  <si>
    <t>1277634649</t>
  </si>
  <si>
    <t>491</t>
  </si>
  <si>
    <t>766R007</t>
  </si>
  <si>
    <t>T1.7 Kuchyňské linka,kompl provedení dle popisu v tabulce</t>
  </si>
  <si>
    <t>858211896</t>
  </si>
  <si>
    <t>492</t>
  </si>
  <si>
    <t>766R008</t>
  </si>
  <si>
    <t>T1.8 Kuchyňské linka,kompl provedení dle popisu v tabulce</t>
  </si>
  <si>
    <t>1189793836</t>
  </si>
  <si>
    <t>493</t>
  </si>
  <si>
    <t>766R009</t>
  </si>
  <si>
    <t>T1.9 Kuchyňské linka,kompl provedení dle popisu v tabulce</t>
  </si>
  <si>
    <t>-522812850</t>
  </si>
  <si>
    <t>494</t>
  </si>
  <si>
    <t>766R010</t>
  </si>
  <si>
    <t>T2.1 Vestavěná skříň,kompl provedení dle popisu v tabulce</t>
  </si>
  <si>
    <t>-826482191</t>
  </si>
  <si>
    <t>495</t>
  </si>
  <si>
    <t>766R011</t>
  </si>
  <si>
    <t>T2.2 Vestavěná skříň,kompl provedení dle popisu v tabulce</t>
  </si>
  <si>
    <t>1957610150</t>
  </si>
  <si>
    <t>496</t>
  </si>
  <si>
    <t>766R012</t>
  </si>
  <si>
    <t>T2.3 Vestavěná skříň,kompl provedení dle popisu v tabulce</t>
  </si>
  <si>
    <t>-685123834</t>
  </si>
  <si>
    <t>497</t>
  </si>
  <si>
    <t>766R013</t>
  </si>
  <si>
    <t>T2.4 Vestavěná skříň,kompl provedení dle popisu v tabulce</t>
  </si>
  <si>
    <t>-1448157971</t>
  </si>
  <si>
    <t>498</t>
  </si>
  <si>
    <t>766R014</t>
  </si>
  <si>
    <t>T2.5 Vestavěná skříň,kompl provedení dle popisu v tabulce</t>
  </si>
  <si>
    <t>-855698453</t>
  </si>
  <si>
    <t>499</t>
  </si>
  <si>
    <t>766R015</t>
  </si>
  <si>
    <t>T2.6 Vestavěná skříň,kompl provedení dle popisu v tabulce</t>
  </si>
  <si>
    <t>500459884</t>
  </si>
  <si>
    <t>500</t>
  </si>
  <si>
    <t>766R016</t>
  </si>
  <si>
    <t>T2.7 Vestavěná skříň,kompl provedení dle popisu v tabulce</t>
  </si>
  <si>
    <t>-2032509503</t>
  </si>
  <si>
    <t>501</t>
  </si>
  <si>
    <t>766R017</t>
  </si>
  <si>
    <t>T2.8 Vestavěná skříň,kompl provedení dle popisu v tabulce</t>
  </si>
  <si>
    <t>-1210433559</t>
  </si>
  <si>
    <t>502</t>
  </si>
  <si>
    <t>766R018</t>
  </si>
  <si>
    <t>T2.9 Vestavěná skříň,kompl provedení dle popisu v tabulce</t>
  </si>
  <si>
    <t>-268069162</t>
  </si>
  <si>
    <t>503</t>
  </si>
  <si>
    <t>766R019</t>
  </si>
  <si>
    <t>T2.10 Vestavěná skříň,kompl provedení dle popisu v tabulce</t>
  </si>
  <si>
    <t>-1065530202</t>
  </si>
  <si>
    <t>504</t>
  </si>
  <si>
    <t>766R020</t>
  </si>
  <si>
    <t>T2.11 Vestavěná skříň,kompl provedení dle popisu v tabulce</t>
  </si>
  <si>
    <t>-1546250716</t>
  </si>
  <si>
    <t>505</t>
  </si>
  <si>
    <t>766R022</t>
  </si>
  <si>
    <t>T2.12  Skříň-archa kuchyňka,kompl provedení dle popisu v tabulce</t>
  </si>
  <si>
    <t>-301965997</t>
  </si>
  <si>
    <t>506</t>
  </si>
  <si>
    <t>766R023</t>
  </si>
  <si>
    <t>T3.1 Zázemí pro knihovnici,kompl provedení dle popisu v tabulce</t>
  </si>
  <si>
    <t>1000543389</t>
  </si>
  <si>
    <t>507</t>
  </si>
  <si>
    <t>766R024</t>
  </si>
  <si>
    <t>T3.2 Zázemí pro knihovnici,kompl provedení dle popisu v tabulce</t>
  </si>
  <si>
    <t>948383977</t>
  </si>
  <si>
    <t>508</t>
  </si>
  <si>
    <t>766R025</t>
  </si>
  <si>
    <t>T3.3 Výstavní stěna pro knižní novinky,kompl provedení dle popisu v tabulce</t>
  </si>
  <si>
    <t>-1891987992</t>
  </si>
  <si>
    <t>509</t>
  </si>
  <si>
    <t>766R026</t>
  </si>
  <si>
    <t>T3.4 Registrační pult knihovnice,kompl provedení dle popisu v tabulce</t>
  </si>
  <si>
    <t>-1350944626</t>
  </si>
  <si>
    <t>510</t>
  </si>
  <si>
    <t>766R027</t>
  </si>
  <si>
    <t>T3.5 Kryt fancoilu,kompl provedení dle popisu v tabulce</t>
  </si>
  <si>
    <t>-1627768389</t>
  </si>
  <si>
    <t>511</t>
  </si>
  <si>
    <t>766R028</t>
  </si>
  <si>
    <t>T3.6 Knihovna oddělení pro dospělé,kompl provedení dle popisu v tabulce</t>
  </si>
  <si>
    <t>1460726621</t>
  </si>
  <si>
    <t>512</t>
  </si>
  <si>
    <t>766R029</t>
  </si>
  <si>
    <t>T3.7 Knihovna oddělení pro dospělé,kompl provedení dle popisu v tabulce</t>
  </si>
  <si>
    <t>-1383497861</t>
  </si>
  <si>
    <t>513</t>
  </si>
  <si>
    <t>766R030</t>
  </si>
  <si>
    <t>T3.8 Knihovna oddělení pro dospělé,kompl provedení dle popisu v tabulce</t>
  </si>
  <si>
    <t>830152824</t>
  </si>
  <si>
    <t>514</t>
  </si>
  <si>
    <t>766R031</t>
  </si>
  <si>
    <t>T3.9 Knihovna oddělení pro dospělé,kompl provedení dle popisu v tabulce</t>
  </si>
  <si>
    <t>1147006463</t>
  </si>
  <si>
    <t>515</t>
  </si>
  <si>
    <t>766R032</t>
  </si>
  <si>
    <t>T3.10 Volně stojící regály oddělení pro dospělé,kompl provedení dle popisu v tabulce</t>
  </si>
  <si>
    <t>478629845</t>
  </si>
  <si>
    <t>516</t>
  </si>
  <si>
    <t>766R033</t>
  </si>
  <si>
    <t>T3.11 Knihovna oddělení pro děti,dětský koutek,kompl provedení dle popisu v tabulce</t>
  </si>
  <si>
    <t>-7717516</t>
  </si>
  <si>
    <t>517</t>
  </si>
  <si>
    <t>766R034</t>
  </si>
  <si>
    <t>T3.12 Knihovna oddělení pro děti,kompl provedení dle popisu v tabulce</t>
  </si>
  <si>
    <t>-2100566036</t>
  </si>
  <si>
    <t>518</t>
  </si>
  <si>
    <t>766R035</t>
  </si>
  <si>
    <t>T3.13 Knihovna oddělení pro děti,kompl provedení dle popisu v tabulce</t>
  </si>
  <si>
    <t>-1696433823</t>
  </si>
  <si>
    <t>519</t>
  </si>
  <si>
    <t>766R036</t>
  </si>
  <si>
    <t>T3.14 Knihovna oddělení pro děti,kompl provedení dle popisu v tabulce</t>
  </si>
  <si>
    <t>2131085598</t>
  </si>
  <si>
    <t>520</t>
  </si>
  <si>
    <t>766R037</t>
  </si>
  <si>
    <t>T3.15 Knihovna oddělení pro děti,kompl provedení dle popisu v tabulce</t>
  </si>
  <si>
    <t>1048592954</t>
  </si>
  <si>
    <t>521</t>
  </si>
  <si>
    <t>766R038</t>
  </si>
  <si>
    <t>T3.16 Knihovna oddělení pro děti,kompl provedení dle popisu v tabulce</t>
  </si>
  <si>
    <t>-1988677722</t>
  </si>
  <si>
    <t>522</t>
  </si>
  <si>
    <t>766R039</t>
  </si>
  <si>
    <t>T3.17 Knihovna oddělení pro děti,kompl provedení dle popisu v tabulce</t>
  </si>
  <si>
    <t>1060583867</t>
  </si>
  <si>
    <t>523</t>
  </si>
  <si>
    <t>766R040</t>
  </si>
  <si>
    <t>T3.18 Volně stojící regály oddělení pro děti,kompl provedení dle popisu v tabulce</t>
  </si>
  <si>
    <t>-2060478687</t>
  </si>
  <si>
    <t>524</t>
  </si>
  <si>
    <t>766R041</t>
  </si>
  <si>
    <t>T3.19 Skříň-archa vstup,kompl provedení dle popisu v tabulce</t>
  </si>
  <si>
    <t>485316769</t>
  </si>
  <si>
    <t>525</t>
  </si>
  <si>
    <t>766R042</t>
  </si>
  <si>
    <t>T3.20 Úložné regály-archa,kompl provedení dle popisu v tabulce</t>
  </si>
  <si>
    <t>-886166197</t>
  </si>
  <si>
    <t>526</t>
  </si>
  <si>
    <t>766R043</t>
  </si>
  <si>
    <t>T3.21 Kuchyňka a archivní skříně, kompl provedení dle popisu v tabulce</t>
  </si>
  <si>
    <t>-191067917</t>
  </si>
  <si>
    <t>527</t>
  </si>
  <si>
    <t>766R044</t>
  </si>
  <si>
    <t>-1845312023</t>
  </si>
  <si>
    <t>767</t>
  </si>
  <si>
    <t>Konstrukce zámečnické</t>
  </si>
  <si>
    <t>528</t>
  </si>
  <si>
    <t>767161811</t>
  </si>
  <si>
    <t>Demontáž zábradlí rovného rozebíratelného hmotnosti 1 m zábradlí do 20 kg do suti-rampa</t>
  </si>
  <si>
    <t>1538642200</t>
  </si>
  <si>
    <t>529</t>
  </si>
  <si>
    <t>767161821</t>
  </si>
  <si>
    <t>Demontáž zábradlí schodišťového rozebíratelného hmotnosti 1 m zábradlí do 20 kg do suti-vnější schodiště</t>
  </si>
  <si>
    <t>-1585449287</t>
  </si>
  <si>
    <t>530</t>
  </si>
  <si>
    <t>767661811</t>
  </si>
  <si>
    <t>Demontáž mříží pevných nebo otevíravých</t>
  </si>
  <si>
    <t>-602186564</t>
  </si>
  <si>
    <t>J</t>
  </si>
  <si>
    <t>1,25*2,2*6</t>
  </si>
  <si>
    <t>Z</t>
  </si>
  <si>
    <t>1,25*2,2*3</t>
  </si>
  <si>
    <t>V</t>
  </si>
  <si>
    <t>1,25*2,2*4</t>
  </si>
  <si>
    <t>531</t>
  </si>
  <si>
    <t>767640R01</t>
  </si>
  <si>
    <t>D901 Dveře ocelové bezfalcové EW 30 D91/C kompletizované vč zárubně,kompl prov D+ M dle popisu v tabulce</t>
  </si>
  <si>
    <t>-1315803264</t>
  </si>
  <si>
    <t>532</t>
  </si>
  <si>
    <t>767640R02</t>
  </si>
  <si>
    <t>D902 Dveře ocelové bezfalcové EW 30 D91/C kompletizované vč zárubně,kompl prov D+ M dle popisu v tabulce</t>
  </si>
  <si>
    <t>764031506</t>
  </si>
  <si>
    <t>533</t>
  </si>
  <si>
    <t>767851101</t>
  </si>
  <si>
    <t>Montáž lávek komínových - pochozí konstrukce (rám a rošty)</t>
  </si>
  <si>
    <t>1314071192</t>
  </si>
  <si>
    <t>K9</t>
  </si>
  <si>
    <t>0,4*8</t>
  </si>
  <si>
    <t>534</t>
  </si>
  <si>
    <t>553K9</t>
  </si>
  <si>
    <t>K9 Systémová lávka na skládanou raženou krytinu včetně kotevních tašek - 400 mm</t>
  </si>
  <si>
    <t>818038229</t>
  </si>
  <si>
    <t>535</t>
  </si>
  <si>
    <t>767851104</t>
  </si>
  <si>
    <t>Montáž lávek komínových - kompletní celé lávky</t>
  </si>
  <si>
    <t>1306997099</t>
  </si>
  <si>
    <t>K10</t>
  </si>
  <si>
    <t>1*6</t>
  </si>
  <si>
    <t>K11</t>
  </si>
  <si>
    <t>1,2*4</t>
  </si>
  <si>
    <t>536</t>
  </si>
  <si>
    <t>553K10</t>
  </si>
  <si>
    <t>K10 systémová lávka komínová 250x1000mm</t>
  </si>
  <si>
    <t>737505155</t>
  </si>
  <si>
    <t>537</t>
  </si>
  <si>
    <t>553K11</t>
  </si>
  <si>
    <t>K11 systémová lávka komínová 250x1200mm</t>
  </si>
  <si>
    <t>-1378025302</t>
  </si>
  <si>
    <t>538</t>
  </si>
  <si>
    <t>767893816</t>
  </si>
  <si>
    <t>Vybourání pergoly nad vstupem</t>
  </si>
  <si>
    <t>-1218158211</t>
  </si>
  <si>
    <t>539</t>
  </si>
  <si>
    <t>7679951R1</t>
  </si>
  <si>
    <t>Ocelové prvky v konstrukci krovu,kompl prov D+M+kotvení</t>
  </si>
  <si>
    <t>1511330910</t>
  </si>
  <si>
    <t>dle statické části</t>
  </si>
  <si>
    <t>686,03</t>
  </si>
  <si>
    <t>540</t>
  </si>
  <si>
    <t>767R01</t>
  </si>
  <si>
    <t>Z01 madlo domovního schodiště dl 900mm,prvek kompletizovaný,kompl provedení D+M+kotvení dle popisu v tabulce</t>
  </si>
  <si>
    <t>-1738436986</t>
  </si>
  <si>
    <t>541</t>
  </si>
  <si>
    <t>767R02</t>
  </si>
  <si>
    <t>Z02 vnitřní čistící zóna vel 2170x1750mm,prvek kompletizovaný,kompl provedení D+M+kotvení dle popisu v tabulce</t>
  </si>
  <si>
    <t>-823641806</t>
  </si>
  <si>
    <t>542</t>
  </si>
  <si>
    <t>767R03</t>
  </si>
  <si>
    <t>Z03 madlo domovního schodiště dl 4500mm,prvek kompletizovaný,kompl provedení D+M+kotvení dle popisu v tabulce</t>
  </si>
  <si>
    <t>1899462053</t>
  </si>
  <si>
    <t>543</t>
  </si>
  <si>
    <t>767R04</t>
  </si>
  <si>
    <t>Z04 sestava zábradlí do výklenků na schodišti vel 1200x900mm,prvek kompletizovaný,kompl provedení D+M+kotvení dle popisu v tabulce</t>
  </si>
  <si>
    <t>475363440</t>
  </si>
  <si>
    <t>544</t>
  </si>
  <si>
    <t>767R05</t>
  </si>
  <si>
    <t>Z05 Venkovní zábradlí svařované z ocelové pasoviny v 1670mm,dl 1300mm,prvek kompletizovaný,kompl provedení D+M+kotvení dle popisu v tabulce</t>
  </si>
  <si>
    <t>-24283701</t>
  </si>
  <si>
    <t>545</t>
  </si>
  <si>
    <t>767R06</t>
  </si>
  <si>
    <t>Z06 schránky-sestava  uzamykatelných dopisních schránek,prvek kompletizovaný,kompl provedení D+M+kotvení dle popisu v tabulce</t>
  </si>
  <si>
    <t>-1858903595</t>
  </si>
  <si>
    <t>546</t>
  </si>
  <si>
    <t>767R07</t>
  </si>
  <si>
    <t>Z07 číslo popisné 3 znaky vel 200x150mm,prvek kompletizovaný,kompl provedení D+M+kotvení dle popisu v tabulce</t>
  </si>
  <si>
    <t>174108423</t>
  </si>
  <si>
    <t>547</t>
  </si>
  <si>
    <t>767R08</t>
  </si>
  <si>
    <t>Z08 nápis na budově-ARCHA a KNIHOVNA-14znaků vel 600x150mm,prvek kompletizovaný,kompl provedení D+M+kotvení dle popisu v tabulce</t>
  </si>
  <si>
    <t>-203288839</t>
  </si>
  <si>
    <t>548</t>
  </si>
  <si>
    <t>767R09</t>
  </si>
  <si>
    <t>Z09 podlahová dilatační lišta oddělující jednotlivé povrchy dl 1000mm,prvek kompletizovaný,kompl provedení D+M+kotvení dle popisu v tabulce</t>
  </si>
  <si>
    <t>921628897</t>
  </si>
  <si>
    <t>549</t>
  </si>
  <si>
    <t>767R10</t>
  </si>
  <si>
    <t>Z10 madlo na rampu dl 3000mm ,prvek kompletizovaný,kompl provedení D+M+kotvení dle popisu v tabulce</t>
  </si>
  <si>
    <t>1648821330</t>
  </si>
  <si>
    <t>550</t>
  </si>
  <si>
    <t>767R11</t>
  </si>
  <si>
    <t>Z11 nápis v interiéru-ARCHA a KNIHOVNA-14znaků vel 600x150 mm ,prvek kompletizovaný,kompl provedení D+M+kotvení dle popisu v tabulce</t>
  </si>
  <si>
    <t>-450155685</t>
  </si>
  <si>
    <t>551</t>
  </si>
  <si>
    <t>767R12</t>
  </si>
  <si>
    <t>Z12 rámeček na zvonkové tablo a číselné tablo u vstupu vel 200x300mm ,prvek kompletizovaný,kompl provedení D+M+kotvení dle popisu v tabulce</t>
  </si>
  <si>
    <t>898026678</t>
  </si>
  <si>
    <t>552</t>
  </si>
  <si>
    <t>767R13</t>
  </si>
  <si>
    <t>Z13 zábradlí na podestě 4.np vel 1765x1000mm,prvek kompletizovaný,kompl provedení D+M+kotvení dle popisu v tabulce</t>
  </si>
  <si>
    <t>-573954815</t>
  </si>
  <si>
    <t>553</t>
  </si>
  <si>
    <t>767R14</t>
  </si>
  <si>
    <t>Z14 schůdky v mezonetu 4.04 vel 500x2900x500,prvek kompletizovaný,kompl provedení D+M+kotvení dle popisu v tabulce</t>
  </si>
  <si>
    <t>1518490654</t>
  </si>
  <si>
    <t>554</t>
  </si>
  <si>
    <t>998767203</t>
  </si>
  <si>
    <t>Přesun hmot procentní pro zámečnické konstrukce v objektech v přes 12 do 24 m</t>
  </si>
  <si>
    <t>-1005409481</t>
  </si>
  <si>
    <t>771</t>
  </si>
  <si>
    <t>Podlahy z dlaždic</t>
  </si>
  <si>
    <t>555</t>
  </si>
  <si>
    <t>771111011</t>
  </si>
  <si>
    <t>Vysátí podkladu před pokládkou dlažby</t>
  </si>
  <si>
    <t>54083614</t>
  </si>
  <si>
    <t>556</t>
  </si>
  <si>
    <t>771121011</t>
  </si>
  <si>
    <t xml:space="preserve">Disperzní základní nátěr </t>
  </si>
  <si>
    <t>-1630404401</t>
  </si>
  <si>
    <t>557</t>
  </si>
  <si>
    <t>771571810</t>
  </si>
  <si>
    <t>Demontáž podlah z dlaždic keramických kladených do malty vč případných soklů</t>
  </si>
  <si>
    <t>-411727665</t>
  </si>
  <si>
    <t>10,6+21,2</t>
  </si>
  <si>
    <t>104,9+14,1+8,8+5,1+2,8+5,2+6,6+14,1+16,9+12</t>
  </si>
  <si>
    <t>558</t>
  </si>
  <si>
    <t>7715745R1</t>
  </si>
  <si>
    <t>Montáž podlah keramických lepených cementovým flexibilním rychletuhnoucím lepidlem tvaru hexagonu dle popisu PU.S3</t>
  </si>
  <si>
    <t>233226185</t>
  </si>
  <si>
    <t>2,3+2,3+2,6</t>
  </si>
  <si>
    <t>3,3+3,1+2,5+3,1+2,5+3,1+2,5+3,3</t>
  </si>
  <si>
    <t>3,3+3,1+2,5+3,7+1,3+3,1+2,5+3,4</t>
  </si>
  <si>
    <t>2,5+11,4+1,9+9,3+1,9+11,5+1,9+2,5</t>
  </si>
  <si>
    <t>0,95*(4,12+4,13)</t>
  </si>
  <si>
    <t>2,8+11,5+1,9+9,2+1,9+11,5+1,9+2,5</t>
  </si>
  <si>
    <t>0,95*(4,35+4,21)+1,15*(3,18*2+3,8)</t>
  </si>
  <si>
    <t>(2,36*2,775-0,7*0,7)*2</t>
  </si>
  <si>
    <t>4,1+3,3+1,9+3,3+3,3+1,9+4,1</t>
  </si>
  <si>
    <t>10,8+9,6+3,3+8,9+10,8</t>
  </si>
  <si>
    <t>559</t>
  </si>
  <si>
    <t>597611R1</t>
  </si>
  <si>
    <t>dlažba keramická tvaru hexagon barva modrošedá 140x160 mm dle PU.S3</t>
  </si>
  <si>
    <t>353130968</t>
  </si>
  <si>
    <t>257,772*1,15 'Přepočtené koeficientem množství</t>
  </si>
  <si>
    <t>560</t>
  </si>
  <si>
    <t>771592011</t>
  </si>
  <si>
    <t>Čištění vnitřních ploch podlah nebo schodišť po položení dlažby chemickými prostředky</t>
  </si>
  <si>
    <t>1219565159</t>
  </si>
  <si>
    <t>561</t>
  </si>
  <si>
    <t>998771203</t>
  </si>
  <si>
    <t>Přesun hmot procentní pro podlahy z dlaždic v objektech v přes 12 do 24 m</t>
  </si>
  <si>
    <t>599193637</t>
  </si>
  <si>
    <t>772</t>
  </si>
  <si>
    <t>Podlahy z kamene</t>
  </si>
  <si>
    <t>562</t>
  </si>
  <si>
    <t>772231313</t>
  </si>
  <si>
    <t>Montáž obkladu stupňů deskami lepenými z kamene tvrdého dle V3.7</t>
  </si>
  <si>
    <t>1671636623</t>
  </si>
  <si>
    <t>563</t>
  </si>
  <si>
    <t>772231424</t>
  </si>
  <si>
    <t>Montáž obkladu stupňů deskami podstupnicovými lepenými z kamene tvrdého dle V3.7</t>
  </si>
  <si>
    <t>-1211217522</t>
  </si>
  <si>
    <t>564</t>
  </si>
  <si>
    <t>5838400R</t>
  </si>
  <si>
    <t>kamenný obklad schodiště vzhledu a tl dle stávajícího -doplnění 50%</t>
  </si>
  <si>
    <t>824099715</t>
  </si>
  <si>
    <t>72,806*0,5 'Přepočtené koeficientem množství</t>
  </si>
  <si>
    <t>565</t>
  </si>
  <si>
    <t>772232812</t>
  </si>
  <si>
    <t>Demontáž obkladů schodišťových stupnic k dalšímu použití z tvrdých kamenů kladených do lepidla dle V3.7</t>
  </si>
  <si>
    <t>-442769614</t>
  </si>
  <si>
    <t>0,32*1,8*15</t>
  </si>
  <si>
    <t>0,32*1,8*14</t>
  </si>
  <si>
    <t>0,32*1,8*12</t>
  </si>
  <si>
    <t>566</t>
  </si>
  <si>
    <t>772232822</t>
  </si>
  <si>
    <t>Demontáž obkladů schodišťových podstupnic k dalšímu použití z tvrdých kamenů kladených do lepidla dle V3.7</t>
  </si>
  <si>
    <t>1060232611</t>
  </si>
  <si>
    <t>72,806-48,96</t>
  </si>
  <si>
    <t>567</t>
  </si>
  <si>
    <t>77259191R</t>
  </si>
  <si>
    <t>Očištění,vykartáčování povrchu,zbroušení,případně přestěrkování a vyspárování spar stávajících schodišťových ramen dle V1.9 V3.7</t>
  </si>
  <si>
    <t>-1255635470</t>
  </si>
  <si>
    <t>(0,153+0,32)*1,8*15</t>
  </si>
  <si>
    <t>(0,152+0,32)*1,8*14</t>
  </si>
  <si>
    <t>(0,158+0,32)*1,8*15</t>
  </si>
  <si>
    <t>(0,154+0,32)*1,8*14</t>
  </si>
  <si>
    <t>(0,157+0,32)*1,8*15</t>
  </si>
  <si>
    <t>(0,162+0,32)*1,8*12</t>
  </si>
  <si>
    <t>568</t>
  </si>
  <si>
    <t>772591923</t>
  </si>
  <si>
    <t>Nátěr uzavírací penetrační na stávající schodišťová ramena dle V1.9</t>
  </si>
  <si>
    <t>345521514</t>
  </si>
  <si>
    <t>569</t>
  </si>
  <si>
    <t>998772203</t>
  </si>
  <si>
    <t>Přesun hmot procentní pro podlahy z kamene v objektech v přes 12 do 60 m</t>
  </si>
  <si>
    <t>-2031702594</t>
  </si>
  <si>
    <t>773</t>
  </si>
  <si>
    <t>Podlahy z litého teraca</t>
  </si>
  <si>
    <t>570</t>
  </si>
  <si>
    <t>77321210R</t>
  </si>
  <si>
    <t>Obklady broušeným litým teracem schodnic rozvinuté šířky 450 mm-provedení dle PU.P1</t>
  </si>
  <si>
    <t>-860093807</t>
  </si>
  <si>
    <t>571</t>
  </si>
  <si>
    <t>7732121R1</t>
  </si>
  <si>
    <t>Obklady litým teracem schodnic rozvinuté šířky do 500 mm-provedení dle PU.P1</t>
  </si>
  <si>
    <t>-1274493959</t>
  </si>
  <si>
    <t>V.5.7</t>
  </si>
  <si>
    <t>572</t>
  </si>
  <si>
    <t>7735220R1</t>
  </si>
  <si>
    <t>Lité broušené teraco tl 30 mm-provedení dle PU.P1</t>
  </si>
  <si>
    <t>1891237581</t>
  </si>
  <si>
    <t>15,6-3,783+7,2</t>
  </si>
  <si>
    <t>16,1+9,5+(24,9+8,5)*2</t>
  </si>
  <si>
    <t>573</t>
  </si>
  <si>
    <t>773591111</t>
  </si>
  <si>
    <t>Vysátí podlahy před provedením litého teraca</t>
  </si>
  <si>
    <t>-1717223013</t>
  </si>
  <si>
    <t>131,017</t>
  </si>
  <si>
    <t>3,24</t>
  </si>
  <si>
    <t>574</t>
  </si>
  <si>
    <t>773591171</t>
  </si>
  <si>
    <t>Disperzní základní nátěr podlahy před provedením litého teraca</t>
  </si>
  <si>
    <t>289868779</t>
  </si>
  <si>
    <t>575</t>
  </si>
  <si>
    <t>998773203</t>
  </si>
  <si>
    <t>Přesun hmot procentní pro podlahy teracové lité v objektech v přes 12 do 24 m</t>
  </si>
  <si>
    <t>-636883884</t>
  </si>
  <si>
    <t>775</t>
  </si>
  <si>
    <t>Podlahy skládané</t>
  </si>
  <si>
    <t>576</t>
  </si>
  <si>
    <t>775121321</t>
  </si>
  <si>
    <t>Neředěná penetrace savého podkladu skládaných podlah</t>
  </si>
  <si>
    <t>-16829199</t>
  </si>
  <si>
    <t>577</t>
  </si>
  <si>
    <t>7754491R1</t>
  </si>
  <si>
    <t>Plochá dřevěná dubová lišta bez profilace ,kompl prov D+M vč dle tabulky povrchových úprav (PU.SO2)</t>
  </si>
  <si>
    <t>1206994342</t>
  </si>
  <si>
    <t>V4.1 - V4.6</t>
  </si>
  <si>
    <t>173,96</t>
  </si>
  <si>
    <t>2*(3,98+5,38)</t>
  </si>
  <si>
    <t>2*(5,99+9,98)</t>
  </si>
  <si>
    <t>416,4</t>
  </si>
  <si>
    <t>2*(3,105+3,845)</t>
  </si>
  <si>
    <t>578</t>
  </si>
  <si>
    <t>7754491R2</t>
  </si>
  <si>
    <t>Plochá dřevěná dubová lišta bez profilace ,kompl prov D+M vč dle tabulky povrchových úprav (PU.SO3)</t>
  </si>
  <si>
    <t>-780313806</t>
  </si>
  <si>
    <t>V3.4+6+8</t>
  </si>
  <si>
    <t>2*(3,12+0,825+2,17)</t>
  </si>
  <si>
    <t>579</t>
  </si>
  <si>
    <t>775511810</t>
  </si>
  <si>
    <t>Demontáž podlah vlysových přibíjených s lištami přibíjenými do suti vč případného soklu</t>
  </si>
  <si>
    <t>971319191</t>
  </si>
  <si>
    <t>6+15,4+3,4+14,4+26,2+10,8+10,4+9,2+10,3+25,5+12,1+13,8+14,4+25,7+12+9,7+9,1+5,9+16+4,2</t>
  </si>
  <si>
    <t>6+16,3+4,4+13,3+25,2+10,8+11,58+9,7+10,9+25,1+13,4+13,4+13,7+25+11,74+10,7+9,5+6+15,9+4,8</t>
  </si>
  <si>
    <t>580</t>
  </si>
  <si>
    <t>7755262R1</t>
  </si>
  <si>
    <t>Masivní dubové parkety tl 21 mm lepené,kompl prov D+M dle PU.P3 a soklu PU.S01</t>
  </si>
  <si>
    <t>-1137677145</t>
  </si>
  <si>
    <t>26,3+5,3+67,9+16,3+15,6+9,4+8,2+7,6</t>
  </si>
  <si>
    <t>581</t>
  </si>
  <si>
    <t>7755300R1</t>
  </si>
  <si>
    <t>Dřevěná třívrstvá dubová lamela tl 15 mm lepená,kompl prov D+M dle PU.P2 a soklu PU.S02</t>
  </si>
  <si>
    <t>197511398</t>
  </si>
  <si>
    <t>33,8+12,1+17,9+24,5+11,7+14+33,9+11,7+18,1</t>
  </si>
  <si>
    <t>17,4+17,5- 7,838</t>
  </si>
  <si>
    <t>12,1+15+11,7+14+11,7+18,1</t>
  </si>
  <si>
    <t>18,1+33,6+25,9+33,9+17,5-19,816</t>
  </si>
  <si>
    <t>14+12,6+40,9+21,2+12,3+40,9+13,4</t>
  </si>
  <si>
    <t>27,1+27,1-12,118</t>
  </si>
  <si>
    <t>582</t>
  </si>
  <si>
    <t>775541811</t>
  </si>
  <si>
    <t>Demontáž podlah plovoucích lepených do suti</t>
  </si>
  <si>
    <t>1256711470</t>
  </si>
  <si>
    <t>583</t>
  </si>
  <si>
    <t>775591312</t>
  </si>
  <si>
    <t>Provedení vrchního laku pro běžnou zátěž dřevěných podlah</t>
  </si>
  <si>
    <t>1094093293</t>
  </si>
  <si>
    <t>11,8*2+10,9</t>
  </si>
  <si>
    <t>584</t>
  </si>
  <si>
    <t>775591411</t>
  </si>
  <si>
    <t>Provedení nátěru olejem a voskováním dřevěných podlah</t>
  </si>
  <si>
    <t>-2105590949</t>
  </si>
  <si>
    <t>585</t>
  </si>
  <si>
    <t>998775203</t>
  </si>
  <si>
    <t>Přesun hmot procentní pro podlahy skládané v objektech v přes 12 do 24 m</t>
  </si>
  <si>
    <t>-403238462</t>
  </si>
  <si>
    <t>776</t>
  </si>
  <si>
    <t>Podlahy povlakové</t>
  </si>
  <si>
    <t>586</t>
  </si>
  <si>
    <t>776201812</t>
  </si>
  <si>
    <t>Demontáž lepených povlakových podlah s podložkou ručně vč případných soklů</t>
  </si>
  <si>
    <t>-1159221993</t>
  </si>
  <si>
    <t>koberec-1np</t>
  </si>
  <si>
    <t>PVC-1np</t>
  </si>
  <si>
    <t>7,7+13,4+54,5+7,9+38,5+13,1</t>
  </si>
  <si>
    <t>777</t>
  </si>
  <si>
    <t>Podlahy lité</t>
  </si>
  <si>
    <t>587</t>
  </si>
  <si>
    <t>7771211R1</t>
  </si>
  <si>
    <t xml:space="preserve">Vyrovnání podkladu podlah systémovou epoxi plnící a vyrovnávací maltou tl 4 mm (např Sikafloor 156 a křemičitý písek) </t>
  </si>
  <si>
    <t>-166052862</t>
  </si>
  <si>
    <t>V5.6</t>
  </si>
  <si>
    <t>6,46</t>
  </si>
  <si>
    <t>588</t>
  </si>
  <si>
    <t>777131101</t>
  </si>
  <si>
    <t>Penetrační epoxidový nátěr podlahy na suchý a vyzrálý podklad (např Sikafloor 156)</t>
  </si>
  <si>
    <t>449893560</t>
  </si>
  <si>
    <t>589</t>
  </si>
  <si>
    <t>777131201</t>
  </si>
  <si>
    <t>Penetrační epoxidový nátěr schodišťových stupňů na suchý a vyzrálý podklad (např Sikafloor 156)</t>
  </si>
  <si>
    <t>-1102560111</t>
  </si>
  <si>
    <t>590</t>
  </si>
  <si>
    <t>7776121R1</t>
  </si>
  <si>
    <t>Uzavírací epoxidový protiskluzný nátěr podlahy - 2x 2komponentní struktur probarvený protiskluzný epoxidový (nátěr např Sikafloor 264 Thixo)</t>
  </si>
  <si>
    <t>-1476684198</t>
  </si>
  <si>
    <t>2,155*1,4+1,915*0,4</t>
  </si>
  <si>
    <t>21,2+19,6+18,9+10,8</t>
  </si>
  <si>
    <t>591</t>
  </si>
  <si>
    <t>777612209</t>
  </si>
  <si>
    <t>Uzavírací epoxidový protiskluzný nátěr schodišťových stupňů - V2.2</t>
  </si>
  <si>
    <t>1831079765</t>
  </si>
  <si>
    <t>592</t>
  </si>
  <si>
    <t>7776122R1</t>
  </si>
  <si>
    <t>Uzavírací epoxidový protiskluzný nátěr podlahy - 2x 2komponentní struktur probarvený protiskluzný epoxidový nátěr schodišťových stupňů (nátěr např Sikafloor 264 Thixo)</t>
  </si>
  <si>
    <t>-581732141</t>
  </si>
  <si>
    <t>V5,6</t>
  </si>
  <si>
    <t>2,56*1+3,9</t>
  </si>
  <si>
    <t>593</t>
  </si>
  <si>
    <t>998777203</t>
  </si>
  <si>
    <t>Přesun hmot procentní pro podlahy lité v objektech v přes 12 do 24 m</t>
  </si>
  <si>
    <t>-1916536169</t>
  </si>
  <si>
    <t>781</t>
  </si>
  <si>
    <t>Dokončovací práce - obklady</t>
  </si>
  <si>
    <t>594</t>
  </si>
  <si>
    <t>781121011</t>
  </si>
  <si>
    <t>Nátěr penetrační na stěnu</t>
  </si>
  <si>
    <t>1369764230</t>
  </si>
  <si>
    <t>595</t>
  </si>
  <si>
    <t>781484513</t>
  </si>
  <si>
    <t>Montáž obkladů stěn z keramické mozaiky nebo dekoru na síti lepených cementovým flexibilním rychletuhnoucím lepidlem základní prvek přes 200 do 400 ks/m2</t>
  </si>
  <si>
    <t>1608941301</t>
  </si>
  <si>
    <t>2,15*2*(0,925+0,92+2,2*2+1,63+1,82+2,87+2,685)-0,8*2,4*4</t>
  </si>
  <si>
    <t>2,15*2*(1,41*2+2,6*2+1,71*2+1,81*2+1,82*2+1,47*2+2,42+1,52+1,02+1,22)*2</t>
  </si>
  <si>
    <t>-2*(0,7*2,1*6+0,8*2,1*2)</t>
  </si>
  <si>
    <t>2,05*2*(2,85*2+1,4*2+2,3*2+1,705*2+2,3+1,715)-0,7*2,1*5</t>
  </si>
  <si>
    <t>596</t>
  </si>
  <si>
    <t>781471810</t>
  </si>
  <si>
    <t>Demontáž obkladů z obkladaček keramických kladených do malty</t>
  </si>
  <si>
    <t>-1055000066</t>
  </si>
  <si>
    <t>1,8*(4,803+1,6)</t>
  </si>
  <si>
    <t>2*(2,786+1,857)-1,38*2</t>
  </si>
  <si>
    <t>2*(0,82*2+2,1+2,0)-1,37*2,2</t>
  </si>
  <si>
    <t>2*(1,686+2,373+2,055+1,886+0,82*2)</t>
  </si>
  <si>
    <t>kuch linka</t>
  </si>
  <si>
    <t>0,6*2*(3+5+5)</t>
  </si>
  <si>
    <t>597</t>
  </si>
  <si>
    <t>5976120R</t>
  </si>
  <si>
    <t xml:space="preserve">mozaika keramická lepená na síti </t>
  </si>
  <si>
    <t>-682284547</t>
  </si>
  <si>
    <t>349,59*1,1 'Přepočtené koeficientem množství</t>
  </si>
  <si>
    <t>598</t>
  </si>
  <si>
    <t>781495211</t>
  </si>
  <si>
    <t>Čištění vnitřních ploch stěn po provedení obkladu chemickými prostředky</t>
  </si>
  <si>
    <t>1358875712</t>
  </si>
  <si>
    <t>599</t>
  </si>
  <si>
    <t>998781203</t>
  </si>
  <si>
    <t>Přesun hmot procentní pro obklady keramické v objektech v přes 12 do 24 m</t>
  </si>
  <si>
    <t>713191083</t>
  </si>
  <si>
    <t>783</t>
  </si>
  <si>
    <t>Dokončovací práce - nátěry</t>
  </si>
  <si>
    <t>600</t>
  </si>
  <si>
    <t>78320120r</t>
  </si>
  <si>
    <t>Očištění stávajícího krovu před sanačními nátěry</t>
  </si>
  <si>
    <t>-1686469133</t>
  </si>
  <si>
    <t>601</t>
  </si>
  <si>
    <t>783213021</t>
  </si>
  <si>
    <t>Napouštěcí dvojnásobný syntetický biodní nátěr tesařských prvků nezabudovaných do konstrukce</t>
  </si>
  <si>
    <t>-317093811</t>
  </si>
  <si>
    <t>148,5*2*(0,06+0,18)</t>
  </si>
  <si>
    <t>(0,26+0,18)*2*(2,8*11+1,9*2)</t>
  </si>
  <si>
    <t>(0,1+0,18)*2*(4,3*12+3,4*14+1,5*4)</t>
  </si>
  <si>
    <t>(0,2+0,26)*2*7,5</t>
  </si>
  <si>
    <t>(0,2+0,23)*2*10</t>
  </si>
  <si>
    <t>(0,24+0,32)*2*23</t>
  </si>
  <si>
    <t>(0,18+0,24)*2*8</t>
  </si>
  <si>
    <t>prvky do krovu</t>
  </si>
  <si>
    <t>(0,24+0,32)*2*4</t>
  </si>
  <si>
    <t>0,15*4*4</t>
  </si>
  <si>
    <t>(0,15+0,24)*2*7,1</t>
  </si>
  <si>
    <t>(0,15+0,18)*2*6</t>
  </si>
  <si>
    <t>(0,13+0,18)*2*15</t>
  </si>
  <si>
    <t>(0,15+0,06)*2*19</t>
  </si>
  <si>
    <t>(0,14+0,16)*2*(7,3*4+6,1*2+8,1*2+4+8,6*2+2,8*2)</t>
  </si>
  <si>
    <t>0,16*4*12</t>
  </si>
  <si>
    <t>(0,12+0,16)*2*3</t>
  </si>
  <si>
    <t>(0,08+0,24)*2*8,1*4</t>
  </si>
  <si>
    <t>(0,09+0,18)*2*5</t>
  </si>
  <si>
    <t>(0,13+0,17)*2*4</t>
  </si>
  <si>
    <t>0,12*4*8</t>
  </si>
  <si>
    <t>2*568,12</t>
  </si>
  <si>
    <t>602</t>
  </si>
  <si>
    <t>783214121</t>
  </si>
  <si>
    <t xml:space="preserve">Sanační biocidní ošetření stříkáním tesařských konstrukcí zabudovaných do konstrukce - stávající krov </t>
  </si>
  <si>
    <t>1585035151</t>
  </si>
  <si>
    <t>603</t>
  </si>
  <si>
    <t>783218211</t>
  </si>
  <si>
    <t>Lakovací dvojnásobný syntetický nátěr s mezibroušením tesařských konstrukcí</t>
  </si>
  <si>
    <t>-1796395383</t>
  </si>
  <si>
    <t>604</t>
  </si>
  <si>
    <t>783314201</t>
  </si>
  <si>
    <t>Základní antikorozní jednonásobný syntetický standardní nátěr zámečnických konstrukcí</t>
  </si>
  <si>
    <t>357747465</t>
  </si>
  <si>
    <t>ocelové prvky ve stropech a krovu</t>
  </si>
  <si>
    <t>32*(1,249+1,576+5,642+0,686+5,642)</t>
  </si>
  <si>
    <t>605</t>
  </si>
  <si>
    <t>783823164</t>
  </si>
  <si>
    <t>Penetrační vrstva pro celoplošné zpěvnění penetrací sol-silikátový nátěr omítek stupně členitosti 3 dle S5.2 a S5.3-viz PU.S1</t>
  </si>
  <si>
    <t>86598164</t>
  </si>
  <si>
    <t>355,969++853,427</t>
  </si>
  <si>
    <t>606</t>
  </si>
  <si>
    <t>7838271R1</t>
  </si>
  <si>
    <t>Povrchová mezivrstva-aplikace sjednocující minerálního názěru,aplikace 1x štětkou-viz PU.S1</t>
  </si>
  <si>
    <t>412735714</t>
  </si>
  <si>
    <t>607</t>
  </si>
  <si>
    <t>7838271R2</t>
  </si>
  <si>
    <t>Krycí sol-silikátový nátěr omítek stupně členitosti 3bbez titanové běloby,aplikace 2x štětkou pro vytvoření patinace (flekatost) dle S5.2 a S.53, viz PU.S1</t>
  </si>
  <si>
    <t>1441464462</t>
  </si>
  <si>
    <t>608</t>
  </si>
  <si>
    <t>783913161</t>
  </si>
  <si>
    <t>Penetrační vrstva-disperzní nátěr betonových podlah</t>
  </si>
  <si>
    <t>1499060275</t>
  </si>
  <si>
    <t>784</t>
  </si>
  <si>
    <t>Dokončovací práce - malby a tapety</t>
  </si>
  <si>
    <t>609</t>
  </si>
  <si>
    <t>784111003</t>
  </si>
  <si>
    <t>Oprášení (ometení ) podkladu v místnostech v přes 3,80 do 5,00 m</t>
  </si>
  <si>
    <t>-742426935</t>
  </si>
  <si>
    <t>610</t>
  </si>
  <si>
    <t>784121003</t>
  </si>
  <si>
    <t>Oškrabání malby v místnostech v přes 3,80 do 5,00 m</t>
  </si>
  <si>
    <t>-282222752</t>
  </si>
  <si>
    <t>stropy</t>
  </si>
  <si>
    <t>9,913</t>
  </si>
  <si>
    <t>stěny</t>
  </si>
  <si>
    <t>930,607</t>
  </si>
  <si>
    <t>611</t>
  </si>
  <si>
    <t>784121013</t>
  </si>
  <si>
    <t>Rozmývání podkladu po oškrabání malby v místnostech v přes 3,80 do 5,00 m</t>
  </si>
  <si>
    <t>76675670</t>
  </si>
  <si>
    <t>612</t>
  </si>
  <si>
    <t>784161513</t>
  </si>
  <si>
    <t>Přetmelení systémovou stěrkou stropů - 30%</t>
  </si>
  <si>
    <t>-580489371</t>
  </si>
  <si>
    <t>15,6*0,3</t>
  </si>
  <si>
    <t>540,6*0,3</t>
  </si>
  <si>
    <t>613</t>
  </si>
  <si>
    <t>784181113</t>
  </si>
  <si>
    <t>Základní silikátová jednonásobná bezbarvá penetrace podkladu v místnostech v přes 3,80 do 5,00 m</t>
  </si>
  <si>
    <t>-1127981168</t>
  </si>
  <si>
    <t>S4.1</t>
  </si>
  <si>
    <t>872,5</t>
  </si>
  <si>
    <t>S4.2</t>
  </si>
  <si>
    <t>41,4</t>
  </si>
  <si>
    <t>279,8</t>
  </si>
  <si>
    <t>84,018</t>
  </si>
  <si>
    <t>S4.3</t>
  </si>
  <si>
    <t>3,996</t>
  </si>
  <si>
    <t>614</t>
  </si>
  <si>
    <t>784181133</t>
  </si>
  <si>
    <t>Fungicidní jednonásobná bezbarvá penetrace podkladu v místnostech v přes 3,80 do 5,00 m</t>
  </si>
  <si>
    <t>-651180638</t>
  </si>
  <si>
    <t>77,675+24,517</t>
  </si>
  <si>
    <t>V1.4</t>
  </si>
  <si>
    <t>5,46</t>
  </si>
  <si>
    <t>8,2</t>
  </si>
  <si>
    <t>S4.6</t>
  </si>
  <si>
    <t>1133,209*2+279,698-3,996</t>
  </si>
  <si>
    <t>S4.4</t>
  </si>
  <si>
    <t>2068,5693</t>
  </si>
  <si>
    <t>615</t>
  </si>
  <si>
    <t>784211103</t>
  </si>
  <si>
    <t>Dvojnásobné bílé malby ze směsí za mokra výborně oděruvzdorných prodyšných v místnostech v přes 3,80 do 5,00 m</t>
  </si>
  <si>
    <t>974553027</t>
  </si>
  <si>
    <t>616</t>
  </si>
  <si>
    <t>7843210R1</t>
  </si>
  <si>
    <t>Malba společenských prostor stěny dle S4.1 - viz PU.S2</t>
  </si>
  <si>
    <t>360335592</t>
  </si>
  <si>
    <t>Minerální sol-silikátový lazurní - 2x štětkou pro vytvoření patinace (flekatosti). Viz PU.S2</t>
  </si>
  <si>
    <t>882,334</t>
  </si>
  <si>
    <t>-41,4</t>
  </si>
  <si>
    <t>617</t>
  </si>
  <si>
    <t>7843210R2</t>
  </si>
  <si>
    <t>Malba společenských prostor - omyvatelný sokl dle S4.2 - viz PU.S2</t>
  </si>
  <si>
    <t>-374405557</t>
  </si>
  <si>
    <t>S4.2(</t>
  </si>
  <si>
    <t xml:space="preserve">Minerální sol-silikátový lazurní - 2x štětkou pro vytvoření patinace (flekatosti). Viz PU.S2 </t>
  </si>
  <si>
    <t>Tmavší než zbytek stěny, zalakování matným lakem na akrylátové bázi</t>
  </si>
  <si>
    <t>0,45*2,155+1,7*2)</t>
  </si>
  <si>
    <t>0,45*(6,595*2-1,6*2+1,74-1,6+2,57*2+4,445-1,6)</t>
  </si>
  <si>
    <t>0,45*(2,57*2+4,445+2,595*2+2,59*2+4,275+2,475)</t>
  </si>
  <si>
    <t>0,45*(4,25+1,8*2)*4</t>
  </si>
  <si>
    <t>0,45*(9,39+2,585*2+1,245*2+0,696+0,56*4)*2</t>
  </si>
  <si>
    <t>0,45*(1,2*2+6,97+0,695+0,56*4)</t>
  </si>
  <si>
    <t>0,45*(0,32+0,153)*2*85</t>
  </si>
  <si>
    <t>0,45*(0,3+0,15)*2*4</t>
  </si>
  <si>
    <t>0,45*(0,32+0,153)*2*15</t>
  </si>
  <si>
    <t>618</t>
  </si>
  <si>
    <t>7843210R3</t>
  </si>
  <si>
    <t>Malba společenských prostor stěny dle S4.3 - viz PU.S2</t>
  </si>
  <si>
    <t>-1105669391</t>
  </si>
  <si>
    <t>Sol-silikátový povrstvovací nátěr se zrnem (např. KEIM Innotop-Grob), aplikace 1x štětkou cik-cak</t>
  </si>
  <si>
    <t>(3,3-2,15)*(1,63+0,92+0,925)</t>
  </si>
  <si>
    <t>619</t>
  </si>
  <si>
    <t>7843210R4</t>
  </si>
  <si>
    <t>Malba stropů chodba dle V1.0 - viz PU.S2</t>
  </si>
  <si>
    <t>1300987190</t>
  </si>
  <si>
    <t>Minerální sol-silikátový lazurní - 2x štětkou pro vytvoření patinace (flekatosti). Dle Tabulky PÚ (PU.S2)</t>
  </si>
  <si>
    <t>620</t>
  </si>
  <si>
    <t>7843210R5</t>
  </si>
  <si>
    <t>Malba stropů chodba dle V1.6- viz PU.S2</t>
  </si>
  <si>
    <t>870520314</t>
  </si>
  <si>
    <t>621</t>
  </si>
  <si>
    <t>78433100R</t>
  </si>
  <si>
    <t>Dvojnásobné bílé vinylové malby v místnostech v přes 3,80 do 5,00 m</t>
  </si>
  <si>
    <t>1580226805</t>
  </si>
  <si>
    <t>1,4*1*2</t>
  </si>
  <si>
    <t>622</t>
  </si>
  <si>
    <t>78468100R</t>
  </si>
  <si>
    <t>Stropní fabion z přírodní sádry u SDK podhledů,poloměr 120 mm</t>
  </si>
  <si>
    <t>459131186</t>
  </si>
  <si>
    <t>HZS</t>
  </si>
  <si>
    <t>Hodinové zúčtovací sazby</t>
  </si>
  <si>
    <t>623</t>
  </si>
  <si>
    <t>HZS4212</t>
  </si>
  <si>
    <t>Hodinová zúčtovací sazba revizní technik specialista-součinnost generálního dodavatele s dodavatelem tesařských prací při rozsáhlé úpravě  a zasazích krovu</t>
  </si>
  <si>
    <t>hod</t>
  </si>
  <si>
    <t>1263087630</t>
  </si>
  <si>
    <t>02 - Sanace vlhkosti</t>
  </si>
  <si>
    <t>Soupis:</t>
  </si>
  <si>
    <t>001 - Sanace vlhkosti a salinity - 1.PP</t>
  </si>
  <si>
    <t xml:space="preserve">250 65 Líbeznice 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</si>
  <si>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</si>
  <si>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HSV - HSV</t>
  </si>
  <si>
    <t>VRN - Vedlejší rozpočtové náklady</t>
  </si>
  <si>
    <t xml:space="preserve">    VRN3 - Zařízení staveniště</t>
  </si>
  <si>
    <t>319202134</t>
  </si>
  <si>
    <t>Dodatečná izolace cihelného zdiva nízkotlakou injektáží jednořadovou mikroemulzí, tloušťka zdiva přes 450 do 600 mm</t>
  </si>
  <si>
    <t>596485528</t>
  </si>
  <si>
    <t>"Dodatečná liniová izolace zdiva ormou chemické injektáže dle kap. 7.2.1."</t>
  </si>
  <si>
    <t>"Výkres -- SAN 1 - D.1.1. - 1.PP - SANACE VLHKOSTI"</t>
  </si>
  <si>
    <t>"vnitřní zdivo u podlahy - vodorovná dvouřadá"  0,76*4*2</t>
  </si>
  <si>
    <t>"vnitřní zdivo - svislá dvouřadá" 2,56*4</t>
  </si>
  <si>
    <t>319202136</t>
  </si>
  <si>
    <t>Dodatečná izolace cihelného zdiva nízkotlakou injektáží jednořadovou mikroemulzí, tloušťka zdiva přes 750 do 900 mm</t>
  </si>
  <si>
    <t>1464192191</t>
  </si>
  <si>
    <t>"vnitřní zdivo u podlahy - vodorovná dvouřadá"  (0,45+0,55)*2</t>
  </si>
  <si>
    <t>"vnitřní zdivo - svislá dvouřadá" 2,56*2</t>
  </si>
  <si>
    <t>"obvodové zdivo - vodorovná dvouřadá u podlahy" (3,63+10,27+10,44+6,53+5,51+6,85)*2</t>
  </si>
  <si>
    <t>"obvodové zdivo - pod stropemú nad úrovní vnějšího terénu" (3,63+10,27+10,44+6,53+5,51+6,85)*2</t>
  </si>
  <si>
    <t>319202137</t>
  </si>
  <si>
    <t>Dodatečná izolace cihelného zdiva nízkotlakou injektáží jednořadovou mikroemulzí, tloušťka zdiva přes 900 do 1 050 mm</t>
  </si>
  <si>
    <t>-919774057</t>
  </si>
  <si>
    <t>"obvodové zdivo - vodorovná dvouřadá u podlahy" 8,1*2</t>
  </si>
  <si>
    <t>"obvodové zdivo - pod stropemú nad úrovní vnějšího terénu" 8,1*2</t>
  </si>
  <si>
    <t>611324113</t>
  </si>
  <si>
    <t>Omítka sanační vnitřních ploch podkladní (vyrovnávací) tloušťky do 10 mm nanášená ručně vodorovných konstrukcí kleneb nebo skořepin</t>
  </si>
  <si>
    <t>1784078895</t>
  </si>
  <si>
    <t>"sanační omítky vnitřní - skladba V1.8. -plošné utěsnění spár a vyrovnání podkladu do tl. 15 mm dle kap. 7.2.5. - klenby"</t>
  </si>
  <si>
    <t>"m.č.0.01 - mimo schodiště" 10,6</t>
  </si>
  <si>
    <t>"m.č.0.02" 21,2</t>
  </si>
  <si>
    <t>"m.č.0.03"19,7</t>
  </si>
  <si>
    <t>"m.č.0.04" 18,9</t>
  </si>
  <si>
    <t>611324313</t>
  </si>
  <si>
    <t>Omítka sanační vnitřních ploch podkladní (vyrovnávací) Příplatek k cenám podkladní sanační omítky nanášené ručně nanášená strojně vodorovných konstrukcí kleneb nebo skořepin</t>
  </si>
  <si>
    <t>-36910415</t>
  </si>
  <si>
    <t>612131151</t>
  </si>
  <si>
    <t>Sanační postřik vnitřních omítaných ploch vápenocementový nanášený ručně celoplošně stěn</t>
  </si>
  <si>
    <t>-319794518</t>
  </si>
  <si>
    <t>"Utěsnění proti negativnímu působení vlhkosti - skladba S.01 - sanační postřik vnitřních stěn nanášený celoplošně ručně dle kap. 7.2.2."</t>
  </si>
  <si>
    <t>"m.č.0.01 - schodiště" 4,39*2*((2,94-0)/2+0,3)</t>
  </si>
  <si>
    <t>"m.č.0.01" (2,99+0,3+2,5+3,91+0,3)*(2,56+0,3)</t>
  </si>
  <si>
    <t>"m.č.0.02" (10,22+1,28)*(2,56+0,3)</t>
  </si>
  <si>
    <t>"m.č.0.03"(3,36+3,36)*(2,56+0,3)</t>
  </si>
  <si>
    <t>"m.č.0.04" 12,61*(2,56+0,3)</t>
  </si>
  <si>
    <t>"sanační omítky vnitřní - skladba S.3.1. - sanační postřik vnitřních stěn nanášený celoplošně ručně dle kap. 7.2.5. "</t>
  </si>
  <si>
    <t>"m.č.0.01 - schodiště nad skladbou S.01." 4,39*2*(2,94-0)/2</t>
  </si>
  <si>
    <t>"m.č.0.01" (0,94+0,84)*2,56</t>
  </si>
  <si>
    <t>"m.č.0.02" 0,64*2*2,56</t>
  </si>
  <si>
    <t>"m.č.0.03"0,64*4*2,56</t>
  </si>
  <si>
    <t>"m.č.0.04" 0,64*2*2,56</t>
  </si>
  <si>
    <t>612311101</t>
  </si>
  <si>
    <t>Omítka vápenná vnitřních ploch nanášená ručně jednovrstvá hrubá, tloušťky do 10 mm nezatřená stěn</t>
  </si>
  <si>
    <t>1765719917</t>
  </si>
  <si>
    <t>"Obětované - odsolovací omítky v tl. 20 mm - 3 cykly dle kap. 7.2.4."</t>
  </si>
  <si>
    <t>"1.PP - stěny na celou výšku vč. schodiště" 57,72*2,56*3</t>
  </si>
  <si>
    <t>612311191</t>
  </si>
  <si>
    <t>Omítka vápenná vnitřních ploch nanášená ručně Příplatek k cenám za každých dalších i započatých 5 mm tloušťky jádrové omítky přes 10 mm stěn</t>
  </si>
  <si>
    <t>749395592</t>
  </si>
  <si>
    <t>443,29*2 "Přepočtené koeficientem množství</t>
  </si>
  <si>
    <t>612324111</t>
  </si>
  <si>
    <t>Omítka sanační vnitřních ploch podkladní (vyrovnávací) tloušťky do 10 mm nanášená ručně svislých konstrukcí stěn</t>
  </si>
  <si>
    <t>-1131063273</t>
  </si>
  <si>
    <t>"Dodatečná liniová izolace zdiva formou chemické injektáže dle kap. 7.2.1."</t>
  </si>
  <si>
    <t>"utěsňující pruh pod injektáž v šíři 30 cm tl. 15 mm"</t>
  </si>
  <si>
    <t>"vnitřní zdivo u podlahy - vodorovná dvouřadá tl. zdiva přes 450 do 600 mm"  0,76*4*2*0,3+0,5*4*0,3</t>
  </si>
  <si>
    <t>"vnitřní zdivo - svislá dvouřadá tl. zdiva přes 450 do 600 mm" 2,56*4*0,3*2</t>
  </si>
  <si>
    <t>"vnitřní zdivo u podlahy - vodorovná dvouřadá tl. přes 600 do 900 mm"  (0,45+0,55)*0,3*2+0,9*2*0,3</t>
  </si>
  <si>
    <t>"vnitřní zdivo - svislá dvouřadá tl. přes 600 do 900 mm" 2,56*2*0,3*2</t>
  </si>
  <si>
    <t>"obvodové zdivo - vodorovná dvouřadá u podlahy tl. přes 600 do 900 mm" (3,63+10,27+10,44+6,53+5,51+6,85)*0,3</t>
  </si>
  <si>
    <t>"obvodové zdivo - pod stropemú nad úrovní vnějšího terénu tl. přes 600 do 900 mm" (3,63+10,27+10,44+6,53+5,51+6,85)*0,3</t>
  </si>
  <si>
    <t>"obvodové zdivo - vodorovná dvouřadá u podlahy tl. přes 900 do 1200 mm" 8,1*0,3</t>
  </si>
  <si>
    <t>"obvodové zdivo - pod stropemú nad úrovní vnějšího terénu tl. přes 900 do 1200 mm" 8,1*0,3</t>
  </si>
  <si>
    <t>"Utěsnění proti negativnímu působení vlhkosti - skladba S.01 - plošné utěsnění spár a vyrovnání podkladu do tl. 15 mm dle kap. 7.2.2."</t>
  </si>
  <si>
    <t>"sanační omítky vnitřní - skladba S.3.1. -plošné utěsnění spár a vyrovnání podkladu do tl. 15 mm dle kap. 7.2.5. "</t>
  </si>
  <si>
    <t>"m.č.0.01 - schodiště nad skladbou S.01" 4,39*2*(2,94-0)/2</t>
  </si>
  <si>
    <t>612324191</t>
  </si>
  <si>
    <t>Omítka sanační vnitřních ploch podkladní (vyrovnávací) Příplatek k cenám podkladní sanační omítky nanášené ručně za každých dalších i započatých 5 mm tloušťky omítky přes 10 mm stěn</t>
  </si>
  <si>
    <t>561439911</t>
  </si>
  <si>
    <t>612822001</t>
  </si>
  <si>
    <t>Omítka kapilárně aktivní vnitřních ploch s vysokou absorpcí a odparem vlhkosti do vzduchu hladká, tloušťky do 10 mm</t>
  </si>
  <si>
    <t>-1054029441</t>
  </si>
  <si>
    <t>"sanační omítky vnitřní - skladba V1.8. -hydrofilní jádrová sanační omítka v tl. 25 mm dle kap. 7.2.5. - klenby"</t>
  </si>
  <si>
    <t>"m.č.0.01 - mimo schodiště" 10,6*2,5*1,1</t>
  </si>
  <si>
    <t>"m.č.0.02" 21,2*2,5*1,1</t>
  </si>
  <si>
    <t>"m.č.0.03"19,7*2,5*1,1</t>
  </si>
  <si>
    <t>"m.č.0.04" 18,9*2,5*1,1</t>
  </si>
  <si>
    <t>"Utěsnění proti negativnímu působení vlhkosti - skladba S.01 - hydrofilní jádrová sanační omítka v tl. 25 mm dle kap. 7.2.2."</t>
  </si>
  <si>
    <t>"m.č.0.01 - schodiště" 4,39*2*((2,94-0)/2+0,3)*2,5</t>
  </si>
  <si>
    <t>"m.č.0.01" (2,99+0,3+2,5+3,91+0,3)*(2,56+0,3)*2,5</t>
  </si>
  <si>
    <t>"m.č.0.02" (10,22+1,28)*(2,56+0,3)*2,5</t>
  </si>
  <si>
    <t>"m.č.0.03"(3,36+3,36)*(2,56+0,3)*2,5</t>
  </si>
  <si>
    <t>"m.č.0.04" 12,61*(2,56+0,3)*2,5</t>
  </si>
  <si>
    <t>"sanační omítky vnitřní - skladba S.3.1. - hydrofilní jádrová sanační omítka v tl. 25 mm  dle kap. 7.2.5. "</t>
  </si>
  <si>
    <t>"m.č.0.01 - schodiště nad skladbou S.01" 4,39*2*(2,94-0)/2*2,5</t>
  </si>
  <si>
    <t>"m.č.0.01" (0,94+0,84)*2,56*2,5</t>
  </si>
  <si>
    <t>"m.č.0.02" 0,64*2*2,56*2,5</t>
  </si>
  <si>
    <t>"m.č.0.03"0,64*4*2,56*2,5</t>
  </si>
  <si>
    <t>"m.č.0.04" 0,64*2*2,56*2,5</t>
  </si>
  <si>
    <t>612822021</t>
  </si>
  <si>
    <t>Omítka kapilárně aktivní vnitřních ploch s vysokou absorpcí a odparem vlhkosti do vzduchu štuk, tloušťky do 2 mm</t>
  </si>
  <si>
    <t>-1767574691</t>
  </si>
  <si>
    <t>"sanační omítky vnitřní - skladba V1.8.-sanační štuk dle kap. 7.2.5. - klenby"</t>
  </si>
  <si>
    <t>"m.č.0.01 - mimo schodiště" 10,6*1,1</t>
  </si>
  <si>
    <t>"m.č.0.02" 21,2*1,1</t>
  </si>
  <si>
    <t>"m.č.0.03"19,7*1,1</t>
  </si>
  <si>
    <t>"m.č.0.04" 18,9*1,1</t>
  </si>
  <si>
    <t>"Utěsnění proti negativnímu působení vlhkosti - skladba S.01 - sanační štuk dle kap. 7.2.2."</t>
  </si>
  <si>
    <t>"sanační omítky vnitřní - skladba S.3.1. - sanační štuk dle kap. 7.2.5. "</t>
  </si>
  <si>
    <t>919726123</t>
  </si>
  <si>
    <t>Geotextilie netkaná pro ochranu, separaci nebo filtraci měrná hmotnost přes 300 do 500 g/m2</t>
  </si>
  <si>
    <t>315712162</t>
  </si>
  <si>
    <t>"izolace podlah - sklep skladba V5.5 - ochranná textilie dle kap. 7.2.3. "</t>
  </si>
  <si>
    <t>"vytažení na stěny" 9,82</t>
  </si>
  <si>
    <t>949101111</t>
  </si>
  <si>
    <t>Lešení pomocné pracovní pro objekty pozemních staveb pro zatížení do 150 kg/m2, o výšce lešeňové podlahy do 1,9 m</t>
  </si>
  <si>
    <t>1521422632</t>
  </si>
  <si>
    <t>"sanační omítky vnitřní - skladba S.3.1. -plošné utěsnění spár a vyrovnání podkladu do tl. 15 mm dle kap. 7.2.5. - klenby"</t>
  </si>
  <si>
    <t>-494408959</t>
  </si>
  <si>
    <t>711191001</t>
  </si>
  <si>
    <t>Provedení nátěru adhezního můstku na ploše vodorovné V</t>
  </si>
  <si>
    <t>1292124586</t>
  </si>
  <si>
    <t>"Utěsnění proti negativnímu působení vlhkosti - skladba S.01 - měkčená disperzní penetrace vodou ředitelná na bázi karboxy-butadien dle kap. 7.2.2."</t>
  </si>
  <si>
    <t>24551276</t>
  </si>
  <si>
    <t>disperze pro cementovou, dvousložkovou hydroizolační hmotu</t>
  </si>
  <si>
    <t>1124096820</t>
  </si>
  <si>
    <t>132,315*0,1 "Přepočtené koeficientem množství</t>
  </si>
  <si>
    <t>711191201</t>
  </si>
  <si>
    <t>Provedení izolace proti zemní vlhkosti hydroizolační stěrkou na ploše vodorovné V dvouvrstvá na betonu</t>
  </si>
  <si>
    <t>66729193</t>
  </si>
  <si>
    <t>"izolace podlah - skladba V5.5, V5.6 - silikátová stěrka s krystalizačními účinky - 2x nátěr dle kap. 7.2.3. "</t>
  </si>
  <si>
    <t>"m.č.0.01 - schodiště" 4,05</t>
  </si>
  <si>
    <t>711192102</t>
  </si>
  <si>
    <t>Provedení izolace proti zemní vlhkosti hydroizolační stěrkou na ploše svislé S jednovrstvá na zdivu</t>
  </si>
  <si>
    <t>1755056867</t>
  </si>
  <si>
    <t>"sanační omítky vnitřní - skladba S.3.1. - difúzní stěrka proti solím 2x nátěr dle kap. 7.2.5. "</t>
  </si>
  <si>
    <t>"m.č.0.01 - schody svislá" 0,95*2,94</t>
  </si>
  <si>
    <t>"sanační omítky vnitřní - skladba V1.8-difúzní stěrka proti solím 2x nátěr dle kap. 7.2.5. - klenby"</t>
  </si>
  <si>
    <t>58581001</t>
  </si>
  <si>
    <t>stěrka hydroizolační cementová síranovzdorná pro dodatečné utěsnění sklepa a zasolených podkladů</t>
  </si>
  <si>
    <t>1469223357</t>
  </si>
  <si>
    <t>103,765*2 "Přepočtené koeficientem množství</t>
  </si>
  <si>
    <t>711192202</t>
  </si>
  <si>
    <t>Provedení izolace proti zemní vlhkosti hydroizolační stěrkou na ploše svislé S dvouvrstvá na zdivu</t>
  </si>
  <si>
    <t>1480286713</t>
  </si>
  <si>
    <t>"podlaha - vytažení na stěny 0,2 m - skladba V5.5, V5.6" 9,82</t>
  </si>
  <si>
    <t>24551050</t>
  </si>
  <si>
    <t>stěrka hydroizolační cementová kapilárně aktivní s dodatečnou krystalizací do spodní stavby</t>
  </si>
  <si>
    <t>-225399005</t>
  </si>
  <si>
    <t>130,641*2 "Přepočtené koeficientem množství</t>
  </si>
  <si>
    <t>711411001</t>
  </si>
  <si>
    <t>Provedení izolace proti povrchové a podpovrchové tlakové vodě natěradly a tmely za studena na ploše vodorovné V nátěrem penetračním</t>
  </si>
  <si>
    <t>-1532521078</t>
  </si>
  <si>
    <t>"izolace podlah - skladba V5.5., V5.6. - penetrace podkladu, bitumenový penetrační nátěr dle kap. 7.2.3. "</t>
  </si>
  <si>
    <t>711412001</t>
  </si>
  <si>
    <t>Provedení izolace proti povrchové a podpovrchové tlakové vodě natěradly a tmely za studena na ploše svislé S nátěrem penetračním</t>
  </si>
  <si>
    <t>692326006</t>
  </si>
  <si>
    <t>"izolace podlah - skladba V5.5. - penetrace podkladu, bitumenový penetrační nátěr dle kap. 7.2.3. - vytažení na stěny 0,2 m "</t>
  </si>
  <si>
    <t>"m.č.0.01" 11,8*0,2</t>
  </si>
  <si>
    <t>"m.č.0.02" 13,5*0,2</t>
  </si>
  <si>
    <t>"m.č.0.03" 9,6*0,2</t>
  </si>
  <si>
    <t>"m.č.0.04" 14,2*0,2</t>
  </si>
  <si>
    <t>11163153</t>
  </si>
  <si>
    <t>emulze asfaltová penetrační</t>
  </si>
  <si>
    <t>litr</t>
  </si>
  <si>
    <t>1448853935</t>
  </si>
  <si>
    <t>84,27*0,3 "Přepočtené koeficientem množství</t>
  </si>
  <si>
    <t>711412053.R</t>
  </si>
  <si>
    <t>Provedení izolace proti povrchové a podpovrchové tlakové vodě natěradly a tmely za studena na ploše svislé S třísložkovým systémem pro izolaci sklepů včetně dodávky materiálu</t>
  </si>
  <si>
    <t>vlastní</t>
  </si>
  <si>
    <t>-708196002</t>
  </si>
  <si>
    <t>"Utěsnění proti negativnímu působení vlhkosti - skladba S.01 -třísložkový hydroizolační systém proti negativnímu působení vlhkosti dle kap. 7.2.2."</t>
  </si>
  <si>
    <t>711812111</t>
  </si>
  <si>
    <t>Izolace proti plynu radonu nebo metanu natěradly za studena na ploše vodorovné V nátěrem bitumenovým, tl. 5 mm</t>
  </si>
  <si>
    <t>-1752786258</t>
  </si>
  <si>
    <t>"izolace podlah - skladba V5.5 - bitumenová stěrka dle kap. 7.2.3. "</t>
  </si>
  <si>
    <t>711812511</t>
  </si>
  <si>
    <t>Izolace proti plynu radonu nebo metanu natěradly za studena na ploše svislé S nátěrem bitumenovým, tl. 5 mm</t>
  </si>
  <si>
    <t>-2092781799</t>
  </si>
  <si>
    <t>"izolace podlah - skladba V5.5 - penetrace podkladu, bitumenový penetrační nátěr dle kap. 7.2.3. - vytažení na stěny 0,2 m "</t>
  </si>
  <si>
    <t>-983613237</t>
  </si>
  <si>
    <t>784331001</t>
  </si>
  <si>
    <t>Malby protiplísňové dvojnásobné, bílé v místnostech výšky do 3,80 m</t>
  </si>
  <si>
    <t>-628499035</t>
  </si>
  <si>
    <t>"sanační omítky vnitřní - skladba S.3.1. -malby na sanační omítky dle kap. 7.2.5. - klenby"</t>
  </si>
  <si>
    <t>"Utěsnění proti negativnímu působení vlhkosti - skladba S.01 - malby na sanační omítkydle kap. 7.2.2."</t>
  </si>
  <si>
    <t>"sanační omítky vnitřní - skladba S.3.1. - malby na sanační omítky dle kap. 7.2.5. "</t>
  </si>
  <si>
    <t>VRN</t>
  </si>
  <si>
    <t>VRN3</t>
  </si>
  <si>
    <t>Zařízení staveniště</t>
  </si>
  <si>
    <t>030001000</t>
  </si>
  <si>
    <t>1024</t>
  </si>
  <si>
    <t>-2142120356</t>
  </si>
  <si>
    <t>002 - Sanace vlhkosti a salinity - 1.NP</t>
  </si>
  <si>
    <t>3 - Svislé a kompletní konstrukce</t>
  </si>
  <si>
    <t>6 - Úpravy povrchů, podlahy a osazování výplní</t>
  </si>
  <si>
    <t>8 - Vedení trubní dálková a přípojná</t>
  </si>
  <si>
    <t>9 - Ostatní konstrukce a práce, bourání</t>
  </si>
  <si>
    <t>998 - Přesun hmot</t>
  </si>
  <si>
    <t>711 - Izolace proti vodě, vlhkosti a plynům</t>
  </si>
  <si>
    <t>783 - Dokončovací práce - nátěry</t>
  </si>
  <si>
    <t>784 - Dokončovací práce - malby a tapety</t>
  </si>
  <si>
    <t>VRN3 - Zařízení staveniště</t>
  </si>
  <si>
    <t>319202132</t>
  </si>
  <si>
    <t>Dodatečná izolace cihelného zdiva nízkotlakou injektáží jednořadovou mikroemulzí, tloušťka zdiva přes 150 do 300 mm</t>
  </si>
  <si>
    <t>-225751785</t>
  </si>
  <si>
    <t>"Dodatečná liniová izolace zdiva formou chemické injektáže dvouřadá dle kap. 7.2.1."</t>
  </si>
  <si>
    <t>"Výkres -- SAN 2 - D.1.1. - 1.NP - SANACE VLHKOSTI"</t>
  </si>
  <si>
    <t>"m.č.1.03.02" (2,57+0,5+0,5)*2</t>
  </si>
  <si>
    <t>319202135</t>
  </si>
  <si>
    <t>Dodatečná izolace cihelného zdiva nízkotlakou injektáží jednořadovou mikroemulzí, tloušťka zdiva přes 600 do 750 mm</t>
  </si>
  <si>
    <t>428224442</t>
  </si>
  <si>
    <t>"m.č.1.04.07" (1,485+1,487)*2</t>
  </si>
  <si>
    <t>"m.č.1.05.02+03" (1,44+1,493+0,74)*2</t>
  </si>
  <si>
    <t>"m.č.1.02 "(1,483+0,125*2+4,415)*2</t>
  </si>
  <si>
    <t>"m.č.1.03.04+05+1.06" (4,15+1,493+1,489*2+1,49+5,61+1,4+0,86+1,033)*2</t>
  </si>
  <si>
    <t>"m.č.1.03.03" (1,49*5+0,17+2,72+1,53+0,82)*2</t>
  </si>
  <si>
    <t>"m.č.1.03.01, 1.01, 1.04.05" (0,3+2,126+1,49*2)*2</t>
  </si>
  <si>
    <t>1821551358</t>
  </si>
  <si>
    <t>"m.č.1.04.07" (1,395+1,415+0,51)*2</t>
  </si>
  <si>
    <t>"m.č.1.05.02+03" (0,465+0,33+3,845+2,015+1,66)*2</t>
  </si>
  <si>
    <t>"m.č.1.02 - vodorovná + svislá" (0,545+0,905+0,22)*2+0,63*2*2</t>
  </si>
  <si>
    <t>"m.č.1.03.04+05" (1,925+2,085+3,845+0,36+1,015+1,33+1,38)*2</t>
  </si>
  <si>
    <t>"m.č.1.03.03" (0,895+1,49+1,5+2,495+1,11+1,01+1,51)*2</t>
  </si>
  <si>
    <t>"m.č.1.03.01" (1,985+1,435+1,438+1,362)*2</t>
  </si>
  <si>
    <t>36908084</t>
  </si>
  <si>
    <t>"m.č.1.02" (1,82+2,99+0,9/2)*(0,9+0,3)</t>
  </si>
  <si>
    <t>"Sanační omítka vnitřní - skladba S.3.2. - sanační postřik vnitřních stěn nanášený celoplošně ručně dle kap. 7.2.5. do 0,9 m"</t>
  </si>
  <si>
    <t>"m.č.1.04.07, 1.05.02-03" 0,9*(5,64+4,29+9,85)</t>
  </si>
  <si>
    <t>"m.č.1.02" 0,9*(3,32+0,68+0,66+1,22+1,31+6,73+1,39) "*"</t>
  </si>
  <si>
    <t>"m.č.1.03.04" 0,9*(1,50)</t>
  </si>
  <si>
    <t>"m.č.1.03.05" 0,9*(4,93+1,49+3,98)</t>
  </si>
  <si>
    <t>"m.č.1.06" 0,9*10,28 "*"</t>
  </si>
  <si>
    <t>"m.č.1.03.03" 0,9*1,49*5</t>
  </si>
  <si>
    <t>"m.č.1.03.01+1.01+1.04.05" 0,9*(3,35+0,56+0,58+3,86+1,33+0,2+0,22) "*"</t>
  </si>
  <si>
    <t>"Sanační omítka vnitřní - skladba S.3.3. - sanační postřik vnitřních stěn nanášený celoplošně ručně dle kap. 7.2.5. výška dle nábytku"</t>
  </si>
  <si>
    <t>"m.č.1.03.02" 3,19*(3,32+0,6) "*"</t>
  </si>
  <si>
    <t>"m.č.1.03.04" 3,19*(4,81+5,19)</t>
  </si>
  <si>
    <t>"m.č.1.03.05" 3,19*(2,52+1,97+0,60+1,28)</t>
  </si>
  <si>
    <t>"m.č.1.03.03" 3,19*(8,75+1,77+1,78+3,01+1,3+5,57+4,19)</t>
  </si>
  <si>
    <t>"m.č.1.03.01+1.01+1.04.05" 3,19*(5,06+0,36+4,51+4,51) "*"</t>
  </si>
  <si>
    <t>"m.č.1.06" 3,19*0,978 "*"</t>
  </si>
  <si>
    <t>"*" "Revize IV"</t>
  </si>
  <si>
    <t>-1449939891</t>
  </si>
  <si>
    <t>"m.č.1.04.07, 1.05.02-03" 0,3*(5,635+4,29+9,845)</t>
  </si>
  <si>
    <t>"m.č.1.02" 0,3*(3,32+0,68+0,66+1,22+2,57+1,435+6,725)</t>
  </si>
  <si>
    <t>"m.č.1.03.02" 0,3*4,9 "*"</t>
  </si>
  <si>
    <t>"m.č.1.03.04" 0,3*(11,54+0,66)</t>
  </si>
  <si>
    <t>"m.č.1.03.05" 0,3*16,76</t>
  </si>
  <si>
    <t>"m.č.1.06" 0,3*10,279 "*"</t>
  </si>
  <si>
    <t>"m.č.1.03.03" 0,3*(28,13+4,19)</t>
  </si>
  <si>
    <t>"m.č.1.03.01+1.01+1.04.05" 0,3*(4,5+8,77+0,56+0,58+3,86) "*"</t>
  </si>
  <si>
    <t>"Utěsnění proti negativnímu působení vlhkosti - skladba S.01 - uutěsnění spár zdiva sanační omítkou dle kap. 7.2.2."</t>
  </si>
  <si>
    <t>"Sanační omítka vnitřní - skladba S.3.2. - utěsnění spár zdiva a vyrovnání sanační omítkou dle kap. 7.2.5. do 0,9 m"</t>
  </si>
  <si>
    <t>"Sanační omítka vnitřní - skladba S.3.3. - utěsnění spár zdiva a vyrovnání sanační omítkou dle kap. 7.2.5. výška dle nábytku"</t>
  </si>
  <si>
    <t>"m.č.1.03.04" 3,19*(4,86+5,19+0,66)</t>
  </si>
  <si>
    <t>-544733992</t>
  </si>
  <si>
    <t>-1350008820</t>
  </si>
  <si>
    <t>"Utěsnění proti negativnímu působení vlhkosti - skladba S.01 - hydrofilní jádrová sanační omítka  tl. 25 mm dle kap. 7.2.2."</t>
  </si>
  <si>
    <t>"m.č.1.02" (1,82+2,99+0,9/2)*(0,9+0,3)*2,5</t>
  </si>
  <si>
    <t>"Sanační omítka vnitřní - skladba S.3.2. - hydrofilní jádrová sanační omítka  tl. 25 mm dle kap. 7.2.5. do 0,9 m"</t>
  </si>
  <si>
    <t>"m.č.1.04.07, 1.05.02-03" 0,9*(5,64+4,29+9,85)*2,5</t>
  </si>
  <si>
    <t>"m.č.1.03.04" 0,9*(1,50)*2,5</t>
  </si>
  <si>
    <t>"m.č.1.03.05" 0,9*(4,93+1,49+3,98)*2,5</t>
  </si>
  <si>
    <t>"m.č.1.03.03" 0,9*1,49*5*2,5</t>
  </si>
  <si>
    <t>"m.č.1.02" 0,9*(3,32+0,68+0,66+1,22+1,31+6,73+1,39)*2,5 "*"</t>
  </si>
  <si>
    <t>"m.č.1.06" 0,9*10,28*2,5 "*"</t>
  </si>
  <si>
    <t>"m.č.1.03.01+1.01+1.04.05" 0,9*(3,35+0,56+0,58+3,86+1,33+0,2+0,22)*2,5 "*"</t>
  </si>
  <si>
    <t>1983230865</t>
  </si>
  <si>
    <t>"Sanační omítka vnitřní - skladba S.3.2. - štuk na hydrofilní jádrovou sanační omítku  tl. 2 mm dle kap. 7.2.5. do 0,9 m"</t>
  </si>
  <si>
    <t>622131151</t>
  </si>
  <si>
    <t>Sanační postřik vnějších ploch nanášený ručně celoplošně stěn</t>
  </si>
  <si>
    <t>1025120554</t>
  </si>
  <si>
    <t>"Sanační omítky vnější - skladba S.5.1. - sanační postřik plnoplošný ručně dle kap. 7.2.6."</t>
  </si>
  <si>
    <t>"JIH" ((1,42+1,35)/2*9,34+(1,35+0,89)/2*3,96+(0,89+1,22)/2*1,56+(1,22+1,49)/2*11,7)</t>
  </si>
  <si>
    <t>"ZÁPAD"((1,42+1,59)/2*11,19+1,88*(0,44+1,92)+1,87*0,69+(1,87+2,04)/2*2,6)</t>
  </si>
  <si>
    <t>"SEVER" ((2,17+2,11)/2*5,72+(2,11+2,22)/2*8,05+(0,38+0,51)*1,52+(2,19+2,12)/2*5,54+(2,12+1,9)/2*5,71)</t>
  </si>
  <si>
    <t>"VÝCHOD" ((2,12+1,9)/2*2,63+(1,9+1,47)/2*15,394)</t>
  </si>
  <si>
    <t>622311101</t>
  </si>
  <si>
    <t>Omítka vápenná vnějších ploch nanášená ručně jednovrstvá, tloušťky do 15 mm hrubá nezatřená stěn</t>
  </si>
  <si>
    <t>-189954683</t>
  </si>
  <si>
    <t>"JIH" ((1,42+1,35)/2*9,34+(1,35+0,89)/2*3,82+(0,89+1,22)/2*1,42+(1,22+1,49)/2*11,7)*3</t>
  </si>
  <si>
    <t>"ZÁPAD"((1,42+1,59)/2*11,19+1,88*(0,44+1,92)+1,87*0,69+(1,87+2,04)/2*2,6)*3</t>
  </si>
  <si>
    <t>"SEVER" ((2,17+2,11)/2*5,72+(2,11+2,22)/2*8,05+(0,38+0,51)*1,52+(2,19+2,12)/2*5,54+(2,12+1,9)/2*5,71)*3</t>
  </si>
  <si>
    <t>"VÝCHOD" ((2,12+1,9)/2*2,63+(1,9+1,47)/2*15,394)*3</t>
  </si>
  <si>
    <t>622311191</t>
  </si>
  <si>
    <t>Omítka vápenná vnějších ploch nanášená ručně Příplatek k cenám za každých dalších i započatých 5 mm tloušťky omítky přes 15 mm stěn</t>
  </si>
  <si>
    <t>213070005</t>
  </si>
  <si>
    <t>622324411</t>
  </si>
  <si>
    <t>Omítka sanační vnějších ploch podkladní (vyrovnávací) tloušťky do 15 mm nanášená ručně stěn</t>
  </si>
  <si>
    <t>-1280026383</t>
  </si>
  <si>
    <t>"Sanační omítky vnější - skladba S.5.1. -plošné utěsnění spár a vyrovnání zdiva dle kap. 7.2.6."</t>
  </si>
  <si>
    <t>622327121</t>
  </si>
  <si>
    <t>Omítka sanační vnějších ploch tepelněizolační nanášená ručně stěn</t>
  </si>
  <si>
    <t>-1017913866</t>
  </si>
  <si>
    <t>"Sanační omítky vnější - skladba S.5.1. - sanační tepelně izolační omítka tl. 25 mm dle kap. 7.2.6."</t>
  </si>
  <si>
    <t>"JIH" ((1,42+1,35)/2*9,34+(1,35+0,89)/2*3,96+(0,89+1,22)/2*156+(1,22+1,49)/2*11,7)</t>
  </si>
  <si>
    <t>622327191</t>
  </si>
  <si>
    <t>Omítka sanační vnějších ploch tepelněizolační Příplatek k cenám za každých dalších i započatých 5 mm tloušťky omítky přes 15 mm stěn</t>
  </si>
  <si>
    <t>-2005987516</t>
  </si>
  <si>
    <t>311,119*2 "Přepočtené koeficientem množství</t>
  </si>
  <si>
    <t>622328231</t>
  </si>
  <si>
    <t>Sanační štuk vnějších ploch tloušťky do 3 mm stěn</t>
  </si>
  <si>
    <t>66991175</t>
  </si>
  <si>
    <t>"Sanační omítky vnější - skladba S.5.1. - vnější vápenný sanační štuk dle kap. 7.2.6."</t>
  </si>
  <si>
    <t>Vedení trubní dálková a přípojná</t>
  </si>
  <si>
    <t>212755212</t>
  </si>
  <si>
    <t>Trativody bez lože a obsypu z drenážních trubek plastových flexibilních DN 65 mm</t>
  </si>
  <si>
    <t>-1819478548</t>
  </si>
  <si>
    <t xml:space="preserve">"Odvětrání radonu - sběrné potrubí DN 110 v podlahách" </t>
  </si>
  <si>
    <t>"m.č.1.04.07, 1.05.02, 1.05.03" 32</t>
  </si>
  <si>
    <t>"m.č.1.02" 14</t>
  </si>
  <si>
    <t>"m.č.1.03.02" 9</t>
  </si>
  <si>
    <t>"m.č.1.06, 1.03.04, 1.03.05" 32</t>
  </si>
  <si>
    <t>"m.č.1.03.03" 48</t>
  </si>
  <si>
    <t>"m.č.1.03.01, 1.01.1.04.01-05" 46</t>
  </si>
  <si>
    <t>28654514</t>
  </si>
  <si>
    <t>tvarovka T-kus PE drenážního systému budov DN 65</t>
  </si>
  <si>
    <t>850943066</t>
  </si>
  <si>
    <t>"m.č.1.04.07, 1.05.02, 1.05.03" 2</t>
  </si>
  <si>
    <t>"m.č.1.06, 1.03.04, 1.03.05" 2</t>
  </si>
  <si>
    <t>"m.č.1.03.02"1</t>
  </si>
  <si>
    <t>"m.č.1.03.03" 6</t>
  </si>
  <si>
    <t>"m.č.1.03.01, 1.01.1.04.01-05" 5</t>
  </si>
  <si>
    <t>28654528</t>
  </si>
  <si>
    <t>uzavírací zátka PE drenážního potrubí systému budov DN 65</t>
  </si>
  <si>
    <t>1046304239</t>
  </si>
  <si>
    <t>"m.č.1.03.03" 1</t>
  </si>
  <si>
    <t>"m.č.1.03.01"1</t>
  </si>
  <si>
    <t>871263120</t>
  </si>
  <si>
    <t>Montáž kanalizačního potrubí z tvrdého PVC-U hladkého plnostěnného tuhost SN 4 DN 110</t>
  </si>
  <si>
    <t>-103642156</t>
  </si>
  <si>
    <t>28611114</t>
  </si>
  <si>
    <t>trubka kanalizační PVC DN 110x2000mm SN4</t>
  </si>
  <si>
    <t>-1150929078</t>
  </si>
  <si>
    <t>26*1,03 "Přepočtené koeficientem množství</t>
  </si>
  <si>
    <t>28611113</t>
  </si>
  <si>
    <t>trubka kanalizační PVC DN 110x1000mm SN4</t>
  </si>
  <si>
    <t>-1452058583</t>
  </si>
  <si>
    <t>5*1,03 "Přepočtené koeficientem množství</t>
  </si>
  <si>
    <t>877260310</t>
  </si>
  <si>
    <t>Montáž tvarovek na kanalizačním plastovém potrubí z PP nebo PVC-U hladkého plnostěnného kolen, víček nebo hrdlových uzávěrů DN 100</t>
  </si>
  <si>
    <t>-265480216</t>
  </si>
  <si>
    <t>28611349</t>
  </si>
  <si>
    <t>koleno kanalizační PVC KG 110x15°</t>
  </si>
  <si>
    <t>-1065398351</t>
  </si>
  <si>
    <t>28611351</t>
  </si>
  <si>
    <t>koleno kanalizační PVC KG 110x45°</t>
  </si>
  <si>
    <t>1495718348</t>
  </si>
  <si>
    <t>28611424</t>
  </si>
  <si>
    <t>odbočka kanalizační plastová s hrdlem KG 110/110/87°</t>
  </si>
  <si>
    <t>1667451983</t>
  </si>
  <si>
    <t>28611387</t>
  </si>
  <si>
    <t>odbočka kanalizační plastová s hrdlem KG 110/110/45°</t>
  </si>
  <si>
    <t>1215025018</t>
  </si>
  <si>
    <t>28611584</t>
  </si>
  <si>
    <t>zátka kanalizace plastové KG DN 100</t>
  </si>
  <si>
    <t>1523078410</t>
  </si>
  <si>
    <t>649847696</t>
  </si>
  <si>
    <t>"izolace podlah - skladba V3.1, V3.2, V4.1. nebo V4.2 - ochrana izolace dle kap. 7.2.3. "</t>
  </si>
  <si>
    <t>"m.č.1.05.02, 1.05.03, 1.04.07" 37,574</t>
  </si>
  <si>
    <t>"m.č.1.03.02+1.03.04+1.03.05+1.03.03" 105,012</t>
  </si>
  <si>
    <t>"m.č.1.02+1.06+1.03.01+1.01+1.04.01+05" 10,435+95,615 "*"</t>
  </si>
  <si>
    <t>"vytažení na stěny"40,2</t>
  </si>
  <si>
    <t>288,836*2 "Přepočtené koeficientem množství</t>
  </si>
  <si>
    <t>-1343264214</t>
  </si>
  <si>
    <t>-1389778411</t>
  </si>
  <si>
    <t>"Utěsnění proti negativnímu působení vlhkosti - skladba S.01 - sanační štuk tl. 2 mm dle kap. 7.2.2."</t>
  </si>
  <si>
    <t>"m.č.1.2" (1,75+2,59+0,9/2)*(0,9+0,3)</t>
  </si>
  <si>
    <t>-1300579533</t>
  </si>
  <si>
    <t>5,748*0,1 "Přepočtené koeficientem množství</t>
  </si>
  <si>
    <t>453009502</t>
  </si>
  <si>
    <t>"izolace podlah - skladba V5.7 - silikátová stěrka s krystalizačními účinky - 2x nátěr dle kap. 7.2.3. "</t>
  </si>
  <si>
    <t>"m.č.1.02 - schodiště - skladba V5.7"  1,634</t>
  </si>
  <si>
    <t>"izolace podlah - SKLADBY V3.1, V3.2, V4.1. nebo V4.2 - silikátová stěrka s krystalizačními účinky - 2x nátěr dle kap. 7.2.3. "</t>
  </si>
  <si>
    <t>"m.č.1.03.02+1.03.04+1.03.05+1.03.03" 105,012 "*"</t>
  </si>
  <si>
    <t>-1425554413</t>
  </si>
  <si>
    <t>"Sanační omítka vnitřní - skladba S.3.2. - difúzní stěrka  dle kap. 7.2.5. do 0,9 m"</t>
  </si>
  <si>
    <t>"Sanační omítka vnitřní - skladba S.3.3. - difúzní stěrka  dle kap. 7.2.5. výška dle nábytku"</t>
  </si>
  <si>
    <t>"Sanační omítky vnější - skladba S.5.1. - difúzní stěrka dle kap. 7.2.6."</t>
  </si>
  <si>
    <t>1,6*87,983</t>
  </si>
  <si>
    <t>714286557</t>
  </si>
  <si>
    <t>408,405*2 "Přepočtené koeficientem množství</t>
  </si>
  <si>
    <t>1145983282</t>
  </si>
  <si>
    <t>"m.č.1.02 - schody svislá" 1,815*0,63</t>
  </si>
  <si>
    <t>"podlaha - vytažení na stěny 0,2 m - SKLADBY V3.1, V3.2, V4.1. nebo V4.2" 40,2</t>
  </si>
  <si>
    <t>-1868968010</t>
  </si>
  <si>
    <t>371,146*2 "Přepočtené koeficientem množství</t>
  </si>
  <si>
    <t>1388219718</t>
  </si>
  <si>
    <t>"izolace podlah - skladba S5.7 - bitumenová penetrace dle kap. 7.2.3. "</t>
  </si>
  <si>
    <t>"m.č.1.02 - schodiště - skladba S5.7" 1,634</t>
  </si>
  <si>
    <t>"izolace podlah - SKLADBY V3.1, V3.2, V4.1. nebo V4.2 - bitumenová penetrace dle kap. 7.2.3. "</t>
  </si>
  <si>
    <t>259393396</t>
  </si>
  <si>
    <t>"izolace podlah - SKLADBY V3.1, V3.2, V4.1. nebo V4.2 - penetrace podkladu, bitumenový penetrační nátěr dle kap. 7.2.3. - vytažení na stěny 0,3 m "</t>
  </si>
  <si>
    <t>"m.č.1.2" (1,75+2,59+0,9/2)*0,3</t>
  </si>
  <si>
    <t>1304407056</t>
  </si>
  <si>
    <t>291,04*0,3 "Přepočtené koeficientem množství</t>
  </si>
  <si>
    <t>1539882494</t>
  </si>
  <si>
    <t>1220606336</t>
  </si>
  <si>
    <t>"izolace podlah - SKLADBY V3.1, V3.2, V4.1. nebo V4.2 - bitumenová stěrka dle kap. 7.2.3. "</t>
  </si>
  <si>
    <t>488143045</t>
  </si>
  <si>
    <t>1077020095</t>
  </si>
  <si>
    <t>783823133</t>
  </si>
  <si>
    <t>Penetrační nátěr omítek hladkých omítek hladkých, zrnitých tenkovrstvých nebo štukových stupně členitosti 1 a 2 silikátový</t>
  </si>
  <si>
    <t>564615892</t>
  </si>
  <si>
    <t>"Sanační omítky vnější - skladba S.5.1 - hydrofobní silikátová barva na sanační omítky vnější dle kap. 7.2.6."</t>
  </si>
  <si>
    <t>783826313</t>
  </si>
  <si>
    <t>Nátěr omítek se schopností překlenutí trhlin mikroarmovací silikátový</t>
  </si>
  <si>
    <t>-634622890</t>
  </si>
  <si>
    <t>783826615</t>
  </si>
  <si>
    <t>Hydrofobizační nátěr omítek silikonový, transparentní, povrchů hladkých omítek hladkých, zrnitých tenkovrstvých nebo štukových stupně členitosti 1 a 2</t>
  </si>
  <si>
    <t>565788454</t>
  </si>
  <si>
    <t>-273552712</t>
  </si>
  <si>
    <t>"Sanační omítka vnitřní - skladba S.3.2. - silikátová malba na sanační omítky 2x nátěr dle kap. 7.2.5. do 0,9 m"</t>
  </si>
  <si>
    <t>-197352537</t>
  </si>
  <si>
    <t>03 - TZB</t>
  </si>
  <si>
    <t>01 - ZTI</t>
  </si>
  <si>
    <t>Líbeznice</t>
  </si>
  <si>
    <t>Krajovský</t>
  </si>
  <si>
    <t xml:space="preserve">    8 - Vedení trubní dálková a přípojná</t>
  </si>
  <si>
    <t xml:space="preserve">    725 - Zdravotechnika - zařizovací předměty</t>
  </si>
  <si>
    <t xml:space="preserve">    726 - Zdravotechnika - předstěnové instalace</t>
  </si>
  <si>
    <t xml:space="preserve">    732 - Ústřední vytápění - strojovny</t>
  </si>
  <si>
    <t xml:space="preserve">    751 - Vzduchotechnika</t>
  </si>
  <si>
    <t>Ostatní - Ostatní</t>
  </si>
  <si>
    <t>894812001</t>
  </si>
  <si>
    <t>Revizní a čistící šachta z PP šachtové dno DN 400/150 přímý tok</t>
  </si>
  <si>
    <t>1465155321</t>
  </si>
  <si>
    <t>894812033</t>
  </si>
  <si>
    <t>Revizní a čistící šachta z PP DN 400 šachtová roura korugovaná bez hrdla světlé hloubky 2000 mm</t>
  </si>
  <si>
    <t>-1521898222</t>
  </si>
  <si>
    <t>894812041</t>
  </si>
  <si>
    <t>Příplatek k rourám revizní a čistící šachty z PP DN 400 za uříznutí šachtové roury</t>
  </si>
  <si>
    <t>-1099654226</t>
  </si>
  <si>
    <t>894812062</t>
  </si>
  <si>
    <t>Revizní a čistící šachta z PP DN 400 poklop litinový s betonovým rámem pro třídu zatížení B125</t>
  </si>
  <si>
    <t>1898200157</t>
  </si>
  <si>
    <t>721173401</t>
  </si>
  <si>
    <t>Potrubí kanalizační z PVC SN 4 svodné DN 110</t>
  </si>
  <si>
    <t>-1740706746</t>
  </si>
  <si>
    <t>721173402</t>
  </si>
  <si>
    <t>Potrubí kanalizační z PVC SN 4 svodné DN 125</t>
  </si>
  <si>
    <t>1068328383</t>
  </si>
  <si>
    <t>721173403</t>
  </si>
  <si>
    <t>Potrubí kanalizační z PVC SN 4 svodné DN 160</t>
  </si>
  <si>
    <t>-1603059301</t>
  </si>
  <si>
    <t>721173722</t>
  </si>
  <si>
    <t>Potrubí kanalizační z PE připojovací DN 40</t>
  </si>
  <si>
    <t>1039251627</t>
  </si>
  <si>
    <t>721174026</t>
  </si>
  <si>
    <t>Potrubí kanalizační z PP odpadní DN 125</t>
  </si>
  <si>
    <t>1933101249</t>
  </si>
  <si>
    <t>28615604</t>
  </si>
  <si>
    <t>čistící tvarovka odpadní pro vysoké teploty HTRE DN 125</t>
  </si>
  <si>
    <t>-1058736097</t>
  </si>
  <si>
    <t>721174041</t>
  </si>
  <si>
    <t>Potrubí kanalizační z PP připojovací DN 32</t>
  </si>
  <si>
    <t>-87335731</t>
  </si>
  <si>
    <t>721174042</t>
  </si>
  <si>
    <t>Potrubí kanalizační z PP připojovací DN 40</t>
  </si>
  <si>
    <t>-87055598</t>
  </si>
  <si>
    <t>721174043</t>
  </si>
  <si>
    <t>Potrubí kanalizační z PP připojovací DN 50</t>
  </si>
  <si>
    <t>-316647403</t>
  </si>
  <si>
    <t>721174044</t>
  </si>
  <si>
    <t>Potrubí kanalizační z PP připojovací DN 75</t>
  </si>
  <si>
    <t>-734413938</t>
  </si>
  <si>
    <t>721174045</t>
  </si>
  <si>
    <t>Potrubí kanalizační z PP připojovací DN 110</t>
  </si>
  <si>
    <t>-462918434</t>
  </si>
  <si>
    <t>721211405</t>
  </si>
  <si>
    <t>Vpusť podlahová s vodorovným odtokem DN 40/50 s automatickým a ručním uzávěrem proti vzduté vodě mřížka nerez 115x115</t>
  </si>
  <si>
    <t>-352107023</t>
  </si>
  <si>
    <t>721242115</t>
  </si>
  <si>
    <t>Lapač střešních splavenin z PP s kulovým kloubem na odtoku DN 110</t>
  </si>
  <si>
    <t>-147226732</t>
  </si>
  <si>
    <t>721273153</t>
  </si>
  <si>
    <t>Hlavice ventilační polypropylen PP DN 110</t>
  </si>
  <si>
    <t>-696047711</t>
  </si>
  <si>
    <t>721274103</t>
  </si>
  <si>
    <t>Přivzdušňovací ventil venkovní odpadních potrubí DN 110</t>
  </si>
  <si>
    <t>-870092548</t>
  </si>
  <si>
    <t>721290111</t>
  </si>
  <si>
    <t>Zkouška těsnosti potrubí kanalizace vodou DN do 125</t>
  </si>
  <si>
    <t>634244889</t>
  </si>
  <si>
    <t>721290112</t>
  </si>
  <si>
    <t>Zkouška těsnosti potrubí kanalizace vodou DN 150/DN 200</t>
  </si>
  <si>
    <t>-2080767349</t>
  </si>
  <si>
    <t>721910922</t>
  </si>
  <si>
    <t>Pročištění svodů ležatých DN do 300</t>
  </si>
  <si>
    <t>1207541535</t>
  </si>
  <si>
    <t>721910942</t>
  </si>
  <si>
    <t>Pročištění lapačů střešních splavenin</t>
  </si>
  <si>
    <t>-1767784058</t>
  </si>
  <si>
    <t>998721313</t>
  </si>
  <si>
    <t>Přesun hmot procentní pro vnitřní kanalizaci ruční v objektech v přes 12 do 24 m</t>
  </si>
  <si>
    <t>544126847</t>
  </si>
  <si>
    <t>722130105</t>
  </si>
  <si>
    <t>Potrubí pro zavodněný požární systém ocelové hladké pozinkované spojované lisováním D 35x1,5 mm</t>
  </si>
  <si>
    <t>1226720135</t>
  </si>
  <si>
    <t>722130106</t>
  </si>
  <si>
    <t>Potrubí pro zavodněný požární systém ocelové hladké pozinkované spojované lisováním D 42x1,5 mm</t>
  </si>
  <si>
    <t>1934965595</t>
  </si>
  <si>
    <t>722174002</t>
  </si>
  <si>
    <t>Potrubí vodovodní plastové PPR S3,2 spojované svařováním D 20x2,8 mm</t>
  </si>
  <si>
    <t>-1765014497</t>
  </si>
  <si>
    <t>722174003</t>
  </si>
  <si>
    <t>Potrubí vodovodní plastové PPR S3,2 spojované svařováním D 25x3,5 mm</t>
  </si>
  <si>
    <t>1340080463</t>
  </si>
  <si>
    <t>722174004</t>
  </si>
  <si>
    <t>Potrubí vodovodní plastové PPR S3,2 spojované svařováním D 32x4,4 mm</t>
  </si>
  <si>
    <t>-681519636</t>
  </si>
  <si>
    <t>722175002</t>
  </si>
  <si>
    <t>Potrubí vodovodní plastové vícevrstvé PP-RCT S3,2 s hliníkovou fólií spojované svařováním D 20x2,8 mm</t>
  </si>
  <si>
    <t>-1265222200</t>
  </si>
  <si>
    <t>722175003</t>
  </si>
  <si>
    <t>Potrubí vodovodní plastové vícevrstvé PP-RCT S3,2 s hliníkovou fólií spojované svařováním D 25x3,5 mm</t>
  </si>
  <si>
    <t>-1033310131</t>
  </si>
  <si>
    <t>722175004</t>
  </si>
  <si>
    <t>Potrubí vodovodní plastové vícevrstvé PP-RCT S3,2 s hliníkovou fólií spojované svařováním D 32x4,4 mm</t>
  </si>
  <si>
    <t>-346781000</t>
  </si>
  <si>
    <t>722175005</t>
  </si>
  <si>
    <t>Potrubí vodovodní plastové vícevrstvé PP-RCT S3,2 s hliníkovou fólií spojované svařováním D 40x5,5 mm</t>
  </si>
  <si>
    <t>1234049481</t>
  </si>
  <si>
    <t>722175006</t>
  </si>
  <si>
    <t>Potrubí vodovodní plastové vícevrstvé PP-RCT S3,2 s hliníkovou fólií spojované svařováním D 50x6,9 mm</t>
  </si>
  <si>
    <t>-523901458</t>
  </si>
  <si>
    <t>722181114</t>
  </si>
  <si>
    <t>Ochrana vodovodního potrubí plstěnými pásy DN 32 a DN 40 mm</t>
  </si>
  <si>
    <t>1146523228</t>
  </si>
  <si>
    <t>30+15</t>
  </si>
  <si>
    <t>722181221</t>
  </si>
  <si>
    <t>Ochrana vodovodního potrubí přilepenými termoizolačními trubicemi z PE tl přes 6 do 9 mm DN do 22 mm</t>
  </si>
  <si>
    <t>-1559403627</t>
  </si>
  <si>
    <t>722181222</t>
  </si>
  <si>
    <t>Ochrana vodovodního potrubí přilepenými termoizolačními trubicemi z PE tl přes 6 do 9 mm DN přes 22 do 45 mm</t>
  </si>
  <si>
    <t>1757453373</t>
  </si>
  <si>
    <t>220+6</t>
  </si>
  <si>
    <t>722181232</t>
  </si>
  <si>
    <t>Ochrana vodovodního potrubí přilepenými termoizolačními trubicemi z PE tl přes 9 do 13 mm DN přes 22 do 45 mm</t>
  </si>
  <si>
    <t>418352990</t>
  </si>
  <si>
    <t>60+45</t>
  </si>
  <si>
    <t>722181233</t>
  </si>
  <si>
    <t>Ochrana vodovodního potrubí přilepenými termoizolačními trubicemi z PE tl přes 9 do 13 mm DN přes 45 do 63 mm</t>
  </si>
  <si>
    <t>-2020341529</t>
  </si>
  <si>
    <t>722181241</t>
  </si>
  <si>
    <t>Ochrana vodovodního potrubí přilepenými termoizolačními trubicemi z PE tl přes 13 do 20 mm DN do 22 mm</t>
  </si>
  <si>
    <t>-739591499</t>
  </si>
  <si>
    <t>722181251.R</t>
  </si>
  <si>
    <t>Ochrana vodovodního potrubí přilepenými termoizolačními trubicemi z PE tl přes 20 do 30 mm DN do 25 mm</t>
  </si>
  <si>
    <t>1774791256</t>
  </si>
  <si>
    <t>722181252.R</t>
  </si>
  <si>
    <t>Ochrana vodovodního potrubí přilepenými termoizolačními trubicemi z PE tl přes 20 do 40 mm DN přes 22 do 45 mm</t>
  </si>
  <si>
    <t>800653105</t>
  </si>
  <si>
    <t>60+20</t>
  </si>
  <si>
    <t>722181253.R</t>
  </si>
  <si>
    <t>Ochrana vodovodního potrubí přilepenými termoizolačními trubicemi z PE tl přes 20 do 40 mm DN přes 45 do 63 mm</t>
  </si>
  <si>
    <t>1641934783</t>
  </si>
  <si>
    <t>722221134</t>
  </si>
  <si>
    <t>Ventil výtokový G 1/2" s jedním závitem</t>
  </si>
  <si>
    <t>1233310733</t>
  </si>
  <si>
    <t>722224115</t>
  </si>
  <si>
    <t>Kohout plnicí nebo vypouštěcí G 1/2" PN 10 s jedním závitem</t>
  </si>
  <si>
    <t>-1859494698</t>
  </si>
  <si>
    <t>722230105.R</t>
  </si>
  <si>
    <t>Ventil přímý G 1/2" Kemper</t>
  </si>
  <si>
    <t>418856436</t>
  </si>
  <si>
    <t>722231073</t>
  </si>
  <si>
    <t>Ventil zpětný mosazný G 3/4" PN 10 do 110°C se dvěma závity</t>
  </si>
  <si>
    <t>-428404018</t>
  </si>
  <si>
    <t>722231076</t>
  </si>
  <si>
    <t>Ventil zpětný mosazný G 6/4" PN 10 do 110°C se dvěma závity</t>
  </si>
  <si>
    <t>1170680524</t>
  </si>
  <si>
    <t>722231144</t>
  </si>
  <si>
    <t>Ventil závitový pojistný rohový G 5/4"</t>
  </si>
  <si>
    <t>-457897511</t>
  </si>
  <si>
    <t>722231204.R</t>
  </si>
  <si>
    <t>Ventil zkušební</t>
  </si>
  <si>
    <t>1839915376</t>
  </si>
  <si>
    <t>722231205</t>
  </si>
  <si>
    <t>Ventil redukční mosazný G 6/4" PN 6 do 25°C s 2x vnitřním závitem bez manometru</t>
  </si>
  <si>
    <t>1842755593</t>
  </si>
  <si>
    <t>722232043</t>
  </si>
  <si>
    <t>Kohout kulový přímý G 1/2" PN 42 do 185°C vnitřní závit</t>
  </si>
  <si>
    <t>-1819730323</t>
  </si>
  <si>
    <t>722232044</t>
  </si>
  <si>
    <t>Kohout kulový přímý G 3/4" PN 42 do 185°C vnitřní závit</t>
  </si>
  <si>
    <t>959088078</t>
  </si>
  <si>
    <t>722232045</t>
  </si>
  <si>
    <t>Kohout kulový přímý G 1" PN 42 do 185°C vnitřní závit</t>
  </si>
  <si>
    <t>472649510</t>
  </si>
  <si>
    <t>722232047</t>
  </si>
  <si>
    <t>Kohout kulový přímý G 6/4" PN 42 do 185°C vnitřní závit</t>
  </si>
  <si>
    <t>1457378230</t>
  </si>
  <si>
    <t>722232063</t>
  </si>
  <si>
    <t>Kohout kulový přímý G 1" PN 42 do 185°C vnitřní závit s vypouštěním</t>
  </si>
  <si>
    <t>-2045965208</t>
  </si>
  <si>
    <t>722232064</t>
  </si>
  <si>
    <t>Kohout kulový přímý G 5/4" PN 42 do 185°C vnitřní závit s vypouštěním</t>
  </si>
  <si>
    <t>-605159170</t>
  </si>
  <si>
    <t>722232065</t>
  </si>
  <si>
    <t>Kohout kulový přímý G 6/4" PN 42 do 185°C vnitřní závit s vypouštěním</t>
  </si>
  <si>
    <t>-1657301537</t>
  </si>
  <si>
    <t>722263210</t>
  </si>
  <si>
    <t>Vodoměr závitový jednovtokový suchoběžný dálkový odečet do 100°C G 3/4"x 130 R100 Qn 4,0 m3/h horizont</t>
  </si>
  <si>
    <t>-1581017319</t>
  </si>
  <si>
    <t>SV</t>
  </si>
  <si>
    <t>TUV</t>
  </si>
  <si>
    <t>722290234</t>
  </si>
  <si>
    <t>Proplach a dezinfekce vodovodního potrubí DN do 80</t>
  </si>
  <si>
    <t>-28059129</t>
  </si>
  <si>
    <t>722290246</t>
  </si>
  <si>
    <t>Zkouška těsnosti vodovodního potrubí plastového DN do 40</t>
  </si>
  <si>
    <t>-1908133322</t>
  </si>
  <si>
    <t>722290249</t>
  </si>
  <si>
    <t>Zkouška těsnosti vodovodního potrubí plastového DN přes 40 do 90</t>
  </si>
  <si>
    <t>-813854238</t>
  </si>
  <si>
    <t>998722312</t>
  </si>
  <si>
    <t>Přesun hmot procentní pro vnitřní vodovod ruční v objektech v přes 6 do 12 m</t>
  </si>
  <si>
    <t>1439416663</t>
  </si>
  <si>
    <t>725</t>
  </si>
  <si>
    <t>Zdravotechnika - zařizovací předměty</t>
  </si>
  <si>
    <t>725119125</t>
  </si>
  <si>
    <t>Montáž klozetových mís závěsných na nosné stěny</t>
  </si>
  <si>
    <t>-290697040</t>
  </si>
  <si>
    <t>RMAT0007</t>
  </si>
  <si>
    <t>klozetová mísa závěsná ZT04a dle knihy ZTI PD</t>
  </si>
  <si>
    <t>-17980613</t>
  </si>
  <si>
    <t>RMAT0008</t>
  </si>
  <si>
    <t>klozetová mísa závěsná ZT04b dle knihy ZTI PD</t>
  </si>
  <si>
    <t>-1368598388</t>
  </si>
  <si>
    <t>RMAT0009</t>
  </si>
  <si>
    <t>klozetová mísa závěsná, tlačítko ZT05a dle knihy ZTI PD</t>
  </si>
  <si>
    <t>-67119803</t>
  </si>
  <si>
    <t>RMAT0010</t>
  </si>
  <si>
    <t>klozetová mísa závěsná tlačítkoZT05b dle knihy ZTI PD</t>
  </si>
  <si>
    <t>-996305329</t>
  </si>
  <si>
    <t>725219102</t>
  </si>
  <si>
    <t>Montáž umyvadla připevněného na šrouby do zdiva</t>
  </si>
  <si>
    <t>-19964021</t>
  </si>
  <si>
    <t>17+8</t>
  </si>
  <si>
    <t>RMAT0001</t>
  </si>
  <si>
    <t>umyvadlo ZT01a dle knihy ZTI PD</t>
  </si>
  <si>
    <t>1620228205</t>
  </si>
  <si>
    <t>RMAT0002</t>
  </si>
  <si>
    <t xml:space="preserve"> umyvadlo ZT01b dle knihy ZTI PD</t>
  </si>
  <si>
    <t>-533259495</t>
  </si>
  <si>
    <t>725229103</t>
  </si>
  <si>
    <t>Montáž vany se zápachovou uzávěrkou akrylátových</t>
  </si>
  <si>
    <t>-1816268522</t>
  </si>
  <si>
    <t>RMAT0022</t>
  </si>
  <si>
    <t>vana ZT10a dle knihy ZTI PD</t>
  </si>
  <si>
    <t>1417037194</t>
  </si>
  <si>
    <t>RMAT0023</t>
  </si>
  <si>
    <t>vanaZT10b dle knihy ZTI PD</t>
  </si>
  <si>
    <t>1773825530</t>
  </si>
  <si>
    <t>725241901</t>
  </si>
  <si>
    <t>Montáž vaničky sprchové</t>
  </si>
  <si>
    <t>-67185741</t>
  </si>
  <si>
    <t>RMAT0014</t>
  </si>
  <si>
    <t>vanička sprchová ZT07a dle knihy ZTI PD</t>
  </si>
  <si>
    <t>-753117697</t>
  </si>
  <si>
    <t>RMAT0015</t>
  </si>
  <si>
    <t>vanička sprchová ZT07b dle knihy ZTI PD</t>
  </si>
  <si>
    <t>421077053</t>
  </si>
  <si>
    <t>RMAT0016</t>
  </si>
  <si>
    <t>vanička sprchová ZT07c dle knihy ZTI PD</t>
  </si>
  <si>
    <t>-1703448577</t>
  </si>
  <si>
    <t>725244906</t>
  </si>
  <si>
    <t>Montáž zástěny sprchové do niky</t>
  </si>
  <si>
    <t>1633092450</t>
  </si>
  <si>
    <t>RMAT0017</t>
  </si>
  <si>
    <t>zástěna sprchová ZT07a dle knihy ZTI PD</t>
  </si>
  <si>
    <t>-1943760853</t>
  </si>
  <si>
    <t>RMAT0018</t>
  </si>
  <si>
    <t>zástěna sprchová ZT07b dle knihy ZTI PD</t>
  </si>
  <si>
    <t>-1753557178</t>
  </si>
  <si>
    <t>RMAT0019</t>
  </si>
  <si>
    <t>zástěna sprchová ZT07c dle knihy ZTI PD</t>
  </si>
  <si>
    <t>-431899659</t>
  </si>
  <si>
    <t>725291662</t>
  </si>
  <si>
    <t>Montáž sedačky do sprchy</t>
  </si>
  <si>
    <t>-1831809706</t>
  </si>
  <si>
    <t>RMAT0021</t>
  </si>
  <si>
    <t>sedačka ZT09 dle knihy ZTI PD</t>
  </si>
  <si>
    <t>-1293477825</t>
  </si>
  <si>
    <t>725291668</t>
  </si>
  <si>
    <t>Montáž madla invalidního rovného</t>
  </si>
  <si>
    <t>1438121039</t>
  </si>
  <si>
    <t>RMAT0011</t>
  </si>
  <si>
    <t>madlo ZT06a dle knihy ZTI PD</t>
  </si>
  <si>
    <t>-1846367304</t>
  </si>
  <si>
    <t>725291670</t>
  </si>
  <si>
    <t>Montáž madla invalidního krakorcového sklopného</t>
  </si>
  <si>
    <t>-776749573</t>
  </si>
  <si>
    <t>RMAT0012</t>
  </si>
  <si>
    <t>madlo ZT06b dle knihy ZTI PD</t>
  </si>
  <si>
    <t>1720481997</t>
  </si>
  <si>
    <t>725291673</t>
  </si>
  <si>
    <t>Montáž madla podpěrného do zdi</t>
  </si>
  <si>
    <t>2062475724</t>
  </si>
  <si>
    <t>RMAT0013</t>
  </si>
  <si>
    <t>madlo ZT06c dle knihy ZTI PD</t>
  </si>
  <si>
    <t>-984465018</t>
  </si>
  <si>
    <t>725319111</t>
  </si>
  <si>
    <t>Montáž dřezu ostatních typů</t>
  </si>
  <si>
    <t>-243522944</t>
  </si>
  <si>
    <t>RMAT0027</t>
  </si>
  <si>
    <t>dřez ZT12 dle knihy ZTI PD</t>
  </si>
  <si>
    <t>-1963128050</t>
  </si>
  <si>
    <t>725339111</t>
  </si>
  <si>
    <t>Montáž výlevky</t>
  </si>
  <si>
    <t>664543507</t>
  </si>
  <si>
    <t>RMAT0028</t>
  </si>
  <si>
    <t>výlevka ZT14 dle knihy ZTI PD</t>
  </si>
  <si>
    <t>1212080192</t>
  </si>
  <si>
    <t>725813111</t>
  </si>
  <si>
    <t>Ventil rohový bez připojovací trubičky nebo flexi hadičky G 1/2"</t>
  </si>
  <si>
    <t>-652883110</t>
  </si>
  <si>
    <t>725813112</t>
  </si>
  <si>
    <t>Ventil rohový pračkový G 3/4"</t>
  </si>
  <si>
    <t>-2001982015</t>
  </si>
  <si>
    <t>725813113</t>
  </si>
  <si>
    <t>Ventil rohový kombinovaný G 1/2" x G 3/4"</t>
  </si>
  <si>
    <t>-986153572</t>
  </si>
  <si>
    <t>725829101</t>
  </si>
  <si>
    <t>Montáž baterie nástěnné dřezové pákové a klasické</t>
  </si>
  <si>
    <t>903895715</t>
  </si>
  <si>
    <t>RMAT0025</t>
  </si>
  <si>
    <t>baterie dřezová stojánková ZT13a dle knihy ZTI PD</t>
  </si>
  <si>
    <t>-8352395</t>
  </si>
  <si>
    <t>RMAT0026</t>
  </si>
  <si>
    <t>baterie dřezová stojánková ZT13b dle knihy ZTI PD</t>
  </si>
  <si>
    <t>-1900047979</t>
  </si>
  <si>
    <t>725829111</t>
  </si>
  <si>
    <t>Montáž baterie stojánkové dřezové G 1/2"</t>
  </si>
  <si>
    <t>-371557304</t>
  </si>
  <si>
    <t>RMAT0029</t>
  </si>
  <si>
    <t>baterie dřezová ZT15 dle knihy ZTI PD</t>
  </si>
  <si>
    <t>222820073</t>
  </si>
  <si>
    <t>725829131</t>
  </si>
  <si>
    <t>Montáž baterie umyvadlové stojánkové G 1/2" ostatní typ</t>
  </si>
  <si>
    <t>446861777</t>
  </si>
  <si>
    <t>23+2</t>
  </si>
  <si>
    <t>RMAT0003</t>
  </si>
  <si>
    <t>baterie umyvadlová stojánková ZT02a dle knihy ZTI PD</t>
  </si>
  <si>
    <t>1875124286</t>
  </si>
  <si>
    <t>RMAT0004</t>
  </si>
  <si>
    <t>baterie umyvadlová stojánková ZT02b dle knihy ZTI PD</t>
  </si>
  <si>
    <t>338285488</t>
  </si>
  <si>
    <t>725839101</t>
  </si>
  <si>
    <t>Montáž baterie vanové nástěnné G 1/2" ostatní typ</t>
  </si>
  <si>
    <t>845105075</t>
  </si>
  <si>
    <t>RMAT0024</t>
  </si>
  <si>
    <t>baterie vanová nástěnná ZT11 dle knihy ZTI PD</t>
  </si>
  <si>
    <t>-1825728255</t>
  </si>
  <si>
    <t>725849411</t>
  </si>
  <si>
    <t>Montáž baterie sprchové nástěnná s nastavitelnou výškou sprchy</t>
  </si>
  <si>
    <t>-579562616</t>
  </si>
  <si>
    <t>RMAT0020</t>
  </si>
  <si>
    <t>baterie sprchová nástěnná ZT08a dle knihy ZTI PD</t>
  </si>
  <si>
    <t>307106783</t>
  </si>
  <si>
    <t>725869101</t>
  </si>
  <si>
    <t>Montáž zápachových uzávěrek umyvadlových do DN 40</t>
  </si>
  <si>
    <t>-936081234</t>
  </si>
  <si>
    <t>23+3</t>
  </si>
  <si>
    <t>RMAT0005</t>
  </si>
  <si>
    <t>zápachová uzávěrka umyvadlová ZT03a dle knihy ZTI PD</t>
  </si>
  <si>
    <t>1209852436</t>
  </si>
  <si>
    <t>RMAT0006</t>
  </si>
  <si>
    <t>zápachová uzávěrka umyvadlová ZT03b dle knihy ZTI PD</t>
  </si>
  <si>
    <t>-2106551646</t>
  </si>
  <si>
    <t>998725212</t>
  </si>
  <si>
    <t>Přesun hmot procentní pro zařizovací předměty s omezením mechanizace v objektech v přes 6 do 12 m</t>
  </si>
  <si>
    <t>1914358605</t>
  </si>
  <si>
    <t>726</t>
  </si>
  <si>
    <t>Zdravotechnika - předstěnové instalace</t>
  </si>
  <si>
    <t>726111031</t>
  </si>
  <si>
    <t>Instalační předstěna pro klozet s ovládáním zepředu v 1080 mm závěsný do masivní zděné kce</t>
  </si>
  <si>
    <t>-1132559484</t>
  </si>
  <si>
    <t>998726222</t>
  </si>
  <si>
    <t>Přesun hmot procentní pro instalační prefabrikáty s omezením mechanizace v objektech v přes 6 do 12 m</t>
  </si>
  <si>
    <t>97395080</t>
  </si>
  <si>
    <t>732</t>
  </si>
  <si>
    <t>Ústřední vytápění - strojovny</t>
  </si>
  <si>
    <t>732421202</t>
  </si>
  <si>
    <t>Čerpadlo teplovodní mokroběžné závitové cirkulační DN 25 výtlak do 4,0 m průtok 2,20 m3/h pro TUV</t>
  </si>
  <si>
    <t>829917586</t>
  </si>
  <si>
    <t>751</t>
  </si>
  <si>
    <t>Vzduchotechnika</t>
  </si>
  <si>
    <t>751613140</t>
  </si>
  <si>
    <t>Montáž sifonu pro odvod kondenzátu</t>
  </si>
  <si>
    <t>1944710727</t>
  </si>
  <si>
    <t>28654742</t>
  </si>
  <si>
    <t>sifon pro odvod kondenzátu, zpětná klapka s koulí, DN 40</t>
  </si>
  <si>
    <t>-1589614996</t>
  </si>
  <si>
    <t>HZS1301</t>
  </si>
  <si>
    <t>Hodinová zúčtovací sazba zedník</t>
  </si>
  <si>
    <t>737096875</t>
  </si>
  <si>
    <t xml:space="preserve">pomocné stavební práce </t>
  </si>
  <si>
    <t>stavební pomocný materiál</t>
  </si>
  <si>
    <t>sou</t>
  </si>
  <si>
    <t>227674160</t>
  </si>
  <si>
    <t>HZS2211</t>
  </si>
  <si>
    <t>Hodinová zúčtovací sazba instalatér</t>
  </si>
  <si>
    <t>-1812008766</t>
  </si>
  <si>
    <t>demontáž stávajícího zařízení</t>
  </si>
  <si>
    <t>Ostatní</t>
  </si>
  <si>
    <t>O01</t>
  </si>
  <si>
    <t>Podlahový přečerpávač s mřížkou vč. výtlaku</t>
  </si>
  <si>
    <t>ks</t>
  </si>
  <si>
    <t>1273577254</t>
  </si>
  <si>
    <t>O02</t>
  </si>
  <si>
    <t>Napojení nového rozvodu na stávající systém</t>
  </si>
  <si>
    <t>642382038</t>
  </si>
  <si>
    <t>02 - Vytápění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</si>
  <si>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</si>
  <si>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</si>
  <si>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</si>
  <si>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733</t>
  </si>
  <si>
    <t>Ústřední vytápění - rozvodné potrubí</t>
  </si>
  <si>
    <t>733222301</t>
  </si>
  <si>
    <t>Potrubí měděné polotvrdé spojované lisováním D 12x1 mm</t>
  </si>
  <si>
    <t>1065328614</t>
  </si>
  <si>
    <t>733222302</t>
  </si>
  <si>
    <t>Potrubí měděné polotvrdé spojované lisováním D 15x1 mm</t>
  </si>
  <si>
    <t>-1533804430</t>
  </si>
  <si>
    <t>733222303</t>
  </si>
  <si>
    <t>Potrubí měděné polotvrdé spojované lisováním D 18x1 mm</t>
  </si>
  <si>
    <t>-977711413</t>
  </si>
  <si>
    <t>733222304</t>
  </si>
  <si>
    <t>Potrubí měděné polotvrdé spojované lisováním D 22x1 mm</t>
  </si>
  <si>
    <t>583257833</t>
  </si>
  <si>
    <t>733223304</t>
  </si>
  <si>
    <t>Potrubí měděné tvrdé spojované lisováním D 28x1,5 mm</t>
  </si>
  <si>
    <t>835966483</t>
  </si>
  <si>
    <t>733223305</t>
  </si>
  <si>
    <t>Potrubí měděné tvrdé spojované lisováním D 35x1,5 mm</t>
  </si>
  <si>
    <t>1179276459</t>
  </si>
  <si>
    <t>733223306</t>
  </si>
  <si>
    <t>Potrubí měděné tvrdé spojované lisováním D 42x1,5 mm</t>
  </si>
  <si>
    <t>1710106851</t>
  </si>
  <si>
    <t>733223307</t>
  </si>
  <si>
    <t>Potrubí měděné tvrdé spojované lisováním D 54x2 mm</t>
  </si>
  <si>
    <t>-1772851375</t>
  </si>
  <si>
    <t>733291101</t>
  </si>
  <si>
    <t>Zkouška těsnosti potrubí měděné D do 35x1,5</t>
  </si>
  <si>
    <t>1882279054</t>
  </si>
  <si>
    <t>733291102</t>
  </si>
  <si>
    <t>Zkouška těsnosti potrubí měděné D přes 35x1,5 do 64x2</t>
  </si>
  <si>
    <t>-1645846532</t>
  </si>
  <si>
    <t>733811221</t>
  </si>
  <si>
    <t>Ochrana potrubí ústředního vytápění termoizolačními trubicemi z PE tl přes 6 do 9 mm DN do 22 mm</t>
  </si>
  <si>
    <t>-1014376205</t>
  </si>
  <si>
    <t>10+800+240+170</t>
  </si>
  <si>
    <t>733811252</t>
  </si>
  <si>
    <t>Ochrana potrubí ústředního vytápění termoizolačními trubicemi z PE tl přes 20 do 30 mm DN přes 22 do 45 mm</t>
  </si>
  <si>
    <t>1714787984</t>
  </si>
  <si>
    <t>733811253</t>
  </si>
  <si>
    <t>Ochrana potrubí ústředního vytápění termoizolačními trubicemi z PE tl přes 20 do 50 mm DN přes 45 do 63 mm</t>
  </si>
  <si>
    <t>-2141342166</t>
  </si>
  <si>
    <t>85+90+60</t>
  </si>
  <si>
    <t>734</t>
  </si>
  <si>
    <t>Ústřední vytápění - armatury</t>
  </si>
  <si>
    <t>734221122</t>
  </si>
  <si>
    <t>Ventil závitový termostatický rohový G 1/2 PN 10 do 120°C Q 10-150 l/h s automatickým omezením průtoku bez hlavice ovládání</t>
  </si>
  <si>
    <t>37978260</t>
  </si>
  <si>
    <t>734221682</t>
  </si>
  <si>
    <t>Termostatická hlavice kapalinová PN 10 do 110°C otopných těles VK</t>
  </si>
  <si>
    <t>1860733957</t>
  </si>
  <si>
    <t>734221683</t>
  </si>
  <si>
    <t>Termostatická hlavice kapalinová PN 10 do 110°C úhlové provedení</t>
  </si>
  <si>
    <t>-166389812</t>
  </si>
  <si>
    <t>734261333</t>
  </si>
  <si>
    <t>Šroubení topenářské rohové G 1/2 PN 16 do 120°C</t>
  </si>
  <si>
    <t>-259003816</t>
  </si>
  <si>
    <t>734261402</t>
  </si>
  <si>
    <t>Armatura připojovací rohová G 1/2x18 PN 10 do 110°C radiátorů typu VK</t>
  </si>
  <si>
    <t>1060402151</t>
  </si>
  <si>
    <t>735</t>
  </si>
  <si>
    <t>Ústřední vytápění - otopná tělesa</t>
  </si>
  <si>
    <t>735152476</t>
  </si>
  <si>
    <t>Otopné těleso panelové VK dvoudeskové 1 přídavná přestupní plocha výška/délka 600/900 mm výkon 1159 W</t>
  </si>
  <si>
    <t>-377647159</t>
  </si>
  <si>
    <t>735152477</t>
  </si>
  <si>
    <t>Otopné těleso panelové VK dvoudeskové 1 přídavná přestupní plocha výška/délka 600/1000 mm výkon 1288 W</t>
  </si>
  <si>
    <t>1302388316</t>
  </si>
  <si>
    <t>735152479</t>
  </si>
  <si>
    <t>Otopné těleso panelové VK dvoudeskové 1 přídavná přestupní plocha výška/délka 600/1200 mm výkon 1546 W</t>
  </si>
  <si>
    <t>1725049767</t>
  </si>
  <si>
    <t>735152576</t>
  </si>
  <si>
    <t>Otopné těleso panelové VK dvoudeskové 2 přídavné přestupní plochy výška/délka 600/900 mm výkon 1511 W</t>
  </si>
  <si>
    <t>-2106851292</t>
  </si>
  <si>
    <t>735152578</t>
  </si>
  <si>
    <t>Otopné těleso panelové VK dvoudeskové 2 přídavné přestupní plochy výška/délka 600/1100 mm výkon 1847 W</t>
  </si>
  <si>
    <t>1539264204</t>
  </si>
  <si>
    <t>735152579</t>
  </si>
  <si>
    <t>Otopné těleso panelové VK dvoudeskové 2 přídavné přestupní plochy výška/délka 600/1200 mm výkon 2015 W</t>
  </si>
  <si>
    <t>1382420113</t>
  </si>
  <si>
    <t>735152580</t>
  </si>
  <si>
    <t>Otopné těleso panelové VK dvoudeskové 2 přídavné přestupní plochy výška/délka 600/1400 mm výkon 2351 W</t>
  </si>
  <si>
    <t>2099522573</t>
  </si>
  <si>
    <t>735152678</t>
  </si>
  <si>
    <t>Otopné těleso panelové VK třídeskové 3 přídavné přestupní plochy výška/délka 600/1100 mm výkon 2647 W</t>
  </si>
  <si>
    <t>-608115904</t>
  </si>
  <si>
    <t>735152679</t>
  </si>
  <si>
    <t>Otopné těleso panelové VK třídeskové 3 přídavné přestupní plochy výška/délka 600/1200 mm výkon 2887 W</t>
  </si>
  <si>
    <t>1898861242</t>
  </si>
  <si>
    <t>735160132</t>
  </si>
  <si>
    <t>Otopné těleso trubkové teplovodní výška/délka 1 620/500 mm</t>
  </si>
  <si>
    <t>331569308</t>
  </si>
  <si>
    <t>735160141</t>
  </si>
  <si>
    <t>Otopné těleso trubkové teplovodní výška/délka 1 820/450 mm</t>
  </si>
  <si>
    <t>697569290</t>
  </si>
  <si>
    <t>-626544289</t>
  </si>
  <si>
    <t>191671409</t>
  </si>
  <si>
    <t>HZS2221</t>
  </si>
  <si>
    <t>Hodinová zúčtovací sazba topenář</t>
  </si>
  <si>
    <t>395530068</t>
  </si>
  <si>
    <t>Demontáž stávajícího zařízení</t>
  </si>
  <si>
    <t>Otopné těleso ocelové trubkové 1500/150 dle D.1.1.2.1.knihy arch. stand. a části D.1.4.4.Vytápění  -  dod.+ mont</t>
  </si>
  <si>
    <t>-887969128</t>
  </si>
  <si>
    <t>Napojovací sada pro ocelové trubkové těleso 1500/150+ termostatické hlavice + svorné šroubení dod.+ mont</t>
  </si>
  <si>
    <t>-235953072</t>
  </si>
  <si>
    <t>Nástěnný konvektor dle D.1.1.2.1.knihy arch. stand. a části D.1.4.4.Vytápění - dod.+ mont</t>
  </si>
  <si>
    <t>-943795221</t>
  </si>
  <si>
    <t>Napojovací sada konvektoru - 6-cestný ventil + regulační ventil + elektropohon + svorné šroubení dod.+ mont</t>
  </si>
  <si>
    <t>278663462</t>
  </si>
  <si>
    <t xml:space="preserve">Typový rozdělovač a sběrač pro tři okruhy dle části D.1.4.4 Vytápění ve skříni P-max 3 + uzavírací a regulační ventily DN25 + filtr DN25 + 3x KK-20 + 3x KK-20 s jímkou </t>
  </si>
  <si>
    <t>1321274096</t>
  </si>
  <si>
    <t>06</t>
  </si>
  <si>
    <t>Typový rozdělovač a sběrač pro tři okruhy dle části D.1.4.4 Vytápění ve skříni P-max 3 + uzavírací a regulační ventily DN40 + filtr DN40 + 3x KK-25 + 3x KK-25 s jímkou + 3x kalorimetr 1,5 dod.+ mont</t>
  </si>
  <si>
    <t>-1910414125</t>
  </si>
  <si>
    <t>07</t>
  </si>
  <si>
    <t xml:space="preserve">Typový rozdělovač a sběrač pro pět okruhů dle části D.1.4.4 Vytápění ve skříni P-max 4 + uzavírací a regulační ventily DN25 + filtr DN25 + 5x KK-20 + 5x KK-20 s </t>
  </si>
  <si>
    <t>-2116749999</t>
  </si>
  <si>
    <t>08</t>
  </si>
  <si>
    <t>Typový rozdělovač a sběrač pro pět okruhů dle části D.1.4.4 Vytápění ve skříni P-max 4 + uzavírací a regulační ventily DN32 + filtr DN32 + 5x KK-20 + 5x KK-20 s jímkou + 5x kalorimetr 0,6 dod.+ mont</t>
  </si>
  <si>
    <t>11981655</t>
  </si>
  <si>
    <t>09</t>
  </si>
  <si>
    <t>Prostorový termostat konvektorů dle části D.1.4.4 Vytápění s modulem pro dálkový přístup, vč. kabeláže dod.+ mont</t>
  </si>
  <si>
    <t>962128309</t>
  </si>
  <si>
    <t>Sestava zdroje tepla a TUV  dod.+ mont</t>
  </si>
  <si>
    <t>565839073</t>
  </si>
  <si>
    <t>popis zařízení</t>
  </si>
  <si>
    <t xml:space="preserve"> 4x TČ dle části D.1.4.4 Vytápění + elektrokotel 28kW + 2x AN AE WPPS300 + 2x TUV AE HRS500 s elektropatronou 6kW + </t>
  </si>
  <si>
    <t xml:space="preserve">expanzní nádoba 80lt + čerpadlová skupina směšovaná DN40 + čerpadlová skupina směšovaná DN50 + ekvitermní regulace systému + </t>
  </si>
  <si>
    <t>propojovací potrubí a armatury + pojistné skupiny + dopouštění systému + dodávka a kompletace</t>
  </si>
  <si>
    <t>Nástěnná jednotka pro chlazení dle částí D.1.4.3 VZT, D.1.4.4. VYT a D.1.1.2.1.knihy arch. Stand. + 2cestný ventil s regulací + ovladač</t>
  </si>
  <si>
    <t>1683441869</t>
  </si>
  <si>
    <t>Nástěnná jednotka pro chlazení dle částí D.1.4.3 VZT, D.1.4.4. VYT a D.1.1.2.1.knihy arch. stand. + 2cestný ventil s regulací + ovladač</t>
  </si>
  <si>
    <t>445599811</t>
  </si>
  <si>
    <t>Regulace systému a topná zkouška</t>
  </si>
  <si>
    <t>1796963207</t>
  </si>
  <si>
    <t>03 - VZT</t>
  </si>
  <si>
    <t>751111052</t>
  </si>
  <si>
    <t>Montáž ventilátoru axiálního nízkotlakého podhledového D přes 100 do 200 mm</t>
  </si>
  <si>
    <t>902316180</t>
  </si>
  <si>
    <t>Hygienické zařízení č.1</t>
  </si>
  <si>
    <t>Hygienické zařízení č.2 komerce</t>
  </si>
  <si>
    <t>ventilátor podhledový Qv 60m3/hod.  P=10W pzv=100Pa vč.instalační skřínky s bočním napojením  dvouotáčkový s trvalým chodem na nízké otáčky, přesná specifikace dle PD VZT</t>
  </si>
  <si>
    <t>1157312536</t>
  </si>
  <si>
    <t>ventilátor podhledový ventilátor podhledový Qv 90m3/hod.  P=10W pzv=100Pa vč.instalační skřínky s bočním napojením s doběhem chodu  přesná specifikace dle PD VZT</t>
  </si>
  <si>
    <t>2117618894</t>
  </si>
  <si>
    <t>751122652</t>
  </si>
  <si>
    <t>Montáž ventilátoru radiálního středotlakého potrubního se spirální skříní průmyslového pohon na přímo do kruhového potrubí D přes 100 do 200 mm</t>
  </si>
  <si>
    <t>-472238415</t>
  </si>
  <si>
    <t>ventilátor potrubní TD500/150 3V Qv=90m3/hod. P=10W pzv= 100Pa vč. instalační skříňky s bočním napojením s doběhem chodu</t>
  </si>
  <si>
    <t>185711762</t>
  </si>
  <si>
    <t>751344112</t>
  </si>
  <si>
    <t>Montáž tlumiče hluku pro kruhové potrubí D přes 100 do 200 mm</t>
  </si>
  <si>
    <t>-1066715424</t>
  </si>
  <si>
    <t>ELD.PR460100030</t>
  </si>
  <si>
    <t>tlumič hluku pro kruhové potrubí 125/600</t>
  </si>
  <si>
    <t>1534814106</t>
  </si>
  <si>
    <t>751510041</t>
  </si>
  <si>
    <t>Vzduchotechnické potrubí z pozinkovaného plechu kruhové spirálně vinutá trouba bez příruby D do 100 mm</t>
  </si>
  <si>
    <t>-946094653</t>
  </si>
  <si>
    <t>zařízení č.1</t>
  </si>
  <si>
    <t>zařízení č.2</t>
  </si>
  <si>
    <t>751510042</t>
  </si>
  <si>
    <t>Vzduchotechnické potrubí z pozinkovaného plechu kruhové spirálně vinutá trouba bez příruby D přes 100 do 200 mm</t>
  </si>
  <si>
    <t>468125543</t>
  </si>
  <si>
    <t>zařízení č.1 125</t>
  </si>
  <si>
    <t>zařízení č.2  125</t>
  </si>
  <si>
    <t>zařízení č.5 125</t>
  </si>
  <si>
    <t>zařízení č.5  150</t>
  </si>
  <si>
    <t>0,5</t>
  </si>
  <si>
    <t>zařízení č.1  140</t>
  </si>
  <si>
    <t>zařízení č.1  160</t>
  </si>
  <si>
    <t>751514662</t>
  </si>
  <si>
    <t>Montáž škrtící klapky nebo zpětné klapky do plechového potrubí kruhové s přírubou D přes 100 do 200 mm</t>
  </si>
  <si>
    <t>-1222489996</t>
  </si>
  <si>
    <t>klapka škrtící kruhová  MSKTG 125 vč. servopohonu belimo  CM 230</t>
  </si>
  <si>
    <t>-882433358</t>
  </si>
  <si>
    <t>klapka škrtící kruhová klapka škrtící kruhová  MSKTG 150 vč. servopohonu belimo  CM 230</t>
  </si>
  <si>
    <t>1561388042</t>
  </si>
  <si>
    <t>751537145</t>
  </si>
  <si>
    <t>Montáž potrubí kruhového ohebného tepelně a zvukově izolovaného Al hadice D do 100 mm</t>
  </si>
  <si>
    <t>1263524677</t>
  </si>
  <si>
    <t>42981728</t>
  </si>
  <si>
    <t>hadice ohebná z Al s tepelnou a hlukovou izolací 25mm, délka 10m D 82mm</t>
  </si>
  <si>
    <t>-612758442</t>
  </si>
  <si>
    <t>2*1,2 "Přepočtené koeficientem množství</t>
  </si>
  <si>
    <t>751572031</t>
  </si>
  <si>
    <t>Uchycení potrubí kruhového na montovanou konstrukci z nosníků kotvenou do betonu D do 100 mm</t>
  </si>
  <si>
    <t>1233248814</t>
  </si>
  <si>
    <t>751572032</t>
  </si>
  <si>
    <t>Uchycení potrubí kruhového na montovanou konstrukci z nosníků kotvenou do betonu D přes 100 do 200 mm</t>
  </si>
  <si>
    <t>1735244456</t>
  </si>
  <si>
    <t>HZS2491</t>
  </si>
  <si>
    <t>Hodinová zúčtovací sazba dělník zednických výpomocí</t>
  </si>
  <si>
    <t>468689665</t>
  </si>
  <si>
    <t>HZS3212</t>
  </si>
  <si>
    <t>Hodinová zúčtovací sazba montér vzduchotechniky a chlazení odborný</t>
  </si>
  <si>
    <t>-1344085311</t>
  </si>
  <si>
    <t>příprava ke komplexnímu vyzkoušení</t>
  </si>
  <si>
    <t>komplexní vyzkoušení</t>
  </si>
  <si>
    <t>zkušební provoz</t>
  </si>
  <si>
    <t>zaučení obsluhy</t>
  </si>
  <si>
    <t>demontáž původního zařízení</t>
  </si>
  <si>
    <t>04 - Silnoproud</t>
  </si>
  <si>
    <t>Úroveň 3:</t>
  </si>
  <si>
    <t>a - Společné prostory</t>
  </si>
  <si>
    <t xml:space="preserve">    741 - Elektroinstalace - silnoproud</t>
  </si>
  <si>
    <t xml:space="preserve">    742 - Elektroinstalace - slaboproud</t>
  </si>
  <si>
    <t>M - Práce a dodávky M</t>
  </si>
  <si>
    <t xml:space="preserve">    21-M - Elektromontáže</t>
  </si>
  <si>
    <t xml:space="preserve">    46-M - Zemní práce při extr.mont.pracích</t>
  </si>
  <si>
    <t>741</t>
  </si>
  <si>
    <t>Elektroinstalace - silnoproud</t>
  </si>
  <si>
    <t>741110043</t>
  </si>
  <si>
    <t>Montáž trubka plastová ohebná D přes 35 mm uložená pevně</t>
  </si>
  <si>
    <t>389563639</t>
  </si>
  <si>
    <t>100+50+300+80+50+120+200</t>
  </si>
  <si>
    <t>trubka elektroinstalační dn 110</t>
  </si>
  <si>
    <t>-1198514958</t>
  </si>
  <si>
    <t>100*1,05 "Přepočtené koeficientem množství</t>
  </si>
  <si>
    <t>trubka elektroinstalační dn 90</t>
  </si>
  <si>
    <t>1014561831</t>
  </si>
  <si>
    <t>50*1,05 "Přepočtené koeficientem množství</t>
  </si>
  <si>
    <t>trubka elektroinstalační dn 63</t>
  </si>
  <si>
    <t>1488606095</t>
  </si>
  <si>
    <t>300*1,05 "Přepočtené koeficientem množství</t>
  </si>
  <si>
    <t>trubka elektroinstalační dn 40</t>
  </si>
  <si>
    <t>1923359350</t>
  </si>
  <si>
    <t>80*1,05 "Přepočtené koeficientem množství</t>
  </si>
  <si>
    <t>trubka elektroinstalační dn 32</t>
  </si>
  <si>
    <t>-1005592411</t>
  </si>
  <si>
    <t>trubka elektroinstalační dn 25</t>
  </si>
  <si>
    <t>1943980995</t>
  </si>
  <si>
    <t>120*1,05 "Přepočtené koeficientem množství</t>
  </si>
  <si>
    <t>trubka elektroinstalační dn 20</t>
  </si>
  <si>
    <t>-502418377</t>
  </si>
  <si>
    <t>200*1,05 "Přepočtené koeficientem množství</t>
  </si>
  <si>
    <t>34572331</t>
  </si>
  <si>
    <t>páska stahovací kabelová 12,6x230mm</t>
  </si>
  <si>
    <t>100 kus</t>
  </si>
  <si>
    <t>-549947531</t>
  </si>
  <si>
    <t>741112001</t>
  </si>
  <si>
    <t>Montáž krabice zapuštěná plastová kruhová</t>
  </si>
  <si>
    <t>-1685137153</t>
  </si>
  <si>
    <t>2+10+7</t>
  </si>
  <si>
    <t>krabice elektroinstalační plastová ksk ip 66</t>
  </si>
  <si>
    <t>1462400853</t>
  </si>
  <si>
    <t>krabice elektroinstalační plastová rozbočovací s víčkem</t>
  </si>
  <si>
    <t>1130397886</t>
  </si>
  <si>
    <t>krabice elektroinstalační plastová universální KU68</t>
  </si>
  <si>
    <t>-31774340</t>
  </si>
  <si>
    <t>741120501</t>
  </si>
  <si>
    <t>Montáž kabelů flexibilních Cu lehkých a středních do 7 žil uložených volně (např. CGSG)</t>
  </si>
  <si>
    <t>1048348048</t>
  </si>
  <si>
    <t>34145002</t>
  </si>
  <si>
    <t>kabel instalační flexibilní jádro Cu lanované izolace PVC plášť PVC 300/300V (H03VV-F) 2x0,75mm2</t>
  </si>
  <si>
    <t>-567667180</t>
  </si>
  <si>
    <t>140*1,15 "Přepočtené koeficientem množství</t>
  </si>
  <si>
    <t>741122015</t>
  </si>
  <si>
    <t>Montáž kabel Cu bez ukončení uložený pod omítku plný kulatý 3x1,5 mm2 (např. CYKY, CYKFY)</t>
  </si>
  <si>
    <t>-836744987</t>
  </si>
  <si>
    <t>34111030</t>
  </si>
  <si>
    <t>kabel instalační jádro Cu plné izolace PVC plášť PVC 450/750V (CYKY) 3x1,5mm2</t>
  </si>
  <si>
    <t>455979389</t>
  </si>
  <si>
    <t>610*1,15 "Přepočtené koeficientem množství</t>
  </si>
  <si>
    <t>741122016</t>
  </si>
  <si>
    <t>Montáž kabel Cu bez ukončení uložený pod omítku plný kulatý 3x2,5 až 6 mm2 (např. CYKY, CYKFY)</t>
  </si>
  <si>
    <t>-644474722</t>
  </si>
  <si>
    <t>cyky 3*2,5</t>
  </si>
  <si>
    <t>cyky 3*4</t>
  </si>
  <si>
    <t>34111036</t>
  </si>
  <si>
    <t>kabel instalační jádro Cu plné izolace PVC plášť PVC 450/750V (CYKY) 3x2,5mm2</t>
  </si>
  <si>
    <t>-1054393529</t>
  </si>
  <si>
    <t>110*1,15 "Přepočtené koeficientem množství</t>
  </si>
  <si>
    <t>34111042</t>
  </si>
  <si>
    <t>kabel instalační jádro Cu plné izolace PVC plášť PVC 450/750V (CYKY) 3x4mm2</t>
  </si>
  <si>
    <t>-193903517</t>
  </si>
  <si>
    <t>75*1,15 "Přepočtené koeficientem množství</t>
  </si>
  <si>
    <t>741122024</t>
  </si>
  <si>
    <t>Montáž kabel Cu bez ukončení uložený pod omítku plný kulatý 4x10 mm2 (např. CYKY, CYKFY)</t>
  </si>
  <si>
    <t>-2040527035</t>
  </si>
  <si>
    <t>34111076</t>
  </si>
  <si>
    <t>kabel instalační jádro Cu plné izolace PVC plášť PVC 450/750V (CYKY) 4x10mm2</t>
  </si>
  <si>
    <t>-236279991</t>
  </si>
  <si>
    <t>370*1,15 "Přepočtené koeficientem množství</t>
  </si>
  <si>
    <t>741122025</t>
  </si>
  <si>
    <t>Montáž kabel Cu bez ukončení uložený pod omítku plný kulatý 4x16 až 25 mm2 (např. CYKY, CYKFY)</t>
  </si>
  <si>
    <t>2022381891</t>
  </si>
  <si>
    <t>34111080</t>
  </si>
  <si>
    <t>kabel instalační jádro Cu plné izolace PVC plášť PVC 450/750V (CYKY) 4x16mm2</t>
  </si>
  <si>
    <t>573851898</t>
  </si>
  <si>
    <t>25*1,15 "Přepočtené koeficientem množství</t>
  </si>
  <si>
    <t>741122031</t>
  </si>
  <si>
    <t>Montáž kabel Cu bez ukončení uložený pod omítku plný kulatý 5x1,5 až 2,5 mm2 (např. CYKY, CYKFY)</t>
  </si>
  <si>
    <t>187516279</t>
  </si>
  <si>
    <t>10+390+310</t>
  </si>
  <si>
    <t>34111090</t>
  </si>
  <si>
    <t>kabel instalační jádro Cu plné izolace PVC plášť PVC 450/750V (CYKY) 5x1,5mm2</t>
  </si>
  <si>
    <t>-1314276821</t>
  </si>
  <si>
    <t>390*1,15 "Přepočtené koeficientem množství</t>
  </si>
  <si>
    <t>34111094</t>
  </si>
  <si>
    <t>kabel instalační jádro Cu plné izolace PVC plášť PVC 450/750V (CYKY) 5x2,5mm2</t>
  </si>
  <si>
    <t>2146647666</t>
  </si>
  <si>
    <t>310*1,15 "Přepočtené koeficientem množství</t>
  </si>
  <si>
    <t>34111162</t>
  </si>
  <si>
    <t>kabel silový oheň retardující bezhalogenový bez funkční schopnosti při požáru třída reakce na oheň B2cas1d1a1 jádro Cu 0,6/1kV (1-CXKH-R B2) 5x1,5mm2</t>
  </si>
  <si>
    <t>2041162017</t>
  </si>
  <si>
    <t>10*1,15 "Přepočtené koeficientem množství</t>
  </si>
  <si>
    <t>741122127</t>
  </si>
  <si>
    <t>Montáž kabel Cu plný kulatý žíla 3x95 až 120 mm2 zatažený v trubkách (např. CYKY, CYKFY)</t>
  </si>
  <si>
    <t>1836108638</t>
  </si>
  <si>
    <t>34111505</t>
  </si>
  <si>
    <t>kabel silový pancéřovaný jádro Cu izolace PVC vnitřní a vnější plášť PVC 0,6/1kV (1-CYKYPY) 4x120mm2</t>
  </si>
  <si>
    <t>-1202922357</t>
  </si>
  <si>
    <t>741124703</t>
  </si>
  <si>
    <t>Montáž kabel Cu stíněný ovládací žíly 2 až 19x1 mm2 uložený volně (např. JYTY)</t>
  </si>
  <si>
    <t>-1679544373</t>
  </si>
  <si>
    <t>100+35</t>
  </si>
  <si>
    <t>34113148</t>
  </si>
  <si>
    <t>kabel ovládací průmyslový stíněný laminovanou Al fólií s příložným Cu drátem jádro Cu plné izolace PVC plášť PVC 250V (JYTY) 2x1,00mm2</t>
  </si>
  <si>
    <t>1729806503</t>
  </si>
  <si>
    <t>100*1,15 "Přepočtené koeficientem množství</t>
  </si>
  <si>
    <t>34113150</t>
  </si>
  <si>
    <t>kabel ovládací průmyslový stíněný laminovanou Al fólií s příložným Cu drátem jádro Cu plné izolace PVC plášť PVC 250V (JYTY) 4x1,00mm2</t>
  </si>
  <si>
    <t>-1332459108</t>
  </si>
  <si>
    <t>35*1,15 "Přepočtené koeficientem množství</t>
  </si>
  <si>
    <t>741310001</t>
  </si>
  <si>
    <t>Montáž spínač nástěnný 1-jednopólový prostředí normální se zapojením vodičů</t>
  </si>
  <si>
    <t>-29552285</t>
  </si>
  <si>
    <t>2+5</t>
  </si>
  <si>
    <t xml:space="preserve">spínač kompletní č.1  ip20 typ  dle D.1.1.2.1 Kniha architektonických standardů" </t>
  </si>
  <si>
    <t>1753324862</t>
  </si>
  <si>
    <t xml:space="preserve">spínač kompletní typč.1 ip45  dle D.1.1.2.1 Kniha architektonických standardů" </t>
  </si>
  <si>
    <t>-441915911</t>
  </si>
  <si>
    <t>741311004</t>
  </si>
  <si>
    <t>Montáž čidlo pohybu nástěnné se zapojením vodičů</t>
  </si>
  <si>
    <t>207576917</t>
  </si>
  <si>
    <t>9+3</t>
  </si>
  <si>
    <t>40461058</t>
  </si>
  <si>
    <t>čidlo pohybové a prezenční stropní 360°</t>
  </si>
  <si>
    <t>-806324628</t>
  </si>
  <si>
    <t>741311071</t>
  </si>
  <si>
    <t>Montáž tlačítka nouzového zastavení/vypnutí TOTAL STOP přisazeného nebo nástěnného se zapojením vodičů</t>
  </si>
  <si>
    <t>1039455807</t>
  </si>
  <si>
    <t>34532002</t>
  </si>
  <si>
    <t>ovládač nouzového zastavení s aretací 1V+1Z 3A 240V AC</t>
  </si>
  <si>
    <t>891809760</t>
  </si>
  <si>
    <t>741313007</t>
  </si>
  <si>
    <t>Montáž zásuvka (polo)zapuštěná bezšroubové připojení 2P + PE nástěnná nebo do parapetního kanálu se zapojením vodičů</t>
  </si>
  <si>
    <t>-147661565</t>
  </si>
  <si>
    <t xml:space="preserve">zásuvka kompletní nástěnná typ  dle D.1.1.2.1 Kniha architektonických standardů" </t>
  </si>
  <si>
    <t>1049952348</t>
  </si>
  <si>
    <t>741372022</t>
  </si>
  <si>
    <t>Montáž svítidlo LED interiérové přisazené nástěnné hranaté nebo kruhové přes 0,09 do 0,36 m2 se zapojením vodičů</t>
  </si>
  <si>
    <t>-485614310</t>
  </si>
  <si>
    <t>Svítidlo typ OS 01 dle kihy svítidel</t>
  </si>
  <si>
    <t>2046879976</t>
  </si>
  <si>
    <t>Svítidlo typ OS 01/n dle kihy svítidel</t>
  </si>
  <si>
    <t>429227712</t>
  </si>
  <si>
    <t>Svítidlo typ OS 02 dle kihy svítidel</t>
  </si>
  <si>
    <t>564927746</t>
  </si>
  <si>
    <t>Svítidlo  typ OS 015 dle kihy svítidel</t>
  </si>
  <si>
    <t>-16035914</t>
  </si>
  <si>
    <t>Svítidlo typ OS 016 dle kihy svítidel</t>
  </si>
  <si>
    <t>-972858674</t>
  </si>
  <si>
    <t>Svítidlo typ OSE 01 dle kihy svítidel</t>
  </si>
  <si>
    <t>635096626</t>
  </si>
  <si>
    <t>Svítidlo  typ N1 dle kihy svítidel</t>
  </si>
  <si>
    <t>-1111540138</t>
  </si>
  <si>
    <t>Svítidlo typ NP1 dle kihy svítidel</t>
  </si>
  <si>
    <t>-1885153204</t>
  </si>
  <si>
    <t>Svítidlo  typ NP2 dle kihy svítidel</t>
  </si>
  <si>
    <t>-969926033</t>
  </si>
  <si>
    <t>741810003</t>
  </si>
  <si>
    <t>Celková prohlídka elektrického rozvodu a zařízení přes 0,5 do 1 milionu Kč</t>
  </si>
  <si>
    <t>1365515735</t>
  </si>
  <si>
    <t>741810011</t>
  </si>
  <si>
    <t>Příplatek k celkové prohlídce za každých dalších 500 000,- Kč</t>
  </si>
  <si>
    <t>2130842962</t>
  </si>
  <si>
    <t>742</t>
  </si>
  <si>
    <t>Elektroinstalace - slaboproud</t>
  </si>
  <si>
    <t>742110102</t>
  </si>
  <si>
    <t>Montáž kabelového žlabu pro slaboproud šířky do 150 mm</t>
  </si>
  <si>
    <t>-1197033218</t>
  </si>
  <si>
    <t>34575600</t>
  </si>
  <si>
    <t>žlab kabelový drátěný GZ v přes 60mm š do 150mm</t>
  </si>
  <si>
    <t>-1971438680</t>
  </si>
  <si>
    <t>742110122</t>
  </si>
  <si>
    <t>Montáž nosníku s konzolami nebo závitovými tyčemi pro slaboproud šířky do 150 mm</t>
  </si>
  <si>
    <t>-919189262</t>
  </si>
  <si>
    <t>34575388</t>
  </si>
  <si>
    <t>nosník kabelového žlabu drátěného GZ 150mm</t>
  </si>
  <si>
    <t>-752285458</t>
  </si>
  <si>
    <t>742124003</t>
  </si>
  <si>
    <t>Montáž kabelů datových FTP, UTP, STP pro vnitřní rozvody pevně</t>
  </si>
  <si>
    <t>-137542100</t>
  </si>
  <si>
    <t>34121273</t>
  </si>
  <si>
    <t>kabel datový venkovní se stíněnými páry Al fólií jádro Cu plné (U/FTP) kategorie 6a</t>
  </si>
  <si>
    <t>914606893</t>
  </si>
  <si>
    <t>150*1,2 "Přepočtené koeficientem množství</t>
  </si>
  <si>
    <t>Práce a dodávky M</t>
  </si>
  <si>
    <t>21-M</t>
  </si>
  <si>
    <t>Elektromontáže</t>
  </si>
  <si>
    <t>210801311</t>
  </si>
  <si>
    <t>Montáž vodiče Cu izolovaného plného nebo laněného s PVC pláštěm do 1 kV žíla 1,5 až 16 mm2 uloženého volně (např. CY, CHAH-V)</t>
  </si>
  <si>
    <t>1382284969</t>
  </si>
  <si>
    <t>20+20+330</t>
  </si>
  <si>
    <t>34141026</t>
  </si>
  <si>
    <t>vodič propojovací flexibilní jádro Cu lanované izolace PVC 450/750V (H07V-K) 1x4mm2</t>
  </si>
  <si>
    <t>1854276372</t>
  </si>
  <si>
    <t>20*1,15 "Přepočtené koeficientem množství</t>
  </si>
  <si>
    <t>34141028</t>
  </si>
  <si>
    <t>vodič propojovací flexibilní jádro Cu lanované izolace PVC 450/750V (H07V-K) 1x10mm2</t>
  </si>
  <si>
    <t>777416846</t>
  </si>
  <si>
    <t>34141029</t>
  </si>
  <si>
    <t>vodič propojovací flexibilní jádro Cu lanované izolace PVC 450/750V (H07V-K) 1x16mm2</t>
  </si>
  <si>
    <t>-1632858628</t>
  </si>
  <si>
    <t>330*1,15 "Přepočtené koeficientem množství</t>
  </si>
  <si>
    <t>210801313</t>
  </si>
  <si>
    <t>Montáž vodiče Cu izolovaného plného nebo laněného s PVC pláštěm do 1 kV žíla 25 až 35 mm2 uloženého volně (např. CY, CHAH-V)</t>
  </si>
  <si>
    <t>-627919816</t>
  </si>
  <si>
    <t>34111194</t>
  </si>
  <si>
    <t>vodič silový jádro Cu izolace PVC plášť PVC 0,6/1kV (1-YY) 1x25mm2</t>
  </si>
  <si>
    <t>77834777</t>
  </si>
  <si>
    <t>230*1,15 "Přepočtené koeficientem množství</t>
  </si>
  <si>
    <t>210812042</t>
  </si>
  <si>
    <t>Montáž kabelu Cu plného nebo laněného do 1 kV žíly 4x70 mm2 (např. CYKY, CYKFY) bez ukončení uloženého volně nebo v liště</t>
  </si>
  <si>
    <t>-833748030</t>
  </si>
  <si>
    <t>34113273</t>
  </si>
  <si>
    <t>kabel Instalační flexibilní jádro Cu lanované izolace pryž plášť pryž chloroprenová 450/750V (H07RN-F) 4x70mm2</t>
  </si>
  <si>
    <t>1756231274</t>
  </si>
  <si>
    <t>40*1,15 "Přepočtené koeficientem množství</t>
  </si>
  <si>
    <t>210812065</t>
  </si>
  <si>
    <t>Montáž kabelu Cu plného nebo laněného do 1 kV žíly 5x10 až 16 mm2 (např. CYKY, CYKFY) bez ukončení uloženého volně nebo v liště</t>
  </si>
  <si>
    <t>-498526284</t>
  </si>
  <si>
    <t>34113035</t>
  </si>
  <si>
    <t>kabel instalační jádro Cu plné izolace PVC plášť PVC 450/750V (CYKY) 5x16mm2</t>
  </si>
  <si>
    <t>-953681102</t>
  </si>
  <si>
    <t>15*1,15 "Přepočtené koeficientem množství</t>
  </si>
  <si>
    <t>46-M</t>
  </si>
  <si>
    <t>Zemní práce při extr.mont.pracích</t>
  </si>
  <si>
    <t>460161311</t>
  </si>
  <si>
    <t>Hloubení kabelových rýh ručně š 50 cm hl 120 cm v hornině tř I skupiny 1 a 2</t>
  </si>
  <si>
    <t>-1687873656</t>
  </si>
  <si>
    <t>460431331</t>
  </si>
  <si>
    <t>Zásyp kabelových rýh ručně se zhutněním š 50 cm hl 120 cm z horniny tř I skupiny 1 a 2</t>
  </si>
  <si>
    <t>1859926992</t>
  </si>
  <si>
    <t>58156562</t>
  </si>
  <si>
    <t>písek podsypový spárovací frakce 0/1</t>
  </si>
  <si>
    <t>-1912695869</t>
  </si>
  <si>
    <t>(57*0,1*0,5)*1500</t>
  </si>
  <si>
    <t>460671111</t>
  </si>
  <si>
    <t>Výstražná fólie pro krytí kabelů šířky přes 10 do 20 cm</t>
  </si>
  <si>
    <t>-931171416</t>
  </si>
  <si>
    <t>460941212</t>
  </si>
  <si>
    <t>Vyplnění a omítnutí rýh při elektroinstalacích ve stěnách hl do 3 cm a š přes 3 do 5 cm</t>
  </si>
  <si>
    <t>2024793826</t>
  </si>
  <si>
    <t>460941214</t>
  </si>
  <si>
    <t>Vyplnění a omítnutí rýh při elektroinstalacích ve stěnách hl do 3 cm a š přes 7 do 10 cm</t>
  </si>
  <si>
    <t>180971670</t>
  </si>
  <si>
    <t>468091312</t>
  </si>
  <si>
    <t>Vysekání kapes a výklenků ve zdivu cihelném pro krabice 10x10x8 cm</t>
  </si>
  <si>
    <t>-2095403094</t>
  </si>
  <si>
    <t>468101421</t>
  </si>
  <si>
    <t>Vysekání rýh pro montáž trubek a kabelů v cihelných zdech hl přes 3 do 5 cm a š do 5 cm</t>
  </si>
  <si>
    <t>1771505159</t>
  </si>
  <si>
    <t>468101432</t>
  </si>
  <si>
    <t>Vysekání rýh pro montáž trubek a kabelů v cihelných zdech hl přes 5 do 7 cm a š přes 7 do 10 cm</t>
  </si>
  <si>
    <t>1337580729</t>
  </si>
  <si>
    <t>469972112</t>
  </si>
  <si>
    <t>Odvoz suti při elektromontážích do 1 km</t>
  </si>
  <si>
    <t>1012731024</t>
  </si>
  <si>
    <t>469972122</t>
  </si>
  <si>
    <t>Příplatek k odvozu suti při elektromontážích za každý další 1 km</t>
  </si>
  <si>
    <t>-166569054</t>
  </si>
  <si>
    <t>1,428*30 "Přepočtené koeficientem množství</t>
  </si>
  <si>
    <t>469972311</t>
  </si>
  <si>
    <t>Nakládání suti na dopravní prostředky pro vodorovnou dopravu při elektromontážích</t>
  </si>
  <si>
    <t>323718834</t>
  </si>
  <si>
    <t>469973116</t>
  </si>
  <si>
    <t>1221405765</t>
  </si>
  <si>
    <t>HZS2231</t>
  </si>
  <si>
    <t>Hodinová zúčtovací sazba elektrikář</t>
  </si>
  <si>
    <t>-1783226919</t>
  </si>
  <si>
    <t>1038022026</t>
  </si>
  <si>
    <t>průrazy zdivem</t>
  </si>
  <si>
    <t>Rozvaděč RE1/RSS dle PD doávka a montáž</t>
  </si>
  <si>
    <t>-991674264</t>
  </si>
  <si>
    <t>Rozvaděč RE2 dle PD doávka a montáž</t>
  </si>
  <si>
    <t>1591570052</t>
  </si>
  <si>
    <t>Rozvaděč RE3 dle PD dodávka a montáž</t>
  </si>
  <si>
    <t>1445489178</t>
  </si>
  <si>
    <t>Rozvaděč RVYT dle PD dodávka a montáž</t>
  </si>
  <si>
    <t>563214367</t>
  </si>
  <si>
    <t>Rozvaděč RP3 dle PD dodávka a montáž</t>
  </si>
  <si>
    <t>1806884339</t>
  </si>
  <si>
    <t>Připojení rozvaděče RE dle podmínek ČEZd</t>
  </si>
  <si>
    <t>198036556</t>
  </si>
  <si>
    <t>Venkovní zásuvková skří včetně pilíře dodávky a montáže</t>
  </si>
  <si>
    <t>-625376569</t>
  </si>
  <si>
    <t>Sada pro nouzovou signalizaci včetně tlačítek dodávka a montáž</t>
  </si>
  <si>
    <t>-957268178</t>
  </si>
  <si>
    <t>protipožární ucpávky</t>
  </si>
  <si>
    <t>277862508</t>
  </si>
  <si>
    <t>zapojení ventilátorů a teplotního čidla na fasádě</t>
  </si>
  <si>
    <t>-2012370921</t>
  </si>
  <si>
    <t>3+2</t>
  </si>
  <si>
    <t>b - Nebytové prostory</t>
  </si>
  <si>
    <t>810316265</t>
  </si>
  <si>
    <t>100+50+1450+20+250</t>
  </si>
  <si>
    <t>217556083</t>
  </si>
  <si>
    <t>1768748299</t>
  </si>
  <si>
    <t>-1035532159</t>
  </si>
  <si>
    <t>-943773832</t>
  </si>
  <si>
    <t>-767011616</t>
  </si>
  <si>
    <t>880158495</t>
  </si>
  <si>
    <t>-100805645</t>
  </si>
  <si>
    <t>10+7+58</t>
  </si>
  <si>
    <t>krabice elektroinstalační hluboká KPR 68</t>
  </si>
  <si>
    <t>1961734707</t>
  </si>
  <si>
    <t>-32903235</t>
  </si>
  <si>
    <t>-1753845749</t>
  </si>
  <si>
    <t>694742309</t>
  </si>
  <si>
    <t>996785485</t>
  </si>
  <si>
    <t>-944300426</t>
  </si>
  <si>
    <t>-950546412</t>
  </si>
  <si>
    <t>732126204</t>
  </si>
  <si>
    <t>1780332518</t>
  </si>
  <si>
    <t>741122033</t>
  </si>
  <si>
    <t>Montáž kabel Cu bez ukončení uložený pod omítku plný kulatý 5x10 mm2 (např. CYKY, CYKFY)</t>
  </si>
  <si>
    <t>2131476353</t>
  </si>
  <si>
    <t>34113034</t>
  </si>
  <si>
    <t>kabel instalační jádro Cu plné izolace PVC plášť PVC 450/750V (CYKY) 5x10mm2</t>
  </si>
  <si>
    <t>-375725479</t>
  </si>
  <si>
    <t>-863883984</t>
  </si>
  <si>
    <t>1609058862</t>
  </si>
  <si>
    <t>1434983156</t>
  </si>
  <si>
    <t>řaz.1, řaz 1/0 řaz 1/0+1/0</t>
  </si>
  <si>
    <t>7+1+6</t>
  </si>
  <si>
    <t>spínač kompletní dle knihy standardů PD</t>
  </si>
  <si>
    <t>771002852</t>
  </si>
  <si>
    <t>-62297354</t>
  </si>
  <si>
    <t>741310021</t>
  </si>
  <si>
    <t>Montáž přepínač nástěnný 5-sériový prostředí normální se zapojením vodičů</t>
  </si>
  <si>
    <t>364892748</t>
  </si>
  <si>
    <t>žlauziový</t>
  </si>
  <si>
    <t>přepínač kompletní žaluziový</t>
  </si>
  <si>
    <t>-2075272055</t>
  </si>
  <si>
    <t>741310024</t>
  </si>
  <si>
    <t>Montáž přepínač nástěnný 6+6 dvojitý střídavý prostředí normální se zapojením vodičů</t>
  </si>
  <si>
    <t>544123963</t>
  </si>
  <si>
    <t>přepínač kompletní 6+6 dle knihy standardu</t>
  </si>
  <si>
    <t>-899717860</t>
  </si>
  <si>
    <t>819088693</t>
  </si>
  <si>
    <t>zásuvka zapuštěná dle knihy standardu</t>
  </si>
  <si>
    <t>1785328176</t>
  </si>
  <si>
    <t>-1772284300</t>
  </si>
  <si>
    <t>Svítidlo typ OS 03 dle knihy svítidel</t>
  </si>
  <si>
    <t>-356395433</t>
  </si>
  <si>
    <t>Svítidlo  typ OS 03/n dle knihy svítidel</t>
  </si>
  <si>
    <t>1375561973</t>
  </si>
  <si>
    <t>Svítidlo  typ OS 04 dle knihy svítidel</t>
  </si>
  <si>
    <t>2102413531</t>
  </si>
  <si>
    <t>Svítidlo  typ OS 04n dle knihy svítidel</t>
  </si>
  <si>
    <t>2103991563</t>
  </si>
  <si>
    <t>Svítidlo typ OS 05 dle knihy svítidel</t>
  </si>
  <si>
    <t>-863293135</t>
  </si>
  <si>
    <t>Svítidlo typ OS 06 dle knihy svítidel</t>
  </si>
  <si>
    <t>-1461030721</t>
  </si>
  <si>
    <t>Svítidlo typ OS07 dle knihy svítidel</t>
  </si>
  <si>
    <t>bm</t>
  </si>
  <si>
    <t>979316921</t>
  </si>
  <si>
    <t>Svítidlo typ OSS 01 dle knihy svítidel</t>
  </si>
  <si>
    <t>137840839</t>
  </si>
  <si>
    <t>Svítidlo typ OSS 02 dle knihy svítidel</t>
  </si>
  <si>
    <t>-371919166</t>
  </si>
  <si>
    <t>Svítidlo typ NP1 dle knihy svítidel</t>
  </si>
  <si>
    <t>-1209797363</t>
  </si>
  <si>
    <t>Svítidlo  typ OS 01 dle knihy svítidel</t>
  </si>
  <si>
    <t>-1578656734</t>
  </si>
  <si>
    <t>741810002</t>
  </si>
  <si>
    <t>Celková prohlídka elektrického rozvodu a zařízení přes 100 000 do 500 000,- Kč</t>
  </si>
  <si>
    <t>-271631416</t>
  </si>
  <si>
    <t>1114703731</t>
  </si>
  <si>
    <t>50+90</t>
  </si>
  <si>
    <t>1460139401</t>
  </si>
  <si>
    <t>34141027</t>
  </si>
  <si>
    <t>vodič propojovací flexibilní jádro Cu lanované izolace PVC 450/750V (H07V-K) 1x6mm2</t>
  </si>
  <si>
    <t>-2120847272</t>
  </si>
  <si>
    <t>-1716915526</t>
  </si>
  <si>
    <t>-463634016</t>
  </si>
  <si>
    <t>743151333</t>
  </si>
  <si>
    <t>Rozvaděč RP1 dle PD dodávka a montáž</t>
  </si>
  <si>
    <t>106734582</t>
  </si>
  <si>
    <t>Rozvaděč RP2 dle PD dodávka a montáž</t>
  </si>
  <si>
    <t>179017097</t>
  </si>
  <si>
    <t>Rozvaděč RK dle PD dodávka a montáž</t>
  </si>
  <si>
    <t>351811992</t>
  </si>
  <si>
    <t>DALI převodník včetně tlačítek dod a mont</t>
  </si>
  <si>
    <t>-872545817</t>
  </si>
  <si>
    <t>Podlahová krabice pro zásuvky 8M včetně krytu dod a mont</t>
  </si>
  <si>
    <t>849950136</t>
  </si>
  <si>
    <t>Napájecí zdroj sběrnice DALI na DIN lištu včetně dodávky a montáže</t>
  </si>
  <si>
    <t>610794204</t>
  </si>
  <si>
    <t>Převodník DALI/USB na DIN lištu k dodávka a montáž</t>
  </si>
  <si>
    <t>-1518483412</t>
  </si>
  <si>
    <t>2005171575</t>
  </si>
  <si>
    <t xml:space="preserve">zapojení ventilátorů </t>
  </si>
  <si>
    <t>350253528</t>
  </si>
  <si>
    <t>1425372241</t>
  </si>
  <si>
    <t>774720014</t>
  </si>
  <si>
    <t>-169916641</t>
  </si>
  <si>
    <t>58+7</t>
  </si>
  <si>
    <t>-404499737</t>
  </si>
  <si>
    <t>1702048653</t>
  </si>
  <si>
    <t>1909070191</t>
  </si>
  <si>
    <t>795035592</t>
  </si>
  <si>
    <t>-776938477</t>
  </si>
  <si>
    <t>705864366</t>
  </si>
  <si>
    <t>c - Byty</t>
  </si>
  <si>
    <t>234679221</t>
  </si>
  <si>
    <t>250+600+1000</t>
  </si>
  <si>
    <t>-1995347327</t>
  </si>
  <si>
    <t>1905427465</t>
  </si>
  <si>
    <t>-1452966337</t>
  </si>
  <si>
    <t>724513728</t>
  </si>
  <si>
    <t>1838119514</t>
  </si>
  <si>
    <t>90+760+15+16</t>
  </si>
  <si>
    <t>469444002</t>
  </si>
  <si>
    <t>-1424929443</t>
  </si>
  <si>
    <t>-1475054220</t>
  </si>
  <si>
    <t>RMAT0006a</t>
  </si>
  <si>
    <t>krabice KR97 s víčkem a rozvodnicí</t>
  </si>
  <si>
    <t>-1247706221</t>
  </si>
  <si>
    <t>-1121869084</t>
  </si>
  <si>
    <t>-265880508</t>
  </si>
  <si>
    <t>-236126917</t>
  </si>
  <si>
    <t>1050794582</t>
  </si>
  <si>
    <t>-245686011</t>
  </si>
  <si>
    <t>320+150</t>
  </si>
  <si>
    <t>-2147458624</t>
  </si>
  <si>
    <t>1734884931</t>
  </si>
  <si>
    <t>47734381</t>
  </si>
  <si>
    <t>43+15</t>
  </si>
  <si>
    <t>-508983398</t>
  </si>
  <si>
    <t>741310003</t>
  </si>
  <si>
    <t>Montáž spínač žaluziový</t>
  </si>
  <si>
    <t>-813969593</t>
  </si>
  <si>
    <t>spínač kompletní žaluziový</t>
  </si>
  <si>
    <t>-1946730001</t>
  </si>
  <si>
    <t>-707676886</t>
  </si>
  <si>
    <t>spínač 5 dle knihy standardů PD</t>
  </si>
  <si>
    <t>-1784969977</t>
  </si>
  <si>
    <t>741310022</t>
  </si>
  <si>
    <t>Montáž přepínač nástěnný 6-střídavý prostředí normální se zapojením vodičů</t>
  </si>
  <si>
    <t>1903393215</t>
  </si>
  <si>
    <t>přepínač kompletní č.6 dlr knihy standardu PD</t>
  </si>
  <si>
    <t>75192655</t>
  </si>
  <si>
    <t>-1256714607</t>
  </si>
  <si>
    <t>-326321225</t>
  </si>
  <si>
    <t>741310025</t>
  </si>
  <si>
    <t>Montáž přepínač nástěnný 7-křížový prostředí normální se zapojením vodičů</t>
  </si>
  <si>
    <t>2072383142</t>
  </si>
  <si>
    <t>přepínač kompletní 7 dle standardu knihy PD</t>
  </si>
  <si>
    <t>233646639</t>
  </si>
  <si>
    <t>800794106</t>
  </si>
  <si>
    <t>-1623089835</t>
  </si>
  <si>
    <t>-1594953106</t>
  </si>
  <si>
    <t>Svítidlo typ OS 09 dle knihy svítidel</t>
  </si>
  <si>
    <t>1014174635</t>
  </si>
  <si>
    <t>Svítidlo typ OS10 dle knihy svítidel</t>
  </si>
  <si>
    <t>429665869</t>
  </si>
  <si>
    <t>Svítidlo typ OS 11 dle knihy svítidel</t>
  </si>
  <si>
    <t>-269070280</t>
  </si>
  <si>
    <t>Svítidlo typ OS 12 dle knihy svítidel</t>
  </si>
  <si>
    <t>-98486711</t>
  </si>
  <si>
    <t>-402340795</t>
  </si>
  <si>
    <t>Svítidlo typ OS 14 dle knihy svítidel</t>
  </si>
  <si>
    <t>1581090405</t>
  </si>
  <si>
    <t>Svítidlo typ OS16 dle knihy svítidel</t>
  </si>
  <si>
    <t>-235998978</t>
  </si>
  <si>
    <t>Svítidlo typ OS 17 dle knihy svítidel</t>
  </si>
  <si>
    <t>1121386599</t>
  </si>
  <si>
    <t>Svítidlo typ OS 18 dle knihy svítidel</t>
  </si>
  <si>
    <t>-1791017577</t>
  </si>
  <si>
    <t>1640294630</t>
  </si>
  <si>
    <t>-1214007530</t>
  </si>
  <si>
    <t>-343814094</t>
  </si>
  <si>
    <t>-6680516</t>
  </si>
  <si>
    <t>-984065782</t>
  </si>
  <si>
    <t>-633771416</t>
  </si>
  <si>
    <t>1837727425</t>
  </si>
  <si>
    <t>1674431320</t>
  </si>
  <si>
    <t>562094705</t>
  </si>
  <si>
    <t>Rozvaděč RB pro 72 modulů dle PD dodávka a montáž</t>
  </si>
  <si>
    <t>921671919</t>
  </si>
  <si>
    <t>Rozvaděč RB pro 48 modulů dle PD dodávka a montáž</t>
  </si>
  <si>
    <t>-319743148</t>
  </si>
  <si>
    <t>silové napojení</t>
  </si>
  <si>
    <t>1398067632</t>
  </si>
  <si>
    <t>797191827</t>
  </si>
  <si>
    <t>-1038089222</t>
  </si>
  <si>
    <t>-2146497559</t>
  </si>
  <si>
    <t>760+80</t>
  </si>
  <si>
    <t>-1746825419</t>
  </si>
  <si>
    <t>946002795</t>
  </si>
  <si>
    <t>-1721841927</t>
  </si>
  <si>
    <t>-615496492</t>
  </si>
  <si>
    <t>-23638078</t>
  </si>
  <si>
    <t>487179478</t>
  </si>
  <si>
    <t>d - Hromosvod</t>
  </si>
  <si>
    <t>945421110</t>
  </si>
  <si>
    <t>Hydraulická zvedací plošina na automobilovém podvozku výška zdvihu do 18 m včetně obsluhy</t>
  </si>
  <si>
    <t>1280650761</t>
  </si>
  <si>
    <t>741410001</t>
  </si>
  <si>
    <t>Montáž pásku uzemňovacího průřezu do 120 mm2 na povrchu</t>
  </si>
  <si>
    <t>278550673</t>
  </si>
  <si>
    <t>pásek uzemňovacíV4A 40*4mm</t>
  </si>
  <si>
    <t>1132289548</t>
  </si>
  <si>
    <t>741420001</t>
  </si>
  <si>
    <t>Montáž drát nebo lano hromosvodné svodové D do 10 mm s podpěrou</t>
  </si>
  <si>
    <t>2133345</t>
  </si>
  <si>
    <t>36+255</t>
  </si>
  <si>
    <t>35441077</t>
  </si>
  <si>
    <t>drát D 8mm AlMgSi</t>
  </si>
  <si>
    <t>-1439695325</t>
  </si>
  <si>
    <t>35442135</t>
  </si>
  <si>
    <t>drát D 10/13mm FeZn + PVC</t>
  </si>
  <si>
    <t>-1877715556</t>
  </si>
  <si>
    <t>741420021</t>
  </si>
  <si>
    <t>Montáž svorka hromosvodná se 2 šrouby</t>
  </si>
  <si>
    <t>634928744</t>
  </si>
  <si>
    <t>7+30+7+4+9+12+20</t>
  </si>
  <si>
    <t>svorka SS</t>
  </si>
  <si>
    <t>363556689</t>
  </si>
  <si>
    <t>svorka SO</t>
  </si>
  <si>
    <t>-1940023187</t>
  </si>
  <si>
    <t>svorka SK</t>
  </si>
  <si>
    <t>-43807103</t>
  </si>
  <si>
    <t>svorka ST SJ SR SJ01FE</t>
  </si>
  <si>
    <t>-2017200015</t>
  </si>
  <si>
    <t xml:space="preserve">svorka ST SJ SR SR2b </t>
  </si>
  <si>
    <t>533527833</t>
  </si>
  <si>
    <t>svorka ST SR SJ SR3b</t>
  </si>
  <si>
    <t>1509910823</t>
  </si>
  <si>
    <t>741420051</t>
  </si>
  <si>
    <t>Montáž vedení hromosvodné-úhelník nebo trubka s držáky do zdiva</t>
  </si>
  <si>
    <t>-1704269865</t>
  </si>
  <si>
    <t>35441830</t>
  </si>
  <si>
    <t>úhelník ochranný na ochranu svodu - 1700mm, FeZn</t>
  </si>
  <si>
    <t>934891560</t>
  </si>
  <si>
    <t>741430004</t>
  </si>
  <si>
    <t>Montáž tyč jímací délky do 3 m na střešní hřeben</t>
  </si>
  <si>
    <t>-310975434</t>
  </si>
  <si>
    <t>35442152</t>
  </si>
  <si>
    <t>tyč jímací s rovným koncem 16/10 2000 (1000/1000)mm AlMgSi</t>
  </si>
  <si>
    <t>-781666237</t>
  </si>
  <si>
    <t>741430011</t>
  </si>
  <si>
    <t>Montáž tyč jímací délky přes 3 m na střešní hřeben</t>
  </si>
  <si>
    <t>438832712</t>
  </si>
  <si>
    <t>35442154</t>
  </si>
  <si>
    <t>tyč jímací s rovným koncem 16/10 4000 (3000/1000)mm AlMgSi</t>
  </si>
  <si>
    <t>711937962</t>
  </si>
  <si>
    <t>741440031</t>
  </si>
  <si>
    <t>Montáž tyč zemnicí dl do 2 m</t>
  </si>
  <si>
    <t>1322768231</t>
  </si>
  <si>
    <t>35442127</t>
  </si>
  <si>
    <t>tyč zemnící 1,5 m FeZn se svorkou</t>
  </si>
  <si>
    <t>-949876131</t>
  </si>
  <si>
    <t>1536798445</t>
  </si>
  <si>
    <t>Revize hromosvodu</t>
  </si>
  <si>
    <t>s</t>
  </si>
  <si>
    <t>-658128096</t>
  </si>
  <si>
    <t>Antikorozní úprava zemních spojů</t>
  </si>
  <si>
    <t>-1472566075</t>
  </si>
  <si>
    <t>Protikorozní páska pro obalení spojů L=10m</t>
  </si>
  <si>
    <t>-1063709971</t>
  </si>
  <si>
    <t>05 - Slaboproud</t>
  </si>
  <si>
    <t>741124733</t>
  </si>
  <si>
    <t>Montáž kabel Cu stíněný ovládací žíly 2 až 19x1 mm2 uložený pevně (např. JYTY)</t>
  </si>
  <si>
    <t>-456982682</t>
  </si>
  <si>
    <t>1852366871</t>
  </si>
  <si>
    <t>741310011</t>
  </si>
  <si>
    <t>Montáž ovladač nástěnný 1/0-tlačítkový zapínací prostředí normální se zapojením vodičů</t>
  </si>
  <si>
    <t>-1176870390</t>
  </si>
  <si>
    <t>34535023</t>
  </si>
  <si>
    <t>ovládač nástěnný zapínací, řazení 1/0, IP44, šroubové svorky</t>
  </si>
  <si>
    <t>-352577089</t>
  </si>
  <si>
    <t>742110002</t>
  </si>
  <si>
    <t>Montáž trubek pro slaboproud plastových ohebných uložených pod omítku</t>
  </si>
  <si>
    <t>-1762771864</t>
  </si>
  <si>
    <t>DN32</t>
  </si>
  <si>
    <t>1450</t>
  </si>
  <si>
    <t>DN63</t>
  </si>
  <si>
    <t>DN25</t>
  </si>
  <si>
    <t>34571370</t>
  </si>
  <si>
    <t>trubka elektroinstalační ohebná dvouplášťová korugovaná HDPE UV stab (chránička) D 32/40mm</t>
  </si>
  <si>
    <t>-134358858</t>
  </si>
  <si>
    <t>1450*1,05 "Přepočtené koeficientem množství</t>
  </si>
  <si>
    <t>34571378</t>
  </si>
  <si>
    <t>trubka elektroinstalační ohebná lehce odolná z PVC-U D 24,5/32mm poloměr ohybu &gt;130mm</t>
  </si>
  <si>
    <t>1403685741</t>
  </si>
  <si>
    <t>34571373</t>
  </si>
  <si>
    <t>trubka elektroinstalační ohebná dvouplášťová korugovaná HDPE UV stab (chránička) D 61/75mm</t>
  </si>
  <si>
    <t>-15581417</t>
  </si>
  <si>
    <t>25*1,05 "Přepočtené koeficientem množství</t>
  </si>
  <si>
    <t>742110107</t>
  </si>
  <si>
    <t>Montáž kabelového žlabu pro slaboproud šířky přes 250 mm</t>
  </si>
  <si>
    <t>1865183540</t>
  </si>
  <si>
    <t>34575602</t>
  </si>
  <si>
    <t>žlab kabelový drátěný GZ v přes 60mm š přes 250 do 350mm</t>
  </si>
  <si>
    <t>-453831501</t>
  </si>
  <si>
    <t>742110127</t>
  </si>
  <si>
    <t>Montáž nosníku s konzolami nebo závitovými tyčemi pro slaboproud šířky přes 250 do 500 mm</t>
  </si>
  <si>
    <t>1364011001</t>
  </si>
  <si>
    <t>34575392</t>
  </si>
  <si>
    <t>nosník kabelového žlabu drátěného ŽZ 500mm</t>
  </si>
  <si>
    <t>-1112505953</t>
  </si>
  <si>
    <t>742121001</t>
  </si>
  <si>
    <t>Montáž kabelů sdělovacích pro vnitřní rozvody do 15 žil</t>
  </si>
  <si>
    <t>-741168218</t>
  </si>
  <si>
    <t>34121301</t>
  </si>
  <si>
    <t>kabel koaxiální stíněný 2xAl/PES a opletením z CuSn drátků 144x0,12mm2, plášť PVC bílý, jádro CU pr. 1,13mm</t>
  </si>
  <si>
    <t>328660310</t>
  </si>
  <si>
    <t>340*1,2 "Přepočtené koeficientem množství</t>
  </si>
  <si>
    <t>-420485660</t>
  </si>
  <si>
    <t>34121345</t>
  </si>
  <si>
    <t>kabel datový venkovní celkově stíněný Al fólií se stíněnými páry Al fólií jádro Cu plné plášť PE (F/FTP) kategorie 6a</t>
  </si>
  <si>
    <t>-1973930277</t>
  </si>
  <si>
    <t>260*1,2 "Přepočtené koeficientem množství</t>
  </si>
  <si>
    <t>742220061</t>
  </si>
  <si>
    <t>Montáž rozbočovače, opakovače nebo oddělovače sběrnice v krabici</t>
  </si>
  <si>
    <t>1665948747</t>
  </si>
  <si>
    <t>40466041</t>
  </si>
  <si>
    <t>rozbočovač sběrnice v krabici</t>
  </si>
  <si>
    <t>570764718</t>
  </si>
  <si>
    <t>742310001</t>
  </si>
  <si>
    <t>Montáž napájecího modulu k domácímu telefonu na DIN lištu</t>
  </si>
  <si>
    <t>1319641365</t>
  </si>
  <si>
    <t>38227042</t>
  </si>
  <si>
    <t>zdroj napájecí domácího telefonu a zvonkového tabla pro 2-68 uživatelů</t>
  </si>
  <si>
    <t>-1154830148</t>
  </si>
  <si>
    <t>742310002</t>
  </si>
  <si>
    <t>Montáž komunikačního tabla k domácímu telefonu</t>
  </si>
  <si>
    <t>787401291</t>
  </si>
  <si>
    <t>38226004</t>
  </si>
  <si>
    <t>sestava domovního telefonu bez el otvírače přes 12 do 24 účastníků</t>
  </si>
  <si>
    <t>1227287060</t>
  </si>
  <si>
    <t>742310003</t>
  </si>
  <si>
    <t>Montáž klimatického krytu pro komunikační tablo domácího telefonu</t>
  </si>
  <si>
    <t>1378413873</t>
  </si>
  <si>
    <t>38292005</t>
  </si>
  <si>
    <t>rám pro povrchovou instalaci modulového interkom systému 117x107mm 1 modul</t>
  </si>
  <si>
    <t>182602053</t>
  </si>
  <si>
    <t>742310006</t>
  </si>
  <si>
    <t>Montáž domácího nástěnného audio/video telefonu</t>
  </si>
  <si>
    <t>1809152904</t>
  </si>
  <si>
    <t>38226066</t>
  </si>
  <si>
    <t>telefon domácí nástěnný pro povrchovou instalaci</t>
  </si>
  <si>
    <t>570070177</t>
  </si>
  <si>
    <t>742320051</t>
  </si>
  <si>
    <t>Montáž dveřního komunikačního tabla</t>
  </si>
  <si>
    <t>-2104422667</t>
  </si>
  <si>
    <t>dveřní jednotka se čtečkou</t>
  </si>
  <si>
    <t>-2013394879</t>
  </si>
  <si>
    <t>742420001</t>
  </si>
  <si>
    <t>Montáž venkovní televizní antény</t>
  </si>
  <si>
    <t>-298080390</t>
  </si>
  <si>
    <t>38454002</t>
  </si>
  <si>
    <t>anténa pro příjem DVB-T2 42 dBi bez zdroje filtr LTE třmen na uchycení hliník a sklolaminát</t>
  </si>
  <si>
    <t>-1373293059</t>
  </si>
  <si>
    <t>742420011</t>
  </si>
  <si>
    <t>Montáž FM antény</t>
  </si>
  <si>
    <t>-1961054880</t>
  </si>
  <si>
    <t>38454005</t>
  </si>
  <si>
    <t>anténa pro příjem rádia 7FM 11,2 dBi analog bez zesilovače bez filtru venkovní hliník plast</t>
  </si>
  <si>
    <t>2093595635</t>
  </si>
  <si>
    <t>742420021</t>
  </si>
  <si>
    <t>Montáž anténního stožáru včetně upevňovacího materiálu</t>
  </si>
  <si>
    <t>-1698446706</t>
  </si>
  <si>
    <t>31686016</t>
  </si>
  <si>
    <t>stožár anténní kov žárový zinek plastová záslepka průměr 48/42mm teleskopický délka 2x2,5m</t>
  </si>
  <si>
    <t>-1129711415</t>
  </si>
  <si>
    <t>742420061</t>
  </si>
  <si>
    <t>Montáž rozvodnice STA</t>
  </si>
  <si>
    <t>-1468597629</t>
  </si>
  <si>
    <t>34571032</t>
  </si>
  <si>
    <t>skříň kovová bílá uzamykatelná bez uzemnění vnitřní 400x300x200mm</t>
  </si>
  <si>
    <t>578271328</t>
  </si>
  <si>
    <t>742420081</t>
  </si>
  <si>
    <t>Montáž systémového zdroje do rozvaděče</t>
  </si>
  <si>
    <t>1616125731</t>
  </si>
  <si>
    <t>35671262</t>
  </si>
  <si>
    <t>zdroj systémový 12V/4500mA na rám sběrnice</t>
  </si>
  <si>
    <t>-1603362170</t>
  </si>
  <si>
    <t>460941211</t>
  </si>
  <si>
    <t>Vyplnění a omítnutí rýh při elektroinstalacích ve stěnách hl do 3 cm a š do 3 cm</t>
  </si>
  <si>
    <t>-2111814915</t>
  </si>
  <si>
    <t>468101411</t>
  </si>
  <si>
    <t>Vysekání rýh pro montáž trubek a kabelů v cihelných zdech hl do 3 cm a š do 3 cm</t>
  </si>
  <si>
    <t>-811340940</t>
  </si>
  <si>
    <t>1699471558</t>
  </si>
  <si>
    <t>541497500</t>
  </si>
  <si>
    <t>0,07*20 "Přepočtené koeficientem množství</t>
  </si>
  <si>
    <t>109658839</t>
  </si>
  <si>
    <t>-819780116</t>
  </si>
  <si>
    <t>469981111</t>
  </si>
  <si>
    <t>Přesun hmot pro pomocné stavební práce při elektromotážích</t>
  </si>
  <si>
    <t>-765688607</t>
  </si>
  <si>
    <t>1987667311</t>
  </si>
  <si>
    <t>826816256</t>
  </si>
  <si>
    <t>-1460160846</t>
  </si>
  <si>
    <t xml:space="preserve">    22-M - Montáže technologických zařízení pro dopravní stavby</t>
  </si>
  <si>
    <t>1586214732</t>
  </si>
  <si>
    <t>836072996</t>
  </si>
  <si>
    <t>-2070785490</t>
  </si>
  <si>
    <t>DN20</t>
  </si>
  <si>
    <t>40+100+100+300</t>
  </si>
  <si>
    <t>382764563</t>
  </si>
  <si>
    <t>742110506</t>
  </si>
  <si>
    <t>Montáž krabic pro slaboproud zapuštěných plastových odbočných univerzálních s víčkem</t>
  </si>
  <si>
    <t>596270223</t>
  </si>
  <si>
    <t>34571521</t>
  </si>
  <si>
    <t>krabice pod omítku PVC odbočná kruhová D 70mm s víčkem a svorkovnicí</t>
  </si>
  <si>
    <t>-1301588476</t>
  </si>
  <si>
    <t>-185347137</t>
  </si>
  <si>
    <t>150+20+280</t>
  </si>
  <si>
    <t>-1378836317</t>
  </si>
  <si>
    <t>742124005.R</t>
  </si>
  <si>
    <t>Aktivní a pasivní prvky datového rozvaděče dod. a mont., napojení, nastavení</t>
  </si>
  <si>
    <t>-2121678927</t>
  </si>
  <si>
    <t>742220013</t>
  </si>
  <si>
    <t>Montáž ústředny PZTS se zdrojem bez komunikátoru přes 12 linek</t>
  </si>
  <si>
    <t>-1550821630</t>
  </si>
  <si>
    <t>ústředna PZTS včetně baterie</t>
  </si>
  <si>
    <t>1735559253</t>
  </si>
  <si>
    <t>742220141</t>
  </si>
  <si>
    <t>Montáž ovládací klávesnice pro dodanou ústřednu</t>
  </si>
  <si>
    <t>-1749283864</t>
  </si>
  <si>
    <t>1+2</t>
  </si>
  <si>
    <t>40467025</t>
  </si>
  <si>
    <t>klávesnice ústředny PZTS, LED čtečkou RFID</t>
  </si>
  <si>
    <t>-668856131</t>
  </si>
  <si>
    <t>40467026</t>
  </si>
  <si>
    <t>klávesnice ústředny PZTS, LCD/LED se čtečkou RFID/NFC</t>
  </si>
  <si>
    <t>189226704</t>
  </si>
  <si>
    <t>742220232</t>
  </si>
  <si>
    <t>Montáž detektoru na stěnu nebo na strop</t>
  </si>
  <si>
    <t>-1699858631</t>
  </si>
  <si>
    <t>4+5+2</t>
  </si>
  <si>
    <t>40461021</t>
  </si>
  <si>
    <t>detektor pohybu sběrnicový</t>
  </si>
  <si>
    <t>1069230544</t>
  </si>
  <si>
    <t>40461025</t>
  </si>
  <si>
    <t>detektor pohybu duální sběrnicový, PIR a MW</t>
  </si>
  <si>
    <t>-141853534</t>
  </si>
  <si>
    <t>40461031</t>
  </si>
  <si>
    <t>detektor tříštění skla</t>
  </si>
  <si>
    <t>1376581317</t>
  </si>
  <si>
    <t>detektor kouře</t>
  </si>
  <si>
    <t>818024530</t>
  </si>
  <si>
    <t>742220235</t>
  </si>
  <si>
    <t>Montáž magnetického kontaktu povrchového</t>
  </si>
  <si>
    <t>1981875648</t>
  </si>
  <si>
    <t>sběrnicový modul pro připojení magnetických kontaktů</t>
  </si>
  <si>
    <t>318323781</t>
  </si>
  <si>
    <t>742220256</t>
  </si>
  <si>
    <t>Montáž zálohové sirény s majákem a s akumulátorem 1,2 Ah</t>
  </si>
  <si>
    <t>-1842859268</t>
  </si>
  <si>
    <t>40464020</t>
  </si>
  <si>
    <t>siréna venkovní plastová zálohovaná, s majákem a akumulátorem, 110 dB/1m, záblesk červený</t>
  </si>
  <si>
    <t>-832914198</t>
  </si>
  <si>
    <t>742220511</t>
  </si>
  <si>
    <t>Výchozí revize systému PZTS</t>
  </si>
  <si>
    <t>1865583398</t>
  </si>
  <si>
    <t>742330044</t>
  </si>
  <si>
    <t>Montáž datové zásuvky 1 až 6 pozic</t>
  </si>
  <si>
    <t>-1316204339</t>
  </si>
  <si>
    <t>datová zásuvka 1xRJ45</t>
  </si>
  <si>
    <t>-948011471</t>
  </si>
  <si>
    <t>742330061</t>
  </si>
  <si>
    <t>Montáž přístupového bodu včetně nastavení</t>
  </si>
  <si>
    <t>81247649</t>
  </si>
  <si>
    <t>bod přístupový AP</t>
  </si>
  <si>
    <t>606976203</t>
  </si>
  <si>
    <t>742430031</t>
  </si>
  <si>
    <t>Montáž kabelu HDMI se zakončením v zásuvce nebo krabici</t>
  </si>
  <si>
    <t>172267285</t>
  </si>
  <si>
    <t>34199005</t>
  </si>
  <si>
    <t>kabel propojovací HDMI 1.4 High Speed podpora Ethernetu a 4K délka 10m</t>
  </si>
  <si>
    <t>-1974169082</t>
  </si>
  <si>
    <t>22-M</t>
  </si>
  <si>
    <t>Montáže technologických zařízení pro dopravní stavby</t>
  </si>
  <si>
    <t>220450007</t>
  </si>
  <si>
    <t>Montáž datové skříně rack</t>
  </si>
  <si>
    <t>-1745989907</t>
  </si>
  <si>
    <t>skříň rozvaděč rack 19" 12U</t>
  </si>
  <si>
    <t>-726162749</t>
  </si>
  <si>
    <t>175033302</t>
  </si>
  <si>
    <t>32273716</t>
  </si>
  <si>
    <t>212145055</t>
  </si>
  <si>
    <t>-675284310</t>
  </si>
  <si>
    <t>-1963714973</t>
  </si>
  <si>
    <t>-304947604</t>
  </si>
  <si>
    <t>172253989</t>
  </si>
  <si>
    <t>-305073450</t>
  </si>
  <si>
    <t>-1874178547</t>
  </si>
  <si>
    <t>1717022326</t>
  </si>
  <si>
    <t>980</t>
  </si>
  <si>
    <t>-590593940</t>
  </si>
  <si>
    <t>248937253</t>
  </si>
  <si>
    <t>1063967016</t>
  </si>
  <si>
    <t>1284602610</t>
  </si>
  <si>
    <t>-1516879112</t>
  </si>
  <si>
    <t>-1899157509</t>
  </si>
  <si>
    <t>-1742348138</t>
  </si>
  <si>
    <t>742260022</t>
  </si>
  <si>
    <t>Montáž detektoru CO nebo NO2 nebo CNG autonomního</t>
  </si>
  <si>
    <t>-1630744182</t>
  </si>
  <si>
    <t>detektor kouře autonomní</t>
  </si>
  <si>
    <t>1609213087</t>
  </si>
  <si>
    <t>-1608972083</t>
  </si>
  <si>
    <t>34+13</t>
  </si>
  <si>
    <t>datová zásuvka 2xRJ 45</t>
  </si>
  <si>
    <t>689792445</t>
  </si>
  <si>
    <t>-204041223</t>
  </si>
  <si>
    <t>742420031.R</t>
  </si>
  <si>
    <t xml:space="preserve">Dodávka a montáž datového rozvaděče multimediální rozvodnice </t>
  </si>
  <si>
    <t>192471788</t>
  </si>
  <si>
    <t>742420121</t>
  </si>
  <si>
    <t>Montáž televizní zásuvky koncové nebo průběžné</t>
  </si>
  <si>
    <t>1318840463</t>
  </si>
  <si>
    <t>37451026</t>
  </si>
  <si>
    <t>zásuvka koncová TV/R/SAT +LAN+TEL bez krabičky s víčkem útlum 3dB</t>
  </si>
  <si>
    <t>-1033745977</t>
  </si>
  <si>
    <t>742430015.R</t>
  </si>
  <si>
    <t>Aktivní a pasivní prvky datového rozvaděče dodávka a montáž</t>
  </si>
  <si>
    <t>196566990</t>
  </si>
  <si>
    <t>-1065247188</t>
  </si>
  <si>
    <t>-531011406</t>
  </si>
  <si>
    <t>514258425</t>
  </si>
  <si>
    <t>-152460990</t>
  </si>
  <si>
    <t>631007247</t>
  </si>
  <si>
    <t>-36380525</t>
  </si>
  <si>
    <t>-841129554</t>
  </si>
  <si>
    <t>-1983812503</t>
  </si>
  <si>
    <t>-1674837099</t>
  </si>
  <si>
    <t>-70768153</t>
  </si>
  <si>
    <t>ostatní stavební práce</t>
  </si>
  <si>
    <t>04 - Vedlejší rozpočtové náklady</t>
  </si>
  <si>
    <t xml:space="preserve">    VRN1 - Průzkumné, zeměměřičské a projektové práce</t>
  </si>
  <si>
    <t xml:space="preserve">    VRN4 - Inženýrská činnost</t>
  </si>
  <si>
    <t xml:space="preserve">    VRN5 - Finanční náklady</t>
  </si>
  <si>
    <t xml:space="preserve">    VRN6 - Územní vlivy</t>
  </si>
  <si>
    <t xml:space="preserve">    VRN7 - Provozní vlivy</t>
  </si>
  <si>
    <t xml:space="preserve">    VRN9 - Ostatní náklady</t>
  </si>
  <si>
    <t>VRN1</t>
  </si>
  <si>
    <t>Průzkumné, zeměměřičské a projektové práce</t>
  </si>
  <si>
    <t>013254000</t>
  </si>
  <si>
    <t>Dokumentace skutečného provedení stavby</t>
  </si>
  <si>
    <t>kpl</t>
  </si>
  <si>
    <t>-81982076</t>
  </si>
  <si>
    <t>013294000</t>
  </si>
  <si>
    <t>Ostatní dokumentace stavby-dílenská dokumentace</t>
  </si>
  <si>
    <t>1778845715</t>
  </si>
  <si>
    <t>-454186896</t>
  </si>
  <si>
    <t>VRN4</t>
  </si>
  <si>
    <t>Inženýrská činnost</t>
  </si>
  <si>
    <t>045203000</t>
  </si>
  <si>
    <t>Kompletační činnost</t>
  </si>
  <si>
    <t>339638526</t>
  </si>
  <si>
    <t>049002000</t>
  </si>
  <si>
    <t>Inženýrská činnost ostatní</t>
  </si>
  <si>
    <t>1486817187</t>
  </si>
  <si>
    <t>VRN5</t>
  </si>
  <si>
    <t>Finanční náklady</t>
  </si>
  <si>
    <t>052103000</t>
  </si>
  <si>
    <t>Rezerva investora</t>
  </si>
  <si>
    <t>-187593077</t>
  </si>
  <si>
    <t>konstrukce a práce nespecifikované spojení s rozsáhlou rekonstrukcí objektuk</t>
  </si>
  <si>
    <t>VRN6</t>
  </si>
  <si>
    <t>Územní vlivy</t>
  </si>
  <si>
    <t>060001000</t>
  </si>
  <si>
    <t>-1903527762</t>
  </si>
  <si>
    <t>VRN7</t>
  </si>
  <si>
    <t>Provozní vlivy</t>
  </si>
  <si>
    <t>070001000</t>
  </si>
  <si>
    <t>267301664</t>
  </si>
  <si>
    <t>VRN9</t>
  </si>
  <si>
    <t>Ostatní náklady</t>
  </si>
  <si>
    <t>090001000</t>
  </si>
  <si>
    <t>845767563</t>
  </si>
  <si>
    <t>poznámka</t>
  </si>
  <si>
    <t>Zhotovitel prohlašuje, že podmínky a rozsah poptávky ( výkresové a textové části a soupisu výkonů) podrobně prostudoval, že jsou mu zcela jasné a jednoznačné a tím bere na vědomí, že na veškeré nároky, které vyplynou dodatečně, z důvodu nepochopení či  nenerespektování těchto podmínek, nebude brán zřetel.</t>
  </si>
  <si>
    <t>Zpracovatel nabídky prověřil specifikace a výměry uvedené v soupisu výkonů  s vlastní poptávkou . V případě zjištěných rozdílů na tyto písemně upozornil v nabídce.  Následné změny výměr v průběhu realizace nebudou akceptovány.</t>
  </si>
  <si>
    <t>a) veškeré položky na přípomoce atd... jsou zahrnuty v jednotlivých jednotkových cenách</t>
  </si>
  <si>
    <t>b) součásti prací jsou veškeré zkoušky, potřebná měření, inspekce, uvedení zařízení do provozu, zaškolení obsluhy a revize</t>
  </si>
  <si>
    <t>c) součástí dodávky je zpracování veškeré dílenské dokumentace a projektu skutečného provedení</t>
  </si>
  <si>
    <t>d) v rozsahu prací zhotovitele jsou rovněž jakékoliv prvky, zařízení, práce a pomocné materiály, neuvedené v tomto soupisu výkonů, které jsou ale nezbytně nutné k dodání, instalaci , dokončení a provozování díla v souladu se zákony a předpisy platnými v ČR</t>
  </si>
  <si>
    <t>e) v případě vykonávání zemních prací se dodavatel před zahájením výkopových prací seznámí s geologickými podmínkami</t>
  </si>
  <si>
    <t>f) v rozsahu prací zhotovitele jsou rovněž drobné stavební úpravy na stavebních konstrukcích pro potrubí a strojní zařízení (prostupy, základy, chráničky). Protipožární utěsnění prostupů požárními stěnami. Pomocné zednické práce.</t>
  </si>
  <si>
    <t>g) v případě rozporu mezi výkazem a projektovou dokumentací, platí projektová dokumentace</t>
  </si>
  <si>
    <t>T3.22 Úložné regály,kompl provedení dle popisu v tabulce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</si>
</sst>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9"/>
      <name val="Arial"/>
      <family val="2"/>
      <charset val="238"/>
    </font>
    <font>
      <sz val="11"/>
      <name val="ＭＳ Ｐゴシック"/>
      <family val="3"/>
      <charset val="128"/>
    </font>
    <font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3">
    <xf numFmtId="0" fontId="0" fillId="0" borderId="0"/>
    <xf numFmtId="0" fontId="39" fillId="0" borderId="0" applyNumberFormat="0" applyFill="0" applyBorder="0" applyAlignment="0" applyProtection="0"/>
    <xf numFmtId="0" fontId="41" fillId="0" borderId="0"/>
  </cellStyleXfs>
  <cellXfs count="2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4" fontId="25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7" fillId="0" borderId="22" xfId="0" applyFont="1" applyBorder="1" applyAlignment="1" applyProtection="1">
      <alignment horizontal="center" vertical="center"/>
      <protection locked="0"/>
    </xf>
    <xf numFmtId="49" fontId="37" fillId="0" borderId="22" xfId="0" applyNumberFormat="1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center" vertical="center" wrapText="1"/>
      <protection locked="0"/>
    </xf>
    <xf numFmtId="167" fontId="37" fillId="0" borderId="22" xfId="0" applyNumberFormat="1" applyFont="1" applyBorder="1" applyAlignment="1" applyProtection="1">
      <alignment vertical="center"/>
      <protection locked="0"/>
    </xf>
    <xf numFmtId="4" fontId="37" fillId="3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top"/>
    </xf>
    <xf numFmtId="0" fontId="42" fillId="0" borderId="0" xfId="0" applyFont="1" applyAlignment="1">
      <alignment horizontal="left" vertical="top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righ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29" fillId="0" borderId="0" xfId="0" applyNumberFormat="1" applyFont="1" applyAlignment="1">
      <alignment horizontal="right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7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" fontId="42" fillId="6" borderId="0" xfId="2" applyNumberFormat="1" applyFont="1" applyFill="1" applyAlignment="1">
      <alignment horizontal="left" vertical="center" wrapText="1"/>
    </xf>
    <xf numFmtId="4" fontId="42" fillId="6" borderId="0" xfId="2" applyNumberFormat="1" applyFont="1" applyFill="1" applyAlignment="1">
      <alignment horizontal="center" vertical="center" wrapText="1"/>
    </xf>
  </cellXfs>
  <cellStyles count="3">
    <cellStyle name="Hypertextový odkaz" xfId="1" builtinId="8"/>
    <cellStyle name="Normální" xfId="0" builtinId="0" customBuiltin="1"/>
    <cellStyle name="normální_BBHT_BoQ_TP4_ELECTRICAL_121011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134</xdr:row>
      <xdr:rowOff>0</xdr:rowOff>
    </xdr:from>
    <xdr:to>
      <xdr:col>9</xdr:col>
      <xdr:colOff>1215390</xdr:colOff>
      <xdr:row>138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114</xdr:row>
      <xdr:rowOff>0</xdr:rowOff>
    </xdr:from>
    <xdr:to>
      <xdr:col>9</xdr:col>
      <xdr:colOff>1215390</xdr:colOff>
      <xdr:row>118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115</xdr:row>
      <xdr:rowOff>0</xdr:rowOff>
    </xdr:from>
    <xdr:to>
      <xdr:col>9</xdr:col>
      <xdr:colOff>1215390</xdr:colOff>
      <xdr:row>119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110</xdr:row>
      <xdr:rowOff>0</xdr:rowOff>
    </xdr:from>
    <xdr:to>
      <xdr:col>9</xdr:col>
      <xdr:colOff>1215390</xdr:colOff>
      <xdr:row>114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107</xdr:row>
      <xdr:rowOff>0</xdr:rowOff>
    </xdr:from>
    <xdr:to>
      <xdr:col>9</xdr:col>
      <xdr:colOff>1215390</xdr:colOff>
      <xdr:row>111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114</xdr:row>
      <xdr:rowOff>0</xdr:rowOff>
    </xdr:from>
    <xdr:to>
      <xdr:col>9</xdr:col>
      <xdr:colOff>1215390</xdr:colOff>
      <xdr:row>118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114</xdr:row>
      <xdr:rowOff>0</xdr:rowOff>
    </xdr:from>
    <xdr:to>
      <xdr:col>9</xdr:col>
      <xdr:colOff>1215390</xdr:colOff>
      <xdr:row>118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112</xdr:row>
      <xdr:rowOff>0</xdr:rowOff>
    </xdr:from>
    <xdr:to>
      <xdr:col>9</xdr:col>
      <xdr:colOff>1215390</xdr:colOff>
      <xdr:row>116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112</xdr:row>
      <xdr:rowOff>0</xdr:rowOff>
    </xdr:from>
    <xdr:to>
      <xdr:col>9</xdr:col>
      <xdr:colOff>1215390</xdr:colOff>
      <xdr:row>116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362585</xdr:colOff>
      <xdr:row>110</xdr:row>
      <xdr:rowOff>0</xdr:rowOff>
    </xdr:from>
    <xdr:to>
      <xdr:col>9</xdr:col>
      <xdr:colOff>1215390</xdr:colOff>
      <xdr:row>114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4"/>
  <sheetViews>
    <sheetView showGridLines="0" workbookViewId="0">
      <selection activeCell="AK26" sqref="AK26:AO26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50000000000003" customHeight="1">
      <c r="AR2" s="211" t="s">
        <v>5</v>
      </c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33" t="s">
        <v>14</v>
      </c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R5" s="20"/>
      <c r="BE5" s="230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34" t="s">
        <v>17</v>
      </c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R6" s="20"/>
      <c r="BE6" s="231"/>
      <c r="BS6" s="17" t="s">
        <v>6</v>
      </c>
    </row>
    <row r="7" spans="1:74" ht="12" customHeight="1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231"/>
      <c r="BS7" s="17" t="s">
        <v>6</v>
      </c>
    </row>
    <row r="8" spans="1:74" ht="12" customHeight="1">
      <c r="B8" s="20"/>
      <c r="D8" s="27" t="s">
        <v>20</v>
      </c>
      <c r="K8" s="25" t="s">
        <v>21</v>
      </c>
      <c r="AK8" s="27" t="s">
        <v>22</v>
      </c>
      <c r="AN8" s="28" t="s">
        <v>23</v>
      </c>
      <c r="AR8" s="20"/>
      <c r="BE8" s="231"/>
      <c r="BS8" s="17" t="s">
        <v>6</v>
      </c>
    </row>
    <row r="9" spans="1:74" ht="14.45" customHeight="1">
      <c r="B9" s="20"/>
      <c r="AR9" s="20"/>
      <c r="BE9" s="231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1</v>
      </c>
      <c r="AR10" s="20"/>
      <c r="BE10" s="231"/>
      <c r="BS10" s="17" t="s">
        <v>6</v>
      </c>
    </row>
    <row r="11" spans="1:74" ht="18.399999999999999" customHeight="1">
      <c r="B11" s="20"/>
      <c r="E11" s="25" t="s">
        <v>26</v>
      </c>
      <c r="AK11" s="27" t="s">
        <v>27</v>
      </c>
      <c r="AN11" s="25" t="s">
        <v>1</v>
      </c>
      <c r="AR11" s="20"/>
      <c r="BE11" s="231"/>
      <c r="BS11" s="17" t="s">
        <v>6</v>
      </c>
    </row>
    <row r="12" spans="1:74" ht="6.95" customHeight="1">
      <c r="B12" s="20"/>
      <c r="AR12" s="20"/>
      <c r="BE12" s="231"/>
      <c r="BS12" s="17" t="s">
        <v>6</v>
      </c>
    </row>
    <row r="13" spans="1:74" ht="12" customHeight="1">
      <c r="B13" s="20"/>
      <c r="D13" s="27" t="s">
        <v>28</v>
      </c>
      <c r="AK13" s="27" t="s">
        <v>25</v>
      </c>
      <c r="AN13" s="29" t="s">
        <v>29</v>
      </c>
      <c r="AR13" s="20"/>
      <c r="BE13" s="231"/>
      <c r="BS13" s="17" t="s">
        <v>6</v>
      </c>
    </row>
    <row r="14" spans="1:74" ht="12.75">
      <c r="B14" s="20"/>
      <c r="E14" s="235" t="s">
        <v>29</v>
      </c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7" t="s">
        <v>27</v>
      </c>
      <c r="AN14" s="29" t="s">
        <v>29</v>
      </c>
      <c r="AR14" s="20"/>
      <c r="BE14" s="231"/>
      <c r="BS14" s="17" t="s">
        <v>6</v>
      </c>
    </row>
    <row r="15" spans="1:74" ht="6.95" customHeight="1">
      <c r="B15" s="20"/>
      <c r="AR15" s="20"/>
      <c r="BE15" s="231"/>
      <c r="BS15" s="17" t="s">
        <v>3</v>
      </c>
    </row>
    <row r="16" spans="1:74" ht="12" customHeight="1">
      <c r="B16" s="20"/>
      <c r="D16" s="27" t="s">
        <v>30</v>
      </c>
      <c r="AK16" s="27" t="s">
        <v>25</v>
      </c>
      <c r="AN16" s="25" t="s">
        <v>1</v>
      </c>
      <c r="AR16" s="20"/>
      <c r="BE16" s="231"/>
      <c r="BS16" s="17" t="s">
        <v>3</v>
      </c>
    </row>
    <row r="17" spans="2:71" ht="18.399999999999999" customHeight="1">
      <c r="B17" s="20"/>
      <c r="E17" s="25" t="s">
        <v>31</v>
      </c>
      <c r="AK17" s="27" t="s">
        <v>27</v>
      </c>
      <c r="AN17" s="25" t="s">
        <v>1</v>
      </c>
      <c r="AR17" s="20"/>
      <c r="BE17" s="231"/>
      <c r="BS17" s="17" t="s">
        <v>32</v>
      </c>
    </row>
    <row r="18" spans="2:71" ht="6.95" customHeight="1">
      <c r="B18" s="20"/>
      <c r="AR18" s="20"/>
      <c r="BE18" s="231"/>
      <c r="BS18" s="17" t="s">
        <v>6</v>
      </c>
    </row>
    <row r="19" spans="2:71" ht="12" customHeight="1">
      <c r="B19" s="20"/>
      <c r="D19" s="27" t="s">
        <v>33</v>
      </c>
      <c r="AK19" s="27" t="s">
        <v>25</v>
      </c>
      <c r="AN19" s="25" t="s">
        <v>1</v>
      </c>
      <c r="AR19" s="20"/>
      <c r="BE19" s="231"/>
      <c r="BS19" s="17" t="s">
        <v>6</v>
      </c>
    </row>
    <row r="20" spans="2:71" ht="18.399999999999999" customHeight="1">
      <c r="B20" s="20"/>
      <c r="E20" s="25" t="s">
        <v>34</v>
      </c>
      <c r="AK20" s="27" t="s">
        <v>27</v>
      </c>
      <c r="AN20" s="25" t="s">
        <v>1</v>
      </c>
      <c r="AR20" s="20"/>
      <c r="BE20" s="231"/>
      <c r="BS20" s="17" t="s">
        <v>32</v>
      </c>
    </row>
    <row r="21" spans="2:71" ht="6.95" customHeight="1">
      <c r="B21" s="20"/>
      <c r="AR21" s="20"/>
      <c r="BE21" s="231"/>
    </row>
    <row r="22" spans="2:71" ht="12" customHeight="1">
      <c r="B22" s="20"/>
      <c r="D22" s="27" t="s">
        <v>35</v>
      </c>
      <c r="AR22" s="20"/>
      <c r="BE22" s="231"/>
    </row>
    <row r="23" spans="2:71" ht="16.5" customHeight="1">
      <c r="B23" s="20"/>
      <c r="E23" s="237" t="s">
        <v>1</v>
      </c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R23" s="20"/>
      <c r="BE23" s="231"/>
    </row>
    <row r="24" spans="2:71" ht="6.95" customHeight="1">
      <c r="B24" s="20"/>
      <c r="AR24" s="20"/>
      <c r="BE24" s="231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31"/>
    </row>
    <row r="26" spans="2:71" s="1" customFormat="1" ht="25.9" customHeight="1">
      <c r="B26" s="32"/>
      <c r="D26" s="33" t="s">
        <v>36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38">
        <f>ROUND(AG94,2)</f>
        <v>0</v>
      </c>
      <c r="AL26" s="239"/>
      <c r="AM26" s="239"/>
      <c r="AN26" s="239"/>
      <c r="AO26" s="239"/>
      <c r="AR26" s="32"/>
      <c r="BE26" s="231"/>
    </row>
    <row r="27" spans="2:71" s="1" customFormat="1" ht="6.95" customHeight="1">
      <c r="B27" s="32"/>
      <c r="AR27" s="32"/>
      <c r="BE27" s="231"/>
    </row>
    <row r="28" spans="2:71" s="1" customFormat="1" ht="12.75">
      <c r="B28" s="32"/>
      <c r="L28" s="240" t="s">
        <v>37</v>
      </c>
      <c r="M28" s="240"/>
      <c r="N28" s="240"/>
      <c r="O28" s="240"/>
      <c r="P28" s="240"/>
      <c r="W28" s="240" t="s">
        <v>38</v>
      </c>
      <c r="X28" s="240"/>
      <c r="Y28" s="240"/>
      <c r="Z28" s="240"/>
      <c r="AA28" s="240"/>
      <c r="AB28" s="240"/>
      <c r="AC28" s="240"/>
      <c r="AD28" s="240"/>
      <c r="AE28" s="240"/>
      <c r="AK28" s="240" t="s">
        <v>39</v>
      </c>
      <c r="AL28" s="240"/>
      <c r="AM28" s="240"/>
      <c r="AN28" s="240"/>
      <c r="AO28" s="240"/>
      <c r="AR28" s="32"/>
      <c r="BE28" s="231"/>
    </row>
    <row r="29" spans="2:71" s="2" customFormat="1" ht="14.45" customHeight="1">
      <c r="B29" s="36"/>
      <c r="D29" s="27" t="s">
        <v>40</v>
      </c>
      <c r="F29" s="27" t="s">
        <v>41</v>
      </c>
      <c r="L29" s="221">
        <v>0.21</v>
      </c>
      <c r="M29" s="222"/>
      <c r="N29" s="222"/>
      <c r="O29" s="222"/>
      <c r="P29" s="222"/>
      <c r="W29" s="223">
        <f>ROUND(AZ94, 2)</f>
        <v>0</v>
      </c>
      <c r="X29" s="222"/>
      <c r="Y29" s="222"/>
      <c r="Z29" s="222"/>
      <c r="AA29" s="222"/>
      <c r="AB29" s="222"/>
      <c r="AC29" s="222"/>
      <c r="AD29" s="222"/>
      <c r="AE29" s="222"/>
      <c r="AK29" s="223">
        <f>ROUND(AV94, 2)</f>
        <v>0</v>
      </c>
      <c r="AL29" s="222"/>
      <c r="AM29" s="222"/>
      <c r="AN29" s="222"/>
      <c r="AO29" s="222"/>
      <c r="AR29" s="36"/>
      <c r="BE29" s="232"/>
    </row>
    <row r="30" spans="2:71" s="2" customFormat="1" ht="14.45" customHeight="1">
      <c r="B30" s="36"/>
      <c r="F30" s="27" t="s">
        <v>42</v>
      </c>
      <c r="L30" s="221">
        <v>0.12</v>
      </c>
      <c r="M30" s="222"/>
      <c r="N30" s="222"/>
      <c r="O30" s="222"/>
      <c r="P30" s="222"/>
      <c r="W30" s="223">
        <f>ROUND(BA94, 2)</f>
        <v>0</v>
      </c>
      <c r="X30" s="222"/>
      <c r="Y30" s="222"/>
      <c r="Z30" s="222"/>
      <c r="AA30" s="222"/>
      <c r="AB30" s="222"/>
      <c r="AC30" s="222"/>
      <c r="AD30" s="222"/>
      <c r="AE30" s="222"/>
      <c r="AK30" s="223">
        <f>ROUND(AW94, 2)</f>
        <v>0</v>
      </c>
      <c r="AL30" s="222"/>
      <c r="AM30" s="222"/>
      <c r="AN30" s="222"/>
      <c r="AO30" s="222"/>
      <c r="AR30" s="36"/>
      <c r="BE30" s="232"/>
    </row>
    <row r="31" spans="2:71" s="2" customFormat="1" ht="14.45" hidden="1" customHeight="1">
      <c r="B31" s="36"/>
      <c r="F31" s="27" t="s">
        <v>43</v>
      </c>
      <c r="L31" s="221">
        <v>0.21</v>
      </c>
      <c r="M31" s="222"/>
      <c r="N31" s="222"/>
      <c r="O31" s="222"/>
      <c r="P31" s="222"/>
      <c r="W31" s="223">
        <f>ROUND(BB94, 2)</f>
        <v>0</v>
      </c>
      <c r="X31" s="222"/>
      <c r="Y31" s="222"/>
      <c r="Z31" s="222"/>
      <c r="AA31" s="222"/>
      <c r="AB31" s="222"/>
      <c r="AC31" s="222"/>
      <c r="AD31" s="222"/>
      <c r="AE31" s="222"/>
      <c r="AK31" s="223">
        <v>0</v>
      </c>
      <c r="AL31" s="222"/>
      <c r="AM31" s="222"/>
      <c r="AN31" s="222"/>
      <c r="AO31" s="222"/>
      <c r="AR31" s="36"/>
      <c r="BE31" s="232"/>
    </row>
    <row r="32" spans="2:71" s="2" customFormat="1" ht="14.45" hidden="1" customHeight="1">
      <c r="B32" s="36"/>
      <c r="F32" s="27" t="s">
        <v>44</v>
      </c>
      <c r="L32" s="221">
        <v>0.12</v>
      </c>
      <c r="M32" s="222"/>
      <c r="N32" s="222"/>
      <c r="O32" s="222"/>
      <c r="P32" s="222"/>
      <c r="W32" s="223">
        <f>ROUND(BC94, 2)</f>
        <v>0</v>
      </c>
      <c r="X32" s="222"/>
      <c r="Y32" s="222"/>
      <c r="Z32" s="222"/>
      <c r="AA32" s="222"/>
      <c r="AB32" s="222"/>
      <c r="AC32" s="222"/>
      <c r="AD32" s="222"/>
      <c r="AE32" s="222"/>
      <c r="AK32" s="223">
        <v>0</v>
      </c>
      <c r="AL32" s="222"/>
      <c r="AM32" s="222"/>
      <c r="AN32" s="222"/>
      <c r="AO32" s="222"/>
      <c r="AR32" s="36"/>
      <c r="BE32" s="232"/>
    </row>
    <row r="33" spans="2:57" s="2" customFormat="1" ht="14.45" hidden="1" customHeight="1">
      <c r="B33" s="36"/>
      <c r="F33" s="27" t="s">
        <v>45</v>
      </c>
      <c r="L33" s="221">
        <v>0</v>
      </c>
      <c r="M33" s="222"/>
      <c r="N33" s="222"/>
      <c r="O33" s="222"/>
      <c r="P33" s="222"/>
      <c r="W33" s="223">
        <f>ROUND(BD94, 2)</f>
        <v>0</v>
      </c>
      <c r="X33" s="222"/>
      <c r="Y33" s="222"/>
      <c r="Z33" s="222"/>
      <c r="AA33" s="222"/>
      <c r="AB33" s="222"/>
      <c r="AC33" s="222"/>
      <c r="AD33" s="222"/>
      <c r="AE33" s="222"/>
      <c r="AK33" s="223">
        <v>0</v>
      </c>
      <c r="AL33" s="222"/>
      <c r="AM33" s="222"/>
      <c r="AN33" s="222"/>
      <c r="AO33" s="222"/>
      <c r="AR33" s="36"/>
      <c r="BE33" s="232"/>
    </row>
    <row r="34" spans="2:57" s="1" customFormat="1" ht="6.95" customHeight="1">
      <c r="B34" s="32"/>
      <c r="AR34" s="32"/>
      <c r="BE34" s="231"/>
    </row>
    <row r="35" spans="2:57" s="1" customFormat="1" ht="25.9" customHeight="1">
      <c r="B35" s="32"/>
      <c r="C35" s="37"/>
      <c r="D35" s="38" t="s">
        <v>46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47</v>
      </c>
      <c r="U35" s="39"/>
      <c r="V35" s="39"/>
      <c r="W35" s="39"/>
      <c r="X35" s="227" t="s">
        <v>48</v>
      </c>
      <c r="Y35" s="225"/>
      <c r="Z35" s="225"/>
      <c r="AA35" s="225"/>
      <c r="AB35" s="225"/>
      <c r="AC35" s="39"/>
      <c r="AD35" s="39"/>
      <c r="AE35" s="39"/>
      <c r="AF35" s="39"/>
      <c r="AG35" s="39"/>
      <c r="AH35" s="39"/>
      <c r="AI35" s="39"/>
      <c r="AJ35" s="39"/>
      <c r="AK35" s="224">
        <f>SUM(AK26:AK33)</f>
        <v>0</v>
      </c>
      <c r="AL35" s="225"/>
      <c r="AM35" s="225"/>
      <c r="AN35" s="225"/>
      <c r="AO35" s="226"/>
      <c r="AP35" s="37"/>
      <c r="AQ35" s="37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1" t="s">
        <v>49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50</v>
      </c>
      <c r="AI49" s="42"/>
      <c r="AJ49" s="42"/>
      <c r="AK49" s="42"/>
      <c r="AL49" s="42"/>
      <c r="AM49" s="42"/>
      <c r="AN49" s="42"/>
      <c r="AO49" s="42"/>
      <c r="AR49" s="32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75">
      <c r="B60" s="32"/>
      <c r="D60" s="43" t="s">
        <v>51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52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51</v>
      </c>
      <c r="AI60" s="34"/>
      <c r="AJ60" s="34"/>
      <c r="AK60" s="34"/>
      <c r="AL60" s="34"/>
      <c r="AM60" s="43" t="s">
        <v>52</v>
      </c>
      <c r="AN60" s="34"/>
      <c r="AO60" s="34"/>
      <c r="AR60" s="32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2.75">
      <c r="B64" s="32"/>
      <c r="D64" s="41" t="s">
        <v>53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54</v>
      </c>
      <c r="AI64" s="42"/>
      <c r="AJ64" s="42"/>
      <c r="AK64" s="42"/>
      <c r="AL64" s="42"/>
      <c r="AM64" s="42"/>
      <c r="AN64" s="42"/>
      <c r="AO64" s="42"/>
      <c r="AR64" s="32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75">
      <c r="B75" s="32"/>
      <c r="D75" s="43" t="s">
        <v>51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52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51</v>
      </c>
      <c r="AI75" s="34"/>
      <c r="AJ75" s="34"/>
      <c r="AK75" s="34"/>
      <c r="AL75" s="34"/>
      <c r="AM75" s="43" t="s">
        <v>52</v>
      </c>
      <c r="AN75" s="34"/>
      <c r="AO75" s="34"/>
      <c r="AR75" s="32"/>
    </row>
    <row r="76" spans="2:44" s="1" customFormat="1">
      <c r="B76" s="32"/>
      <c r="AR76" s="32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5" customHeight="1">
      <c r="B82" s="32"/>
      <c r="C82" s="21" t="s">
        <v>55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48"/>
      <c r="C84" s="27" t="s">
        <v>13</v>
      </c>
      <c r="L84" s="3" t="str">
        <f>K5</f>
        <v>11025</v>
      </c>
      <c r="AR84" s="48"/>
    </row>
    <row r="85" spans="1:91" s="4" customFormat="1" ht="36.950000000000003" customHeight="1">
      <c r="B85" s="49"/>
      <c r="C85" s="50" t="s">
        <v>16</v>
      </c>
      <c r="L85" s="241" t="str">
        <f>K6</f>
        <v>Bytový dům Líbeznice, Martinova 142</v>
      </c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R85" s="49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20</v>
      </c>
      <c r="L87" s="51" t="str">
        <f>IF(K8="","",K8)</f>
        <v>Martinova 142, Líbeznice</v>
      </c>
      <c r="AI87" s="27" t="s">
        <v>22</v>
      </c>
      <c r="AM87" s="218" t="str">
        <f>IF(AN8= "","",AN8)</f>
        <v>3. 11. 2025</v>
      </c>
      <c r="AN87" s="218"/>
      <c r="AR87" s="32"/>
    </row>
    <row r="88" spans="1:91" s="1" customFormat="1" ht="6.95" customHeight="1">
      <c r="B88" s="32"/>
      <c r="AR88" s="32"/>
    </row>
    <row r="89" spans="1:91" s="1" customFormat="1" ht="25.7" customHeight="1">
      <c r="B89" s="32"/>
      <c r="C89" s="27" t="s">
        <v>24</v>
      </c>
      <c r="L89" s="3" t="str">
        <f>IF(E11= "","",E11)</f>
        <v xml:space="preserve"> </v>
      </c>
      <c r="AI89" s="27" t="s">
        <v>30</v>
      </c>
      <c r="AM89" s="216" t="str">
        <f>IF(E17="","",E17)</f>
        <v>Ateliér bod architekti s.r.o. osadní 799/26, P 7</v>
      </c>
      <c r="AN89" s="217"/>
      <c r="AO89" s="217"/>
      <c r="AP89" s="217"/>
      <c r="AR89" s="32"/>
      <c r="AS89" s="205" t="s">
        <v>56</v>
      </c>
      <c r="AT89" s="206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2" customHeight="1">
      <c r="B90" s="32"/>
      <c r="C90" s="27" t="s">
        <v>28</v>
      </c>
      <c r="L90" s="3" t="str">
        <f>IF(E14= "Vyplň údaj","",E14)</f>
        <v/>
      </c>
      <c r="AI90" s="27" t="s">
        <v>33</v>
      </c>
      <c r="AM90" s="216" t="str">
        <f>IF(E20="","",E20)</f>
        <v>Hana Pejšová</v>
      </c>
      <c r="AN90" s="217"/>
      <c r="AO90" s="217"/>
      <c r="AP90" s="217"/>
      <c r="AR90" s="32"/>
      <c r="AS90" s="207"/>
      <c r="AT90" s="208"/>
      <c r="BD90" s="55"/>
    </row>
    <row r="91" spans="1:91" s="1" customFormat="1" ht="10.9" customHeight="1">
      <c r="B91" s="32"/>
      <c r="AR91" s="32"/>
      <c r="AS91" s="207"/>
      <c r="AT91" s="208"/>
      <c r="BD91" s="55"/>
    </row>
    <row r="92" spans="1:91" s="1" customFormat="1" ht="29.25" customHeight="1">
      <c r="B92" s="32"/>
      <c r="C92" s="243" t="s">
        <v>57</v>
      </c>
      <c r="D92" s="215"/>
      <c r="E92" s="215"/>
      <c r="F92" s="215"/>
      <c r="G92" s="215"/>
      <c r="H92" s="56"/>
      <c r="I92" s="219" t="s">
        <v>58</v>
      </c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  <c r="X92" s="215"/>
      <c r="Y92" s="215"/>
      <c r="Z92" s="215"/>
      <c r="AA92" s="215"/>
      <c r="AB92" s="215"/>
      <c r="AC92" s="215"/>
      <c r="AD92" s="215"/>
      <c r="AE92" s="215"/>
      <c r="AF92" s="215"/>
      <c r="AG92" s="214" t="s">
        <v>59</v>
      </c>
      <c r="AH92" s="215"/>
      <c r="AI92" s="215"/>
      <c r="AJ92" s="215"/>
      <c r="AK92" s="215"/>
      <c r="AL92" s="215"/>
      <c r="AM92" s="215"/>
      <c r="AN92" s="219" t="s">
        <v>60</v>
      </c>
      <c r="AO92" s="215"/>
      <c r="AP92" s="220"/>
      <c r="AQ92" s="57" t="s">
        <v>61</v>
      </c>
      <c r="AR92" s="32"/>
      <c r="AS92" s="58" t="s">
        <v>62</v>
      </c>
      <c r="AT92" s="59" t="s">
        <v>63</v>
      </c>
      <c r="AU92" s="59" t="s">
        <v>64</v>
      </c>
      <c r="AV92" s="59" t="s">
        <v>65</v>
      </c>
      <c r="AW92" s="59" t="s">
        <v>66</v>
      </c>
      <c r="AX92" s="59" t="s">
        <v>67</v>
      </c>
      <c r="AY92" s="59" t="s">
        <v>68</v>
      </c>
      <c r="AZ92" s="59" t="s">
        <v>69</v>
      </c>
      <c r="BA92" s="59" t="s">
        <v>70</v>
      </c>
      <c r="BB92" s="59" t="s">
        <v>71</v>
      </c>
      <c r="BC92" s="59" t="s">
        <v>72</v>
      </c>
      <c r="BD92" s="60" t="s">
        <v>73</v>
      </c>
    </row>
    <row r="93" spans="1:91" s="1" customFormat="1" ht="10.9" customHeight="1">
      <c r="B93" s="32"/>
      <c r="AR93" s="32"/>
      <c r="AS93" s="61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50000000000003" customHeight="1">
      <c r="B94" s="62"/>
      <c r="C94" s="63" t="s">
        <v>74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9">
        <f>ROUND(AG95+AG96+AG99+AG112,2)</f>
        <v>0</v>
      </c>
      <c r="AH94" s="209"/>
      <c r="AI94" s="209"/>
      <c r="AJ94" s="209"/>
      <c r="AK94" s="209"/>
      <c r="AL94" s="209"/>
      <c r="AM94" s="209"/>
      <c r="AN94" s="210">
        <f t="shared" ref="AN94:AN112" si="0">SUM(AG94,AT94)</f>
        <v>0</v>
      </c>
      <c r="AO94" s="210"/>
      <c r="AP94" s="210"/>
      <c r="AQ94" s="66" t="s">
        <v>1</v>
      </c>
      <c r="AR94" s="62"/>
      <c r="AS94" s="67">
        <f>ROUND(AS95+AS96+AS99+AS112,2)</f>
        <v>0</v>
      </c>
      <c r="AT94" s="68">
        <f t="shared" ref="AT94:AT112" si="1">ROUND(SUM(AV94:AW94),2)</f>
        <v>0</v>
      </c>
      <c r="AU94" s="69">
        <f>ROUND(AU95+AU96+AU99+AU112,5)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ROUND(AZ95+AZ96+AZ99+AZ112,2)</f>
        <v>0</v>
      </c>
      <c r="BA94" s="68">
        <f>ROUND(BA95+BA96+BA99+BA112,2)</f>
        <v>0</v>
      </c>
      <c r="BB94" s="68">
        <f>ROUND(BB95+BB96+BB99+BB112,2)</f>
        <v>0</v>
      </c>
      <c r="BC94" s="68">
        <f>ROUND(BC95+BC96+BC99+BC112,2)</f>
        <v>0</v>
      </c>
      <c r="BD94" s="70">
        <f>ROUND(BD95+BD96+BD99+BD112,2)</f>
        <v>0</v>
      </c>
      <c r="BS94" s="71" t="s">
        <v>75</v>
      </c>
      <c r="BT94" s="71" t="s">
        <v>76</v>
      </c>
      <c r="BU94" s="72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1" s="6" customFormat="1" ht="16.5" customHeight="1">
      <c r="A95" s="73" t="s">
        <v>80</v>
      </c>
      <c r="B95" s="74"/>
      <c r="C95" s="75"/>
      <c r="D95" s="229" t="s">
        <v>81</v>
      </c>
      <c r="E95" s="229"/>
      <c r="F95" s="229"/>
      <c r="G95" s="229"/>
      <c r="H95" s="229"/>
      <c r="I95" s="76"/>
      <c r="J95" s="229" t="s">
        <v>82</v>
      </c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  <c r="AD95" s="229"/>
      <c r="AE95" s="229"/>
      <c r="AF95" s="229"/>
      <c r="AG95" s="203">
        <f>'01 - Bytový dům - stavebn...'!J30</f>
        <v>0</v>
      </c>
      <c r="AH95" s="204"/>
      <c r="AI95" s="204"/>
      <c r="AJ95" s="204"/>
      <c r="AK95" s="204"/>
      <c r="AL95" s="204"/>
      <c r="AM95" s="204"/>
      <c r="AN95" s="203">
        <f t="shared" si="0"/>
        <v>0</v>
      </c>
      <c r="AO95" s="204"/>
      <c r="AP95" s="204"/>
      <c r="AQ95" s="77" t="s">
        <v>83</v>
      </c>
      <c r="AR95" s="74"/>
      <c r="AS95" s="78">
        <v>0</v>
      </c>
      <c r="AT95" s="79">
        <f t="shared" si="1"/>
        <v>0</v>
      </c>
      <c r="AU95" s="80">
        <f>'01 - Bytový dům - stavebn...'!P148</f>
        <v>0</v>
      </c>
      <c r="AV95" s="79">
        <f>'01 - Bytový dům - stavebn...'!J33</f>
        <v>0</v>
      </c>
      <c r="AW95" s="79">
        <f>'01 - Bytový dům - stavebn...'!J34</f>
        <v>0</v>
      </c>
      <c r="AX95" s="79">
        <f>'01 - Bytový dům - stavebn...'!J35</f>
        <v>0</v>
      </c>
      <c r="AY95" s="79">
        <f>'01 - Bytový dům - stavebn...'!J36</f>
        <v>0</v>
      </c>
      <c r="AZ95" s="79">
        <f>'01 - Bytový dům - stavebn...'!F33</f>
        <v>0</v>
      </c>
      <c r="BA95" s="79">
        <f>'01 - Bytový dům - stavebn...'!F34</f>
        <v>0</v>
      </c>
      <c r="BB95" s="79">
        <f>'01 - Bytový dům - stavebn...'!F35</f>
        <v>0</v>
      </c>
      <c r="BC95" s="79">
        <f>'01 - Bytový dům - stavebn...'!F36</f>
        <v>0</v>
      </c>
      <c r="BD95" s="81">
        <f>'01 - Bytový dům - stavebn...'!F37</f>
        <v>0</v>
      </c>
      <c r="BT95" s="82" t="s">
        <v>84</v>
      </c>
      <c r="BV95" s="82" t="s">
        <v>78</v>
      </c>
      <c r="BW95" s="82" t="s">
        <v>85</v>
      </c>
      <c r="BX95" s="82" t="s">
        <v>4</v>
      </c>
      <c r="CL95" s="82" t="s">
        <v>1</v>
      </c>
      <c r="CM95" s="82" t="s">
        <v>84</v>
      </c>
    </row>
    <row r="96" spans="1:91" s="6" customFormat="1" ht="16.5" customHeight="1">
      <c r="B96" s="74"/>
      <c r="C96" s="75"/>
      <c r="D96" s="229" t="s">
        <v>86</v>
      </c>
      <c r="E96" s="229"/>
      <c r="F96" s="229"/>
      <c r="G96" s="229"/>
      <c r="H96" s="229"/>
      <c r="I96" s="76"/>
      <c r="J96" s="229" t="s">
        <v>87</v>
      </c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  <c r="AD96" s="229"/>
      <c r="AE96" s="229"/>
      <c r="AF96" s="229"/>
      <c r="AG96" s="213">
        <f>ROUND(SUM(AG97:AG98),2)</f>
        <v>0</v>
      </c>
      <c r="AH96" s="204"/>
      <c r="AI96" s="204"/>
      <c r="AJ96" s="204"/>
      <c r="AK96" s="204"/>
      <c r="AL96" s="204"/>
      <c r="AM96" s="204"/>
      <c r="AN96" s="203">
        <f t="shared" si="0"/>
        <v>0</v>
      </c>
      <c r="AO96" s="204"/>
      <c r="AP96" s="204"/>
      <c r="AQ96" s="77" t="s">
        <v>83</v>
      </c>
      <c r="AR96" s="74"/>
      <c r="AS96" s="78">
        <f>ROUND(SUM(AS97:AS98),2)</f>
        <v>0</v>
      </c>
      <c r="AT96" s="79">
        <f t="shared" si="1"/>
        <v>0</v>
      </c>
      <c r="AU96" s="80">
        <f>ROUND(SUM(AU97:AU98),5)</f>
        <v>0</v>
      </c>
      <c r="AV96" s="79">
        <f>ROUND(AZ96*L29,2)</f>
        <v>0</v>
      </c>
      <c r="AW96" s="79">
        <f>ROUND(BA96*L30,2)</f>
        <v>0</v>
      </c>
      <c r="AX96" s="79">
        <f>ROUND(BB96*L29,2)</f>
        <v>0</v>
      </c>
      <c r="AY96" s="79">
        <f>ROUND(BC96*L30,2)</f>
        <v>0</v>
      </c>
      <c r="AZ96" s="79">
        <f>ROUND(SUM(AZ97:AZ98),2)</f>
        <v>0</v>
      </c>
      <c r="BA96" s="79">
        <f>ROUND(SUM(BA97:BA98),2)</f>
        <v>0</v>
      </c>
      <c r="BB96" s="79">
        <f>ROUND(SUM(BB97:BB98),2)</f>
        <v>0</v>
      </c>
      <c r="BC96" s="79">
        <f>ROUND(SUM(BC97:BC98),2)</f>
        <v>0</v>
      </c>
      <c r="BD96" s="81">
        <f>ROUND(SUM(BD97:BD98),2)</f>
        <v>0</v>
      </c>
      <c r="BS96" s="82" t="s">
        <v>75</v>
      </c>
      <c r="BT96" s="82" t="s">
        <v>84</v>
      </c>
      <c r="BU96" s="82" t="s">
        <v>77</v>
      </c>
      <c r="BV96" s="82" t="s">
        <v>78</v>
      </c>
      <c r="BW96" s="82" t="s">
        <v>88</v>
      </c>
      <c r="BX96" s="82" t="s">
        <v>4</v>
      </c>
      <c r="CL96" s="82" t="s">
        <v>1</v>
      </c>
      <c r="CM96" s="82" t="s">
        <v>84</v>
      </c>
    </row>
    <row r="97" spans="1:91" s="3" customFormat="1" ht="16.5" customHeight="1">
      <c r="A97" s="73" t="s">
        <v>80</v>
      </c>
      <c r="B97" s="48"/>
      <c r="C97" s="9"/>
      <c r="D97" s="9"/>
      <c r="E97" s="228" t="s">
        <v>89</v>
      </c>
      <c r="F97" s="228"/>
      <c r="G97" s="228"/>
      <c r="H97" s="228"/>
      <c r="I97" s="228"/>
      <c r="J97" s="9"/>
      <c r="K97" s="228" t="s">
        <v>90</v>
      </c>
      <c r="L97" s="228"/>
      <c r="M97" s="228"/>
      <c r="N97" s="228"/>
      <c r="O97" s="228"/>
      <c r="P97" s="228"/>
      <c r="Q97" s="228"/>
      <c r="R97" s="228"/>
      <c r="S97" s="228"/>
      <c r="T97" s="228"/>
      <c r="U97" s="228"/>
      <c r="V97" s="228"/>
      <c r="W97" s="228"/>
      <c r="X97" s="228"/>
      <c r="Y97" s="228"/>
      <c r="Z97" s="228"/>
      <c r="AA97" s="228"/>
      <c r="AB97" s="228"/>
      <c r="AC97" s="228"/>
      <c r="AD97" s="228"/>
      <c r="AE97" s="228"/>
      <c r="AF97" s="228"/>
      <c r="AG97" s="200">
        <f>'001 - Sanace vlhkosti a s...'!J32</f>
        <v>0</v>
      </c>
      <c r="AH97" s="201"/>
      <c r="AI97" s="201"/>
      <c r="AJ97" s="201"/>
      <c r="AK97" s="201"/>
      <c r="AL97" s="201"/>
      <c r="AM97" s="201"/>
      <c r="AN97" s="200">
        <f t="shared" si="0"/>
        <v>0</v>
      </c>
      <c r="AO97" s="201"/>
      <c r="AP97" s="201"/>
      <c r="AQ97" s="83" t="s">
        <v>91</v>
      </c>
      <c r="AR97" s="48"/>
      <c r="AS97" s="84">
        <v>0</v>
      </c>
      <c r="AT97" s="85">
        <f t="shared" si="1"/>
        <v>0</v>
      </c>
      <c r="AU97" s="86">
        <f>'001 - Sanace vlhkosti a s...'!P130</f>
        <v>0</v>
      </c>
      <c r="AV97" s="85">
        <f>'001 - Sanace vlhkosti a s...'!J35</f>
        <v>0</v>
      </c>
      <c r="AW97" s="85">
        <f>'001 - Sanace vlhkosti a s...'!J36</f>
        <v>0</v>
      </c>
      <c r="AX97" s="85">
        <f>'001 - Sanace vlhkosti a s...'!J37</f>
        <v>0</v>
      </c>
      <c r="AY97" s="85">
        <f>'001 - Sanace vlhkosti a s...'!J38</f>
        <v>0</v>
      </c>
      <c r="AZ97" s="85">
        <f>'001 - Sanace vlhkosti a s...'!F35</f>
        <v>0</v>
      </c>
      <c r="BA97" s="85">
        <f>'001 - Sanace vlhkosti a s...'!F36</f>
        <v>0</v>
      </c>
      <c r="BB97" s="85">
        <f>'001 - Sanace vlhkosti a s...'!F37</f>
        <v>0</v>
      </c>
      <c r="BC97" s="85">
        <f>'001 - Sanace vlhkosti a s...'!F38</f>
        <v>0</v>
      </c>
      <c r="BD97" s="87">
        <f>'001 - Sanace vlhkosti a s...'!F39</f>
        <v>0</v>
      </c>
      <c r="BT97" s="25" t="s">
        <v>92</v>
      </c>
      <c r="BV97" s="25" t="s">
        <v>78</v>
      </c>
      <c r="BW97" s="25" t="s">
        <v>93</v>
      </c>
      <c r="BX97" s="25" t="s">
        <v>88</v>
      </c>
      <c r="CL97" s="25" t="s">
        <v>1</v>
      </c>
    </row>
    <row r="98" spans="1:91" s="3" customFormat="1" ht="16.5" customHeight="1">
      <c r="A98" s="73" t="s">
        <v>80</v>
      </c>
      <c r="B98" s="48"/>
      <c r="C98" s="9"/>
      <c r="D98" s="9"/>
      <c r="E98" s="228" t="s">
        <v>94</v>
      </c>
      <c r="F98" s="228"/>
      <c r="G98" s="228"/>
      <c r="H98" s="228"/>
      <c r="I98" s="228"/>
      <c r="J98" s="9"/>
      <c r="K98" s="228" t="s">
        <v>95</v>
      </c>
      <c r="L98" s="228"/>
      <c r="M98" s="228"/>
      <c r="N98" s="228"/>
      <c r="O98" s="228"/>
      <c r="P98" s="228"/>
      <c r="Q98" s="228"/>
      <c r="R98" s="228"/>
      <c r="S98" s="228"/>
      <c r="T98" s="228"/>
      <c r="U98" s="228"/>
      <c r="V98" s="228"/>
      <c r="W98" s="228"/>
      <c r="X98" s="228"/>
      <c r="Y98" s="228"/>
      <c r="Z98" s="228"/>
      <c r="AA98" s="228"/>
      <c r="AB98" s="228"/>
      <c r="AC98" s="228"/>
      <c r="AD98" s="228"/>
      <c r="AE98" s="228"/>
      <c r="AF98" s="228"/>
      <c r="AG98" s="200">
        <f>'002 - Sanace vlhkosti a s...'!J32</f>
        <v>0</v>
      </c>
      <c r="AH98" s="201"/>
      <c r="AI98" s="201"/>
      <c r="AJ98" s="201"/>
      <c r="AK98" s="201"/>
      <c r="AL98" s="201"/>
      <c r="AM98" s="201"/>
      <c r="AN98" s="200">
        <f t="shared" si="0"/>
        <v>0</v>
      </c>
      <c r="AO98" s="201"/>
      <c r="AP98" s="201"/>
      <c r="AQ98" s="83" t="s">
        <v>91</v>
      </c>
      <c r="AR98" s="48"/>
      <c r="AS98" s="84">
        <v>0</v>
      </c>
      <c r="AT98" s="85">
        <f t="shared" si="1"/>
        <v>0</v>
      </c>
      <c r="AU98" s="86">
        <f>'002 - Sanace vlhkosti a s...'!P129</f>
        <v>0</v>
      </c>
      <c r="AV98" s="85">
        <f>'002 - Sanace vlhkosti a s...'!J35</f>
        <v>0</v>
      </c>
      <c r="AW98" s="85">
        <f>'002 - Sanace vlhkosti a s...'!J36</f>
        <v>0</v>
      </c>
      <c r="AX98" s="85">
        <f>'002 - Sanace vlhkosti a s...'!J37</f>
        <v>0</v>
      </c>
      <c r="AY98" s="85">
        <f>'002 - Sanace vlhkosti a s...'!J38</f>
        <v>0</v>
      </c>
      <c r="AZ98" s="85">
        <f>'002 - Sanace vlhkosti a s...'!F35</f>
        <v>0</v>
      </c>
      <c r="BA98" s="85">
        <f>'002 - Sanace vlhkosti a s...'!F36</f>
        <v>0</v>
      </c>
      <c r="BB98" s="85">
        <f>'002 - Sanace vlhkosti a s...'!F37</f>
        <v>0</v>
      </c>
      <c r="BC98" s="85">
        <f>'002 - Sanace vlhkosti a s...'!F38</f>
        <v>0</v>
      </c>
      <c r="BD98" s="87">
        <f>'002 - Sanace vlhkosti a s...'!F39</f>
        <v>0</v>
      </c>
      <c r="BT98" s="25" t="s">
        <v>92</v>
      </c>
      <c r="BV98" s="25" t="s">
        <v>78</v>
      </c>
      <c r="BW98" s="25" t="s">
        <v>96</v>
      </c>
      <c r="BX98" s="25" t="s">
        <v>88</v>
      </c>
      <c r="CL98" s="25" t="s">
        <v>1</v>
      </c>
    </row>
    <row r="99" spans="1:91" s="6" customFormat="1" ht="16.5" customHeight="1">
      <c r="B99" s="74"/>
      <c r="C99" s="75"/>
      <c r="D99" s="229" t="s">
        <v>97</v>
      </c>
      <c r="E99" s="229"/>
      <c r="F99" s="229"/>
      <c r="G99" s="229"/>
      <c r="H99" s="229"/>
      <c r="I99" s="76"/>
      <c r="J99" s="229" t="s">
        <v>98</v>
      </c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  <c r="AD99" s="229"/>
      <c r="AE99" s="229"/>
      <c r="AF99" s="229"/>
      <c r="AG99" s="213">
        <f>ROUND(AG100+SUM(AG101:AG103)+AG108,2)</f>
        <v>0</v>
      </c>
      <c r="AH99" s="204"/>
      <c r="AI99" s="204"/>
      <c r="AJ99" s="204"/>
      <c r="AK99" s="204"/>
      <c r="AL99" s="204"/>
      <c r="AM99" s="204"/>
      <c r="AN99" s="203">
        <f t="shared" si="0"/>
        <v>0</v>
      </c>
      <c r="AO99" s="204"/>
      <c r="AP99" s="204"/>
      <c r="AQ99" s="77" t="s">
        <v>83</v>
      </c>
      <c r="AR99" s="74"/>
      <c r="AS99" s="78">
        <f>ROUND(AS100+SUM(AS101:AS103)+AS108,2)</f>
        <v>0</v>
      </c>
      <c r="AT99" s="79">
        <f t="shared" si="1"/>
        <v>0</v>
      </c>
      <c r="AU99" s="80">
        <f>ROUND(AU100+SUM(AU101:AU103)+AU108,5)</f>
        <v>0</v>
      </c>
      <c r="AV99" s="79">
        <f>ROUND(AZ99*L29,2)</f>
        <v>0</v>
      </c>
      <c r="AW99" s="79">
        <f>ROUND(BA99*L30,2)</f>
        <v>0</v>
      </c>
      <c r="AX99" s="79">
        <f>ROUND(BB99*L29,2)</f>
        <v>0</v>
      </c>
      <c r="AY99" s="79">
        <f>ROUND(BC99*L30,2)</f>
        <v>0</v>
      </c>
      <c r="AZ99" s="79">
        <f>ROUND(AZ100+SUM(AZ101:AZ103)+AZ108,2)</f>
        <v>0</v>
      </c>
      <c r="BA99" s="79">
        <f>ROUND(BA100+SUM(BA101:BA103)+BA108,2)</f>
        <v>0</v>
      </c>
      <c r="BB99" s="79">
        <f>ROUND(BB100+SUM(BB101:BB103)+BB108,2)</f>
        <v>0</v>
      </c>
      <c r="BC99" s="79">
        <f>ROUND(BC100+SUM(BC101:BC103)+BC108,2)</f>
        <v>0</v>
      </c>
      <c r="BD99" s="81">
        <f>ROUND(BD100+SUM(BD101:BD103)+BD108,2)</f>
        <v>0</v>
      </c>
      <c r="BS99" s="82" t="s">
        <v>75</v>
      </c>
      <c r="BT99" s="82" t="s">
        <v>84</v>
      </c>
      <c r="BU99" s="82" t="s">
        <v>77</v>
      </c>
      <c r="BV99" s="82" t="s">
        <v>78</v>
      </c>
      <c r="BW99" s="82" t="s">
        <v>99</v>
      </c>
      <c r="BX99" s="82" t="s">
        <v>4</v>
      </c>
      <c r="CL99" s="82" t="s">
        <v>1</v>
      </c>
      <c r="CM99" s="82" t="s">
        <v>84</v>
      </c>
    </row>
    <row r="100" spans="1:91" s="3" customFormat="1" ht="16.5" customHeight="1">
      <c r="A100" s="73" t="s">
        <v>80</v>
      </c>
      <c r="B100" s="48"/>
      <c r="C100" s="9"/>
      <c r="D100" s="9"/>
      <c r="E100" s="228" t="s">
        <v>81</v>
      </c>
      <c r="F100" s="228"/>
      <c r="G100" s="228"/>
      <c r="H100" s="228"/>
      <c r="I100" s="228"/>
      <c r="J100" s="9"/>
      <c r="K100" s="228" t="s">
        <v>100</v>
      </c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  <c r="V100" s="228"/>
      <c r="W100" s="228"/>
      <c r="X100" s="228"/>
      <c r="Y100" s="228"/>
      <c r="Z100" s="228"/>
      <c r="AA100" s="228"/>
      <c r="AB100" s="228"/>
      <c r="AC100" s="228"/>
      <c r="AD100" s="228"/>
      <c r="AE100" s="228"/>
      <c r="AF100" s="228"/>
      <c r="AG100" s="200">
        <f>'01 - ZTI'!J32</f>
        <v>0</v>
      </c>
      <c r="AH100" s="201"/>
      <c r="AI100" s="201"/>
      <c r="AJ100" s="201"/>
      <c r="AK100" s="201"/>
      <c r="AL100" s="201"/>
      <c r="AM100" s="201"/>
      <c r="AN100" s="200">
        <f t="shared" si="0"/>
        <v>0</v>
      </c>
      <c r="AO100" s="201"/>
      <c r="AP100" s="201"/>
      <c r="AQ100" s="83" t="s">
        <v>91</v>
      </c>
      <c r="AR100" s="48"/>
      <c r="AS100" s="84">
        <v>0</v>
      </c>
      <c r="AT100" s="85">
        <f t="shared" si="1"/>
        <v>0</v>
      </c>
      <c r="AU100" s="86">
        <f>'01 - ZTI'!P131</f>
        <v>0</v>
      </c>
      <c r="AV100" s="85">
        <f>'01 - ZTI'!J35</f>
        <v>0</v>
      </c>
      <c r="AW100" s="85">
        <f>'01 - ZTI'!J36</f>
        <v>0</v>
      </c>
      <c r="AX100" s="85">
        <f>'01 - ZTI'!J37</f>
        <v>0</v>
      </c>
      <c r="AY100" s="85">
        <f>'01 - ZTI'!J38</f>
        <v>0</v>
      </c>
      <c r="AZ100" s="85">
        <f>'01 - ZTI'!F35</f>
        <v>0</v>
      </c>
      <c r="BA100" s="85">
        <f>'01 - ZTI'!F36</f>
        <v>0</v>
      </c>
      <c r="BB100" s="85">
        <f>'01 - ZTI'!F37</f>
        <v>0</v>
      </c>
      <c r="BC100" s="85">
        <f>'01 - ZTI'!F38</f>
        <v>0</v>
      </c>
      <c r="BD100" s="87">
        <f>'01 - ZTI'!F39</f>
        <v>0</v>
      </c>
      <c r="BT100" s="25" t="s">
        <v>92</v>
      </c>
      <c r="BV100" s="25" t="s">
        <v>78</v>
      </c>
      <c r="BW100" s="25" t="s">
        <v>101</v>
      </c>
      <c r="BX100" s="25" t="s">
        <v>99</v>
      </c>
      <c r="CL100" s="25" t="s">
        <v>1</v>
      </c>
    </row>
    <row r="101" spans="1:91" s="3" customFormat="1" ht="16.5" customHeight="1">
      <c r="A101" s="73" t="s">
        <v>80</v>
      </c>
      <c r="B101" s="48"/>
      <c r="C101" s="9"/>
      <c r="D101" s="9"/>
      <c r="E101" s="228" t="s">
        <v>86</v>
      </c>
      <c r="F101" s="228"/>
      <c r="G101" s="228"/>
      <c r="H101" s="228"/>
      <c r="I101" s="228"/>
      <c r="J101" s="9"/>
      <c r="K101" s="228" t="s">
        <v>102</v>
      </c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228"/>
      <c r="X101" s="228"/>
      <c r="Y101" s="228"/>
      <c r="Z101" s="228"/>
      <c r="AA101" s="228"/>
      <c r="AB101" s="228"/>
      <c r="AC101" s="228"/>
      <c r="AD101" s="228"/>
      <c r="AE101" s="228"/>
      <c r="AF101" s="228"/>
      <c r="AG101" s="200">
        <f>'02 - Vytápění'!J32</f>
        <v>0</v>
      </c>
      <c r="AH101" s="201"/>
      <c r="AI101" s="201"/>
      <c r="AJ101" s="201"/>
      <c r="AK101" s="201"/>
      <c r="AL101" s="201"/>
      <c r="AM101" s="201"/>
      <c r="AN101" s="200">
        <f t="shared" si="0"/>
        <v>0</v>
      </c>
      <c r="AO101" s="201"/>
      <c r="AP101" s="201"/>
      <c r="AQ101" s="83" t="s">
        <v>91</v>
      </c>
      <c r="AR101" s="48"/>
      <c r="AS101" s="84">
        <v>0</v>
      </c>
      <c r="AT101" s="85">
        <f t="shared" si="1"/>
        <v>0</v>
      </c>
      <c r="AU101" s="86">
        <f>'02 - Vytápění'!P126</f>
        <v>0</v>
      </c>
      <c r="AV101" s="85">
        <f>'02 - Vytápění'!J35</f>
        <v>0</v>
      </c>
      <c r="AW101" s="85">
        <f>'02 - Vytápění'!J36</f>
        <v>0</v>
      </c>
      <c r="AX101" s="85">
        <f>'02 - Vytápění'!J37</f>
        <v>0</v>
      </c>
      <c r="AY101" s="85">
        <f>'02 - Vytápění'!J38</f>
        <v>0</v>
      </c>
      <c r="AZ101" s="85">
        <f>'02 - Vytápění'!F35</f>
        <v>0</v>
      </c>
      <c r="BA101" s="85">
        <f>'02 - Vytápění'!F36</f>
        <v>0</v>
      </c>
      <c r="BB101" s="85">
        <f>'02 - Vytápění'!F37</f>
        <v>0</v>
      </c>
      <c r="BC101" s="85">
        <f>'02 - Vytápění'!F38</f>
        <v>0</v>
      </c>
      <c r="BD101" s="87">
        <f>'02 - Vytápění'!F39</f>
        <v>0</v>
      </c>
      <c r="BT101" s="25" t="s">
        <v>92</v>
      </c>
      <c r="BV101" s="25" t="s">
        <v>78</v>
      </c>
      <c r="BW101" s="25" t="s">
        <v>103</v>
      </c>
      <c r="BX101" s="25" t="s">
        <v>99</v>
      </c>
      <c r="CL101" s="25" t="s">
        <v>1</v>
      </c>
    </row>
    <row r="102" spans="1:91" s="3" customFormat="1" ht="16.5" customHeight="1">
      <c r="A102" s="73" t="s">
        <v>80</v>
      </c>
      <c r="B102" s="48"/>
      <c r="C102" s="9"/>
      <c r="D102" s="9"/>
      <c r="E102" s="228" t="s">
        <v>97</v>
      </c>
      <c r="F102" s="228"/>
      <c r="G102" s="228"/>
      <c r="H102" s="228"/>
      <c r="I102" s="228"/>
      <c r="J102" s="9"/>
      <c r="K102" s="228" t="s">
        <v>104</v>
      </c>
      <c r="L102" s="228"/>
      <c r="M102" s="228"/>
      <c r="N102" s="228"/>
      <c r="O102" s="228"/>
      <c r="P102" s="228"/>
      <c r="Q102" s="228"/>
      <c r="R102" s="228"/>
      <c r="S102" s="228"/>
      <c r="T102" s="228"/>
      <c r="U102" s="228"/>
      <c r="V102" s="228"/>
      <c r="W102" s="228"/>
      <c r="X102" s="228"/>
      <c r="Y102" s="228"/>
      <c r="Z102" s="228"/>
      <c r="AA102" s="228"/>
      <c r="AB102" s="228"/>
      <c r="AC102" s="228"/>
      <c r="AD102" s="228"/>
      <c r="AE102" s="228"/>
      <c r="AF102" s="228"/>
      <c r="AG102" s="200">
        <f>'03 - VZT'!J32</f>
        <v>0</v>
      </c>
      <c r="AH102" s="201"/>
      <c r="AI102" s="201"/>
      <c r="AJ102" s="201"/>
      <c r="AK102" s="201"/>
      <c r="AL102" s="201"/>
      <c r="AM102" s="201"/>
      <c r="AN102" s="200">
        <f t="shared" si="0"/>
        <v>0</v>
      </c>
      <c r="AO102" s="201"/>
      <c r="AP102" s="201"/>
      <c r="AQ102" s="83" t="s">
        <v>91</v>
      </c>
      <c r="AR102" s="48"/>
      <c r="AS102" s="84">
        <v>0</v>
      </c>
      <c r="AT102" s="85">
        <f t="shared" si="1"/>
        <v>0</v>
      </c>
      <c r="AU102" s="86">
        <f>'03 - VZT'!P123</f>
        <v>0</v>
      </c>
      <c r="AV102" s="85">
        <f>'03 - VZT'!J35</f>
        <v>0</v>
      </c>
      <c r="AW102" s="85">
        <f>'03 - VZT'!J36</f>
        <v>0</v>
      </c>
      <c r="AX102" s="85">
        <f>'03 - VZT'!J37</f>
        <v>0</v>
      </c>
      <c r="AY102" s="85">
        <f>'03 - VZT'!J38</f>
        <v>0</v>
      </c>
      <c r="AZ102" s="85">
        <f>'03 - VZT'!F35</f>
        <v>0</v>
      </c>
      <c r="BA102" s="85">
        <f>'03 - VZT'!F36</f>
        <v>0</v>
      </c>
      <c r="BB102" s="85">
        <f>'03 - VZT'!F37</f>
        <v>0</v>
      </c>
      <c r="BC102" s="85">
        <f>'03 - VZT'!F38</f>
        <v>0</v>
      </c>
      <c r="BD102" s="87">
        <f>'03 - VZT'!F39</f>
        <v>0</v>
      </c>
      <c r="BT102" s="25" t="s">
        <v>92</v>
      </c>
      <c r="BV102" s="25" t="s">
        <v>78</v>
      </c>
      <c r="BW102" s="25" t="s">
        <v>105</v>
      </c>
      <c r="BX102" s="25" t="s">
        <v>99</v>
      </c>
      <c r="CL102" s="25" t="s">
        <v>1</v>
      </c>
    </row>
    <row r="103" spans="1:91" s="3" customFormat="1" ht="16.5" customHeight="1">
      <c r="B103" s="48"/>
      <c r="C103" s="9"/>
      <c r="D103" s="9"/>
      <c r="E103" s="228" t="s">
        <v>106</v>
      </c>
      <c r="F103" s="228"/>
      <c r="G103" s="228"/>
      <c r="H103" s="228"/>
      <c r="I103" s="228"/>
      <c r="J103" s="9"/>
      <c r="K103" s="228" t="s">
        <v>107</v>
      </c>
      <c r="L103" s="228"/>
      <c r="M103" s="228"/>
      <c r="N103" s="228"/>
      <c r="O103" s="228"/>
      <c r="P103" s="228"/>
      <c r="Q103" s="228"/>
      <c r="R103" s="228"/>
      <c r="S103" s="228"/>
      <c r="T103" s="228"/>
      <c r="U103" s="228"/>
      <c r="V103" s="228"/>
      <c r="W103" s="228"/>
      <c r="X103" s="228"/>
      <c r="Y103" s="228"/>
      <c r="Z103" s="228"/>
      <c r="AA103" s="228"/>
      <c r="AB103" s="228"/>
      <c r="AC103" s="228"/>
      <c r="AD103" s="228"/>
      <c r="AE103" s="228"/>
      <c r="AF103" s="228"/>
      <c r="AG103" s="202">
        <f>ROUND(SUM(AG104:AG107),2)</f>
        <v>0</v>
      </c>
      <c r="AH103" s="201"/>
      <c r="AI103" s="201"/>
      <c r="AJ103" s="201"/>
      <c r="AK103" s="201"/>
      <c r="AL103" s="201"/>
      <c r="AM103" s="201"/>
      <c r="AN103" s="200">
        <f t="shared" si="0"/>
        <v>0</v>
      </c>
      <c r="AO103" s="201"/>
      <c r="AP103" s="201"/>
      <c r="AQ103" s="83" t="s">
        <v>91</v>
      </c>
      <c r="AR103" s="48"/>
      <c r="AS103" s="84">
        <f>ROUND(SUM(AS104:AS107),2)</f>
        <v>0</v>
      </c>
      <c r="AT103" s="85">
        <f t="shared" si="1"/>
        <v>0</v>
      </c>
      <c r="AU103" s="86">
        <f>ROUND(SUM(AU104:AU107),5)</f>
        <v>0</v>
      </c>
      <c r="AV103" s="85">
        <f>ROUND(AZ103*L29,2)</f>
        <v>0</v>
      </c>
      <c r="AW103" s="85">
        <f>ROUND(BA103*L30,2)</f>
        <v>0</v>
      </c>
      <c r="AX103" s="85">
        <f>ROUND(BB103*L29,2)</f>
        <v>0</v>
      </c>
      <c r="AY103" s="85">
        <f>ROUND(BC103*L30,2)</f>
        <v>0</v>
      </c>
      <c r="AZ103" s="85">
        <f>ROUND(SUM(AZ104:AZ107),2)</f>
        <v>0</v>
      </c>
      <c r="BA103" s="85">
        <f>ROUND(SUM(BA104:BA107),2)</f>
        <v>0</v>
      </c>
      <c r="BB103" s="85">
        <f>ROUND(SUM(BB104:BB107),2)</f>
        <v>0</v>
      </c>
      <c r="BC103" s="85">
        <f>ROUND(SUM(BC104:BC107),2)</f>
        <v>0</v>
      </c>
      <c r="BD103" s="87">
        <f>ROUND(SUM(BD104:BD107),2)</f>
        <v>0</v>
      </c>
      <c r="BS103" s="25" t="s">
        <v>75</v>
      </c>
      <c r="BT103" s="25" t="s">
        <v>92</v>
      </c>
      <c r="BU103" s="25" t="s">
        <v>77</v>
      </c>
      <c r="BV103" s="25" t="s">
        <v>78</v>
      </c>
      <c r="BW103" s="25" t="s">
        <v>108</v>
      </c>
      <c r="BX103" s="25" t="s">
        <v>99</v>
      </c>
      <c r="CL103" s="25" t="s">
        <v>1</v>
      </c>
    </row>
    <row r="104" spans="1:91" s="3" customFormat="1" ht="16.5" customHeight="1">
      <c r="A104" s="73" t="s">
        <v>80</v>
      </c>
      <c r="B104" s="48"/>
      <c r="C104" s="9"/>
      <c r="D104" s="9"/>
      <c r="E104" s="9"/>
      <c r="F104" s="228" t="s">
        <v>109</v>
      </c>
      <c r="G104" s="228"/>
      <c r="H104" s="228"/>
      <c r="I104" s="228"/>
      <c r="J104" s="228"/>
      <c r="K104" s="9"/>
      <c r="L104" s="228" t="s">
        <v>110</v>
      </c>
      <c r="M104" s="228"/>
      <c r="N104" s="228"/>
      <c r="O104" s="228"/>
      <c r="P104" s="228"/>
      <c r="Q104" s="228"/>
      <c r="R104" s="228"/>
      <c r="S104" s="228"/>
      <c r="T104" s="228"/>
      <c r="U104" s="228"/>
      <c r="V104" s="228"/>
      <c r="W104" s="228"/>
      <c r="X104" s="228"/>
      <c r="Y104" s="228"/>
      <c r="Z104" s="228"/>
      <c r="AA104" s="228"/>
      <c r="AB104" s="228"/>
      <c r="AC104" s="228"/>
      <c r="AD104" s="228"/>
      <c r="AE104" s="228"/>
      <c r="AF104" s="228"/>
      <c r="AG104" s="200">
        <f>'a - Společné prostory'!J34</f>
        <v>0</v>
      </c>
      <c r="AH104" s="201"/>
      <c r="AI104" s="201"/>
      <c r="AJ104" s="201"/>
      <c r="AK104" s="201"/>
      <c r="AL104" s="201"/>
      <c r="AM104" s="201"/>
      <c r="AN104" s="200">
        <f t="shared" si="0"/>
        <v>0</v>
      </c>
      <c r="AO104" s="201"/>
      <c r="AP104" s="201"/>
      <c r="AQ104" s="83" t="s">
        <v>91</v>
      </c>
      <c r="AR104" s="48"/>
      <c r="AS104" s="84">
        <v>0</v>
      </c>
      <c r="AT104" s="85">
        <f t="shared" si="1"/>
        <v>0</v>
      </c>
      <c r="AU104" s="86">
        <f>'a - Společné prostory'!P132</f>
        <v>0</v>
      </c>
      <c r="AV104" s="85">
        <f>'a - Společné prostory'!J37</f>
        <v>0</v>
      </c>
      <c r="AW104" s="85">
        <f>'a - Společné prostory'!J38</f>
        <v>0</v>
      </c>
      <c r="AX104" s="85">
        <f>'a - Společné prostory'!J39</f>
        <v>0</v>
      </c>
      <c r="AY104" s="85">
        <f>'a - Společné prostory'!J40</f>
        <v>0</v>
      </c>
      <c r="AZ104" s="85">
        <f>'a - Společné prostory'!F37</f>
        <v>0</v>
      </c>
      <c r="BA104" s="85">
        <f>'a - Společné prostory'!F38</f>
        <v>0</v>
      </c>
      <c r="BB104" s="85">
        <f>'a - Společné prostory'!F39</f>
        <v>0</v>
      </c>
      <c r="BC104" s="85">
        <f>'a - Společné prostory'!F40</f>
        <v>0</v>
      </c>
      <c r="BD104" s="87">
        <f>'a - Společné prostory'!F41</f>
        <v>0</v>
      </c>
      <c r="BT104" s="25" t="s">
        <v>111</v>
      </c>
      <c r="BV104" s="25" t="s">
        <v>78</v>
      </c>
      <c r="BW104" s="25" t="s">
        <v>112</v>
      </c>
      <c r="BX104" s="25" t="s">
        <v>108</v>
      </c>
      <c r="CL104" s="25" t="s">
        <v>1</v>
      </c>
    </row>
    <row r="105" spans="1:91" s="3" customFormat="1" ht="16.5" customHeight="1">
      <c r="A105" s="73" t="s">
        <v>80</v>
      </c>
      <c r="B105" s="48"/>
      <c r="C105" s="9"/>
      <c r="D105" s="9"/>
      <c r="E105" s="9"/>
      <c r="F105" s="228" t="s">
        <v>113</v>
      </c>
      <c r="G105" s="228"/>
      <c r="H105" s="228"/>
      <c r="I105" s="228"/>
      <c r="J105" s="228"/>
      <c r="K105" s="9"/>
      <c r="L105" s="228" t="s">
        <v>114</v>
      </c>
      <c r="M105" s="228"/>
      <c r="N105" s="228"/>
      <c r="O105" s="228"/>
      <c r="P105" s="228"/>
      <c r="Q105" s="228"/>
      <c r="R105" s="228"/>
      <c r="S105" s="228"/>
      <c r="T105" s="228"/>
      <c r="U105" s="228"/>
      <c r="V105" s="228"/>
      <c r="W105" s="228"/>
      <c r="X105" s="228"/>
      <c r="Y105" s="228"/>
      <c r="Z105" s="228"/>
      <c r="AA105" s="228"/>
      <c r="AB105" s="228"/>
      <c r="AC105" s="228"/>
      <c r="AD105" s="228"/>
      <c r="AE105" s="228"/>
      <c r="AF105" s="228"/>
      <c r="AG105" s="200">
        <f>'b - Nebytové prostory'!J34</f>
        <v>0</v>
      </c>
      <c r="AH105" s="201"/>
      <c r="AI105" s="201"/>
      <c r="AJ105" s="201"/>
      <c r="AK105" s="201"/>
      <c r="AL105" s="201"/>
      <c r="AM105" s="201"/>
      <c r="AN105" s="200">
        <f t="shared" si="0"/>
        <v>0</v>
      </c>
      <c r="AO105" s="201"/>
      <c r="AP105" s="201"/>
      <c r="AQ105" s="83" t="s">
        <v>91</v>
      </c>
      <c r="AR105" s="48"/>
      <c r="AS105" s="84">
        <v>0</v>
      </c>
      <c r="AT105" s="85">
        <f t="shared" si="1"/>
        <v>0</v>
      </c>
      <c r="AU105" s="86">
        <f>'b - Nebytové prostory'!P131</f>
        <v>0</v>
      </c>
      <c r="AV105" s="85">
        <f>'b - Nebytové prostory'!J37</f>
        <v>0</v>
      </c>
      <c r="AW105" s="85">
        <f>'b - Nebytové prostory'!J38</f>
        <v>0</v>
      </c>
      <c r="AX105" s="85">
        <f>'b - Nebytové prostory'!J39</f>
        <v>0</v>
      </c>
      <c r="AY105" s="85">
        <f>'b - Nebytové prostory'!J40</f>
        <v>0</v>
      </c>
      <c r="AZ105" s="85">
        <f>'b - Nebytové prostory'!F37</f>
        <v>0</v>
      </c>
      <c r="BA105" s="85">
        <f>'b - Nebytové prostory'!F38</f>
        <v>0</v>
      </c>
      <c r="BB105" s="85">
        <f>'b - Nebytové prostory'!F39</f>
        <v>0</v>
      </c>
      <c r="BC105" s="85">
        <f>'b - Nebytové prostory'!F40</f>
        <v>0</v>
      </c>
      <c r="BD105" s="87">
        <f>'b - Nebytové prostory'!F41</f>
        <v>0</v>
      </c>
      <c r="BT105" s="25" t="s">
        <v>111</v>
      </c>
      <c r="BV105" s="25" t="s">
        <v>78</v>
      </c>
      <c r="BW105" s="25" t="s">
        <v>115</v>
      </c>
      <c r="BX105" s="25" t="s">
        <v>108</v>
      </c>
      <c r="CL105" s="25" t="s">
        <v>1</v>
      </c>
    </row>
    <row r="106" spans="1:91" s="3" customFormat="1" ht="16.5" customHeight="1">
      <c r="A106" s="73" t="s">
        <v>80</v>
      </c>
      <c r="B106" s="48"/>
      <c r="C106" s="9"/>
      <c r="D106" s="9"/>
      <c r="E106" s="9"/>
      <c r="F106" s="228" t="s">
        <v>116</v>
      </c>
      <c r="G106" s="228"/>
      <c r="H106" s="228"/>
      <c r="I106" s="228"/>
      <c r="J106" s="228"/>
      <c r="K106" s="9"/>
      <c r="L106" s="228" t="s">
        <v>117</v>
      </c>
      <c r="M106" s="228"/>
      <c r="N106" s="228"/>
      <c r="O106" s="228"/>
      <c r="P106" s="228"/>
      <c r="Q106" s="228"/>
      <c r="R106" s="228"/>
      <c r="S106" s="228"/>
      <c r="T106" s="228"/>
      <c r="U106" s="228"/>
      <c r="V106" s="228"/>
      <c r="W106" s="228"/>
      <c r="X106" s="228"/>
      <c r="Y106" s="228"/>
      <c r="Z106" s="228"/>
      <c r="AA106" s="228"/>
      <c r="AB106" s="228"/>
      <c r="AC106" s="228"/>
      <c r="AD106" s="228"/>
      <c r="AE106" s="228"/>
      <c r="AF106" s="228"/>
      <c r="AG106" s="200">
        <f>'c - Byty'!J34</f>
        <v>0</v>
      </c>
      <c r="AH106" s="201"/>
      <c r="AI106" s="201"/>
      <c r="AJ106" s="201"/>
      <c r="AK106" s="201"/>
      <c r="AL106" s="201"/>
      <c r="AM106" s="201"/>
      <c r="AN106" s="200">
        <f t="shared" si="0"/>
        <v>0</v>
      </c>
      <c r="AO106" s="201"/>
      <c r="AP106" s="201"/>
      <c r="AQ106" s="83" t="s">
        <v>91</v>
      </c>
      <c r="AR106" s="48"/>
      <c r="AS106" s="84">
        <v>0</v>
      </c>
      <c r="AT106" s="85">
        <f t="shared" si="1"/>
        <v>0</v>
      </c>
      <c r="AU106" s="86">
        <f>'c - Byty'!P132</f>
        <v>0</v>
      </c>
      <c r="AV106" s="85">
        <f>'c - Byty'!J37</f>
        <v>0</v>
      </c>
      <c r="AW106" s="85">
        <f>'c - Byty'!J38</f>
        <v>0</v>
      </c>
      <c r="AX106" s="85">
        <f>'c - Byty'!J39</f>
        <v>0</v>
      </c>
      <c r="AY106" s="85">
        <f>'c - Byty'!J40</f>
        <v>0</v>
      </c>
      <c r="AZ106" s="85">
        <f>'c - Byty'!F37</f>
        <v>0</v>
      </c>
      <c r="BA106" s="85">
        <f>'c - Byty'!F38</f>
        <v>0</v>
      </c>
      <c r="BB106" s="85">
        <f>'c - Byty'!F39</f>
        <v>0</v>
      </c>
      <c r="BC106" s="85">
        <f>'c - Byty'!F40</f>
        <v>0</v>
      </c>
      <c r="BD106" s="87">
        <f>'c - Byty'!F41</f>
        <v>0</v>
      </c>
      <c r="BT106" s="25" t="s">
        <v>111</v>
      </c>
      <c r="BV106" s="25" t="s">
        <v>78</v>
      </c>
      <c r="BW106" s="25" t="s">
        <v>118</v>
      </c>
      <c r="BX106" s="25" t="s">
        <v>108</v>
      </c>
      <c r="CL106" s="25" t="s">
        <v>1</v>
      </c>
    </row>
    <row r="107" spans="1:91" s="3" customFormat="1" ht="16.5" customHeight="1">
      <c r="A107" s="73" t="s">
        <v>80</v>
      </c>
      <c r="B107" s="48"/>
      <c r="C107" s="9"/>
      <c r="D107" s="9"/>
      <c r="E107" s="9"/>
      <c r="F107" s="228" t="s">
        <v>119</v>
      </c>
      <c r="G107" s="228"/>
      <c r="H107" s="228"/>
      <c r="I107" s="228"/>
      <c r="J107" s="228"/>
      <c r="K107" s="9"/>
      <c r="L107" s="228" t="s">
        <v>120</v>
      </c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228"/>
      <c r="X107" s="228"/>
      <c r="Y107" s="228"/>
      <c r="Z107" s="228"/>
      <c r="AA107" s="228"/>
      <c r="AB107" s="228"/>
      <c r="AC107" s="228"/>
      <c r="AD107" s="228"/>
      <c r="AE107" s="228"/>
      <c r="AF107" s="228"/>
      <c r="AG107" s="200">
        <f>'d - Hromosvod'!J34</f>
        <v>0</v>
      </c>
      <c r="AH107" s="201"/>
      <c r="AI107" s="201"/>
      <c r="AJ107" s="201"/>
      <c r="AK107" s="201"/>
      <c r="AL107" s="201"/>
      <c r="AM107" s="201"/>
      <c r="AN107" s="200">
        <f t="shared" si="0"/>
        <v>0</v>
      </c>
      <c r="AO107" s="201"/>
      <c r="AP107" s="201"/>
      <c r="AQ107" s="83" t="s">
        <v>91</v>
      </c>
      <c r="AR107" s="48"/>
      <c r="AS107" s="84">
        <v>0</v>
      </c>
      <c r="AT107" s="85">
        <f t="shared" si="1"/>
        <v>0</v>
      </c>
      <c r="AU107" s="86">
        <f>'d - Hromosvod'!P130</f>
        <v>0</v>
      </c>
      <c r="AV107" s="85">
        <f>'d - Hromosvod'!J37</f>
        <v>0</v>
      </c>
      <c r="AW107" s="85">
        <f>'d - Hromosvod'!J38</f>
        <v>0</v>
      </c>
      <c r="AX107" s="85">
        <f>'d - Hromosvod'!J39</f>
        <v>0</v>
      </c>
      <c r="AY107" s="85">
        <f>'d - Hromosvod'!J40</f>
        <v>0</v>
      </c>
      <c r="AZ107" s="85">
        <f>'d - Hromosvod'!F37</f>
        <v>0</v>
      </c>
      <c r="BA107" s="85">
        <f>'d - Hromosvod'!F38</f>
        <v>0</v>
      </c>
      <c r="BB107" s="85">
        <f>'d - Hromosvod'!F39</f>
        <v>0</v>
      </c>
      <c r="BC107" s="85">
        <f>'d - Hromosvod'!F40</f>
        <v>0</v>
      </c>
      <c r="BD107" s="87">
        <f>'d - Hromosvod'!F41</f>
        <v>0</v>
      </c>
      <c r="BT107" s="25" t="s">
        <v>111</v>
      </c>
      <c r="BV107" s="25" t="s">
        <v>78</v>
      </c>
      <c r="BW107" s="25" t="s">
        <v>121</v>
      </c>
      <c r="BX107" s="25" t="s">
        <v>108</v>
      </c>
      <c r="CL107" s="25" t="s">
        <v>1</v>
      </c>
    </row>
    <row r="108" spans="1:91" s="3" customFormat="1" ht="16.5" customHeight="1">
      <c r="B108" s="48"/>
      <c r="C108" s="9"/>
      <c r="D108" s="9"/>
      <c r="E108" s="228" t="s">
        <v>122</v>
      </c>
      <c r="F108" s="228"/>
      <c r="G108" s="228"/>
      <c r="H108" s="228"/>
      <c r="I108" s="228"/>
      <c r="J108" s="9"/>
      <c r="K108" s="228" t="s">
        <v>123</v>
      </c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228"/>
      <c r="X108" s="228"/>
      <c r="Y108" s="228"/>
      <c r="Z108" s="228"/>
      <c r="AA108" s="228"/>
      <c r="AB108" s="228"/>
      <c r="AC108" s="228"/>
      <c r="AD108" s="228"/>
      <c r="AE108" s="228"/>
      <c r="AF108" s="228"/>
      <c r="AG108" s="202">
        <f>ROUND(SUM(AG109:AG111),2)</f>
        <v>0</v>
      </c>
      <c r="AH108" s="201"/>
      <c r="AI108" s="201"/>
      <c r="AJ108" s="201"/>
      <c r="AK108" s="201"/>
      <c r="AL108" s="201"/>
      <c r="AM108" s="201"/>
      <c r="AN108" s="200">
        <f t="shared" si="0"/>
        <v>0</v>
      </c>
      <c r="AO108" s="201"/>
      <c r="AP108" s="201"/>
      <c r="AQ108" s="83" t="s">
        <v>91</v>
      </c>
      <c r="AR108" s="48"/>
      <c r="AS108" s="84">
        <f>ROUND(SUM(AS109:AS111),2)</f>
        <v>0</v>
      </c>
      <c r="AT108" s="85">
        <f t="shared" si="1"/>
        <v>0</v>
      </c>
      <c r="AU108" s="86">
        <f>ROUND(SUM(AU109:AU111),5)</f>
        <v>0</v>
      </c>
      <c r="AV108" s="85">
        <f>ROUND(AZ108*L29,2)</f>
        <v>0</v>
      </c>
      <c r="AW108" s="85">
        <f>ROUND(BA108*L30,2)</f>
        <v>0</v>
      </c>
      <c r="AX108" s="85">
        <f>ROUND(BB108*L29,2)</f>
        <v>0</v>
      </c>
      <c r="AY108" s="85">
        <f>ROUND(BC108*L30,2)</f>
        <v>0</v>
      </c>
      <c r="AZ108" s="85">
        <f>ROUND(SUM(AZ109:AZ111),2)</f>
        <v>0</v>
      </c>
      <c r="BA108" s="85">
        <f>ROUND(SUM(BA109:BA111),2)</f>
        <v>0</v>
      </c>
      <c r="BB108" s="85">
        <f>ROUND(SUM(BB109:BB111),2)</f>
        <v>0</v>
      </c>
      <c r="BC108" s="85">
        <f>ROUND(SUM(BC109:BC111),2)</f>
        <v>0</v>
      </c>
      <c r="BD108" s="87">
        <f>ROUND(SUM(BD109:BD111),2)</f>
        <v>0</v>
      </c>
      <c r="BS108" s="25" t="s">
        <v>75</v>
      </c>
      <c r="BT108" s="25" t="s">
        <v>92</v>
      </c>
      <c r="BU108" s="25" t="s">
        <v>77</v>
      </c>
      <c r="BV108" s="25" t="s">
        <v>78</v>
      </c>
      <c r="BW108" s="25" t="s">
        <v>124</v>
      </c>
      <c r="BX108" s="25" t="s">
        <v>99</v>
      </c>
      <c r="CL108" s="25" t="s">
        <v>1</v>
      </c>
    </row>
    <row r="109" spans="1:91" s="3" customFormat="1" ht="16.5" customHeight="1">
      <c r="A109" s="73" t="s">
        <v>80</v>
      </c>
      <c r="B109" s="48"/>
      <c r="C109" s="9"/>
      <c r="D109" s="9"/>
      <c r="E109" s="9"/>
      <c r="F109" s="228" t="s">
        <v>109</v>
      </c>
      <c r="G109" s="228"/>
      <c r="H109" s="228"/>
      <c r="I109" s="228"/>
      <c r="J109" s="228"/>
      <c r="K109" s="9"/>
      <c r="L109" s="228" t="s">
        <v>110</v>
      </c>
      <c r="M109" s="228"/>
      <c r="N109" s="228"/>
      <c r="O109" s="228"/>
      <c r="P109" s="228"/>
      <c r="Q109" s="228"/>
      <c r="R109" s="228"/>
      <c r="S109" s="228"/>
      <c r="T109" s="228"/>
      <c r="U109" s="228"/>
      <c r="V109" s="228"/>
      <c r="W109" s="228"/>
      <c r="X109" s="228"/>
      <c r="Y109" s="228"/>
      <c r="Z109" s="228"/>
      <c r="AA109" s="228"/>
      <c r="AB109" s="228"/>
      <c r="AC109" s="228"/>
      <c r="AD109" s="228"/>
      <c r="AE109" s="228"/>
      <c r="AF109" s="228"/>
      <c r="AG109" s="200">
        <f>'a - Společné prostory_01'!J34</f>
        <v>0</v>
      </c>
      <c r="AH109" s="201"/>
      <c r="AI109" s="201"/>
      <c r="AJ109" s="201"/>
      <c r="AK109" s="201"/>
      <c r="AL109" s="201"/>
      <c r="AM109" s="201"/>
      <c r="AN109" s="200">
        <f t="shared" si="0"/>
        <v>0</v>
      </c>
      <c r="AO109" s="201"/>
      <c r="AP109" s="201"/>
      <c r="AQ109" s="83" t="s">
        <v>91</v>
      </c>
      <c r="AR109" s="48"/>
      <c r="AS109" s="84">
        <v>0</v>
      </c>
      <c r="AT109" s="85">
        <f t="shared" si="1"/>
        <v>0</v>
      </c>
      <c r="AU109" s="86">
        <f>'a - Společné prostory_01'!P131</f>
        <v>0</v>
      </c>
      <c r="AV109" s="85">
        <f>'a - Společné prostory_01'!J37</f>
        <v>0</v>
      </c>
      <c r="AW109" s="85">
        <f>'a - Společné prostory_01'!J38</f>
        <v>0</v>
      </c>
      <c r="AX109" s="85">
        <f>'a - Společné prostory_01'!J39</f>
        <v>0</v>
      </c>
      <c r="AY109" s="85">
        <f>'a - Společné prostory_01'!J40</f>
        <v>0</v>
      </c>
      <c r="AZ109" s="85">
        <f>'a - Společné prostory_01'!F37</f>
        <v>0</v>
      </c>
      <c r="BA109" s="85">
        <f>'a - Společné prostory_01'!F38</f>
        <v>0</v>
      </c>
      <c r="BB109" s="85">
        <f>'a - Společné prostory_01'!F39</f>
        <v>0</v>
      </c>
      <c r="BC109" s="85">
        <f>'a - Společné prostory_01'!F40</f>
        <v>0</v>
      </c>
      <c r="BD109" s="87">
        <f>'a - Společné prostory_01'!F41</f>
        <v>0</v>
      </c>
      <c r="BT109" s="25" t="s">
        <v>111</v>
      </c>
      <c r="BV109" s="25" t="s">
        <v>78</v>
      </c>
      <c r="BW109" s="25" t="s">
        <v>125</v>
      </c>
      <c r="BX109" s="25" t="s">
        <v>124</v>
      </c>
      <c r="CL109" s="25" t="s">
        <v>1</v>
      </c>
    </row>
    <row r="110" spans="1:91" s="3" customFormat="1" ht="16.5" customHeight="1">
      <c r="A110" s="73" t="s">
        <v>80</v>
      </c>
      <c r="B110" s="48"/>
      <c r="C110" s="9"/>
      <c r="D110" s="9"/>
      <c r="E110" s="9"/>
      <c r="F110" s="228" t="s">
        <v>113</v>
      </c>
      <c r="G110" s="228"/>
      <c r="H110" s="228"/>
      <c r="I110" s="228"/>
      <c r="J110" s="228"/>
      <c r="K110" s="9"/>
      <c r="L110" s="228" t="s">
        <v>114</v>
      </c>
      <c r="M110" s="228"/>
      <c r="N110" s="228"/>
      <c r="O110" s="228"/>
      <c r="P110" s="228"/>
      <c r="Q110" s="228"/>
      <c r="R110" s="228"/>
      <c r="S110" s="228"/>
      <c r="T110" s="228"/>
      <c r="U110" s="228"/>
      <c r="V110" s="228"/>
      <c r="W110" s="228"/>
      <c r="X110" s="228"/>
      <c r="Y110" s="228"/>
      <c r="Z110" s="228"/>
      <c r="AA110" s="228"/>
      <c r="AB110" s="228"/>
      <c r="AC110" s="228"/>
      <c r="AD110" s="228"/>
      <c r="AE110" s="228"/>
      <c r="AF110" s="228"/>
      <c r="AG110" s="200">
        <f>'b - Nebytové prostory_01'!J34</f>
        <v>0</v>
      </c>
      <c r="AH110" s="201"/>
      <c r="AI110" s="201"/>
      <c r="AJ110" s="201"/>
      <c r="AK110" s="201"/>
      <c r="AL110" s="201"/>
      <c r="AM110" s="201"/>
      <c r="AN110" s="200">
        <f t="shared" si="0"/>
        <v>0</v>
      </c>
      <c r="AO110" s="201"/>
      <c r="AP110" s="201"/>
      <c r="AQ110" s="83" t="s">
        <v>91</v>
      </c>
      <c r="AR110" s="48"/>
      <c r="AS110" s="84">
        <v>0</v>
      </c>
      <c r="AT110" s="85">
        <f t="shared" si="1"/>
        <v>0</v>
      </c>
      <c r="AU110" s="86">
        <f>'b - Nebytové prostory_01'!P131</f>
        <v>0</v>
      </c>
      <c r="AV110" s="85">
        <f>'b - Nebytové prostory_01'!J37</f>
        <v>0</v>
      </c>
      <c r="AW110" s="85">
        <f>'b - Nebytové prostory_01'!J38</f>
        <v>0</v>
      </c>
      <c r="AX110" s="85">
        <f>'b - Nebytové prostory_01'!J39</f>
        <v>0</v>
      </c>
      <c r="AY110" s="85">
        <f>'b - Nebytové prostory_01'!J40</f>
        <v>0</v>
      </c>
      <c r="AZ110" s="85">
        <f>'b - Nebytové prostory_01'!F37</f>
        <v>0</v>
      </c>
      <c r="BA110" s="85">
        <f>'b - Nebytové prostory_01'!F38</f>
        <v>0</v>
      </c>
      <c r="BB110" s="85">
        <f>'b - Nebytové prostory_01'!F39</f>
        <v>0</v>
      </c>
      <c r="BC110" s="85">
        <f>'b - Nebytové prostory_01'!F40</f>
        <v>0</v>
      </c>
      <c r="BD110" s="87">
        <f>'b - Nebytové prostory_01'!F41</f>
        <v>0</v>
      </c>
      <c r="BT110" s="25" t="s">
        <v>111</v>
      </c>
      <c r="BV110" s="25" t="s">
        <v>78</v>
      </c>
      <c r="BW110" s="25" t="s">
        <v>126</v>
      </c>
      <c r="BX110" s="25" t="s">
        <v>124</v>
      </c>
      <c r="CL110" s="25" t="s">
        <v>1</v>
      </c>
    </row>
    <row r="111" spans="1:91" s="3" customFormat="1" ht="16.5" customHeight="1">
      <c r="A111" s="73" t="s">
        <v>80</v>
      </c>
      <c r="B111" s="48"/>
      <c r="C111" s="9"/>
      <c r="D111" s="9"/>
      <c r="E111" s="9"/>
      <c r="F111" s="228" t="s">
        <v>116</v>
      </c>
      <c r="G111" s="228"/>
      <c r="H111" s="228"/>
      <c r="I111" s="228"/>
      <c r="J111" s="228"/>
      <c r="K111" s="9"/>
      <c r="L111" s="228" t="s">
        <v>117</v>
      </c>
      <c r="M111" s="228"/>
      <c r="N111" s="228"/>
      <c r="O111" s="228"/>
      <c r="P111" s="228"/>
      <c r="Q111" s="228"/>
      <c r="R111" s="228"/>
      <c r="S111" s="228"/>
      <c r="T111" s="228"/>
      <c r="U111" s="228"/>
      <c r="V111" s="228"/>
      <c r="W111" s="228"/>
      <c r="X111" s="228"/>
      <c r="Y111" s="228"/>
      <c r="Z111" s="228"/>
      <c r="AA111" s="228"/>
      <c r="AB111" s="228"/>
      <c r="AC111" s="228"/>
      <c r="AD111" s="228"/>
      <c r="AE111" s="228"/>
      <c r="AF111" s="228"/>
      <c r="AG111" s="200">
        <f>'c - Byty_01'!J34</f>
        <v>0</v>
      </c>
      <c r="AH111" s="201"/>
      <c r="AI111" s="201"/>
      <c r="AJ111" s="201"/>
      <c r="AK111" s="201"/>
      <c r="AL111" s="201"/>
      <c r="AM111" s="201"/>
      <c r="AN111" s="200">
        <f t="shared" si="0"/>
        <v>0</v>
      </c>
      <c r="AO111" s="201"/>
      <c r="AP111" s="201"/>
      <c r="AQ111" s="83" t="s">
        <v>91</v>
      </c>
      <c r="AR111" s="48"/>
      <c r="AS111" s="84">
        <v>0</v>
      </c>
      <c r="AT111" s="85">
        <f t="shared" si="1"/>
        <v>0</v>
      </c>
      <c r="AU111" s="86">
        <f>'c - Byty_01'!P130</f>
        <v>0</v>
      </c>
      <c r="AV111" s="85">
        <f>'c - Byty_01'!J37</f>
        <v>0</v>
      </c>
      <c r="AW111" s="85">
        <f>'c - Byty_01'!J38</f>
        <v>0</v>
      </c>
      <c r="AX111" s="85">
        <f>'c - Byty_01'!J39</f>
        <v>0</v>
      </c>
      <c r="AY111" s="85">
        <f>'c - Byty_01'!J40</f>
        <v>0</v>
      </c>
      <c r="AZ111" s="85">
        <f>'c - Byty_01'!F37</f>
        <v>0</v>
      </c>
      <c r="BA111" s="85">
        <f>'c - Byty_01'!F38</f>
        <v>0</v>
      </c>
      <c r="BB111" s="85">
        <f>'c - Byty_01'!F39</f>
        <v>0</v>
      </c>
      <c r="BC111" s="85">
        <f>'c - Byty_01'!F40</f>
        <v>0</v>
      </c>
      <c r="BD111" s="87">
        <f>'c - Byty_01'!F41</f>
        <v>0</v>
      </c>
      <c r="BT111" s="25" t="s">
        <v>111</v>
      </c>
      <c r="BV111" s="25" t="s">
        <v>78</v>
      </c>
      <c r="BW111" s="25" t="s">
        <v>127</v>
      </c>
      <c r="BX111" s="25" t="s">
        <v>124</v>
      </c>
      <c r="CL111" s="25" t="s">
        <v>1</v>
      </c>
    </row>
    <row r="112" spans="1:91" s="6" customFormat="1" ht="16.5" customHeight="1">
      <c r="A112" s="73" t="s">
        <v>80</v>
      </c>
      <c r="B112" s="74"/>
      <c r="C112" s="75"/>
      <c r="D112" s="229" t="s">
        <v>106</v>
      </c>
      <c r="E112" s="229"/>
      <c r="F112" s="229"/>
      <c r="G112" s="229"/>
      <c r="H112" s="229"/>
      <c r="I112" s="76"/>
      <c r="J112" s="229" t="s">
        <v>128</v>
      </c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  <c r="AD112" s="229"/>
      <c r="AE112" s="229"/>
      <c r="AF112" s="229"/>
      <c r="AG112" s="203">
        <f>'04 - Vedlejší rozpočtové ...'!J30</f>
        <v>0</v>
      </c>
      <c r="AH112" s="204"/>
      <c r="AI112" s="204"/>
      <c r="AJ112" s="204"/>
      <c r="AK112" s="204"/>
      <c r="AL112" s="204"/>
      <c r="AM112" s="204"/>
      <c r="AN112" s="203">
        <f t="shared" si="0"/>
        <v>0</v>
      </c>
      <c r="AO112" s="204"/>
      <c r="AP112" s="204"/>
      <c r="AQ112" s="77" t="s">
        <v>83</v>
      </c>
      <c r="AR112" s="74"/>
      <c r="AS112" s="88">
        <v>0</v>
      </c>
      <c r="AT112" s="89">
        <f t="shared" si="1"/>
        <v>0</v>
      </c>
      <c r="AU112" s="90">
        <f>'04 - Vedlejší rozpočtové ...'!P124</f>
        <v>0</v>
      </c>
      <c r="AV112" s="89">
        <f>'04 - Vedlejší rozpočtové ...'!J33</f>
        <v>0</v>
      </c>
      <c r="AW112" s="89">
        <f>'04 - Vedlejší rozpočtové ...'!J34</f>
        <v>0</v>
      </c>
      <c r="AX112" s="89">
        <f>'04 - Vedlejší rozpočtové ...'!J35</f>
        <v>0</v>
      </c>
      <c r="AY112" s="89">
        <f>'04 - Vedlejší rozpočtové ...'!J36</f>
        <v>0</v>
      </c>
      <c r="AZ112" s="89">
        <f>'04 - Vedlejší rozpočtové ...'!F33</f>
        <v>0</v>
      </c>
      <c r="BA112" s="89">
        <f>'04 - Vedlejší rozpočtové ...'!F34</f>
        <v>0</v>
      </c>
      <c r="BB112" s="89">
        <f>'04 - Vedlejší rozpočtové ...'!F35</f>
        <v>0</v>
      </c>
      <c r="BC112" s="89">
        <f>'04 - Vedlejší rozpočtové ...'!F36</f>
        <v>0</v>
      </c>
      <c r="BD112" s="91">
        <f>'04 - Vedlejší rozpočtové ...'!F37</f>
        <v>0</v>
      </c>
      <c r="BT112" s="82" t="s">
        <v>84</v>
      </c>
      <c r="BV112" s="82" t="s">
        <v>78</v>
      </c>
      <c r="BW112" s="82" t="s">
        <v>129</v>
      </c>
      <c r="BX112" s="82" t="s">
        <v>4</v>
      </c>
      <c r="CL112" s="82" t="s">
        <v>1</v>
      </c>
      <c r="CM112" s="82" t="s">
        <v>84</v>
      </c>
    </row>
    <row r="113" spans="2:44" s="1" customFormat="1" ht="30" customHeight="1">
      <c r="B113" s="32"/>
      <c r="AR113" s="32"/>
    </row>
    <row r="114" spans="2:44" s="1" customFormat="1" ht="6.95" customHeight="1"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32"/>
    </row>
  </sheetData>
  <mergeCells count="110">
    <mergeCell ref="D99:H99"/>
    <mergeCell ref="E97:I97"/>
    <mergeCell ref="E103:I103"/>
    <mergeCell ref="E98:I98"/>
    <mergeCell ref="E102:I102"/>
    <mergeCell ref="E101:I101"/>
    <mergeCell ref="E100:I100"/>
    <mergeCell ref="L85:AJ85"/>
    <mergeCell ref="L104:AF104"/>
    <mergeCell ref="F105:J105"/>
    <mergeCell ref="L105:AF105"/>
    <mergeCell ref="F106:J106"/>
    <mergeCell ref="L106:AF106"/>
    <mergeCell ref="F107:J107"/>
    <mergeCell ref="L107:AF107"/>
    <mergeCell ref="E108:I108"/>
    <mergeCell ref="K108:AF108"/>
    <mergeCell ref="F104:J104"/>
    <mergeCell ref="I92:AF92"/>
    <mergeCell ref="J99:AF99"/>
    <mergeCell ref="J95:AF95"/>
    <mergeCell ref="J96:AF96"/>
    <mergeCell ref="K101:AF101"/>
    <mergeCell ref="K102:AF102"/>
    <mergeCell ref="K103:AF103"/>
    <mergeCell ref="K97:AF97"/>
    <mergeCell ref="K100:AF100"/>
    <mergeCell ref="K98:AF98"/>
    <mergeCell ref="C92:G92"/>
    <mergeCell ref="D96:H96"/>
    <mergeCell ref="D95:H95"/>
    <mergeCell ref="F109:J109"/>
    <mergeCell ref="L109:AF109"/>
    <mergeCell ref="F110:J110"/>
    <mergeCell ref="L110:AF110"/>
    <mergeCell ref="F111:J111"/>
    <mergeCell ref="L111:AF111"/>
    <mergeCell ref="D112:H112"/>
    <mergeCell ref="J112:AF11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96:AM96"/>
    <mergeCell ref="AG98:AM98"/>
    <mergeCell ref="AG92:AM92"/>
    <mergeCell ref="AG104:AM104"/>
    <mergeCell ref="AG101:AM101"/>
    <mergeCell ref="AG99:AM99"/>
    <mergeCell ref="AG95:AM95"/>
    <mergeCell ref="AG97:AM97"/>
    <mergeCell ref="AG103:AM103"/>
    <mergeCell ref="AG100:AM100"/>
    <mergeCell ref="AG102:AM102"/>
    <mergeCell ref="AM90:AP90"/>
    <mergeCell ref="AM87:AN87"/>
    <mergeCell ref="AM89:AP89"/>
    <mergeCell ref="AN104:AP104"/>
    <mergeCell ref="AN103:AP103"/>
    <mergeCell ref="AN101:AP101"/>
    <mergeCell ref="AN92:AP92"/>
    <mergeCell ref="AN100:AP100"/>
    <mergeCell ref="AN99:AP99"/>
    <mergeCell ref="AN95:AP95"/>
    <mergeCell ref="AN96:AP96"/>
    <mergeCell ref="AN98:AP98"/>
    <mergeCell ref="AN102:AP102"/>
    <mergeCell ref="AN97:AP97"/>
    <mergeCell ref="AS89:AT91"/>
    <mergeCell ref="AN105:AP105"/>
    <mergeCell ref="AG105:AM105"/>
    <mergeCell ref="AN106:AP106"/>
    <mergeCell ref="AG106:AM106"/>
    <mergeCell ref="AN107:AP107"/>
    <mergeCell ref="AG107:AM107"/>
    <mergeCell ref="AG94:AM94"/>
    <mergeCell ref="AN94:AP94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112:AP112"/>
    <mergeCell ref="AG112:AM112"/>
  </mergeCells>
  <hyperlinks>
    <hyperlink ref="A95" location="'01 - Bytový dům - stavebn...'!C2" display="/" xr:uid="{00000000-0004-0000-0000-000000000000}"/>
    <hyperlink ref="A97" location="'001 - Sanace vlhkosti a s...'!C2" display="/" xr:uid="{00000000-0004-0000-0000-000001000000}"/>
    <hyperlink ref="A98" location="'002 - Sanace vlhkosti a s...'!C2" display="/" xr:uid="{00000000-0004-0000-0000-000002000000}"/>
    <hyperlink ref="A100" location="'01 - ZTI'!C2" display="/" xr:uid="{00000000-0004-0000-0000-000003000000}"/>
    <hyperlink ref="A101" location="'02 - Vytápění'!C2" display="/" xr:uid="{00000000-0004-0000-0000-000004000000}"/>
    <hyperlink ref="A102" location="'03 - VZT'!C2" display="/" xr:uid="{00000000-0004-0000-0000-000005000000}"/>
    <hyperlink ref="A104" location="'a - Společné prostory'!C2" display="/" xr:uid="{00000000-0004-0000-0000-000006000000}"/>
    <hyperlink ref="A105" location="'b - Nebytové prostory'!C2" display="/" xr:uid="{00000000-0004-0000-0000-000007000000}"/>
    <hyperlink ref="A106" location="'c - Byty'!C2" display="/" xr:uid="{00000000-0004-0000-0000-000008000000}"/>
    <hyperlink ref="A107" location="'d - Hromosvod'!C2" display="/" xr:uid="{00000000-0004-0000-0000-000009000000}"/>
    <hyperlink ref="A109" location="'a - Společné prostory_01'!C2" display="/" xr:uid="{00000000-0004-0000-0000-00000A000000}"/>
    <hyperlink ref="A110" location="'b - Nebytové prostory_01'!C2" display="/" xr:uid="{00000000-0004-0000-0000-00000B000000}"/>
    <hyperlink ref="A111" location="'c - Byty_01'!C2" display="/" xr:uid="{00000000-0004-0000-0000-00000C000000}"/>
    <hyperlink ref="A112" location="'04 - Vedlejší rozpočtové ...'!C2" display="/" xr:uid="{00000000-0004-0000-0000-00000D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388"/>
  <sheetViews>
    <sheetView showGridLines="0" tabSelected="1" topLeftCell="A1958" workbookViewId="0">
      <selection activeCell="K1968" sqref="K196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85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s="1" customFormat="1" ht="12" customHeight="1">
      <c r="B8" s="32"/>
      <c r="D8" s="27" t="s">
        <v>131</v>
      </c>
      <c r="L8" s="32"/>
    </row>
    <row r="9" spans="2:46" s="1" customFormat="1" ht="16.5" customHeight="1">
      <c r="B9" s="32"/>
      <c r="E9" s="241" t="s">
        <v>132</v>
      </c>
      <c r="F9" s="244"/>
      <c r="G9" s="244"/>
      <c r="H9" s="244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3. 11. 2025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24</v>
      </c>
      <c r="I14" s="27" t="s">
        <v>25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47" t="str">
        <f>'Rekapitulace stavby'!E14</f>
        <v>Vyplň údaj</v>
      </c>
      <c r="F18" s="233"/>
      <c r="G18" s="233"/>
      <c r="H18" s="233"/>
      <c r="I18" s="27" t="s">
        <v>27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35</v>
      </c>
      <c r="L26" s="32"/>
    </row>
    <row r="27" spans="2:12" s="7" customFormat="1" ht="16.5" customHeight="1">
      <c r="B27" s="93"/>
      <c r="E27" s="237" t="s">
        <v>1</v>
      </c>
      <c r="F27" s="237"/>
      <c r="G27" s="237"/>
      <c r="H27" s="237"/>
      <c r="L27" s="93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4" t="s">
        <v>36</v>
      </c>
      <c r="J30" s="65">
        <f>ROUND(J148,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38</v>
      </c>
      <c r="I32" s="35" t="s">
        <v>37</v>
      </c>
      <c r="J32" s="35" t="s">
        <v>39</v>
      </c>
      <c r="L32" s="32"/>
    </row>
    <row r="33" spans="2:12" s="1" customFormat="1" ht="14.45" customHeight="1">
      <c r="B33" s="32"/>
      <c r="D33" s="95" t="s">
        <v>40</v>
      </c>
      <c r="E33" s="27" t="s">
        <v>41</v>
      </c>
      <c r="F33" s="85">
        <f>ROUND((SUM(BE148:BE2387)),  2)</f>
        <v>0</v>
      </c>
      <c r="I33" s="96">
        <v>0.21</v>
      </c>
      <c r="J33" s="85">
        <f>ROUND(((SUM(BE148:BE2387))*I33),  2)</f>
        <v>0</v>
      </c>
      <c r="L33" s="32"/>
    </row>
    <row r="34" spans="2:12" s="1" customFormat="1" ht="14.45" customHeight="1">
      <c r="B34" s="32"/>
      <c r="E34" s="27" t="s">
        <v>42</v>
      </c>
      <c r="F34" s="85">
        <f>ROUND((SUM(BF148:BF2387)),  2)</f>
        <v>0</v>
      </c>
      <c r="I34" s="96">
        <v>0.12</v>
      </c>
      <c r="J34" s="85">
        <f>ROUND(((SUM(BF148:BF2387))*I34),  2)</f>
        <v>0</v>
      </c>
      <c r="L34" s="32"/>
    </row>
    <row r="35" spans="2:12" s="1" customFormat="1" ht="14.45" hidden="1" customHeight="1">
      <c r="B35" s="32"/>
      <c r="E35" s="27" t="s">
        <v>43</v>
      </c>
      <c r="F35" s="85">
        <f>ROUND((SUM(BG148:BG2387)),  2)</f>
        <v>0</v>
      </c>
      <c r="I35" s="96">
        <v>0.21</v>
      </c>
      <c r="J35" s="85">
        <f>0</f>
        <v>0</v>
      </c>
      <c r="L35" s="32"/>
    </row>
    <row r="36" spans="2:12" s="1" customFormat="1" ht="14.45" hidden="1" customHeight="1">
      <c r="B36" s="32"/>
      <c r="E36" s="27" t="s">
        <v>44</v>
      </c>
      <c r="F36" s="85">
        <f>ROUND((SUM(BH148:BH2387)),  2)</f>
        <v>0</v>
      </c>
      <c r="I36" s="96">
        <v>0.12</v>
      </c>
      <c r="J36" s="85">
        <f>0</f>
        <v>0</v>
      </c>
      <c r="L36" s="32"/>
    </row>
    <row r="37" spans="2:12" s="1" customFormat="1" ht="14.45" hidden="1" customHeight="1">
      <c r="B37" s="32"/>
      <c r="E37" s="27" t="s">
        <v>45</v>
      </c>
      <c r="F37" s="85">
        <f>ROUND((SUM(BI148:BI2387)),  2)</f>
        <v>0</v>
      </c>
      <c r="I37" s="96">
        <v>0</v>
      </c>
      <c r="J37" s="85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7"/>
      <c r="D39" s="98" t="s">
        <v>46</v>
      </c>
      <c r="E39" s="56"/>
      <c r="F39" s="56"/>
      <c r="G39" s="99" t="s">
        <v>47</v>
      </c>
      <c r="H39" s="100" t="s">
        <v>48</v>
      </c>
      <c r="I39" s="56"/>
      <c r="J39" s="101">
        <f>SUM(J30:J37)</f>
        <v>0</v>
      </c>
      <c r="K39" s="102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133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47" s="1" customFormat="1" ht="12" customHeight="1">
      <c r="B86" s="32"/>
      <c r="C86" s="27" t="s">
        <v>131</v>
      </c>
      <c r="L86" s="32"/>
    </row>
    <row r="87" spans="2:47" s="1" customFormat="1" ht="16.5" customHeight="1">
      <c r="B87" s="32"/>
      <c r="E87" s="241" t="str">
        <f>E9</f>
        <v>01 - Bytový dům - stavební a statická část</v>
      </c>
      <c r="F87" s="244"/>
      <c r="G87" s="244"/>
      <c r="H87" s="244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Martinova 142, Líbeznice</v>
      </c>
      <c r="I89" s="27" t="s">
        <v>22</v>
      </c>
      <c r="J89" s="52" t="str">
        <f>IF(J12="","",J12)</f>
        <v>3. 11. 2025</v>
      </c>
      <c r="L89" s="32"/>
    </row>
    <row r="90" spans="2:47" s="1" customFormat="1" ht="6.95" customHeight="1">
      <c r="B90" s="32"/>
      <c r="L90" s="32"/>
    </row>
    <row r="91" spans="2:47" s="1" customFormat="1" ht="40.15" customHeight="1">
      <c r="B91" s="32"/>
      <c r="C91" s="27" t="s">
        <v>24</v>
      </c>
      <c r="F91" s="25" t="str">
        <f>E15</f>
        <v xml:space="preserve"> </v>
      </c>
      <c r="I91" s="27" t="s">
        <v>30</v>
      </c>
      <c r="J91" s="30" t="str">
        <f>E21</f>
        <v>Ateliér bod architekti s.r.o. osadní 799/26, P 7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Hana Pejšová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5" t="s">
        <v>134</v>
      </c>
      <c r="D94" s="97"/>
      <c r="E94" s="97"/>
      <c r="F94" s="97"/>
      <c r="G94" s="97"/>
      <c r="H94" s="97"/>
      <c r="I94" s="97"/>
      <c r="J94" s="106" t="s">
        <v>135</v>
      </c>
      <c r="K94" s="97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7" t="s">
        <v>136</v>
      </c>
      <c r="J96" s="65">
        <f>J148</f>
        <v>0</v>
      </c>
      <c r="L96" s="32"/>
      <c r="AU96" s="17" t="s">
        <v>137</v>
      </c>
    </row>
    <row r="97" spans="2:12" s="8" customFormat="1" ht="24.95" customHeight="1">
      <c r="B97" s="108"/>
      <c r="D97" s="109" t="s">
        <v>138</v>
      </c>
      <c r="E97" s="110"/>
      <c r="F97" s="110"/>
      <c r="G97" s="110"/>
      <c r="H97" s="110"/>
      <c r="I97" s="110"/>
      <c r="J97" s="111">
        <f>J149</f>
        <v>0</v>
      </c>
      <c r="L97" s="108"/>
    </row>
    <row r="98" spans="2:12" s="9" customFormat="1" ht="19.899999999999999" customHeight="1">
      <c r="B98" s="112"/>
      <c r="D98" s="113" t="s">
        <v>139</v>
      </c>
      <c r="E98" s="114"/>
      <c r="F98" s="114"/>
      <c r="G98" s="114"/>
      <c r="H98" s="114"/>
      <c r="I98" s="114"/>
      <c r="J98" s="115">
        <f>J150</f>
        <v>0</v>
      </c>
      <c r="L98" s="112"/>
    </row>
    <row r="99" spans="2:12" s="9" customFormat="1" ht="19.899999999999999" customHeight="1">
      <c r="B99" s="112"/>
      <c r="D99" s="113" t="s">
        <v>140</v>
      </c>
      <c r="E99" s="114"/>
      <c r="F99" s="114"/>
      <c r="G99" s="114"/>
      <c r="H99" s="114"/>
      <c r="I99" s="114"/>
      <c r="J99" s="115">
        <f>J187</f>
        <v>0</v>
      </c>
      <c r="L99" s="112"/>
    </row>
    <row r="100" spans="2:12" s="9" customFormat="1" ht="19.899999999999999" customHeight="1">
      <c r="B100" s="112"/>
      <c r="D100" s="113" t="s">
        <v>141</v>
      </c>
      <c r="E100" s="114"/>
      <c r="F100" s="114"/>
      <c r="G100" s="114"/>
      <c r="H100" s="114"/>
      <c r="I100" s="114"/>
      <c r="J100" s="115">
        <f>J210</f>
        <v>0</v>
      </c>
      <c r="L100" s="112"/>
    </row>
    <row r="101" spans="2:12" s="9" customFormat="1" ht="19.899999999999999" customHeight="1">
      <c r="B101" s="112"/>
      <c r="D101" s="113" t="s">
        <v>142</v>
      </c>
      <c r="E101" s="114"/>
      <c r="F101" s="114"/>
      <c r="G101" s="114"/>
      <c r="H101" s="114"/>
      <c r="I101" s="114"/>
      <c r="J101" s="115">
        <f>J363</f>
        <v>0</v>
      </c>
      <c r="L101" s="112"/>
    </row>
    <row r="102" spans="2:12" s="9" customFormat="1" ht="19.899999999999999" customHeight="1">
      <c r="B102" s="112"/>
      <c r="D102" s="113" t="s">
        <v>143</v>
      </c>
      <c r="E102" s="114"/>
      <c r="F102" s="114"/>
      <c r="G102" s="114"/>
      <c r="H102" s="114"/>
      <c r="I102" s="114"/>
      <c r="J102" s="115">
        <f>J396</f>
        <v>0</v>
      </c>
      <c r="L102" s="112"/>
    </row>
    <row r="103" spans="2:12" s="9" customFormat="1" ht="19.899999999999999" customHeight="1">
      <c r="B103" s="112"/>
      <c r="D103" s="113" t="s">
        <v>144</v>
      </c>
      <c r="E103" s="114"/>
      <c r="F103" s="114"/>
      <c r="G103" s="114"/>
      <c r="H103" s="114"/>
      <c r="I103" s="114"/>
      <c r="J103" s="115">
        <f>J438</f>
        <v>0</v>
      </c>
      <c r="L103" s="112"/>
    </row>
    <row r="104" spans="2:12" s="9" customFormat="1" ht="19.899999999999999" customHeight="1">
      <c r="B104" s="112"/>
      <c r="D104" s="113" t="s">
        <v>145</v>
      </c>
      <c r="E104" s="114"/>
      <c r="F104" s="114"/>
      <c r="G104" s="114"/>
      <c r="H104" s="114"/>
      <c r="I104" s="114"/>
      <c r="J104" s="115">
        <f>J729</f>
        <v>0</v>
      </c>
      <c r="L104" s="112"/>
    </row>
    <row r="105" spans="2:12" s="9" customFormat="1" ht="19.899999999999999" customHeight="1">
      <c r="B105" s="112"/>
      <c r="D105" s="113" t="s">
        <v>146</v>
      </c>
      <c r="E105" s="114"/>
      <c r="F105" s="114"/>
      <c r="G105" s="114"/>
      <c r="H105" s="114"/>
      <c r="I105" s="114"/>
      <c r="J105" s="115">
        <f>J1136</f>
        <v>0</v>
      </c>
      <c r="L105" s="112"/>
    </row>
    <row r="106" spans="2:12" s="9" customFormat="1" ht="19.899999999999999" customHeight="1">
      <c r="B106" s="112"/>
      <c r="D106" s="113" t="s">
        <v>147</v>
      </c>
      <c r="E106" s="114"/>
      <c r="F106" s="114"/>
      <c r="G106" s="114"/>
      <c r="H106" s="114"/>
      <c r="I106" s="114"/>
      <c r="J106" s="115">
        <f>J1149</f>
        <v>0</v>
      </c>
      <c r="L106" s="112"/>
    </row>
    <row r="107" spans="2:12" s="9" customFormat="1" ht="19.899999999999999" customHeight="1">
      <c r="B107" s="112"/>
      <c r="D107" s="113" t="s">
        <v>148</v>
      </c>
      <c r="E107" s="114"/>
      <c r="F107" s="114"/>
      <c r="G107" s="114"/>
      <c r="H107" s="114"/>
      <c r="I107" s="114"/>
      <c r="J107" s="115">
        <f>J1151</f>
        <v>0</v>
      </c>
      <c r="L107" s="112"/>
    </row>
    <row r="108" spans="2:12" s="8" customFormat="1" ht="24.95" customHeight="1">
      <c r="B108" s="108"/>
      <c r="D108" s="109" t="s">
        <v>149</v>
      </c>
      <c r="E108" s="110"/>
      <c r="F108" s="110"/>
      <c r="G108" s="110"/>
      <c r="H108" s="110"/>
      <c r="I108" s="110"/>
      <c r="J108" s="111">
        <f>J1203</f>
        <v>0</v>
      </c>
      <c r="L108" s="108"/>
    </row>
    <row r="109" spans="2:12" s="9" customFormat="1" ht="19.899999999999999" customHeight="1">
      <c r="B109" s="112"/>
      <c r="D109" s="113" t="s">
        <v>150</v>
      </c>
      <c r="E109" s="114"/>
      <c r="F109" s="114"/>
      <c r="G109" s="114"/>
      <c r="H109" s="114"/>
      <c r="I109" s="114"/>
      <c r="J109" s="115">
        <f>J1204</f>
        <v>0</v>
      </c>
      <c r="L109" s="112"/>
    </row>
    <row r="110" spans="2:12" s="9" customFormat="1" ht="19.899999999999999" customHeight="1">
      <c r="B110" s="112"/>
      <c r="D110" s="113" t="s">
        <v>151</v>
      </c>
      <c r="E110" s="114"/>
      <c r="F110" s="114"/>
      <c r="G110" s="114"/>
      <c r="H110" s="114"/>
      <c r="I110" s="114"/>
      <c r="J110" s="115">
        <f>J1222</f>
        <v>0</v>
      </c>
      <c r="L110" s="112"/>
    </row>
    <row r="111" spans="2:12" s="9" customFormat="1" ht="19.899999999999999" customHeight="1">
      <c r="B111" s="112"/>
      <c r="D111" s="113" t="s">
        <v>152</v>
      </c>
      <c r="E111" s="114"/>
      <c r="F111" s="114"/>
      <c r="G111" s="114"/>
      <c r="H111" s="114"/>
      <c r="I111" s="114"/>
      <c r="J111" s="115">
        <f>J1324</f>
        <v>0</v>
      </c>
      <c r="L111" s="112"/>
    </row>
    <row r="112" spans="2:12" s="9" customFormat="1" ht="19.899999999999999" customHeight="1">
      <c r="B112" s="112"/>
      <c r="D112" s="113" t="s">
        <v>153</v>
      </c>
      <c r="E112" s="114"/>
      <c r="F112" s="114"/>
      <c r="G112" s="114"/>
      <c r="H112" s="114"/>
      <c r="I112" s="114"/>
      <c r="J112" s="115">
        <f>J1327</f>
        <v>0</v>
      </c>
      <c r="L112" s="112"/>
    </row>
    <row r="113" spans="2:12" s="9" customFormat="1" ht="19.899999999999999" customHeight="1">
      <c r="B113" s="112"/>
      <c r="D113" s="113" t="s">
        <v>154</v>
      </c>
      <c r="E113" s="114"/>
      <c r="F113" s="114"/>
      <c r="G113" s="114"/>
      <c r="H113" s="114"/>
      <c r="I113" s="114"/>
      <c r="J113" s="115">
        <f>J1329</f>
        <v>0</v>
      </c>
      <c r="L113" s="112"/>
    </row>
    <row r="114" spans="2:12" s="9" customFormat="1" ht="19.899999999999999" customHeight="1">
      <c r="B114" s="112"/>
      <c r="D114" s="113" t="s">
        <v>155</v>
      </c>
      <c r="E114" s="114"/>
      <c r="F114" s="114"/>
      <c r="G114" s="114"/>
      <c r="H114" s="114"/>
      <c r="I114" s="114"/>
      <c r="J114" s="115">
        <f>J1570</f>
        <v>0</v>
      </c>
      <c r="L114" s="112"/>
    </row>
    <row r="115" spans="2:12" s="9" customFormat="1" ht="19.899999999999999" customHeight="1">
      <c r="B115" s="112"/>
      <c r="D115" s="113" t="s">
        <v>156</v>
      </c>
      <c r="E115" s="114"/>
      <c r="F115" s="114"/>
      <c r="G115" s="114"/>
      <c r="H115" s="114"/>
      <c r="I115" s="114"/>
      <c r="J115" s="115">
        <f>J1753</f>
        <v>0</v>
      </c>
      <c r="L115" s="112"/>
    </row>
    <row r="116" spans="2:12" s="9" customFormat="1" ht="19.899999999999999" customHeight="1">
      <c r="B116" s="112"/>
      <c r="D116" s="113" t="s">
        <v>157</v>
      </c>
      <c r="E116" s="114"/>
      <c r="F116" s="114"/>
      <c r="G116" s="114"/>
      <c r="H116" s="114"/>
      <c r="I116" s="114"/>
      <c r="J116" s="115">
        <f>J1794</f>
        <v>0</v>
      </c>
      <c r="L116" s="112"/>
    </row>
    <row r="117" spans="2:12" s="9" customFormat="1" ht="19.899999999999999" customHeight="1">
      <c r="B117" s="112"/>
      <c r="D117" s="113" t="s">
        <v>158</v>
      </c>
      <c r="E117" s="114"/>
      <c r="F117" s="114"/>
      <c r="G117" s="114"/>
      <c r="H117" s="114"/>
      <c r="I117" s="114"/>
      <c r="J117" s="115">
        <f>J1818</f>
        <v>0</v>
      </c>
      <c r="L117" s="112"/>
    </row>
    <row r="118" spans="2:12" s="9" customFormat="1" ht="19.899999999999999" customHeight="1">
      <c r="B118" s="112"/>
      <c r="D118" s="113" t="s">
        <v>159</v>
      </c>
      <c r="E118" s="114"/>
      <c r="F118" s="114"/>
      <c r="G118" s="114"/>
      <c r="H118" s="114"/>
      <c r="I118" s="114"/>
      <c r="J118" s="115">
        <f>J1969</f>
        <v>0</v>
      </c>
      <c r="L118" s="112"/>
    </row>
    <row r="119" spans="2:12" s="9" customFormat="1" ht="19.899999999999999" customHeight="1">
      <c r="B119" s="112"/>
      <c r="D119" s="113" t="s">
        <v>160</v>
      </c>
      <c r="E119" s="114"/>
      <c r="F119" s="114"/>
      <c r="G119" s="114"/>
      <c r="H119" s="114"/>
      <c r="I119" s="114"/>
      <c r="J119" s="115">
        <f>J2013</f>
        <v>0</v>
      </c>
      <c r="L119" s="112"/>
    </row>
    <row r="120" spans="2:12" s="9" customFormat="1" ht="19.899999999999999" customHeight="1">
      <c r="B120" s="112"/>
      <c r="D120" s="113" t="s">
        <v>161</v>
      </c>
      <c r="E120" s="114"/>
      <c r="F120" s="114"/>
      <c r="G120" s="114"/>
      <c r="H120" s="114"/>
      <c r="I120" s="114"/>
      <c r="J120" s="115">
        <f>J2060</f>
        <v>0</v>
      </c>
      <c r="L120" s="112"/>
    </row>
    <row r="121" spans="2:12" s="9" customFormat="1" ht="19.899999999999999" customHeight="1">
      <c r="B121" s="112"/>
      <c r="D121" s="113" t="s">
        <v>162</v>
      </c>
      <c r="E121" s="114"/>
      <c r="F121" s="114"/>
      <c r="G121" s="114"/>
      <c r="H121" s="114"/>
      <c r="I121" s="114"/>
      <c r="J121" s="115">
        <f>J2086</f>
        <v>0</v>
      </c>
      <c r="L121" s="112"/>
    </row>
    <row r="122" spans="2:12" s="9" customFormat="1" ht="19.899999999999999" customHeight="1">
      <c r="B122" s="112"/>
      <c r="D122" s="113" t="s">
        <v>163</v>
      </c>
      <c r="E122" s="114"/>
      <c r="F122" s="114"/>
      <c r="G122" s="114"/>
      <c r="H122" s="114"/>
      <c r="I122" s="114"/>
      <c r="J122" s="115">
        <f>J2107</f>
        <v>0</v>
      </c>
      <c r="L122" s="112"/>
    </row>
    <row r="123" spans="2:12" s="9" customFormat="1" ht="19.899999999999999" customHeight="1">
      <c r="B123" s="112"/>
      <c r="D123" s="113" t="s">
        <v>164</v>
      </c>
      <c r="E123" s="114"/>
      <c r="F123" s="114"/>
      <c r="G123" s="114"/>
      <c r="H123" s="114"/>
      <c r="I123" s="114"/>
      <c r="J123" s="115">
        <f>J2175</f>
        <v>0</v>
      </c>
      <c r="L123" s="112"/>
    </row>
    <row r="124" spans="2:12" s="9" customFormat="1" ht="19.899999999999999" customHeight="1">
      <c r="B124" s="112"/>
      <c r="D124" s="113" t="s">
        <v>165</v>
      </c>
      <c r="E124" s="114"/>
      <c r="F124" s="114"/>
      <c r="G124" s="114"/>
      <c r="H124" s="114"/>
      <c r="I124" s="114"/>
      <c r="J124" s="115">
        <f>J2182</f>
        <v>0</v>
      </c>
      <c r="L124" s="112"/>
    </row>
    <row r="125" spans="2:12" s="9" customFormat="1" ht="19.899999999999999" customHeight="1">
      <c r="B125" s="112"/>
      <c r="D125" s="113" t="s">
        <v>166</v>
      </c>
      <c r="E125" s="114"/>
      <c r="F125" s="114"/>
      <c r="G125" s="114"/>
      <c r="H125" s="114"/>
      <c r="I125" s="114"/>
      <c r="J125" s="115">
        <f>J2207</f>
        <v>0</v>
      </c>
      <c r="L125" s="112"/>
    </row>
    <row r="126" spans="2:12" s="9" customFormat="1" ht="19.899999999999999" customHeight="1">
      <c r="B126" s="112"/>
      <c r="D126" s="113" t="s">
        <v>167</v>
      </c>
      <c r="E126" s="114"/>
      <c r="F126" s="114"/>
      <c r="G126" s="114"/>
      <c r="H126" s="114"/>
      <c r="I126" s="114"/>
      <c r="J126" s="115">
        <f>J2235</f>
        <v>0</v>
      </c>
      <c r="L126" s="112"/>
    </row>
    <row r="127" spans="2:12" s="9" customFormat="1" ht="19.899999999999999" customHeight="1">
      <c r="B127" s="112"/>
      <c r="D127" s="113" t="s">
        <v>168</v>
      </c>
      <c r="E127" s="114"/>
      <c r="F127" s="114"/>
      <c r="G127" s="114"/>
      <c r="H127" s="114"/>
      <c r="I127" s="114"/>
      <c r="J127" s="115">
        <f>J2289</f>
        <v>0</v>
      </c>
      <c r="L127" s="112"/>
    </row>
    <row r="128" spans="2:12" s="8" customFormat="1" ht="24.95" customHeight="1">
      <c r="B128" s="108"/>
      <c r="D128" s="109" t="s">
        <v>169</v>
      </c>
      <c r="E128" s="110"/>
      <c r="F128" s="110"/>
      <c r="G128" s="110"/>
      <c r="H128" s="110"/>
      <c r="I128" s="110"/>
      <c r="J128" s="111">
        <f>J2386</f>
        <v>0</v>
      </c>
      <c r="L128" s="108"/>
    </row>
    <row r="129" spans="2:12" s="1" customFormat="1" ht="21.75" customHeight="1">
      <c r="B129" s="32"/>
      <c r="L129" s="32"/>
    </row>
    <row r="130" spans="2:12" s="1" customFormat="1" ht="6.95" customHeight="1">
      <c r="B130" s="44"/>
      <c r="C130" s="45"/>
      <c r="D130" s="45"/>
      <c r="E130" s="45"/>
      <c r="F130" s="45"/>
      <c r="G130" s="45"/>
      <c r="H130" s="45"/>
      <c r="I130" s="45"/>
      <c r="J130" s="45"/>
      <c r="K130" s="45"/>
      <c r="L130" s="32"/>
    </row>
    <row r="134" spans="2:12" s="1" customFormat="1" ht="6.95" customHeight="1">
      <c r="B134" s="46"/>
      <c r="C134" s="47"/>
      <c r="D134" s="47"/>
      <c r="E134" s="47"/>
      <c r="F134" s="47"/>
      <c r="G134" s="47"/>
      <c r="H134" s="47"/>
      <c r="I134" s="47"/>
      <c r="J134" s="47"/>
      <c r="K134" s="47"/>
      <c r="L134" s="32"/>
    </row>
    <row r="135" spans="2:12" s="1" customFormat="1" ht="24.95" customHeight="1">
      <c r="B135" s="32"/>
      <c r="C135" s="21" t="s">
        <v>170</v>
      </c>
      <c r="L135" s="32"/>
    </row>
    <row r="136" spans="2:12" s="1" customFormat="1" ht="6.95" customHeight="1">
      <c r="B136" s="32"/>
      <c r="L136" s="32"/>
    </row>
    <row r="137" spans="2:12" s="1" customFormat="1" ht="12" customHeight="1">
      <c r="B137" s="32"/>
      <c r="C137" s="27" t="s">
        <v>16</v>
      </c>
      <c r="L137" s="32"/>
    </row>
    <row r="138" spans="2:12" s="1" customFormat="1" ht="16.5" customHeight="1">
      <c r="B138" s="32"/>
      <c r="E138" s="245" t="str">
        <f>E7</f>
        <v>Bytový dům Líbeznice, Martinova 142</v>
      </c>
      <c r="F138" s="246"/>
      <c r="G138" s="246"/>
      <c r="H138" s="246"/>
      <c r="L138" s="32"/>
    </row>
    <row r="139" spans="2:12" s="1" customFormat="1" ht="12" customHeight="1">
      <c r="B139" s="32"/>
      <c r="C139" s="27" t="s">
        <v>131</v>
      </c>
      <c r="L139" s="32"/>
    </row>
    <row r="140" spans="2:12" s="1" customFormat="1" ht="16.5" customHeight="1">
      <c r="B140" s="32"/>
      <c r="E140" s="241" t="str">
        <f>E9</f>
        <v>01 - Bytový dům - stavební a statická část</v>
      </c>
      <c r="F140" s="244"/>
      <c r="G140" s="244"/>
      <c r="H140" s="244"/>
      <c r="L140" s="32"/>
    </row>
    <row r="141" spans="2:12" s="1" customFormat="1" ht="6.95" customHeight="1">
      <c r="B141" s="32"/>
      <c r="L141" s="32"/>
    </row>
    <row r="142" spans="2:12" s="1" customFormat="1" ht="12" customHeight="1">
      <c r="B142" s="32"/>
      <c r="C142" s="27" t="s">
        <v>20</v>
      </c>
      <c r="F142" s="25" t="str">
        <f>F12</f>
        <v>Martinova 142, Líbeznice</v>
      </c>
      <c r="I142" s="27" t="s">
        <v>22</v>
      </c>
      <c r="J142" s="52" t="str">
        <f>IF(J12="","",J12)</f>
        <v>3. 11. 2025</v>
      </c>
      <c r="L142" s="32"/>
    </row>
    <row r="143" spans="2:12" s="1" customFormat="1" ht="6.95" customHeight="1">
      <c r="B143" s="32"/>
      <c r="L143" s="32"/>
    </row>
    <row r="144" spans="2:12" s="1" customFormat="1" ht="40.15" customHeight="1">
      <c r="B144" s="32"/>
      <c r="C144" s="27" t="s">
        <v>24</v>
      </c>
      <c r="F144" s="25" t="str">
        <f>E15</f>
        <v xml:space="preserve"> </v>
      </c>
      <c r="I144" s="27" t="s">
        <v>30</v>
      </c>
      <c r="J144" s="30" t="str">
        <f>E21</f>
        <v>Ateliér bod architekti s.r.o. osadní 799/26, P 7</v>
      </c>
      <c r="L144" s="32"/>
    </row>
    <row r="145" spans="2:65" s="1" customFormat="1" ht="15.2" customHeight="1">
      <c r="B145" s="32"/>
      <c r="C145" s="27" t="s">
        <v>28</v>
      </c>
      <c r="F145" s="25" t="str">
        <f>IF(E18="","",E18)</f>
        <v>Vyplň údaj</v>
      </c>
      <c r="I145" s="27" t="s">
        <v>33</v>
      </c>
      <c r="J145" s="30" t="str">
        <f>E24</f>
        <v>Hana Pejšová</v>
      </c>
      <c r="L145" s="32"/>
    </row>
    <row r="146" spans="2:65" s="1" customFormat="1" ht="10.35" customHeight="1">
      <c r="B146" s="32"/>
      <c r="L146" s="32"/>
    </row>
    <row r="147" spans="2:65" s="10" customFormat="1" ht="29.25" customHeight="1">
      <c r="B147" s="116"/>
      <c r="C147" s="117" t="s">
        <v>171</v>
      </c>
      <c r="D147" s="118" t="s">
        <v>61</v>
      </c>
      <c r="E147" s="118" t="s">
        <v>57</v>
      </c>
      <c r="F147" s="118" t="s">
        <v>58</v>
      </c>
      <c r="G147" s="118" t="s">
        <v>172</v>
      </c>
      <c r="H147" s="118" t="s">
        <v>173</v>
      </c>
      <c r="I147" s="118" t="s">
        <v>174</v>
      </c>
      <c r="J147" s="118" t="s">
        <v>135</v>
      </c>
      <c r="K147" s="119" t="s">
        <v>175</v>
      </c>
      <c r="L147" s="116"/>
      <c r="M147" s="58" t="s">
        <v>1</v>
      </c>
      <c r="N147" s="59" t="s">
        <v>40</v>
      </c>
      <c r="O147" s="59" t="s">
        <v>176</v>
      </c>
      <c r="P147" s="59" t="s">
        <v>177</v>
      </c>
      <c r="Q147" s="59" t="s">
        <v>178</v>
      </c>
      <c r="R147" s="59" t="s">
        <v>179</v>
      </c>
      <c r="S147" s="59" t="s">
        <v>180</v>
      </c>
      <c r="T147" s="60" t="s">
        <v>181</v>
      </c>
    </row>
    <row r="148" spans="2:65" s="1" customFormat="1" ht="22.9" customHeight="1">
      <c r="B148" s="32"/>
      <c r="C148" s="63" t="s">
        <v>182</v>
      </c>
      <c r="J148" s="120">
        <f>BK148</f>
        <v>0</v>
      </c>
      <c r="L148" s="32"/>
      <c r="M148" s="61"/>
      <c r="N148" s="53"/>
      <c r="O148" s="53"/>
      <c r="P148" s="121">
        <f>P149+P1203+P2386</f>
        <v>0</v>
      </c>
      <c r="Q148" s="53"/>
      <c r="R148" s="121">
        <f>R149+R1203+R2386</f>
        <v>1407.3663274400001</v>
      </c>
      <c r="S148" s="53"/>
      <c r="T148" s="122">
        <f>T149+T1203+T2386</f>
        <v>1366.8995816999998</v>
      </c>
      <c r="AT148" s="17" t="s">
        <v>75</v>
      </c>
      <c r="AU148" s="17" t="s">
        <v>137</v>
      </c>
      <c r="BK148" s="123">
        <f>BK149+BK1203+BK2386</f>
        <v>0</v>
      </c>
    </row>
    <row r="149" spans="2:65" s="11" customFormat="1" ht="25.9" customHeight="1">
      <c r="B149" s="124"/>
      <c r="D149" s="125" t="s">
        <v>75</v>
      </c>
      <c r="E149" s="126" t="s">
        <v>183</v>
      </c>
      <c r="F149" s="126" t="s">
        <v>184</v>
      </c>
      <c r="I149" s="127"/>
      <c r="J149" s="128">
        <f>BK149</f>
        <v>0</v>
      </c>
      <c r="L149" s="124"/>
      <c r="M149" s="129"/>
      <c r="P149" s="130">
        <f>P150+P187+P210+P363+P396+P438+P729+P1136+P1149+P1151</f>
        <v>0</v>
      </c>
      <c r="R149" s="130">
        <f>R150+R187+R210+R363+R396+R438+R729+R1136+R1149+R1151</f>
        <v>1174.91329651</v>
      </c>
      <c r="T149" s="131">
        <f>T150+T187+T210+T363+T396+T438+T729+T1136+T1149+T1151</f>
        <v>1196.7966673299998</v>
      </c>
      <c r="AR149" s="125" t="s">
        <v>84</v>
      </c>
      <c r="AT149" s="132" t="s">
        <v>75</v>
      </c>
      <c r="AU149" s="132" t="s">
        <v>76</v>
      </c>
      <c r="AY149" s="125" t="s">
        <v>185</v>
      </c>
      <c r="BK149" s="133">
        <f>BK150+BK187+BK210+BK363+BK396+BK438+BK729+BK1136+BK1149+BK1151</f>
        <v>0</v>
      </c>
    </row>
    <row r="150" spans="2:65" s="11" customFormat="1" ht="22.9" customHeight="1">
      <c r="B150" s="124"/>
      <c r="D150" s="125" t="s">
        <v>75</v>
      </c>
      <c r="E150" s="134" t="s">
        <v>84</v>
      </c>
      <c r="F150" s="134" t="s">
        <v>186</v>
      </c>
      <c r="I150" s="127"/>
      <c r="J150" s="135">
        <f>BK150</f>
        <v>0</v>
      </c>
      <c r="L150" s="124"/>
      <c r="M150" s="129"/>
      <c r="P150" s="130">
        <f>SUM(P151:P186)</f>
        <v>0</v>
      </c>
      <c r="R150" s="130">
        <f>SUM(R151:R186)</f>
        <v>0.36077199999999998</v>
      </c>
      <c r="T150" s="131">
        <f>SUM(T151:T186)</f>
        <v>0</v>
      </c>
      <c r="AR150" s="125" t="s">
        <v>84</v>
      </c>
      <c r="AT150" s="132" t="s">
        <v>75</v>
      </c>
      <c r="AU150" s="132" t="s">
        <v>84</v>
      </c>
      <c r="AY150" s="125" t="s">
        <v>185</v>
      </c>
      <c r="BK150" s="133">
        <f>SUM(BK151:BK186)</f>
        <v>0</v>
      </c>
    </row>
    <row r="151" spans="2:65" s="1" customFormat="1" ht="37.9" customHeight="1">
      <c r="B151" s="136"/>
      <c r="C151" s="137" t="s">
        <v>84</v>
      </c>
      <c r="D151" s="137" t="s">
        <v>187</v>
      </c>
      <c r="E151" s="138" t="s">
        <v>188</v>
      </c>
      <c r="F151" s="139" t="s">
        <v>189</v>
      </c>
      <c r="G151" s="140" t="s">
        <v>190</v>
      </c>
      <c r="H151" s="141">
        <v>180.7</v>
      </c>
      <c r="I151" s="142"/>
      <c r="J151" s="143">
        <f>ROUND(I151*H151,2)</f>
        <v>0</v>
      </c>
      <c r="K151" s="139" t="s">
        <v>1</v>
      </c>
      <c r="L151" s="32"/>
      <c r="M151" s="144" t="s">
        <v>1</v>
      </c>
      <c r="N151" s="145" t="s">
        <v>42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191</v>
      </c>
      <c r="AT151" s="148" t="s">
        <v>187</v>
      </c>
      <c r="AU151" s="148" t="s">
        <v>92</v>
      </c>
      <c r="AY151" s="17" t="s">
        <v>185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7" t="s">
        <v>92</v>
      </c>
      <c r="BK151" s="149">
        <f>ROUND(I151*H151,2)</f>
        <v>0</v>
      </c>
      <c r="BL151" s="17" t="s">
        <v>191</v>
      </c>
      <c r="BM151" s="148" t="s">
        <v>192</v>
      </c>
    </row>
    <row r="152" spans="2:65" s="12" customFormat="1">
      <c r="B152" s="150"/>
      <c r="D152" s="151" t="s">
        <v>193</v>
      </c>
      <c r="E152" s="152" t="s">
        <v>1</v>
      </c>
      <c r="F152" s="153" t="s">
        <v>194</v>
      </c>
      <c r="H152" s="154">
        <v>180.7</v>
      </c>
      <c r="I152" s="155"/>
      <c r="L152" s="150"/>
      <c r="M152" s="156"/>
      <c r="T152" s="157"/>
      <c r="AT152" s="152" t="s">
        <v>193</v>
      </c>
      <c r="AU152" s="152" t="s">
        <v>92</v>
      </c>
      <c r="AV152" s="12" t="s">
        <v>92</v>
      </c>
      <c r="AW152" s="12" t="s">
        <v>32</v>
      </c>
      <c r="AX152" s="12" t="s">
        <v>84</v>
      </c>
      <c r="AY152" s="152" t="s">
        <v>185</v>
      </c>
    </row>
    <row r="153" spans="2:65" s="1" customFormat="1" ht="33" customHeight="1">
      <c r="B153" s="136"/>
      <c r="C153" s="137" t="s">
        <v>92</v>
      </c>
      <c r="D153" s="137" t="s">
        <v>187</v>
      </c>
      <c r="E153" s="138" t="s">
        <v>195</v>
      </c>
      <c r="F153" s="139" t="s">
        <v>196</v>
      </c>
      <c r="G153" s="140" t="s">
        <v>197</v>
      </c>
      <c r="H153" s="141">
        <v>2.7</v>
      </c>
      <c r="I153" s="142"/>
      <c r="J153" s="143">
        <f>ROUND(I153*H153,2)</f>
        <v>0</v>
      </c>
      <c r="K153" s="139" t="s">
        <v>198</v>
      </c>
      <c r="L153" s="32"/>
      <c r="M153" s="144" t="s">
        <v>1</v>
      </c>
      <c r="N153" s="145" t="s">
        <v>42</v>
      </c>
      <c r="P153" s="146">
        <f>O153*H153</f>
        <v>0</v>
      </c>
      <c r="Q153" s="146">
        <v>0</v>
      </c>
      <c r="R153" s="146">
        <f>Q153*H153</f>
        <v>0</v>
      </c>
      <c r="S153" s="146">
        <v>0</v>
      </c>
      <c r="T153" s="147">
        <f>S153*H153</f>
        <v>0</v>
      </c>
      <c r="AR153" s="148" t="s">
        <v>191</v>
      </c>
      <c r="AT153" s="148" t="s">
        <v>187</v>
      </c>
      <c r="AU153" s="148" t="s">
        <v>92</v>
      </c>
      <c r="AY153" s="17" t="s">
        <v>185</v>
      </c>
      <c r="BE153" s="149">
        <f>IF(N153="základní",J153,0)</f>
        <v>0</v>
      </c>
      <c r="BF153" s="149">
        <f>IF(N153="snížená",J153,0)</f>
        <v>0</v>
      </c>
      <c r="BG153" s="149">
        <f>IF(N153="zákl. přenesená",J153,0)</f>
        <v>0</v>
      </c>
      <c r="BH153" s="149">
        <f>IF(N153="sníž. přenesená",J153,0)</f>
        <v>0</v>
      </c>
      <c r="BI153" s="149">
        <f>IF(N153="nulová",J153,0)</f>
        <v>0</v>
      </c>
      <c r="BJ153" s="17" t="s">
        <v>92</v>
      </c>
      <c r="BK153" s="149">
        <f>ROUND(I153*H153,2)</f>
        <v>0</v>
      </c>
      <c r="BL153" s="17" t="s">
        <v>191</v>
      </c>
      <c r="BM153" s="148" t="s">
        <v>199</v>
      </c>
    </row>
    <row r="154" spans="2:65" s="1" customFormat="1" ht="33" customHeight="1">
      <c r="B154" s="136"/>
      <c r="C154" s="137" t="s">
        <v>111</v>
      </c>
      <c r="D154" s="137" t="s">
        <v>187</v>
      </c>
      <c r="E154" s="138" t="s">
        <v>200</v>
      </c>
      <c r="F154" s="139" t="s">
        <v>201</v>
      </c>
      <c r="G154" s="140" t="s">
        <v>197</v>
      </c>
      <c r="H154" s="141">
        <v>2.7</v>
      </c>
      <c r="I154" s="142"/>
      <c r="J154" s="143">
        <f>ROUND(I154*H154,2)</f>
        <v>0</v>
      </c>
      <c r="K154" s="139" t="s">
        <v>198</v>
      </c>
      <c r="L154" s="32"/>
      <c r="M154" s="144" t="s">
        <v>1</v>
      </c>
      <c r="N154" s="145" t="s">
        <v>42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191</v>
      </c>
      <c r="AT154" s="148" t="s">
        <v>187</v>
      </c>
      <c r="AU154" s="148" t="s">
        <v>92</v>
      </c>
      <c r="AY154" s="17" t="s">
        <v>185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7" t="s">
        <v>92</v>
      </c>
      <c r="BK154" s="149">
        <f>ROUND(I154*H154,2)</f>
        <v>0</v>
      </c>
      <c r="BL154" s="17" t="s">
        <v>191</v>
      </c>
      <c r="BM154" s="148" t="s">
        <v>202</v>
      </c>
    </row>
    <row r="155" spans="2:65" s="1" customFormat="1" ht="37.9" customHeight="1">
      <c r="B155" s="136"/>
      <c r="C155" s="137" t="s">
        <v>191</v>
      </c>
      <c r="D155" s="137" t="s">
        <v>187</v>
      </c>
      <c r="E155" s="138" t="s">
        <v>203</v>
      </c>
      <c r="F155" s="139" t="s">
        <v>204</v>
      </c>
      <c r="G155" s="140" t="s">
        <v>197</v>
      </c>
      <c r="H155" s="141">
        <v>2.7</v>
      </c>
      <c r="I155" s="142"/>
      <c r="J155" s="143">
        <f>ROUND(I155*H155,2)</f>
        <v>0</v>
      </c>
      <c r="K155" s="139" t="s">
        <v>198</v>
      </c>
      <c r="L155" s="32"/>
      <c r="M155" s="144" t="s">
        <v>1</v>
      </c>
      <c r="N155" s="145" t="s">
        <v>42</v>
      </c>
      <c r="P155" s="146">
        <f>O155*H155</f>
        <v>0</v>
      </c>
      <c r="Q155" s="146">
        <v>0</v>
      </c>
      <c r="R155" s="146">
        <f>Q155*H155</f>
        <v>0</v>
      </c>
      <c r="S155" s="146">
        <v>0</v>
      </c>
      <c r="T155" s="147">
        <f>S155*H155</f>
        <v>0</v>
      </c>
      <c r="AR155" s="148" t="s">
        <v>191</v>
      </c>
      <c r="AT155" s="148" t="s">
        <v>187</v>
      </c>
      <c r="AU155" s="148" t="s">
        <v>92</v>
      </c>
      <c r="AY155" s="17" t="s">
        <v>185</v>
      </c>
      <c r="BE155" s="149">
        <f>IF(N155="základní",J155,0)</f>
        <v>0</v>
      </c>
      <c r="BF155" s="149">
        <f>IF(N155="snížená",J155,0)</f>
        <v>0</v>
      </c>
      <c r="BG155" s="149">
        <f>IF(N155="zákl. přenesená",J155,0)</f>
        <v>0</v>
      </c>
      <c r="BH155" s="149">
        <f>IF(N155="sníž. přenesená",J155,0)</f>
        <v>0</v>
      </c>
      <c r="BI155" s="149">
        <f>IF(N155="nulová",J155,0)</f>
        <v>0</v>
      </c>
      <c r="BJ155" s="17" t="s">
        <v>92</v>
      </c>
      <c r="BK155" s="149">
        <f>ROUND(I155*H155,2)</f>
        <v>0</v>
      </c>
      <c r="BL155" s="17" t="s">
        <v>191</v>
      </c>
      <c r="BM155" s="148" t="s">
        <v>205</v>
      </c>
    </row>
    <row r="156" spans="2:65" s="1" customFormat="1" ht="37.9" customHeight="1">
      <c r="B156" s="136"/>
      <c r="C156" s="137" t="s">
        <v>206</v>
      </c>
      <c r="D156" s="137" t="s">
        <v>187</v>
      </c>
      <c r="E156" s="138" t="s">
        <v>207</v>
      </c>
      <c r="F156" s="139" t="s">
        <v>208</v>
      </c>
      <c r="G156" s="140" t="s">
        <v>197</v>
      </c>
      <c r="H156" s="141">
        <v>27</v>
      </c>
      <c r="I156" s="142"/>
      <c r="J156" s="143">
        <f>ROUND(I156*H156,2)</f>
        <v>0</v>
      </c>
      <c r="K156" s="139" t="s">
        <v>198</v>
      </c>
      <c r="L156" s="32"/>
      <c r="M156" s="144" t="s">
        <v>1</v>
      </c>
      <c r="N156" s="145" t="s">
        <v>42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191</v>
      </c>
      <c r="AT156" s="148" t="s">
        <v>187</v>
      </c>
      <c r="AU156" s="148" t="s">
        <v>92</v>
      </c>
      <c r="AY156" s="17" t="s">
        <v>185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7" t="s">
        <v>92</v>
      </c>
      <c r="BK156" s="149">
        <f>ROUND(I156*H156,2)</f>
        <v>0</v>
      </c>
      <c r="BL156" s="17" t="s">
        <v>191</v>
      </c>
      <c r="BM156" s="148" t="s">
        <v>209</v>
      </c>
    </row>
    <row r="157" spans="2:65" s="12" customFormat="1">
      <c r="B157" s="150"/>
      <c r="D157" s="151" t="s">
        <v>193</v>
      </c>
      <c r="E157" s="152" t="s">
        <v>1</v>
      </c>
      <c r="F157" s="153" t="s">
        <v>210</v>
      </c>
      <c r="H157" s="154">
        <v>27</v>
      </c>
      <c r="I157" s="155"/>
      <c r="L157" s="150"/>
      <c r="M157" s="156"/>
      <c r="T157" s="157"/>
      <c r="AT157" s="152" t="s">
        <v>193</v>
      </c>
      <c r="AU157" s="152" t="s">
        <v>92</v>
      </c>
      <c r="AV157" s="12" t="s">
        <v>92</v>
      </c>
      <c r="AW157" s="12" t="s">
        <v>32</v>
      </c>
      <c r="AX157" s="12" t="s">
        <v>84</v>
      </c>
      <c r="AY157" s="152" t="s">
        <v>185</v>
      </c>
    </row>
    <row r="158" spans="2:65" s="1" customFormat="1" ht="24.2" customHeight="1">
      <c r="B158" s="136"/>
      <c r="C158" s="137" t="s">
        <v>211</v>
      </c>
      <c r="D158" s="137" t="s">
        <v>187</v>
      </c>
      <c r="E158" s="138" t="s">
        <v>212</v>
      </c>
      <c r="F158" s="139" t="s">
        <v>213</v>
      </c>
      <c r="G158" s="140" t="s">
        <v>197</v>
      </c>
      <c r="H158" s="141">
        <v>1.86</v>
      </c>
      <c r="I158" s="142"/>
      <c r="J158" s="143">
        <f>ROUND(I158*H158,2)</f>
        <v>0</v>
      </c>
      <c r="K158" s="139" t="s">
        <v>1</v>
      </c>
      <c r="L158" s="32"/>
      <c r="M158" s="144" t="s">
        <v>1</v>
      </c>
      <c r="N158" s="145" t="s">
        <v>42</v>
      </c>
      <c r="P158" s="146">
        <f>O158*H158</f>
        <v>0</v>
      </c>
      <c r="Q158" s="146">
        <v>0</v>
      </c>
      <c r="R158" s="146">
        <f>Q158*H158</f>
        <v>0</v>
      </c>
      <c r="S158" s="146">
        <v>0</v>
      </c>
      <c r="T158" s="147">
        <f>S158*H158</f>
        <v>0</v>
      </c>
      <c r="AR158" s="148" t="s">
        <v>191</v>
      </c>
      <c r="AT158" s="148" t="s">
        <v>187</v>
      </c>
      <c r="AU158" s="148" t="s">
        <v>92</v>
      </c>
      <c r="AY158" s="17" t="s">
        <v>185</v>
      </c>
      <c r="BE158" s="149">
        <f>IF(N158="základní",J158,0)</f>
        <v>0</v>
      </c>
      <c r="BF158" s="149">
        <f>IF(N158="snížená",J158,0)</f>
        <v>0</v>
      </c>
      <c r="BG158" s="149">
        <f>IF(N158="zákl. přenesená",J158,0)</f>
        <v>0</v>
      </c>
      <c r="BH158" s="149">
        <f>IF(N158="sníž. přenesená",J158,0)</f>
        <v>0</v>
      </c>
      <c r="BI158" s="149">
        <f>IF(N158="nulová",J158,0)</f>
        <v>0</v>
      </c>
      <c r="BJ158" s="17" t="s">
        <v>92</v>
      </c>
      <c r="BK158" s="149">
        <f>ROUND(I158*H158,2)</f>
        <v>0</v>
      </c>
      <c r="BL158" s="17" t="s">
        <v>191</v>
      </c>
      <c r="BM158" s="148" t="s">
        <v>214</v>
      </c>
    </row>
    <row r="159" spans="2:65" s="12" customFormat="1">
      <c r="B159" s="150"/>
      <c r="D159" s="151" t="s">
        <v>193</v>
      </c>
      <c r="E159" s="152" t="s">
        <v>1</v>
      </c>
      <c r="F159" s="153" t="s">
        <v>215</v>
      </c>
      <c r="H159" s="154">
        <v>1.86</v>
      </c>
      <c r="I159" s="155"/>
      <c r="L159" s="150"/>
      <c r="M159" s="156"/>
      <c r="T159" s="157"/>
      <c r="AT159" s="152" t="s">
        <v>193</v>
      </c>
      <c r="AU159" s="152" t="s">
        <v>92</v>
      </c>
      <c r="AV159" s="12" t="s">
        <v>92</v>
      </c>
      <c r="AW159" s="12" t="s">
        <v>32</v>
      </c>
      <c r="AX159" s="12" t="s">
        <v>84</v>
      </c>
      <c r="AY159" s="152" t="s">
        <v>185</v>
      </c>
    </row>
    <row r="160" spans="2:65" s="1" customFormat="1" ht="24.2" customHeight="1">
      <c r="B160" s="136"/>
      <c r="C160" s="137" t="s">
        <v>216</v>
      </c>
      <c r="D160" s="137" t="s">
        <v>187</v>
      </c>
      <c r="E160" s="138" t="s">
        <v>217</v>
      </c>
      <c r="F160" s="139" t="s">
        <v>218</v>
      </c>
      <c r="G160" s="140" t="s">
        <v>219</v>
      </c>
      <c r="H160" s="141">
        <v>5.4</v>
      </c>
      <c r="I160" s="142"/>
      <c r="J160" s="143">
        <f>ROUND(I160*H160,2)</f>
        <v>0</v>
      </c>
      <c r="K160" s="139" t="s">
        <v>198</v>
      </c>
      <c r="L160" s="32"/>
      <c r="M160" s="144" t="s">
        <v>1</v>
      </c>
      <c r="N160" s="145" t="s">
        <v>42</v>
      </c>
      <c r="P160" s="146">
        <f>O160*H160</f>
        <v>0</v>
      </c>
      <c r="Q160" s="146">
        <v>0</v>
      </c>
      <c r="R160" s="146">
        <f>Q160*H160</f>
        <v>0</v>
      </c>
      <c r="S160" s="146">
        <v>0</v>
      </c>
      <c r="T160" s="147">
        <f>S160*H160</f>
        <v>0</v>
      </c>
      <c r="AR160" s="148" t="s">
        <v>191</v>
      </c>
      <c r="AT160" s="148" t="s">
        <v>187</v>
      </c>
      <c r="AU160" s="148" t="s">
        <v>92</v>
      </c>
      <c r="AY160" s="17" t="s">
        <v>185</v>
      </c>
      <c r="BE160" s="149">
        <f>IF(N160="základní",J160,0)</f>
        <v>0</v>
      </c>
      <c r="BF160" s="149">
        <f>IF(N160="snížená",J160,0)</f>
        <v>0</v>
      </c>
      <c r="BG160" s="149">
        <f>IF(N160="zákl. přenesená",J160,0)</f>
        <v>0</v>
      </c>
      <c r="BH160" s="149">
        <f>IF(N160="sníž. přenesená",J160,0)</f>
        <v>0</v>
      </c>
      <c r="BI160" s="149">
        <f>IF(N160="nulová",J160,0)</f>
        <v>0</v>
      </c>
      <c r="BJ160" s="17" t="s">
        <v>92</v>
      </c>
      <c r="BK160" s="149">
        <f>ROUND(I160*H160,2)</f>
        <v>0</v>
      </c>
      <c r="BL160" s="17" t="s">
        <v>191</v>
      </c>
      <c r="BM160" s="148" t="s">
        <v>220</v>
      </c>
    </row>
    <row r="161" spans="2:65" s="12" customFormat="1">
      <c r="B161" s="150"/>
      <c r="D161" s="151" t="s">
        <v>193</v>
      </c>
      <c r="E161" s="152" t="s">
        <v>1</v>
      </c>
      <c r="F161" s="153" t="s">
        <v>221</v>
      </c>
      <c r="H161" s="154">
        <v>5.4</v>
      </c>
      <c r="I161" s="155"/>
      <c r="L161" s="150"/>
      <c r="M161" s="156"/>
      <c r="T161" s="157"/>
      <c r="AT161" s="152" t="s">
        <v>193</v>
      </c>
      <c r="AU161" s="152" t="s">
        <v>92</v>
      </c>
      <c r="AV161" s="12" t="s">
        <v>92</v>
      </c>
      <c r="AW161" s="12" t="s">
        <v>32</v>
      </c>
      <c r="AX161" s="12" t="s">
        <v>84</v>
      </c>
      <c r="AY161" s="152" t="s">
        <v>185</v>
      </c>
    </row>
    <row r="162" spans="2:65" s="1" customFormat="1" ht="16.5" customHeight="1">
      <c r="B162" s="136"/>
      <c r="C162" s="137" t="s">
        <v>222</v>
      </c>
      <c r="D162" s="137" t="s">
        <v>187</v>
      </c>
      <c r="E162" s="138" t="s">
        <v>223</v>
      </c>
      <c r="F162" s="139" t="s">
        <v>224</v>
      </c>
      <c r="G162" s="140" t="s">
        <v>197</v>
      </c>
      <c r="H162" s="141">
        <v>2.7</v>
      </c>
      <c r="I162" s="142"/>
      <c r="J162" s="143">
        <f>ROUND(I162*H162,2)</f>
        <v>0</v>
      </c>
      <c r="K162" s="139" t="s">
        <v>198</v>
      </c>
      <c r="L162" s="32"/>
      <c r="M162" s="144" t="s">
        <v>1</v>
      </c>
      <c r="N162" s="145" t="s">
        <v>42</v>
      </c>
      <c r="P162" s="146">
        <f>O162*H162</f>
        <v>0</v>
      </c>
      <c r="Q162" s="146">
        <v>0</v>
      </c>
      <c r="R162" s="146">
        <f>Q162*H162</f>
        <v>0</v>
      </c>
      <c r="S162" s="146">
        <v>0</v>
      </c>
      <c r="T162" s="147">
        <f>S162*H162</f>
        <v>0</v>
      </c>
      <c r="AR162" s="148" t="s">
        <v>191</v>
      </c>
      <c r="AT162" s="148" t="s">
        <v>187</v>
      </c>
      <c r="AU162" s="148" t="s">
        <v>92</v>
      </c>
      <c r="AY162" s="17" t="s">
        <v>185</v>
      </c>
      <c r="BE162" s="149">
        <f>IF(N162="základní",J162,0)</f>
        <v>0</v>
      </c>
      <c r="BF162" s="149">
        <f>IF(N162="snížená",J162,0)</f>
        <v>0</v>
      </c>
      <c r="BG162" s="149">
        <f>IF(N162="zákl. přenesená",J162,0)</f>
        <v>0</v>
      </c>
      <c r="BH162" s="149">
        <f>IF(N162="sníž. přenesená",J162,0)</f>
        <v>0</v>
      </c>
      <c r="BI162" s="149">
        <f>IF(N162="nulová",J162,0)</f>
        <v>0</v>
      </c>
      <c r="BJ162" s="17" t="s">
        <v>92</v>
      </c>
      <c r="BK162" s="149">
        <f>ROUND(I162*H162,2)</f>
        <v>0</v>
      </c>
      <c r="BL162" s="17" t="s">
        <v>191</v>
      </c>
      <c r="BM162" s="148" t="s">
        <v>225</v>
      </c>
    </row>
    <row r="163" spans="2:65" s="1" customFormat="1" ht="24.2" customHeight="1">
      <c r="B163" s="136"/>
      <c r="C163" s="137" t="s">
        <v>226</v>
      </c>
      <c r="D163" s="137" t="s">
        <v>187</v>
      </c>
      <c r="E163" s="138" t="s">
        <v>227</v>
      </c>
      <c r="F163" s="139" t="s">
        <v>228</v>
      </c>
      <c r="G163" s="140" t="s">
        <v>190</v>
      </c>
      <c r="H163" s="141">
        <v>10.1</v>
      </c>
      <c r="I163" s="142"/>
      <c r="J163" s="143">
        <f>ROUND(I163*H163,2)</f>
        <v>0</v>
      </c>
      <c r="K163" s="139" t="s">
        <v>198</v>
      </c>
      <c r="L163" s="32"/>
      <c r="M163" s="144" t="s">
        <v>1</v>
      </c>
      <c r="N163" s="145" t="s">
        <v>42</v>
      </c>
      <c r="P163" s="146">
        <f>O163*H163</f>
        <v>0</v>
      </c>
      <c r="Q163" s="146">
        <v>0</v>
      </c>
      <c r="R163" s="146">
        <f>Q163*H163</f>
        <v>0</v>
      </c>
      <c r="S163" s="146">
        <v>0</v>
      </c>
      <c r="T163" s="147">
        <f>S163*H163</f>
        <v>0</v>
      </c>
      <c r="AR163" s="148" t="s">
        <v>191</v>
      </c>
      <c r="AT163" s="148" t="s">
        <v>187</v>
      </c>
      <c r="AU163" s="148" t="s">
        <v>92</v>
      </c>
      <c r="AY163" s="17" t="s">
        <v>185</v>
      </c>
      <c r="BE163" s="149">
        <f>IF(N163="základní",J163,0)</f>
        <v>0</v>
      </c>
      <c r="BF163" s="149">
        <f>IF(N163="snížená",J163,0)</f>
        <v>0</v>
      </c>
      <c r="BG163" s="149">
        <f>IF(N163="zákl. přenesená",J163,0)</f>
        <v>0</v>
      </c>
      <c r="BH163" s="149">
        <f>IF(N163="sníž. přenesená",J163,0)</f>
        <v>0</v>
      </c>
      <c r="BI163" s="149">
        <f>IF(N163="nulová",J163,0)</f>
        <v>0</v>
      </c>
      <c r="BJ163" s="17" t="s">
        <v>92</v>
      </c>
      <c r="BK163" s="149">
        <f>ROUND(I163*H163,2)</f>
        <v>0</v>
      </c>
      <c r="BL163" s="17" t="s">
        <v>191</v>
      </c>
      <c r="BM163" s="148" t="s">
        <v>229</v>
      </c>
    </row>
    <row r="164" spans="2:65" s="1" customFormat="1" ht="16.5" customHeight="1">
      <c r="B164" s="136"/>
      <c r="C164" s="158" t="s">
        <v>230</v>
      </c>
      <c r="D164" s="158" t="s">
        <v>231</v>
      </c>
      <c r="E164" s="159" t="s">
        <v>232</v>
      </c>
      <c r="F164" s="160" t="s">
        <v>233</v>
      </c>
      <c r="G164" s="161" t="s">
        <v>197</v>
      </c>
      <c r="H164" s="162">
        <v>1.7170000000000001</v>
      </c>
      <c r="I164" s="163"/>
      <c r="J164" s="164">
        <f>ROUND(I164*H164,2)</f>
        <v>0</v>
      </c>
      <c r="K164" s="160" t="s">
        <v>198</v>
      </c>
      <c r="L164" s="165"/>
      <c r="M164" s="166" t="s">
        <v>1</v>
      </c>
      <c r="N164" s="167" t="s">
        <v>42</v>
      </c>
      <c r="P164" s="146">
        <f>O164*H164</f>
        <v>0</v>
      </c>
      <c r="Q164" s="146">
        <v>0.21</v>
      </c>
      <c r="R164" s="146">
        <f>Q164*H164</f>
        <v>0.36057</v>
      </c>
      <c r="S164" s="146">
        <v>0</v>
      </c>
      <c r="T164" s="147">
        <f>S164*H164</f>
        <v>0</v>
      </c>
      <c r="AR164" s="148" t="s">
        <v>222</v>
      </c>
      <c r="AT164" s="148" t="s">
        <v>231</v>
      </c>
      <c r="AU164" s="148" t="s">
        <v>92</v>
      </c>
      <c r="AY164" s="17" t="s">
        <v>185</v>
      </c>
      <c r="BE164" s="149">
        <f>IF(N164="základní",J164,0)</f>
        <v>0</v>
      </c>
      <c r="BF164" s="149">
        <f>IF(N164="snížená",J164,0)</f>
        <v>0</v>
      </c>
      <c r="BG164" s="149">
        <f>IF(N164="zákl. přenesená",J164,0)</f>
        <v>0</v>
      </c>
      <c r="BH164" s="149">
        <f>IF(N164="sníž. přenesená",J164,0)</f>
        <v>0</v>
      </c>
      <c r="BI164" s="149">
        <f>IF(N164="nulová",J164,0)</f>
        <v>0</v>
      </c>
      <c r="BJ164" s="17" t="s">
        <v>92</v>
      </c>
      <c r="BK164" s="149">
        <f>ROUND(I164*H164,2)</f>
        <v>0</v>
      </c>
      <c r="BL164" s="17" t="s">
        <v>191</v>
      </c>
      <c r="BM164" s="148" t="s">
        <v>234</v>
      </c>
    </row>
    <row r="165" spans="2:65" s="12" customFormat="1">
      <c r="B165" s="150"/>
      <c r="D165" s="151" t="s">
        <v>193</v>
      </c>
      <c r="E165" s="152" t="s">
        <v>1</v>
      </c>
      <c r="F165" s="153" t="s">
        <v>235</v>
      </c>
      <c r="H165" s="154">
        <v>1.7170000000000001</v>
      </c>
      <c r="I165" s="155"/>
      <c r="L165" s="150"/>
      <c r="M165" s="156"/>
      <c r="T165" s="157"/>
      <c r="AT165" s="152" t="s">
        <v>193</v>
      </c>
      <c r="AU165" s="152" t="s">
        <v>92</v>
      </c>
      <c r="AV165" s="12" t="s">
        <v>92</v>
      </c>
      <c r="AW165" s="12" t="s">
        <v>32</v>
      </c>
      <c r="AX165" s="12" t="s">
        <v>84</v>
      </c>
      <c r="AY165" s="152" t="s">
        <v>185</v>
      </c>
    </row>
    <row r="166" spans="2:65" s="1" customFormat="1" ht="24.2" customHeight="1">
      <c r="B166" s="136"/>
      <c r="C166" s="137" t="s">
        <v>236</v>
      </c>
      <c r="D166" s="137" t="s">
        <v>187</v>
      </c>
      <c r="E166" s="138" t="s">
        <v>237</v>
      </c>
      <c r="F166" s="139" t="s">
        <v>238</v>
      </c>
      <c r="G166" s="140" t="s">
        <v>190</v>
      </c>
      <c r="H166" s="141">
        <v>10.1</v>
      </c>
      <c r="I166" s="142"/>
      <c r="J166" s="143">
        <f>ROUND(I166*H166,2)</f>
        <v>0</v>
      </c>
      <c r="K166" s="139" t="s">
        <v>198</v>
      </c>
      <c r="L166" s="32"/>
      <c r="M166" s="144" t="s">
        <v>1</v>
      </c>
      <c r="N166" s="145" t="s">
        <v>42</v>
      </c>
      <c r="P166" s="146">
        <f>O166*H166</f>
        <v>0</v>
      </c>
      <c r="Q166" s="146">
        <v>0</v>
      </c>
      <c r="R166" s="146">
        <f>Q166*H166</f>
        <v>0</v>
      </c>
      <c r="S166" s="146">
        <v>0</v>
      </c>
      <c r="T166" s="147">
        <f>S166*H166</f>
        <v>0</v>
      </c>
      <c r="AR166" s="148" t="s">
        <v>191</v>
      </c>
      <c r="AT166" s="148" t="s">
        <v>187</v>
      </c>
      <c r="AU166" s="148" t="s">
        <v>92</v>
      </c>
      <c r="AY166" s="17" t="s">
        <v>185</v>
      </c>
      <c r="BE166" s="149">
        <f>IF(N166="základní",J166,0)</f>
        <v>0</v>
      </c>
      <c r="BF166" s="149">
        <f>IF(N166="snížená",J166,0)</f>
        <v>0</v>
      </c>
      <c r="BG166" s="149">
        <f>IF(N166="zákl. přenesená",J166,0)</f>
        <v>0</v>
      </c>
      <c r="BH166" s="149">
        <f>IF(N166="sníž. přenesená",J166,0)</f>
        <v>0</v>
      </c>
      <c r="BI166" s="149">
        <f>IF(N166="nulová",J166,0)</f>
        <v>0</v>
      </c>
      <c r="BJ166" s="17" t="s">
        <v>92</v>
      </c>
      <c r="BK166" s="149">
        <f>ROUND(I166*H166,2)</f>
        <v>0</v>
      </c>
      <c r="BL166" s="17" t="s">
        <v>191</v>
      </c>
      <c r="BM166" s="148" t="s">
        <v>239</v>
      </c>
    </row>
    <row r="167" spans="2:65" s="1" customFormat="1" ht="16.5" customHeight="1">
      <c r="B167" s="136"/>
      <c r="C167" s="158" t="s">
        <v>8</v>
      </c>
      <c r="D167" s="158" t="s">
        <v>231</v>
      </c>
      <c r="E167" s="159" t="s">
        <v>240</v>
      </c>
      <c r="F167" s="160" t="s">
        <v>241</v>
      </c>
      <c r="G167" s="161" t="s">
        <v>242</v>
      </c>
      <c r="H167" s="162">
        <v>0.20200000000000001</v>
      </c>
      <c r="I167" s="163"/>
      <c r="J167" s="164">
        <f>ROUND(I167*H167,2)</f>
        <v>0</v>
      </c>
      <c r="K167" s="160" t="s">
        <v>198</v>
      </c>
      <c r="L167" s="165"/>
      <c r="M167" s="166" t="s">
        <v>1</v>
      </c>
      <c r="N167" s="167" t="s">
        <v>42</v>
      </c>
      <c r="P167" s="146">
        <f>O167*H167</f>
        <v>0</v>
      </c>
      <c r="Q167" s="146">
        <v>1E-3</v>
      </c>
      <c r="R167" s="146">
        <f>Q167*H167</f>
        <v>2.02E-4</v>
      </c>
      <c r="S167" s="146">
        <v>0</v>
      </c>
      <c r="T167" s="147">
        <f>S167*H167</f>
        <v>0</v>
      </c>
      <c r="AR167" s="148" t="s">
        <v>222</v>
      </c>
      <c r="AT167" s="148" t="s">
        <v>231</v>
      </c>
      <c r="AU167" s="148" t="s">
        <v>92</v>
      </c>
      <c r="AY167" s="17" t="s">
        <v>185</v>
      </c>
      <c r="BE167" s="149">
        <f>IF(N167="základní",J167,0)</f>
        <v>0</v>
      </c>
      <c r="BF167" s="149">
        <f>IF(N167="snížená",J167,0)</f>
        <v>0</v>
      </c>
      <c r="BG167" s="149">
        <f>IF(N167="zákl. přenesená",J167,0)</f>
        <v>0</v>
      </c>
      <c r="BH167" s="149">
        <f>IF(N167="sníž. přenesená",J167,0)</f>
        <v>0</v>
      </c>
      <c r="BI167" s="149">
        <f>IF(N167="nulová",J167,0)</f>
        <v>0</v>
      </c>
      <c r="BJ167" s="17" t="s">
        <v>92</v>
      </c>
      <c r="BK167" s="149">
        <f>ROUND(I167*H167,2)</f>
        <v>0</v>
      </c>
      <c r="BL167" s="17" t="s">
        <v>191</v>
      </c>
      <c r="BM167" s="148" t="s">
        <v>243</v>
      </c>
    </row>
    <row r="168" spans="2:65" s="12" customFormat="1">
      <c r="B168" s="150"/>
      <c r="D168" s="151" t="s">
        <v>193</v>
      </c>
      <c r="F168" s="153" t="s">
        <v>244</v>
      </c>
      <c r="H168" s="154">
        <v>0.20200000000000001</v>
      </c>
      <c r="I168" s="155"/>
      <c r="L168" s="150"/>
      <c r="M168" s="156"/>
      <c r="T168" s="157"/>
      <c r="AT168" s="152" t="s">
        <v>193</v>
      </c>
      <c r="AU168" s="152" t="s">
        <v>92</v>
      </c>
      <c r="AV168" s="12" t="s">
        <v>92</v>
      </c>
      <c r="AW168" s="12" t="s">
        <v>3</v>
      </c>
      <c r="AX168" s="12" t="s">
        <v>84</v>
      </c>
      <c r="AY168" s="152" t="s">
        <v>185</v>
      </c>
    </row>
    <row r="169" spans="2:65" s="1" customFormat="1" ht="24.2" customHeight="1">
      <c r="B169" s="136"/>
      <c r="C169" s="137" t="s">
        <v>245</v>
      </c>
      <c r="D169" s="137" t="s">
        <v>187</v>
      </c>
      <c r="E169" s="138" t="s">
        <v>246</v>
      </c>
      <c r="F169" s="139" t="s">
        <v>247</v>
      </c>
      <c r="G169" s="140" t="s">
        <v>190</v>
      </c>
      <c r="H169" s="141">
        <v>397.05399999999997</v>
      </c>
      <c r="I169" s="142"/>
      <c r="J169" s="143">
        <f>ROUND(I169*H169,2)</f>
        <v>0</v>
      </c>
      <c r="K169" s="139" t="s">
        <v>198</v>
      </c>
      <c r="L169" s="32"/>
      <c r="M169" s="144" t="s">
        <v>1</v>
      </c>
      <c r="N169" s="145" t="s">
        <v>42</v>
      </c>
      <c r="P169" s="146">
        <f>O169*H169</f>
        <v>0</v>
      </c>
      <c r="Q169" s="146">
        <v>0</v>
      </c>
      <c r="R169" s="146">
        <f>Q169*H169</f>
        <v>0</v>
      </c>
      <c r="S169" s="146">
        <v>0</v>
      </c>
      <c r="T169" s="147">
        <f>S169*H169</f>
        <v>0</v>
      </c>
      <c r="AR169" s="148" t="s">
        <v>191</v>
      </c>
      <c r="AT169" s="148" t="s">
        <v>187</v>
      </c>
      <c r="AU169" s="148" t="s">
        <v>92</v>
      </c>
      <c r="AY169" s="17" t="s">
        <v>185</v>
      </c>
      <c r="BE169" s="149">
        <f>IF(N169="základní",J169,0)</f>
        <v>0</v>
      </c>
      <c r="BF169" s="149">
        <f>IF(N169="snížená",J169,0)</f>
        <v>0</v>
      </c>
      <c r="BG169" s="149">
        <f>IF(N169="zákl. přenesená",J169,0)</f>
        <v>0</v>
      </c>
      <c r="BH169" s="149">
        <f>IF(N169="sníž. přenesená",J169,0)</f>
        <v>0</v>
      </c>
      <c r="BI169" s="149">
        <f>IF(N169="nulová",J169,0)</f>
        <v>0</v>
      </c>
      <c r="BJ169" s="17" t="s">
        <v>92</v>
      </c>
      <c r="BK169" s="149">
        <f>ROUND(I169*H169,2)</f>
        <v>0</v>
      </c>
      <c r="BL169" s="17" t="s">
        <v>191</v>
      </c>
      <c r="BM169" s="148" t="s">
        <v>248</v>
      </c>
    </row>
    <row r="170" spans="2:65" s="13" customFormat="1">
      <c r="B170" s="168"/>
      <c r="D170" s="151" t="s">
        <v>193</v>
      </c>
      <c r="E170" s="169" t="s">
        <v>1</v>
      </c>
      <c r="F170" s="170" t="s">
        <v>249</v>
      </c>
      <c r="H170" s="169" t="s">
        <v>1</v>
      </c>
      <c r="I170" s="171"/>
      <c r="L170" s="168"/>
      <c r="M170" s="172"/>
      <c r="T170" s="173"/>
      <c r="AT170" s="169" t="s">
        <v>193</v>
      </c>
      <c r="AU170" s="169" t="s">
        <v>92</v>
      </c>
      <c r="AV170" s="13" t="s">
        <v>84</v>
      </c>
      <c r="AW170" s="13" t="s">
        <v>32</v>
      </c>
      <c r="AX170" s="13" t="s">
        <v>76</v>
      </c>
      <c r="AY170" s="169" t="s">
        <v>185</v>
      </c>
    </row>
    <row r="171" spans="2:65" s="12" customFormat="1">
      <c r="B171" s="150"/>
      <c r="D171" s="151" t="s">
        <v>193</v>
      </c>
      <c r="E171" s="152" t="s">
        <v>1</v>
      </c>
      <c r="F171" s="153" t="s">
        <v>250</v>
      </c>
      <c r="H171" s="154">
        <v>7.2</v>
      </c>
      <c r="I171" s="155"/>
      <c r="L171" s="150"/>
      <c r="M171" s="156"/>
      <c r="T171" s="157"/>
      <c r="AT171" s="152" t="s">
        <v>193</v>
      </c>
      <c r="AU171" s="152" t="s">
        <v>92</v>
      </c>
      <c r="AV171" s="12" t="s">
        <v>92</v>
      </c>
      <c r="AW171" s="12" t="s">
        <v>32</v>
      </c>
      <c r="AX171" s="12" t="s">
        <v>76</v>
      </c>
      <c r="AY171" s="152" t="s">
        <v>185</v>
      </c>
    </row>
    <row r="172" spans="2:65" s="13" customFormat="1">
      <c r="B172" s="168"/>
      <c r="D172" s="151" t="s">
        <v>193</v>
      </c>
      <c r="E172" s="169" t="s">
        <v>1</v>
      </c>
      <c r="F172" s="170" t="s">
        <v>251</v>
      </c>
      <c r="H172" s="169" t="s">
        <v>1</v>
      </c>
      <c r="I172" s="171"/>
      <c r="L172" s="168"/>
      <c r="M172" s="172"/>
      <c r="T172" s="173"/>
      <c r="AT172" s="169" t="s">
        <v>193</v>
      </c>
      <c r="AU172" s="169" t="s">
        <v>92</v>
      </c>
      <c r="AV172" s="13" t="s">
        <v>84</v>
      </c>
      <c r="AW172" s="13" t="s">
        <v>32</v>
      </c>
      <c r="AX172" s="13" t="s">
        <v>76</v>
      </c>
      <c r="AY172" s="169" t="s">
        <v>185</v>
      </c>
    </row>
    <row r="173" spans="2:65" s="12" customFormat="1">
      <c r="B173" s="150"/>
      <c r="D173" s="151" t="s">
        <v>193</v>
      </c>
      <c r="E173" s="152" t="s">
        <v>1</v>
      </c>
      <c r="F173" s="153" t="s">
        <v>252</v>
      </c>
      <c r="H173" s="154">
        <v>4.4000000000000004</v>
      </c>
      <c r="I173" s="155"/>
      <c r="L173" s="150"/>
      <c r="M173" s="156"/>
      <c r="T173" s="157"/>
      <c r="AT173" s="152" t="s">
        <v>193</v>
      </c>
      <c r="AU173" s="152" t="s">
        <v>92</v>
      </c>
      <c r="AV173" s="12" t="s">
        <v>92</v>
      </c>
      <c r="AW173" s="12" t="s">
        <v>32</v>
      </c>
      <c r="AX173" s="12" t="s">
        <v>76</v>
      </c>
      <c r="AY173" s="152" t="s">
        <v>185</v>
      </c>
    </row>
    <row r="174" spans="2:65" s="13" customFormat="1">
      <c r="B174" s="168"/>
      <c r="D174" s="151" t="s">
        <v>193</v>
      </c>
      <c r="E174" s="169" t="s">
        <v>1</v>
      </c>
      <c r="F174" s="170" t="s">
        <v>253</v>
      </c>
      <c r="H174" s="169" t="s">
        <v>1</v>
      </c>
      <c r="I174" s="171"/>
      <c r="L174" s="168"/>
      <c r="M174" s="172"/>
      <c r="T174" s="173"/>
      <c r="AT174" s="169" t="s">
        <v>193</v>
      </c>
      <c r="AU174" s="169" t="s">
        <v>92</v>
      </c>
      <c r="AV174" s="13" t="s">
        <v>84</v>
      </c>
      <c r="AW174" s="13" t="s">
        <v>32</v>
      </c>
      <c r="AX174" s="13" t="s">
        <v>76</v>
      </c>
      <c r="AY174" s="169" t="s">
        <v>185</v>
      </c>
    </row>
    <row r="175" spans="2:65" s="12" customFormat="1">
      <c r="B175" s="150"/>
      <c r="D175" s="151" t="s">
        <v>193</v>
      </c>
      <c r="E175" s="152" t="s">
        <v>1</v>
      </c>
      <c r="F175" s="153" t="s">
        <v>254</v>
      </c>
      <c r="H175" s="154">
        <v>113.754</v>
      </c>
      <c r="I175" s="155"/>
      <c r="L175" s="150"/>
      <c r="M175" s="156"/>
      <c r="T175" s="157"/>
      <c r="AT175" s="152" t="s">
        <v>193</v>
      </c>
      <c r="AU175" s="152" t="s">
        <v>92</v>
      </c>
      <c r="AV175" s="12" t="s">
        <v>92</v>
      </c>
      <c r="AW175" s="12" t="s">
        <v>32</v>
      </c>
      <c r="AX175" s="12" t="s">
        <v>76</v>
      </c>
      <c r="AY175" s="152" t="s">
        <v>185</v>
      </c>
    </row>
    <row r="176" spans="2:65" s="13" customFormat="1">
      <c r="B176" s="168"/>
      <c r="D176" s="151" t="s">
        <v>193</v>
      </c>
      <c r="E176" s="169" t="s">
        <v>1</v>
      </c>
      <c r="F176" s="170" t="s">
        <v>255</v>
      </c>
      <c r="H176" s="169" t="s">
        <v>1</v>
      </c>
      <c r="I176" s="171"/>
      <c r="L176" s="168"/>
      <c r="M176" s="172"/>
      <c r="T176" s="173"/>
      <c r="AT176" s="169" t="s">
        <v>193</v>
      </c>
      <c r="AU176" s="169" t="s">
        <v>92</v>
      </c>
      <c r="AV176" s="13" t="s">
        <v>84</v>
      </c>
      <c r="AW176" s="13" t="s">
        <v>32</v>
      </c>
      <c r="AX176" s="13" t="s">
        <v>76</v>
      </c>
      <c r="AY176" s="169" t="s">
        <v>185</v>
      </c>
    </row>
    <row r="177" spans="2:65" s="12" customFormat="1">
      <c r="B177" s="150"/>
      <c r="D177" s="151" t="s">
        <v>193</v>
      </c>
      <c r="E177" s="152" t="s">
        <v>1</v>
      </c>
      <c r="F177" s="153" t="s">
        <v>256</v>
      </c>
      <c r="H177" s="154">
        <v>156.6</v>
      </c>
      <c r="I177" s="155"/>
      <c r="L177" s="150"/>
      <c r="M177" s="156"/>
      <c r="T177" s="157"/>
      <c r="AT177" s="152" t="s">
        <v>193</v>
      </c>
      <c r="AU177" s="152" t="s">
        <v>92</v>
      </c>
      <c r="AV177" s="12" t="s">
        <v>92</v>
      </c>
      <c r="AW177" s="12" t="s">
        <v>32</v>
      </c>
      <c r="AX177" s="12" t="s">
        <v>76</v>
      </c>
      <c r="AY177" s="152" t="s">
        <v>185</v>
      </c>
    </row>
    <row r="178" spans="2:65" s="13" customFormat="1">
      <c r="B178" s="168"/>
      <c r="D178" s="151" t="s">
        <v>193</v>
      </c>
      <c r="E178" s="169" t="s">
        <v>1</v>
      </c>
      <c r="F178" s="170" t="s">
        <v>257</v>
      </c>
      <c r="H178" s="169" t="s">
        <v>1</v>
      </c>
      <c r="I178" s="171"/>
      <c r="L178" s="168"/>
      <c r="M178" s="172"/>
      <c r="T178" s="173"/>
      <c r="AT178" s="169" t="s">
        <v>193</v>
      </c>
      <c r="AU178" s="169" t="s">
        <v>92</v>
      </c>
      <c r="AV178" s="13" t="s">
        <v>84</v>
      </c>
      <c r="AW178" s="13" t="s">
        <v>32</v>
      </c>
      <c r="AX178" s="13" t="s">
        <v>76</v>
      </c>
      <c r="AY178" s="169" t="s">
        <v>185</v>
      </c>
    </row>
    <row r="179" spans="2:65" s="12" customFormat="1">
      <c r="B179" s="150"/>
      <c r="D179" s="151" t="s">
        <v>193</v>
      </c>
      <c r="E179" s="152" t="s">
        <v>1</v>
      </c>
      <c r="F179" s="153" t="s">
        <v>258</v>
      </c>
      <c r="H179" s="154">
        <v>21.8</v>
      </c>
      <c r="I179" s="155"/>
      <c r="L179" s="150"/>
      <c r="M179" s="156"/>
      <c r="T179" s="157"/>
      <c r="AT179" s="152" t="s">
        <v>193</v>
      </c>
      <c r="AU179" s="152" t="s">
        <v>92</v>
      </c>
      <c r="AV179" s="12" t="s">
        <v>92</v>
      </c>
      <c r="AW179" s="12" t="s">
        <v>32</v>
      </c>
      <c r="AX179" s="12" t="s">
        <v>76</v>
      </c>
      <c r="AY179" s="152" t="s">
        <v>185</v>
      </c>
    </row>
    <row r="180" spans="2:65" s="13" customFormat="1">
      <c r="B180" s="168"/>
      <c r="D180" s="151" t="s">
        <v>193</v>
      </c>
      <c r="E180" s="169" t="s">
        <v>1</v>
      </c>
      <c r="F180" s="170" t="s">
        <v>259</v>
      </c>
      <c r="H180" s="169" t="s">
        <v>1</v>
      </c>
      <c r="I180" s="171"/>
      <c r="L180" s="168"/>
      <c r="M180" s="172"/>
      <c r="T180" s="173"/>
      <c r="AT180" s="169" t="s">
        <v>193</v>
      </c>
      <c r="AU180" s="169" t="s">
        <v>92</v>
      </c>
      <c r="AV180" s="13" t="s">
        <v>84</v>
      </c>
      <c r="AW180" s="13" t="s">
        <v>32</v>
      </c>
      <c r="AX180" s="13" t="s">
        <v>76</v>
      </c>
      <c r="AY180" s="169" t="s">
        <v>185</v>
      </c>
    </row>
    <row r="181" spans="2:65" s="12" customFormat="1">
      <c r="B181" s="150"/>
      <c r="D181" s="151" t="s">
        <v>193</v>
      </c>
      <c r="E181" s="152" t="s">
        <v>1</v>
      </c>
      <c r="F181" s="153" t="s">
        <v>260</v>
      </c>
      <c r="H181" s="154">
        <v>3.7829999999999999</v>
      </c>
      <c r="I181" s="155"/>
      <c r="L181" s="150"/>
      <c r="M181" s="156"/>
      <c r="T181" s="157"/>
      <c r="AT181" s="152" t="s">
        <v>193</v>
      </c>
      <c r="AU181" s="152" t="s">
        <v>92</v>
      </c>
      <c r="AV181" s="12" t="s">
        <v>92</v>
      </c>
      <c r="AW181" s="12" t="s">
        <v>32</v>
      </c>
      <c r="AX181" s="12" t="s">
        <v>76</v>
      </c>
      <c r="AY181" s="152" t="s">
        <v>185</v>
      </c>
    </row>
    <row r="182" spans="2:65" s="13" customFormat="1">
      <c r="B182" s="168"/>
      <c r="D182" s="151" t="s">
        <v>193</v>
      </c>
      <c r="E182" s="169" t="s">
        <v>1</v>
      </c>
      <c r="F182" s="170" t="s">
        <v>261</v>
      </c>
      <c r="H182" s="169" t="s">
        <v>1</v>
      </c>
      <c r="I182" s="171"/>
      <c r="L182" s="168"/>
      <c r="M182" s="172"/>
      <c r="T182" s="173"/>
      <c r="AT182" s="169" t="s">
        <v>193</v>
      </c>
      <c r="AU182" s="169" t="s">
        <v>92</v>
      </c>
      <c r="AV182" s="13" t="s">
        <v>84</v>
      </c>
      <c r="AW182" s="13" t="s">
        <v>32</v>
      </c>
      <c r="AX182" s="13" t="s">
        <v>76</v>
      </c>
      <c r="AY182" s="169" t="s">
        <v>185</v>
      </c>
    </row>
    <row r="183" spans="2:65" s="12" customFormat="1">
      <c r="B183" s="150"/>
      <c r="D183" s="151" t="s">
        <v>193</v>
      </c>
      <c r="E183" s="152" t="s">
        <v>1</v>
      </c>
      <c r="F183" s="153" t="s">
        <v>262</v>
      </c>
      <c r="H183" s="154">
        <v>19.016999999999999</v>
      </c>
      <c r="I183" s="155"/>
      <c r="L183" s="150"/>
      <c r="M183" s="156"/>
      <c r="T183" s="157"/>
      <c r="AT183" s="152" t="s">
        <v>193</v>
      </c>
      <c r="AU183" s="152" t="s">
        <v>92</v>
      </c>
      <c r="AV183" s="12" t="s">
        <v>92</v>
      </c>
      <c r="AW183" s="12" t="s">
        <v>32</v>
      </c>
      <c r="AX183" s="12" t="s">
        <v>76</v>
      </c>
      <c r="AY183" s="152" t="s">
        <v>185</v>
      </c>
    </row>
    <row r="184" spans="2:65" s="13" customFormat="1">
      <c r="B184" s="168"/>
      <c r="D184" s="151" t="s">
        <v>193</v>
      </c>
      <c r="E184" s="169" t="s">
        <v>1</v>
      </c>
      <c r="F184" s="170" t="s">
        <v>263</v>
      </c>
      <c r="H184" s="169" t="s">
        <v>1</v>
      </c>
      <c r="I184" s="171"/>
      <c r="L184" s="168"/>
      <c r="M184" s="172"/>
      <c r="T184" s="173"/>
      <c r="AT184" s="169" t="s">
        <v>193</v>
      </c>
      <c r="AU184" s="169" t="s">
        <v>92</v>
      </c>
      <c r="AV184" s="13" t="s">
        <v>84</v>
      </c>
      <c r="AW184" s="13" t="s">
        <v>32</v>
      </c>
      <c r="AX184" s="13" t="s">
        <v>76</v>
      </c>
      <c r="AY184" s="169" t="s">
        <v>185</v>
      </c>
    </row>
    <row r="185" spans="2:65" s="12" customFormat="1">
      <c r="B185" s="150"/>
      <c r="D185" s="151" t="s">
        <v>193</v>
      </c>
      <c r="E185" s="152" t="s">
        <v>1</v>
      </c>
      <c r="F185" s="153" t="s">
        <v>264</v>
      </c>
      <c r="H185" s="154">
        <v>70.5</v>
      </c>
      <c r="I185" s="155"/>
      <c r="L185" s="150"/>
      <c r="M185" s="156"/>
      <c r="T185" s="157"/>
      <c r="AT185" s="152" t="s">
        <v>193</v>
      </c>
      <c r="AU185" s="152" t="s">
        <v>92</v>
      </c>
      <c r="AV185" s="12" t="s">
        <v>92</v>
      </c>
      <c r="AW185" s="12" t="s">
        <v>32</v>
      </c>
      <c r="AX185" s="12" t="s">
        <v>76</v>
      </c>
      <c r="AY185" s="152" t="s">
        <v>185</v>
      </c>
    </row>
    <row r="186" spans="2:65" s="14" customFormat="1">
      <c r="B186" s="174"/>
      <c r="D186" s="151" t="s">
        <v>193</v>
      </c>
      <c r="E186" s="175" t="s">
        <v>1</v>
      </c>
      <c r="F186" s="176" t="s">
        <v>265</v>
      </c>
      <c r="H186" s="177">
        <v>397.05400000000003</v>
      </c>
      <c r="I186" s="178"/>
      <c r="L186" s="174"/>
      <c r="M186" s="179"/>
      <c r="T186" s="180"/>
      <c r="AT186" s="175" t="s">
        <v>193</v>
      </c>
      <c r="AU186" s="175" t="s">
        <v>92</v>
      </c>
      <c r="AV186" s="14" t="s">
        <v>191</v>
      </c>
      <c r="AW186" s="14" t="s">
        <v>32</v>
      </c>
      <c r="AX186" s="14" t="s">
        <v>84</v>
      </c>
      <c r="AY186" s="175" t="s">
        <v>185</v>
      </c>
    </row>
    <row r="187" spans="2:65" s="11" customFormat="1" ht="22.9" customHeight="1">
      <c r="B187" s="124"/>
      <c r="D187" s="125" t="s">
        <v>75</v>
      </c>
      <c r="E187" s="134" t="s">
        <v>92</v>
      </c>
      <c r="F187" s="134" t="s">
        <v>266</v>
      </c>
      <c r="I187" s="127"/>
      <c r="J187" s="135">
        <f>BK187</f>
        <v>0</v>
      </c>
      <c r="L187" s="124"/>
      <c r="M187" s="129"/>
      <c r="P187" s="130">
        <f>SUM(P188:P209)</f>
        <v>0</v>
      </c>
      <c r="R187" s="130">
        <f>SUM(R188:R209)</f>
        <v>6.8688848999999994</v>
      </c>
      <c r="T187" s="131">
        <f>SUM(T188:T209)</f>
        <v>0</v>
      </c>
      <c r="AR187" s="125" t="s">
        <v>84</v>
      </c>
      <c r="AT187" s="132" t="s">
        <v>75</v>
      </c>
      <c r="AU187" s="132" t="s">
        <v>84</v>
      </c>
      <c r="AY187" s="125" t="s">
        <v>185</v>
      </c>
      <c r="BK187" s="133">
        <f>SUM(BK188:BK209)</f>
        <v>0</v>
      </c>
    </row>
    <row r="188" spans="2:65" s="1" customFormat="1" ht="24.2" customHeight="1">
      <c r="B188" s="136"/>
      <c r="C188" s="137" t="s">
        <v>267</v>
      </c>
      <c r="D188" s="137" t="s">
        <v>187</v>
      </c>
      <c r="E188" s="138" t="s">
        <v>268</v>
      </c>
      <c r="F188" s="139" t="s">
        <v>269</v>
      </c>
      <c r="G188" s="140" t="s">
        <v>190</v>
      </c>
      <c r="H188" s="141">
        <v>167.9</v>
      </c>
      <c r="I188" s="142"/>
      <c r="J188" s="143">
        <f>ROUND(I188*H188,2)</f>
        <v>0</v>
      </c>
      <c r="K188" s="139" t="s">
        <v>198</v>
      </c>
      <c r="L188" s="32"/>
      <c r="M188" s="144" t="s">
        <v>1</v>
      </c>
      <c r="N188" s="145" t="s">
        <v>42</v>
      </c>
      <c r="P188" s="146">
        <f>O188*H188</f>
        <v>0</v>
      </c>
      <c r="Q188" s="146">
        <v>1E-4</v>
      </c>
      <c r="R188" s="146">
        <f>Q188*H188</f>
        <v>1.6790000000000003E-2</v>
      </c>
      <c r="S188" s="146">
        <v>0</v>
      </c>
      <c r="T188" s="147">
        <f>S188*H188</f>
        <v>0</v>
      </c>
      <c r="AR188" s="148" t="s">
        <v>191</v>
      </c>
      <c r="AT188" s="148" t="s">
        <v>187</v>
      </c>
      <c r="AU188" s="148" t="s">
        <v>92</v>
      </c>
      <c r="AY188" s="17" t="s">
        <v>185</v>
      </c>
      <c r="BE188" s="149">
        <f>IF(N188="základní",J188,0)</f>
        <v>0</v>
      </c>
      <c r="BF188" s="149">
        <f>IF(N188="snížená",J188,0)</f>
        <v>0</v>
      </c>
      <c r="BG188" s="149">
        <f>IF(N188="zákl. přenesená",J188,0)</f>
        <v>0</v>
      </c>
      <c r="BH188" s="149">
        <f>IF(N188="sníž. přenesená",J188,0)</f>
        <v>0</v>
      </c>
      <c r="BI188" s="149">
        <f>IF(N188="nulová",J188,0)</f>
        <v>0</v>
      </c>
      <c r="BJ188" s="17" t="s">
        <v>92</v>
      </c>
      <c r="BK188" s="149">
        <f>ROUND(I188*H188,2)</f>
        <v>0</v>
      </c>
      <c r="BL188" s="17" t="s">
        <v>191</v>
      </c>
      <c r="BM188" s="148" t="s">
        <v>270</v>
      </c>
    </row>
    <row r="189" spans="2:65" s="13" customFormat="1">
      <c r="B189" s="168"/>
      <c r="D189" s="151" t="s">
        <v>193</v>
      </c>
      <c r="E189" s="169" t="s">
        <v>1</v>
      </c>
      <c r="F189" s="170" t="s">
        <v>271</v>
      </c>
      <c r="H189" s="169" t="s">
        <v>1</v>
      </c>
      <c r="I189" s="171"/>
      <c r="L189" s="168"/>
      <c r="M189" s="172"/>
      <c r="T189" s="173"/>
      <c r="AT189" s="169" t="s">
        <v>193</v>
      </c>
      <c r="AU189" s="169" t="s">
        <v>92</v>
      </c>
      <c r="AV189" s="13" t="s">
        <v>84</v>
      </c>
      <c r="AW189" s="13" t="s">
        <v>32</v>
      </c>
      <c r="AX189" s="13" t="s">
        <v>76</v>
      </c>
      <c r="AY189" s="169" t="s">
        <v>185</v>
      </c>
    </row>
    <row r="190" spans="2:65" s="12" customFormat="1">
      <c r="B190" s="150"/>
      <c r="D190" s="151" t="s">
        <v>193</v>
      </c>
      <c r="E190" s="152" t="s">
        <v>1</v>
      </c>
      <c r="F190" s="153" t="s">
        <v>272</v>
      </c>
      <c r="H190" s="154">
        <v>10.199999999999999</v>
      </c>
      <c r="I190" s="155"/>
      <c r="L190" s="150"/>
      <c r="M190" s="156"/>
      <c r="T190" s="157"/>
      <c r="AT190" s="152" t="s">
        <v>193</v>
      </c>
      <c r="AU190" s="152" t="s">
        <v>92</v>
      </c>
      <c r="AV190" s="12" t="s">
        <v>92</v>
      </c>
      <c r="AW190" s="12" t="s">
        <v>32</v>
      </c>
      <c r="AX190" s="12" t="s">
        <v>76</v>
      </c>
      <c r="AY190" s="152" t="s">
        <v>185</v>
      </c>
    </row>
    <row r="191" spans="2:65" s="13" customFormat="1">
      <c r="B191" s="168"/>
      <c r="D191" s="151" t="s">
        <v>193</v>
      </c>
      <c r="E191" s="169" t="s">
        <v>1</v>
      </c>
      <c r="F191" s="170" t="s">
        <v>273</v>
      </c>
      <c r="H191" s="169" t="s">
        <v>1</v>
      </c>
      <c r="I191" s="171"/>
      <c r="L191" s="168"/>
      <c r="M191" s="172"/>
      <c r="T191" s="173"/>
      <c r="AT191" s="169" t="s">
        <v>193</v>
      </c>
      <c r="AU191" s="169" t="s">
        <v>92</v>
      </c>
      <c r="AV191" s="13" t="s">
        <v>84</v>
      </c>
      <c r="AW191" s="13" t="s">
        <v>32</v>
      </c>
      <c r="AX191" s="13" t="s">
        <v>76</v>
      </c>
      <c r="AY191" s="169" t="s">
        <v>185</v>
      </c>
    </row>
    <row r="192" spans="2:65" s="12" customFormat="1">
      <c r="B192" s="150"/>
      <c r="D192" s="151" t="s">
        <v>193</v>
      </c>
      <c r="E192" s="152" t="s">
        <v>1</v>
      </c>
      <c r="F192" s="153" t="s">
        <v>274</v>
      </c>
      <c r="H192" s="154">
        <v>6.2</v>
      </c>
      <c r="I192" s="155"/>
      <c r="L192" s="150"/>
      <c r="M192" s="156"/>
      <c r="T192" s="157"/>
      <c r="AT192" s="152" t="s">
        <v>193</v>
      </c>
      <c r="AU192" s="152" t="s">
        <v>92</v>
      </c>
      <c r="AV192" s="12" t="s">
        <v>92</v>
      </c>
      <c r="AW192" s="12" t="s">
        <v>32</v>
      </c>
      <c r="AX192" s="12" t="s">
        <v>76</v>
      </c>
      <c r="AY192" s="152" t="s">
        <v>185</v>
      </c>
    </row>
    <row r="193" spans="2:65" s="13" customFormat="1">
      <c r="B193" s="168"/>
      <c r="D193" s="151" t="s">
        <v>193</v>
      </c>
      <c r="E193" s="169" t="s">
        <v>1</v>
      </c>
      <c r="F193" s="170" t="s">
        <v>275</v>
      </c>
      <c r="H193" s="169" t="s">
        <v>1</v>
      </c>
      <c r="I193" s="171"/>
      <c r="L193" s="168"/>
      <c r="M193" s="172"/>
      <c r="T193" s="173"/>
      <c r="AT193" s="169" t="s">
        <v>193</v>
      </c>
      <c r="AU193" s="169" t="s">
        <v>92</v>
      </c>
      <c r="AV193" s="13" t="s">
        <v>84</v>
      </c>
      <c r="AW193" s="13" t="s">
        <v>32</v>
      </c>
      <c r="AX193" s="13" t="s">
        <v>76</v>
      </c>
      <c r="AY193" s="169" t="s">
        <v>185</v>
      </c>
    </row>
    <row r="194" spans="2:65" s="12" customFormat="1">
      <c r="B194" s="150"/>
      <c r="D194" s="151" t="s">
        <v>193</v>
      </c>
      <c r="E194" s="152" t="s">
        <v>1</v>
      </c>
      <c r="F194" s="153" t="s">
        <v>276</v>
      </c>
      <c r="H194" s="154">
        <v>17.5</v>
      </c>
      <c r="I194" s="155"/>
      <c r="L194" s="150"/>
      <c r="M194" s="156"/>
      <c r="T194" s="157"/>
      <c r="AT194" s="152" t="s">
        <v>193</v>
      </c>
      <c r="AU194" s="152" t="s">
        <v>92</v>
      </c>
      <c r="AV194" s="12" t="s">
        <v>92</v>
      </c>
      <c r="AW194" s="12" t="s">
        <v>32</v>
      </c>
      <c r="AX194" s="12" t="s">
        <v>76</v>
      </c>
      <c r="AY194" s="152" t="s">
        <v>185</v>
      </c>
    </row>
    <row r="195" spans="2:65" s="13" customFormat="1">
      <c r="B195" s="168"/>
      <c r="D195" s="151" t="s">
        <v>193</v>
      </c>
      <c r="E195" s="169" t="s">
        <v>1</v>
      </c>
      <c r="F195" s="170" t="s">
        <v>277</v>
      </c>
      <c r="H195" s="169" t="s">
        <v>1</v>
      </c>
      <c r="I195" s="171"/>
      <c r="L195" s="168"/>
      <c r="M195" s="172"/>
      <c r="T195" s="173"/>
      <c r="AT195" s="169" t="s">
        <v>193</v>
      </c>
      <c r="AU195" s="169" t="s">
        <v>92</v>
      </c>
      <c r="AV195" s="13" t="s">
        <v>84</v>
      </c>
      <c r="AW195" s="13" t="s">
        <v>32</v>
      </c>
      <c r="AX195" s="13" t="s">
        <v>76</v>
      </c>
      <c r="AY195" s="169" t="s">
        <v>185</v>
      </c>
    </row>
    <row r="196" spans="2:65" s="12" customFormat="1">
      <c r="B196" s="150"/>
      <c r="D196" s="151" t="s">
        <v>193</v>
      </c>
      <c r="E196" s="152" t="s">
        <v>1</v>
      </c>
      <c r="F196" s="153" t="s">
        <v>278</v>
      </c>
      <c r="H196" s="154">
        <v>118.9</v>
      </c>
      <c r="I196" s="155"/>
      <c r="L196" s="150"/>
      <c r="M196" s="156"/>
      <c r="T196" s="157"/>
      <c r="AT196" s="152" t="s">
        <v>193</v>
      </c>
      <c r="AU196" s="152" t="s">
        <v>92</v>
      </c>
      <c r="AV196" s="12" t="s">
        <v>92</v>
      </c>
      <c r="AW196" s="12" t="s">
        <v>32</v>
      </c>
      <c r="AX196" s="12" t="s">
        <v>76</v>
      </c>
      <c r="AY196" s="152" t="s">
        <v>185</v>
      </c>
    </row>
    <row r="197" spans="2:65" s="13" customFormat="1">
      <c r="B197" s="168"/>
      <c r="D197" s="151" t="s">
        <v>193</v>
      </c>
      <c r="E197" s="169" t="s">
        <v>1</v>
      </c>
      <c r="F197" s="170" t="s">
        <v>279</v>
      </c>
      <c r="H197" s="169" t="s">
        <v>1</v>
      </c>
      <c r="I197" s="171"/>
      <c r="L197" s="168"/>
      <c r="M197" s="172"/>
      <c r="T197" s="173"/>
      <c r="AT197" s="169" t="s">
        <v>193</v>
      </c>
      <c r="AU197" s="169" t="s">
        <v>92</v>
      </c>
      <c r="AV197" s="13" t="s">
        <v>84</v>
      </c>
      <c r="AW197" s="13" t="s">
        <v>32</v>
      </c>
      <c r="AX197" s="13" t="s">
        <v>76</v>
      </c>
      <c r="AY197" s="169" t="s">
        <v>185</v>
      </c>
    </row>
    <row r="198" spans="2:65" s="12" customFormat="1">
      <c r="B198" s="150"/>
      <c r="D198" s="151" t="s">
        <v>193</v>
      </c>
      <c r="E198" s="152" t="s">
        <v>1</v>
      </c>
      <c r="F198" s="153" t="s">
        <v>280</v>
      </c>
      <c r="H198" s="154">
        <v>5</v>
      </c>
      <c r="I198" s="155"/>
      <c r="L198" s="150"/>
      <c r="M198" s="156"/>
      <c r="T198" s="157"/>
      <c r="AT198" s="152" t="s">
        <v>193</v>
      </c>
      <c r="AU198" s="152" t="s">
        <v>92</v>
      </c>
      <c r="AV198" s="12" t="s">
        <v>92</v>
      </c>
      <c r="AW198" s="12" t="s">
        <v>32</v>
      </c>
      <c r="AX198" s="12" t="s">
        <v>76</v>
      </c>
      <c r="AY198" s="152" t="s">
        <v>185</v>
      </c>
    </row>
    <row r="199" spans="2:65" s="15" customFormat="1">
      <c r="B199" s="181"/>
      <c r="D199" s="151" t="s">
        <v>193</v>
      </c>
      <c r="E199" s="182" t="s">
        <v>1</v>
      </c>
      <c r="F199" s="183" t="s">
        <v>281</v>
      </c>
      <c r="H199" s="184">
        <v>157.80000000000001</v>
      </c>
      <c r="I199" s="185"/>
      <c r="L199" s="181"/>
      <c r="M199" s="186"/>
      <c r="T199" s="187"/>
      <c r="AT199" s="182" t="s">
        <v>193</v>
      </c>
      <c r="AU199" s="182" t="s">
        <v>92</v>
      </c>
      <c r="AV199" s="15" t="s">
        <v>111</v>
      </c>
      <c r="AW199" s="15" t="s">
        <v>32</v>
      </c>
      <c r="AX199" s="15" t="s">
        <v>76</v>
      </c>
      <c r="AY199" s="182" t="s">
        <v>185</v>
      </c>
    </row>
    <row r="200" spans="2:65" s="13" customFormat="1">
      <c r="B200" s="168"/>
      <c r="D200" s="151" t="s">
        <v>193</v>
      </c>
      <c r="E200" s="169" t="s">
        <v>1</v>
      </c>
      <c r="F200" s="170" t="s">
        <v>282</v>
      </c>
      <c r="H200" s="169" t="s">
        <v>1</v>
      </c>
      <c r="I200" s="171"/>
      <c r="L200" s="168"/>
      <c r="M200" s="172"/>
      <c r="T200" s="173"/>
      <c r="AT200" s="169" t="s">
        <v>193</v>
      </c>
      <c r="AU200" s="169" t="s">
        <v>92</v>
      </c>
      <c r="AV200" s="13" t="s">
        <v>84</v>
      </c>
      <c r="AW200" s="13" t="s">
        <v>32</v>
      </c>
      <c r="AX200" s="13" t="s">
        <v>76</v>
      </c>
      <c r="AY200" s="169" t="s">
        <v>185</v>
      </c>
    </row>
    <row r="201" spans="2:65" s="12" customFormat="1">
      <c r="B201" s="150"/>
      <c r="D201" s="151" t="s">
        <v>193</v>
      </c>
      <c r="E201" s="152" t="s">
        <v>1</v>
      </c>
      <c r="F201" s="153" t="s">
        <v>283</v>
      </c>
      <c r="H201" s="154">
        <v>10.1</v>
      </c>
      <c r="I201" s="155"/>
      <c r="L201" s="150"/>
      <c r="M201" s="156"/>
      <c r="T201" s="157"/>
      <c r="AT201" s="152" t="s">
        <v>193</v>
      </c>
      <c r="AU201" s="152" t="s">
        <v>92</v>
      </c>
      <c r="AV201" s="12" t="s">
        <v>92</v>
      </c>
      <c r="AW201" s="12" t="s">
        <v>32</v>
      </c>
      <c r="AX201" s="12" t="s">
        <v>76</v>
      </c>
      <c r="AY201" s="152" t="s">
        <v>185</v>
      </c>
    </row>
    <row r="202" spans="2:65" s="15" customFormat="1">
      <c r="B202" s="181"/>
      <c r="D202" s="151" t="s">
        <v>193</v>
      </c>
      <c r="E202" s="182" t="s">
        <v>1</v>
      </c>
      <c r="F202" s="183" t="s">
        <v>281</v>
      </c>
      <c r="H202" s="184">
        <v>10.1</v>
      </c>
      <c r="I202" s="185"/>
      <c r="L202" s="181"/>
      <c r="M202" s="186"/>
      <c r="T202" s="187"/>
      <c r="AT202" s="182" t="s">
        <v>193</v>
      </c>
      <c r="AU202" s="182" t="s">
        <v>92</v>
      </c>
      <c r="AV202" s="15" t="s">
        <v>111</v>
      </c>
      <c r="AW202" s="15" t="s">
        <v>32</v>
      </c>
      <c r="AX202" s="15" t="s">
        <v>76</v>
      </c>
      <c r="AY202" s="182" t="s">
        <v>185</v>
      </c>
    </row>
    <row r="203" spans="2:65" s="14" customFormat="1">
      <c r="B203" s="174"/>
      <c r="D203" s="151" t="s">
        <v>193</v>
      </c>
      <c r="E203" s="175" t="s">
        <v>1</v>
      </c>
      <c r="F203" s="176" t="s">
        <v>265</v>
      </c>
      <c r="H203" s="177">
        <v>167.9</v>
      </c>
      <c r="I203" s="178"/>
      <c r="L203" s="174"/>
      <c r="M203" s="179"/>
      <c r="T203" s="180"/>
      <c r="AT203" s="175" t="s">
        <v>193</v>
      </c>
      <c r="AU203" s="175" t="s">
        <v>92</v>
      </c>
      <c r="AV203" s="14" t="s">
        <v>191</v>
      </c>
      <c r="AW203" s="14" t="s">
        <v>32</v>
      </c>
      <c r="AX203" s="14" t="s">
        <v>84</v>
      </c>
      <c r="AY203" s="175" t="s">
        <v>185</v>
      </c>
    </row>
    <row r="204" spans="2:65" s="1" customFormat="1" ht="24.2" customHeight="1">
      <c r="B204" s="136"/>
      <c r="C204" s="158" t="s">
        <v>284</v>
      </c>
      <c r="D204" s="158" t="s">
        <v>231</v>
      </c>
      <c r="E204" s="159" t="s">
        <v>285</v>
      </c>
      <c r="F204" s="160" t="s">
        <v>286</v>
      </c>
      <c r="G204" s="161" t="s">
        <v>190</v>
      </c>
      <c r="H204" s="162">
        <v>186.91399999999999</v>
      </c>
      <c r="I204" s="163"/>
      <c r="J204" s="164">
        <f>ROUND(I204*H204,2)</f>
        <v>0</v>
      </c>
      <c r="K204" s="160" t="s">
        <v>198</v>
      </c>
      <c r="L204" s="165"/>
      <c r="M204" s="166" t="s">
        <v>1</v>
      </c>
      <c r="N204" s="167" t="s">
        <v>42</v>
      </c>
      <c r="P204" s="146">
        <f>O204*H204</f>
        <v>0</v>
      </c>
      <c r="Q204" s="146">
        <v>5.0000000000000001E-4</v>
      </c>
      <c r="R204" s="146">
        <f>Q204*H204</f>
        <v>9.3456999999999998E-2</v>
      </c>
      <c r="S204" s="146">
        <v>0</v>
      </c>
      <c r="T204" s="147">
        <f>S204*H204</f>
        <v>0</v>
      </c>
      <c r="AR204" s="148" t="s">
        <v>222</v>
      </c>
      <c r="AT204" s="148" t="s">
        <v>231</v>
      </c>
      <c r="AU204" s="148" t="s">
        <v>92</v>
      </c>
      <c r="AY204" s="17" t="s">
        <v>185</v>
      </c>
      <c r="BE204" s="149">
        <f>IF(N204="základní",J204,0)</f>
        <v>0</v>
      </c>
      <c r="BF204" s="149">
        <f>IF(N204="snížená",J204,0)</f>
        <v>0</v>
      </c>
      <c r="BG204" s="149">
        <f>IF(N204="zákl. přenesená",J204,0)</f>
        <v>0</v>
      </c>
      <c r="BH204" s="149">
        <f>IF(N204="sníž. přenesená",J204,0)</f>
        <v>0</v>
      </c>
      <c r="BI204" s="149">
        <f>IF(N204="nulová",J204,0)</f>
        <v>0</v>
      </c>
      <c r="BJ204" s="17" t="s">
        <v>92</v>
      </c>
      <c r="BK204" s="149">
        <f>ROUND(I204*H204,2)</f>
        <v>0</v>
      </c>
      <c r="BL204" s="17" t="s">
        <v>191</v>
      </c>
      <c r="BM204" s="148" t="s">
        <v>287</v>
      </c>
    </row>
    <row r="205" spans="2:65" s="12" customFormat="1">
      <c r="B205" s="150"/>
      <c r="D205" s="151" t="s">
        <v>193</v>
      </c>
      <c r="F205" s="153" t="s">
        <v>288</v>
      </c>
      <c r="H205" s="154">
        <v>186.91399999999999</v>
      </c>
      <c r="I205" s="155"/>
      <c r="L205" s="150"/>
      <c r="M205" s="156"/>
      <c r="T205" s="157"/>
      <c r="AT205" s="152" t="s">
        <v>193</v>
      </c>
      <c r="AU205" s="152" t="s">
        <v>92</v>
      </c>
      <c r="AV205" s="12" t="s">
        <v>92</v>
      </c>
      <c r="AW205" s="12" t="s">
        <v>3</v>
      </c>
      <c r="AX205" s="12" t="s">
        <v>84</v>
      </c>
      <c r="AY205" s="152" t="s">
        <v>185</v>
      </c>
    </row>
    <row r="206" spans="2:65" s="1" customFormat="1" ht="24.2" customHeight="1">
      <c r="B206" s="136"/>
      <c r="C206" s="158" t="s">
        <v>289</v>
      </c>
      <c r="D206" s="158" t="s">
        <v>231</v>
      </c>
      <c r="E206" s="159" t="s">
        <v>290</v>
      </c>
      <c r="F206" s="160" t="s">
        <v>291</v>
      </c>
      <c r="G206" s="161" t="s">
        <v>190</v>
      </c>
      <c r="H206" s="162">
        <v>11.962999999999999</v>
      </c>
      <c r="I206" s="163"/>
      <c r="J206" s="164">
        <f>ROUND(I206*H206,2)</f>
        <v>0</v>
      </c>
      <c r="K206" s="160" t="s">
        <v>198</v>
      </c>
      <c r="L206" s="165"/>
      <c r="M206" s="166" t="s">
        <v>1</v>
      </c>
      <c r="N206" s="167" t="s">
        <v>42</v>
      </c>
      <c r="P206" s="146">
        <f>O206*H206</f>
        <v>0</v>
      </c>
      <c r="Q206" s="146">
        <v>2.9999999999999997E-4</v>
      </c>
      <c r="R206" s="146">
        <f>Q206*H206</f>
        <v>3.5888999999999995E-3</v>
      </c>
      <c r="S206" s="146">
        <v>0</v>
      </c>
      <c r="T206" s="147">
        <f>S206*H206</f>
        <v>0</v>
      </c>
      <c r="AR206" s="148" t="s">
        <v>222</v>
      </c>
      <c r="AT206" s="148" t="s">
        <v>231</v>
      </c>
      <c r="AU206" s="148" t="s">
        <v>92</v>
      </c>
      <c r="AY206" s="17" t="s">
        <v>185</v>
      </c>
      <c r="BE206" s="149">
        <f>IF(N206="základní",J206,0)</f>
        <v>0</v>
      </c>
      <c r="BF206" s="149">
        <f>IF(N206="snížená",J206,0)</f>
        <v>0</v>
      </c>
      <c r="BG206" s="149">
        <f>IF(N206="zákl. přenesená",J206,0)</f>
        <v>0</v>
      </c>
      <c r="BH206" s="149">
        <f>IF(N206="sníž. přenesená",J206,0)</f>
        <v>0</v>
      </c>
      <c r="BI206" s="149">
        <f>IF(N206="nulová",J206,0)</f>
        <v>0</v>
      </c>
      <c r="BJ206" s="17" t="s">
        <v>92</v>
      </c>
      <c r="BK206" s="149">
        <f>ROUND(I206*H206,2)</f>
        <v>0</v>
      </c>
      <c r="BL206" s="17" t="s">
        <v>191</v>
      </c>
      <c r="BM206" s="148" t="s">
        <v>292</v>
      </c>
    </row>
    <row r="207" spans="2:65" s="12" customFormat="1">
      <c r="B207" s="150"/>
      <c r="D207" s="151" t="s">
        <v>193</v>
      </c>
      <c r="F207" s="153" t="s">
        <v>293</v>
      </c>
      <c r="H207" s="154">
        <v>11.962999999999999</v>
      </c>
      <c r="I207" s="155"/>
      <c r="L207" s="150"/>
      <c r="M207" s="156"/>
      <c r="T207" s="157"/>
      <c r="AT207" s="152" t="s">
        <v>193</v>
      </c>
      <c r="AU207" s="152" t="s">
        <v>92</v>
      </c>
      <c r="AV207" s="12" t="s">
        <v>92</v>
      </c>
      <c r="AW207" s="12" t="s">
        <v>3</v>
      </c>
      <c r="AX207" s="12" t="s">
        <v>84</v>
      </c>
      <c r="AY207" s="152" t="s">
        <v>185</v>
      </c>
    </row>
    <row r="208" spans="2:65" s="1" customFormat="1" ht="24.2" customHeight="1">
      <c r="B208" s="136"/>
      <c r="C208" s="137" t="s">
        <v>294</v>
      </c>
      <c r="D208" s="137" t="s">
        <v>187</v>
      </c>
      <c r="E208" s="138" t="s">
        <v>295</v>
      </c>
      <c r="F208" s="139" t="s">
        <v>296</v>
      </c>
      <c r="G208" s="140" t="s">
        <v>197</v>
      </c>
      <c r="H208" s="141">
        <v>2.7</v>
      </c>
      <c r="I208" s="142"/>
      <c r="J208" s="143">
        <f>ROUND(I208*H208,2)</f>
        <v>0</v>
      </c>
      <c r="K208" s="139" t="s">
        <v>198</v>
      </c>
      <c r="L208" s="32"/>
      <c r="M208" s="144" t="s">
        <v>1</v>
      </c>
      <c r="N208" s="145" t="s">
        <v>42</v>
      </c>
      <c r="P208" s="146">
        <f>O208*H208</f>
        <v>0</v>
      </c>
      <c r="Q208" s="146">
        <v>2.5018699999999998</v>
      </c>
      <c r="R208" s="146">
        <f>Q208*H208</f>
        <v>6.7550489999999996</v>
      </c>
      <c r="S208" s="146">
        <v>0</v>
      </c>
      <c r="T208" s="147">
        <f>S208*H208</f>
        <v>0</v>
      </c>
      <c r="AR208" s="148" t="s">
        <v>191</v>
      </c>
      <c r="AT208" s="148" t="s">
        <v>187</v>
      </c>
      <c r="AU208" s="148" t="s">
        <v>92</v>
      </c>
      <c r="AY208" s="17" t="s">
        <v>185</v>
      </c>
      <c r="BE208" s="149">
        <f>IF(N208="základní",J208,0)</f>
        <v>0</v>
      </c>
      <c r="BF208" s="149">
        <f>IF(N208="snížená",J208,0)</f>
        <v>0</v>
      </c>
      <c r="BG208" s="149">
        <f>IF(N208="zákl. přenesená",J208,0)</f>
        <v>0</v>
      </c>
      <c r="BH208" s="149">
        <f>IF(N208="sníž. přenesená",J208,0)</f>
        <v>0</v>
      </c>
      <c r="BI208" s="149">
        <f>IF(N208="nulová",J208,0)</f>
        <v>0</v>
      </c>
      <c r="BJ208" s="17" t="s">
        <v>92</v>
      </c>
      <c r="BK208" s="149">
        <f>ROUND(I208*H208,2)</f>
        <v>0</v>
      </c>
      <c r="BL208" s="17" t="s">
        <v>191</v>
      </c>
      <c r="BM208" s="148" t="s">
        <v>297</v>
      </c>
    </row>
    <row r="209" spans="2:65" s="12" customFormat="1">
      <c r="B209" s="150"/>
      <c r="D209" s="151" t="s">
        <v>193</v>
      </c>
      <c r="E209" s="152" t="s">
        <v>1</v>
      </c>
      <c r="F209" s="153" t="s">
        <v>298</v>
      </c>
      <c r="H209" s="154">
        <v>2.7</v>
      </c>
      <c r="I209" s="155"/>
      <c r="L209" s="150"/>
      <c r="M209" s="156"/>
      <c r="T209" s="157"/>
      <c r="AT209" s="152" t="s">
        <v>193</v>
      </c>
      <c r="AU209" s="152" t="s">
        <v>92</v>
      </c>
      <c r="AV209" s="12" t="s">
        <v>92</v>
      </c>
      <c r="AW209" s="12" t="s">
        <v>32</v>
      </c>
      <c r="AX209" s="12" t="s">
        <v>84</v>
      </c>
      <c r="AY209" s="152" t="s">
        <v>185</v>
      </c>
    </row>
    <row r="210" spans="2:65" s="11" customFormat="1" ht="22.9" customHeight="1">
      <c r="B210" s="124"/>
      <c r="D210" s="125" t="s">
        <v>75</v>
      </c>
      <c r="E210" s="134" t="s">
        <v>111</v>
      </c>
      <c r="F210" s="134" t="s">
        <v>299</v>
      </c>
      <c r="I210" s="127"/>
      <c r="J210" s="135">
        <f>BK210</f>
        <v>0</v>
      </c>
      <c r="L210" s="124"/>
      <c r="M210" s="129"/>
      <c r="P210" s="130">
        <f>SUM(P211:P362)</f>
        <v>0</v>
      </c>
      <c r="R210" s="130">
        <f>SUM(R211:R362)</f>
        <v>328.33716306999997</v>
      </c>
      <c r="T210" s="131">
        <f>SUM(T211:T362)</f>
        <v>0</v>
      </c>
      <c r="AR210" s="125" t="s">
        <v>84</v>
      </c>
      <c r="AT210" s="132" t="s">
        <v>75</v>
      </c>
      <c r="AU210" s="132" t="s">
        <v>84</v>
      </c>
      <c r="AY210" s="125" t="s">
        <v>185</v>
      </c>
      <c r="BK210" s="133">
        <f>SUM(BK211:BK362)</f>
        <v>0</v>
      </c>
    </row>
    <row r="211" spans="2:65" s="1" customFormat="1" ht="24.2" customHeight="1">
      <c r="B211" s="136"/>
      <c r="C211" s="137" t="s">
        <v>300</v>
      </c>
      <c r="D211" s="137" t="s">
        <v>187</v>
      </c>
      <c r="E211" s="138" t="s">
        <v>301</v>
      </c>
      <c r="F211" s="139" t="s">
        <v>302</v>
      </c>
      <c r="G211" s="140" t="s">
        <v>197</v>
      </c>
      <c r="H211" s="141">
        <v>4.9320000000000004</v>
      </c>
      <c r="I211" s="142"/>
      <c r="J211" s="143">
        <f>ROUND(I211*H211,2)</f>
        <v>0</v>
      </c>
      <c r="K211" s="139" t="s">
        <v>198</v>
      </c>
      <c r="L211" s="32"/>
      <c r="M211" s="144" t="s">
        <v>1</v>
      </c>
      <c r="N211" s="145" t="s">
        <v>42</v>
      </c>
      <c r="P211" s="146">
        <f>O211*H211</f>
        <v>0</v>
      </c>
      <c r="Q211" s="146">
        <v>1.8774999999999999</v>
      </c>
      <c r="R211" s="146">
        <f>Q211*H211</f>
        <v>9.2598300000000009</v>
      </c>
      <c r="S211" s="146">
        <v>0</v>
      </c>
      <c r="T211" s="147">
        <f>S211*H211</f>
        <v>0</v>
      </c>
      <c r="AR211" s="148" t="s">
        <v>191</v>
      </c>
      <c r="AT211" s="148" t="s">
        <v>187</v>
      </c>
      <c r="AU211" s="148" t="s">
        <v>92</v>
      </c>
      <c r="AY211" s="17" t="s">
        <v>185</v>
      </c>
      <c r="BE211" s="149">
        <f>IF(N211="základní",J211,0)</f>
        <v>0</v>
      </c>
      <c r="BF211" s="149">
        <f>IF(N211="snížená",J211,0)</f>
        <v>0</v>
      </c>
      <c r="BG211" s="149">
        <f>IF(N211="zákl. přenesená",J211,0)</f>
        <v>0</v>
      </c>
      <c r="BH211" s="149">
        <f>IF(N211="sníž. přenesená",J211,0)</f>
        <v>0</v>
      </c>
      <c r="BI211" s="149">
        <f>IF(N211="nulová",J211,0)</f>
        <v>0</v>
      </c>
      <c r="BJ211" s="17" t="s">
        <v>92</v>
      </c>
      <c r="BK211" s="149">
        <f>ROUND(I211*H211,2)</f>
        <v>0</v>
      </c>
      <c r="BL211" s="17" t="s">
        <v>191</v>
      </c>
      <c r="BM211" s="148" t="s">
        <v>303</v>
      </c>
    </row>
    <row r="212" spans="2:65" s="13" customFormat="1">
      <c r="B212" s="168"/>
      <c r="D212" s="151" t="s">
        <v>193</v>
      </c>
      <c r="E212" s="169" t="s">
        <v>1</v>
      </c>
      <c r="F212" s="170" t="s">
        <v>304</v>
      </c>
      <c r="H212" s="169" t="s">
        <v>1</v>
      </c>
      <c r="I212" s="171"/>
      <c r="L212" s="168"/>
      <c r="M212" s="172"/>
      <c r="T212" s="173"/>
      <c r="AT212" s="169" t="s">
        <v>193</v>
      </c>
      <c r="AU212" s="169" t="s">
        <v>92</v>
      </c>
      <c r="AV212" s="13" t="s">
        <v>84</v>
      </c>
      <c r="AW212" s="13" t="s">
        <v>32</v>
      </c>
      <c r="AX212" s="13" t="s">
        <v>76</v>
      </c>
      <c r="AY212" s="169" t="s">
        <v>185</v>
      </c>
    </row>
    <row r="213" spans="2:65" s="12" customFormat="1">
      <c r="B213" s="150"/>
      <c r="D213" s="151" t="s">
        <v>193</v>
      </c>
      <c r="E213" s="152" t="s">
        <v>1</v>
      </c>
      <c r="F213" s="153" t="s">
        <v>305</v>
      </c>
      <c r="H213" s="154">
        <v>0.627</v>
      </c>
      <c r="I213" s="155"/>
      <c r="L213" s="150"/>
      <c r="M213" s="156"/>
      <c r="T213" s="157"/>
      <c r="AT213" s="152" t="s">
        <v>193</v>
      </c>
      <c r="AU213" s="152" t="s">
        <v>92</v>
      </c>
      <c r="AV213" s="12" t="s">
        <v>92</v>
      </c>
      <c r="AW213" s="12" t="s">
        <v>32</v>
      </c>
      <c r="AX213" s="12" t="s">
        <v>76</v>
      </c>
      <c r="AY213" s="152" t="s">
        <v>185</v>
      </c>
    </row>
    <row r="214" spans="2:65" s="12" customFormat="1">
      <c r="B214" s="150"/>
      <c r="D214" s="151" t="s">
        <v>193</v>
      </c>
      <c r="E214" s="152" t="s">
        <v>1</v>
      </c>
      <c r="F214" s="153" t="s">
        <v>306</v>
      </c>
      <c r="H214" s="154">
        <v>4.3049999999999997</v>
      </c>
      <c r="I214" s="155"/>
      <c r="L214" s="150"/>
      <c r="M214" s="156"/>
      <c r="T214" s="157"/>
      <c r="AT214" s="152" t="s">
        <v>193</v>
      </c>
      <c r="AU214" s="152" t="s">
        <v>92</v>
      </c>
      <c r="AV214" s="12" t="s">
        <v>92</v>
      </c>
      <c r="AW214" s="12" t="s">
        <v>32</v>
      </c>
      <c r="AX214" s="12" t="s">
        <v>76</v>
      </c>
      <c r="AY214" s="152" t="s">
        <v>185</v>
      </c>
    </row>
    <row r="215" spans="2:65" s="14" customFormat="1">
      <c r="B215" s="174"/>
      <c r="D215" s="151" t="s">
        <v>193</v>
      </c>
      <c r="E215" s="175" t="s">
        <v>1</v>
      </c>
      <c r="F215" s="176" t="s">
        <v>265</v>
      </c>
      <c r="H215" s="177">
        <v>4.9320000000000004</v>
      </c>
      <c r="I215" s="178"/>
      <c r="L215" s="174"/>
      <c r="M215" s="179"/>
      <c r="T215" s="180"/>
      <c r="AT215" s="175" t="s">
        <v>193</v>
      </c>
      <c r="AU215" s="175" t="s">
        <v>92</v>
      </c>
      <c r="AV215" s="14" t="s">
        <v>191</v>
      </c>
      <c r="AW215" s="14" t="s">
        <v>32</v>
      </c>
      <c r="AX215" s="14" t="s">
        <v>84</v>
      </c>
      <c r="AY215" s="175" t="s">
        <v>185</v>
      </c>
    </row>
    <row r="216" spans="2:65" s="1" customFormat="1" ht="24.2" customHeight="1">
      <c r="B216" s="136"/>
      <c r="C216" s="137" t="s">
        <v>307</v>
      </c>
      <c r="D216" s="137" t="s">
        <v>187</v>
      </c>
      <c r="E216" s="138" t="s">
        <v>301</v>
      </c>
      <c r="F216" s="139" t="s">
        <v>302</v>
      </c>
      <c r="G216" s="140" t="s">
        <v>197</v>
      </c>
      <c r="H216" s="141">
        <v>53.597000000000001</v>
      </c>
      <c r="I216" s="142"/>
      <c r="J216" s="143">
        <f>ROUND(I216*H216,2)</f>
        <v>0</v>
      </c>
      <c r="K216" s="139" t="s">
        <v>198</v>
      </c>
      <c r="L216" s="32"/>
      <c r="M216" s="144" t="s">
        <v>1</v>
      </c>
      <c r="N216" s="145" t="s">
        <v>42</v>
      </c>
      <c r="P216" s="146">
        <f>O216*H216</f>
        <v>0</v>
      </c>
      <c r="Q216" s="146">
        <v>1.8774999999999999</v>
      </c>
      <c r="R216" s="146">
        <f>Q216*H216</f>
        <v>100.6283675</v>
      </c>
      <c r="S216" s="146">
        <v>0</v>
      </c>
      <c r="T216" s="147">
        <f>S216*H216</f>
        <v>0</v>
      </c>
      <c r="AR216" s="148" t="s">
        <v>191</v>
      </c>
      <c r="AT216" s="148" t="s">
        <v>187</v>
      </c>
      <c r="AU216" s="148" t="s">
        <v>92</v>
      </c>
      <c r="AY216" s="17" t="s">
        <v>185</v>
      </c>
      <c r="BE216" s="149">
        <f>IF(N216="základní",J216,0)</f>
        <v>0</v>
      </c>
      <c r="BF216" s="149">
        <f>IF(N216="snížená",J216,0)</f>
        <v>0</v>
      </c>
      <c r="BG216" s="149">
        <f>IF(N216="zákl. přenesená",J216,0)</f>
        <v>0</v>
      </c>
      <c r="BH216" s="149">
        <f>IF(N216="sníž. přenesená",J216,0)</f>
        <v>0</v>
      </c>
      <c r="BI216" s="149">
        <f>IF(N216="nulová",J216,0)</f>
        <v>0</v>
      </c>
      <c r="BJ216" s="17" t="s">
        <v>92</v>
      </c>
      <c r="BK216" s="149">
        <f>ROUND(I216*H216,2)</f>
        <v>0</v>
      </c>
      <c r="BL216" s="17" t="s">
        <v>191</v>
      </c>
      <c r="BM216" s="148" t="s">
        <v>308</v>
      </c>
    </row>
    <row r="217" spans="2:65" s="13" customFormat="1">
      <c r="B217" s="168"/>
      <c r="D217" s="151" t="s">
        <v>193</v>
      </c>
      <c r="E217" s="169" t="s">
        <v>1</v>
      </c>
      <c r="F217" s="170" t="s">
        <v>309</v>
      </c>
      <c r="H217" s="169" t="s">
        <v>1</v>
      </c>
      <c r="I217" s="171"/>
      <c r="L217" s="168"/>
      <c r="M217" s="172"/>
      <c r="T217" s="173"/>
      <c r="AT217" s="169" t="s">
        <v>193</v>
      </c>
      <c r="AU217" s="169" t="s">
        <v>92</v>
      </c>
      <c r="AV217" s="13" t="s">
        <v>84</v>
      </c>
      <c r="AW217" s="13" t="s">
        <v>32</v>
      </c>
      <c r="AX217" s="13" t="s">
        <v>76</v>
      </c>
      <c r="AY217" s="169" t="s">
        <v>185</v>
      </c>
    </row>
    <row r="218" spans="2:65" s="12" customFormat="1">
      <c r="B218" s="150"/>
      <c r="D218" s="151" t="s">
        <v>193</v>
      </c>
      <c r="E218" s="152" t="s">
        <v>1</v>
      </c>
      <c r="F218" s="153" t="s">
        <v>310</v>
      </c>
      <c r="H218" s="154">
        <v>1.383</v>
      </c>
      <c r="I218" s="155"/>
      <c r="L218" s="150"/>
      <c r="M218" s="156"/>
      <c r="T218" s="157"/>
      <c r="AT218" s="152" t="s">
        <v>193</v>
      </c>
      <c r="AU218" s="152" t="s">
        <v>92</v>
      </c>
      <c r="AV218" s="12" t="s">
        <v>92</v>
      </c>
      <c r="AW218" s="12" t="s">
        <v>32</v>
      </c>
      <c r="AX218" s="12" t="s">
        <v>76</v>
      </c>
      <c r="AY218" s="152" t="s">
        <v>185</v>
      </c>
    </row>
    <row r="219" spans="2:65" s="12" customFormat="1">
      <c r="B219" s="150"/>
      <c r="D219" s="151" t="s">
        <v>193</v>
      </c>
      <c r="E219" s="152" t="s">
        <v>1</v>
      </c>
      <c r="F219" s="153" t="s">
        <v>311</v>
      </c>
      <c r="H219" s="154">
        <v>1.1339999999999999</v>
      </c>
      <c r="I219" s="155"/>
      <c r="L219" s="150"/>
      <c r="M219" s="156"/>
      <c r="T219" s="157"/>
      <c r="AT219" s="152" t="s">
        <v>193</v>
      </c>
      <c r="AU219" s="152" t="s">
        <v>92</v>
      </c>
      <c r="AV219" s="12" t="s">
        <v>92</v>
      </c>
      <c r="AW219" s="12" t="s">
        <v>32</v>
      </c>
      <c r="AX219" s="12" t="s">
        <v>76</v>
      </c>
      <c r="AY219" s="152" t="s">
        <v>185</v>
      </c>
    </row>
    <row r="220" spans="2:65" s="12" customFormat="1">
      <c r="B220" s="150"/>
      <c r="D220" s="151" t="s">
        <v>193</v>
      </c>
      <c r="E220" s="152" t="s">
        <v>1</v>
      </c>
      <c r="F220" s="153" t="s">
        <v>312</v>
      </c>
      <c r="H220" s="154">
        <v>1.496</v>
      </c>
      <c r="I220" s="155"/>
      <c r="L220" s="150"/>
      <c r="M220" s="156"/>
      <c r="T220" s="157"/>
      <c r="AT220" s="152" t="s">
        <v>193</v>
      </c>
      <c r="AU220" s="152" t="s">
        <v>92</v>
      </c>
      <c r="AV220" s="12" t="s">
        <v>92</v>
      </c>
      <c r="AW220" s="12" t="s">
        <v>32</v>
      </c>
      <c r="AX220" s="12" t="s">
        <v>76</v>
      </c>
      <c r="AY220" s="152" t="s">
        <v>185</v>
      </c>
    </row>
    <row r="221" spans="2:65" s="12" customFormat="1">
      <c r="B221" s="150"/>
      <c r="D221" s="151" t="s">
        <v>193</v>
      </c>
      <c r="E221" s="152" t="s">
        <v>1</v>
      </c>
      <c r="F221" s="153" t="s">
        <v>313</v>
      </c>
      <c r="H221" s="154">
        <v>1.54</v>
      </c>
      <c r="I221" s="155"/>
      <c r="L221" s="150"/>
      <c r="M221" s="156"/>
      <c r="T221" s="157"/>
      <c r="AT221" s="152" t="s">
        <v>193</v>
      </c>
      <c r="AU221" s="152" t="s">
        <v>92</v>
      </c>
      <c r="AV221" s="12" t="s">
        <v>92</v>
      </c>
      <c r="AW221" s="12" t="s">
        <v>32</v>
      </c>
      <c r="AX221" s="12" t="s">
        <v>76</v>
      </c>
      <c r="AY221" s="152" t="s">
        <v>185</v>
      </c>
    </row>
    <row r="222" spans="2:65" s="12" customFormat="1">
      <c r="B222" s="150"/>
      <c r="D222" s="151" t="s">
        <v>193</v>
      </c>
      <c r="E222" s="152" t="s">
        <v>1</v>
      </c>
      <c r="F222" s="153" t="s">
        <v>314</v>
      </c>
      <c r="H222" s="154">
        <v>0.88400000000000001</v>
      </c>
      <c r="I222" s="155"/>
      <c r="L222" s="150"/>
      <c r="M222" s="156"/>
      <c r="T222" s="157"/>
      <c r="AT222" s="152" t="s">
        <v>193</v>
      </c>
      <c r="AU222" s="152" t="s">
        <v>92</v>
      </c>
      <c r="AV222" s="12" t="s">
        <v>92</v>
      </c>
      <c r="AW222" s="12" t="s">
        <v>32</v>
      </c>
      <c r="AX222" s="12" t="s">
        <v>76</v>
      </c>
      <c r="AY222" s="152" t="s">
        <v>185</v>
      </c>
    </row>
    <row r="223" spans="2:65" s="12" customFormat="1">
      <c r="B223" s="150"/>
      <c r="D223" s="151" t="s">
        <v>193</v>
      </c>
      <c r="E223" s="152" t="s">
        <v>1</v>
      </c>
      <c r="F223" s="153" t="s">
        <v>312</v>
      </c>
      <c r="H223" s="154">
        <v>1.496</v>
      </c>
      <c r="I223" s="155"/>
      <c r="L223" s="150"/>
      <c r="M223" s="156"/>
      <c r="T223" s="157"/>
      <c r="AT223" s="152" t="s">
        <v>193</v>
      </c>
      <c r="AU223" s="152" t="s">
        <v>92</v>
      </c>
      <c r="AV223" s="12" t="s">
        <v>92</v>
      </c>
      <c r="AW223" s="12" t="s">
        <v>32</v>
      </c>
      <c r="AX223" s="12" t="s">
        <v>76</v>
      </c>
      <c r="AY223" s="152" t="s">
        <v>185</v>
      </c>
    </row>
    <row r="224" spans="2:65" s="12" customFormat="1">
      <c r="B224" s="150"/>
      <c r="D224" s="151" t="s">
        <v>193</v>
      </c>
      <c r="E224" s="152" t="s">
        <v>1</v>
      </c>
      <c r="F224" s="153" t="s">
        <v>315</v>
      </c>
      <c r="H224" s="154">
        <v>1.9159999999999999</v>
      </c>
      <c r="I224" s="155"/>
      <c r="L224" s="150"/>
      <c r="M224" s="156"/>
      <c r="T224" s="157"/>
      <c r="AT224" s="152" t="s">
        <v>193</v>
      </c>
      <c r="AU224" s="152" t="s">
        <v>92</v>
      </c>
      <c r="AV224" s="12" t="s">
        <v>92</v>
      </c>
      <c r="AW224" s="12" t="s">
        <v>32</v>
      </c>
      <c r="AX224" s="12" t="s">
        <v>76</v>
      </c>
      <c r="AY224" s="152" t="s">
        <v>185</v>
      </c>
    </row>
    <row r="225" spans="2:65" s="13" customFormat="1">
      <c r="B225" s="168"/>
      <c r="D225" s="151" t="s">
        <v>193</v>
      </c>
      <c r="E225" s="169" t="s">
        <v>1</v>
      </c>
      <c r="F225" s="170" t="s">
        <v>304</v>
      </c>
      <c r="H225" s="169" t="s">
        <v>1</v>
      </c>
      <c r="I225" s="171"/>
      <c r="L225" s="168"/>
      <c r="M225" s="172"/>
      <c r="T225" s="173"/>
      <c r="AT225" s="169" t="s">
        <v>193</v>
      </c>
      <c r="AU225" s="169" t="s">
        <v>92</v>
      </c>
      <c r="AV225" s="13" t="s">
        <v>84</v>
      </c>
      <c r="AW225" s="13" t="s">
        <v>32</v>
      </c>
      <c r="AX225" s="13" t="s">
        <v>76</v>
      </c>
      <c r="AY225" s="169" t="s">
        <v>185</v>
      </c>
    </row>
    <row r="226" spans="2:65" s="12" customFormat="1">
      <c r="B226" s="150"/>
      <c r="D226" s="151" t="s">
        <v>193</v>
      </c>
      <c r="E226" s="152" t="s">
        <v>1</v>
      </c>
      <c r="F226" s="153" t="s">
        <v>316</v>
      </c>
      <c r="H226" s="154">
        <v>0.627</v>
      </c>
      <c r="I226" s="155"/>
      <c r="L226" s="150"/>
      <c r="M226" s="156"/>
      <c r="T226" s="157"/>
      <c r="AT226" s="152" t="s">
        <v>193</v>
      </c>
      <c r="AU226" s="152" t="s">
        <v>92</v>
      </c>
      <c r="AV226" s="12" t="s">
        <v>92</v>
      </c>
      <c r="AW226" s="12" t="s">
        <v>32</v>
      </c>
      <c r="AX226" s="12" t="s">
        <v>76</v>
      </c>
      <c r="AY226" s="152" t="s">
        <v>185</v>
      </c>
    </row>
    <row r="227" spans="2:65" s="12" customFormat="1">
      <c r="B227" s="150"/>
      <c r="D227" s="151" t="s">
        <v>193</v>
      </c>
      <c r="E227" s="152" t="s">
        <v>1</v>
      </c>
      <c r="F227" s="153" t="s">
        <v>306</v>
      </c>
      <c r="H227" s="154">
        <v>4.3049999999999997</v>
      </c>
      <c r="I227" s="155"/>
      <c r="L227" s="150"/>
      <c r="M227" s="156"/>
      <c r="T227" s="157"/>
      <c r="AT227" s="152" t="s">
        <v>193</v>
      </c>
      <c r="AU227" s="152" t="s">
        <v>92</v>
      </c>
      <c r="AV227" s="12" t="s">
        <v>92</v>
      </c>
      <c r="AW227" s="12" t="s">
        <v>32</v>
      </c>
      <c r="AX227" s="12" t="s">
        <v>76</v>
      </c>
      <c r="AY227" s="152" t="s">
        <v>185</v>
      </c>
    </row>
    <row r="228" spans="2:65" s="13" customFormat="1">
      <c r="B228" s="168"/>
      <c r="D228" s="151" t="s">
        <v>193</v>
      </c>
      <c r="E228" s="169" t="s">
        <v>1</v>
      </c>
      <c r="F228" s="170" t="s">
        <v>317</v>
      </c>
      <c r="H228" s="169" t="s">
        <v>1</v>
      </c>
      <c r="I228" s="171"/>
      <c r="L228" s="168"/>
      <c r="M228" s="172"/>
      <c r="T228" s="173"/>
      <c r="AT228" s="169" t="s">
        <v>193</v>
      </c>
      <c r="AU228" s="169" t="s">
        <v>92</v>
      </c>
      <c r="AV228" s="13" t="s">
        <v>84</v>
      </c>
      <c r="AW228" s="13" t="s">
        <v>32</v>
      </c>
      <c r="AX228" s="13" t="s">
        <v>76</v>
      </c>
      <c r="AY228" s="169" t="s">
        <v>185</v>
      </c>
    </row>
    <row r="229" spans="2:65" s="12" customFormat="1">
      <c r="B229" s="150"/>
      <c r="D229" s="151" t="s">
        <v>193</v>
      </c>
      <c r="E229" s="152" t="s">
        <v>1</v>
      </c>
      <c r="F229" s="153" t="s">
        <v>318</v>
      </c>
      <c r="H229" s="154">
        <v>11.842000000000001</v>
      </c>
      <c r="I229" s="155"/>
      <c r="L229" s="150"/>
      <c r="M229" s="156"/>
      <c r="T229" s="157"/>
      <c r="AT229" s="152" t="s">
        <v>193</v>
      </c>
      <c r="AU229" s="152" t="s">
        <v>92</v>
      </c>
      <c r="AV229" s="12" t="s">
        <v>92</v>
      </c>
      <c r="AW229" s="12" t="s">
        <v>32</v>
      </c>
      <c r="AX229" s="12" t="s">
        <v>76</v>
      </c>
      <c r="AY229" s="152" t="s">
        <v>185</v>
      </c>
    </row>
    <row r="230" spans="2:65" s="12" customFormat="1">
      <c r="B230" s="150"/>
      <c r="D230" s="151" t="s">
        <v>193</v>
      </c>
      <c r="E230" s="152" t="s">
        <v>1</v>
      </c>
      <c r="F230" s="153" t="s">
        <v>319</v>
      </c>
      <c r="H230" s="154">
        <v>10.147</v>
      </c>
      <c r="I230" s="155"/>
      <c r="L230" s="150"/>
      <c r="M230" s="156"/>
      <c r="T230" s="157"/>
      <c r="AT230" s="152" t="s">
        <v>193</v>
      </c>
      <c r="AU230" s="152" t="s">
        <v>92</v>
      </c>
      <c r="AV230" s="12" t="s">
        <v>92</v>
      </c>
      <c r="AW230" s="12" t="s">
        <v>32</v>
      </c>
      <c r="AX230" s="12" t="s">
        <v>76</v>
      </c>
      <c r="AY230" s="152" t="s">
        <v>185</v>
      </c>
    </row>
    <row r="231" spans="2:65" s="12" customFormat="1">
      <c r="B231" s="150"/>
      <c r="D231" s="151" t="s">
        <v>193</v>
      </c>
      <c r="E231" s="152" t="s">
        <v>1</v>
      </c>
      <c r="F231" s="153" t="s">
        <v>320</v>
      </c>
      <c r="H231" s="154">
        <v>8.8510000000000009</v>
      </c>
      <c r="I231" s="155"/>
      <c r="L231" s="150"/>
      <c r="M231" s="156"/>
      <c r="T231" s="157"/>
      <c r="AT231" s="152" t="s">
        <v>193</v>
      </c>
      <c r="AU231" s="152" t="s">
        <v>92</v>
      </c>
      <c r="AV231" s="12" t="s">
        <v>92</v>
      </c>
      <c r="AW231" s="12" t="s">
        <v>32</v>
      </c>
      <c r="AX231" s="12" t="s">
        <v>76</v>
      </c>
      <c r="AY231" s="152" t="s">
        <v>185</v>
      </c>
    </row>
    <row r="232" spans="2:65" s="12" customFormat="1">
      <c r="B232" s="150"/>
      <c r="D232" s="151" t="s">
        <v>193</v>
      </c>
      <c r="E232" s="152" t="s">
        <v>1</v>
      </c>
      <c r="F232" s="153" t="s">
        <v>321</v>
      </c>
      <c r="H232" s="154">
        <v>7.976</v>
      </c>
      <c r="I232" s="155"/>
      <c r="L232" s="150"/>
      <c r="M232" s="156"/>
      <c r="T232" s="157"/>
      <c r="AT232" s="152" t="s">
        <v>193</v>
      </c>
      <c r="AU232" s="152" t="s">
        <v>92</v>
      </c>
      <c r="AV232" s="12" t="s">
        <v>92</v>
      </c>
      <c r="AW232" s="12" t="s">
        <v>32</v>
      </c>
      <c r="AX232" s="12" t="s">
        <v>76</v>
      </c>
      <c r="AY232" s="152" t="s">
        <v>185</v>
      </c>
    </row>
    <row r="233" spans="2:65" s="14" customFormat="1">
      <c r="B233" s="174"/>
      <c r="D233" s="151" t="s">
        <v>193</v>
      </c>
      <c r="E233" s="175" t="s">
        <v>1</v>
      </c>
      <c r="F233" s="176" t="s">
        <v>265</v>
      </c>
      <c r="H233" s="177">
        <v>53.597000000000001</v>
      </c>
      <c r="I233" s="178"/>
      <c r="L233" s="174"/>
      <c r="M233" s="179"/>
      <c r="T233" s="180"/>
      <c r="AT233" s="175" t="s">
        <v>193</v>
      </c>
      <c r="AU233" s="175" t="s">
        <v>92</v>
      </c>
      <c r="AV233" s="14" t="s">
        <v>191</v>
      </c>
      <c r="AW233" s="14" t="s">
        <v>32</v>
      </c>
      <c r="AX233" s="14" t="s">
        <v>84</v>
      </c>
      <c r="AY233" s="175" t="s">
        <v>185</v>
      </c>
    </row>
    <row r="234" spans="2:65" s="1" customFormat="1" ht="24.2" customHeight="1">
      <c r="B234" s="136"/>
      <c r="C234" s="137" t="s">
        <v>322</v>
      </c>
      <c r="D234" s="137" t="s">
        <v>187</v>
      </c>
      <c r="E234" s="138" t="s">
        <v>323</v>
      </c>
      <c r="F234" s="139" t="s">
        <v>324</v>
      </c>
      <c r="G234" s="140" t="s">
        <v>197</v>
      </c>
      <c r="H234" s="141">
        <v>11.412000000000001</v>
      </c>
      <c r="I234" s="142"/>
      <c r="J234" s="143">
        <f>ROUND(I234*H234,2)</f>
        <v>0</v>
      </c>
      <c r="K234" s="139" t="s">
        <v>198</v>
      </c>
      <c r="L234" s="32"/>
      <c r="M234" s="144" t="s">
        <v>1</v>
      </c>
      <c r="N234" s="145" t="s">
        <v>42</v>
      </c>
      <c r="P234" s="146">
        <f>O234*H234</f>
        <v>0</v>
      </c>
      <c r="Q234" s="146">
        <v>1.7863599999999999</v>
      </c>
      <c r="R234" s="146">
        <f>Q234*H234</f>
        <v>20.38594032</v>
      </c>
      <c r="S234" s="146">
        <v>0</v>
      </c>
      <c r="T234" s="147">
        <f>S234*H234</f>
        <v>0</v>
      </c>
      <c r="AR234" s="148" t="s">
        <v>191</v>
      </c>
      <c r="AT234" s="148" t="s">
        <v>187</v>
      </c>
      <c r="AU234" s="148" t="s">
        <v>92</v>
      </c>
      <c r="AY234" s="17" t="s">
        <v>185</v>
      </c>
      <c r="BE234" s="149">
        <f>IF(N234="základní",J234,0)</f>
        <v>0</v>
      </c>
      <c r="BF234" s="149">
        <f>IF(N234="snížená",J234,0)</f>
        <v>0</v>
      </c>
      <c r="BG234" s="149">
        <f>IF(N234="zákl. přenesená",J234,0)</f>
        <v>0</v>
      </c>
      <c r="BH234" s="149">
        <f>IF(N234="sníž. přenesená",J234,0)</f>
        <v>0</v>
      </c>
      <c r="BI234" s="149">
        <f>IF(N234="nulová",J234,0)</f>
        <v>0</v>
      </c>
      <c r="BJ234" s="17" t="s">
        <v>92</v>
      </c>
      <c r="BK234" s="149">
        <f>ROUND(I234*H234,2)</f>
        <v>0</v>
      </c>
      <c r="BL234" s="17" t="s">
        <v>191</v>
      </c>
      <c r="BM234" s="148" t="s">
        <v>325</v>
      </c>
    </row>
    <row r="235" spans="2:65" s="12" customFormat="1">
      <c r="B235" s="150"/>
      <c r="D235" s="151" t="s">
        <v>193</v>
      </c>
      <c r="E235" s="152" t="s">
        <v>1</v>
      </c>
      <c r="F235" s="153" t="s">
        <v>326</v>
      </c>
      <c r="H235" s="154">
        <v>6.4770000000000003</v>
      </c>
      <c r="I235" s="155"/>
      <c r="L235" s="150"/>
      <c r="M235" s="156"/>
      <c r="T235" s="157"/>
      <c r="AT235" s="152" t="s">
        <v>193</v>
      </c>
      <c r="AU235" s="152" t="s">
        <v>92</v>
      </c>
      <c r="AV235" s="12" t="s">
        <v>92</v>
      </c>
      <c r="AW235" s="12" t="s">
        <v>32</v>
      </c>
      <c r="AX235" s="12" t="s">
        <v>76</v>
      </c>
      <c r="AY235" s="152" t="s">
        <v>185</v>
      </c>
    </row>
    <row r="236" spans="2:65" s="12" customFormat="1">
      <c r="B236" s="150"/>
      <c r="D236" s="151" t="s">
        <v>193</v>
      </c>
      <c r="E236" s="152" t="s">
        <v>1</v>
      </c>
      <c r="F236" s="153" t="s">
        <v>327</v>
      </c>
      <c r="H236" s="154">
        <v>0.83799999999999997</v>
      </c>
      <c r="I236" s="155"/>
      <c r="L236" s="150"/>
      <c r="M236" s="156"/>
      <c r="T236" s="157"/>
      <c r="AT236" s="152" t="s">
        <v>193</v>
      </c>
      <c r="AU236" s="152" t="s">
        <v>92</v>
      </c>
      <c r="AV236" s="12" t="s">
        <v>92</v>
      </c>
      <c r="AW236" s="12" t="s">
        <v>32</v>
      </c>
      <c r="AX236" s="12" t="s">
        <v>76</v>
      </c>
      <c r="AY236" s="152" t="s">
        <v>185</v>
      </c>
    </row>
    <row r="237" spans="2:65" s="12" customFormat="1">
      <c r="B237" s="150"/>
      <c r="D237" s="151" t="s">
        <v>193</v>
      </c>
      <c r="E237" s="152" t="s">
        <v>1</v>
      </c>
      <c r="F237" s="153" t="s">
        <v>328</v>
      </c>
      <c r="H237" s="154">
        <v>4.0970000000000004</v>
      </c>
      <c r="I237" s="155"/>
      <c r="L237" s="150"/>
      <c r="M237" s="156"/>
      <c r="T237" s="157"/>
      <c r="AT237" s="152" t="s">
        <v>193</v>
      </c>
      <c r="AU237" s="152" t="s">
        <v>92</v>
      </c>
      <c r="AV237" s="12" t="s">
        <v>92</v>
      </c>
      <c r="AW237" s="12" t="s">
        <v>32</v>
      </c>
      <c r="AX237" s="12" t="s">
        <v>76</v>
      </c>
      <c r="AY237" s="152" t="s">
        <v>185</v>
      </c>
    </row>
    <row r="238" spans="2:65" s="14" customFormat="1">
      <c r="B238" s="174"/>
      <c r="D238" s="151" t="s">
        <v>193</v>
      </c>
      <c r="E238" s="175" t="s">
        <v>1</v>
      </c>
      <c r="F238" s="176" t="s">
        <v>265</v>
      </c>
      <c r="H238" s="177">
        <v>11.412000000000001</v>
      </c>
      <c r="I238" s="178"/>
      <c r="L238" s="174"/>
      <c r="M238" s="179"/>
      <c r="T238" s="180"/>
      <c r="AT238" s="175" t="s">
        <v>193</v>
      </c>
      <c r="AU238" s="175" t="s">
        <v>92</v>
      </c>
      <c r="AV238" s="14" t="s">
        <v>191</v>
      </c>
      <c r="AW238" s="14" t="s">
        <v>32</v>
      </c>
      <c r="AX238" s="14" t="s">
        <v>84</v>
      </c>
      <c r="AY238" s="175" t="s">
        <v>185</v>
      </c>
    </row>
    <row r="239" spans="2:65" s="1" customFormat="1" ht="24.2" customHeight="1">
      <c r="B239" s="136"/>
      <c r="C239" s="137" t="s">
        <v>7</v>
      </c>
      <c r="D239" s="137" t="s">
        <v>187</v>
      </c>
      <c r="E239" s="138" t="s">
        <v>329</v>
      </c>
      <c r="F239" s="139" t="s">
        <v>330</v>
      </c>
      <c r="G239" s="140" t="s">
        <v>197</v>
      </c>
      <c r="H239" s="141">
        <v>9.0210000000000008</v>
      </c>
      <c r="I239" s="142"/>
      <c r="J239" s="143">
        <f>ROUND(I239*H239,2)</f>
        <v>0</v>
      </c>
      <c r="K239" s="139" t="s">
        <v>1</v>
      </c>
      <c r="L239" s="32"/>
      <c r="M239" s="144" t="s">
        <v>1</v>
      </c>
      <c r="N239" s="145" t="s">
        <v>42</v>
      </c>
      <c r="P239" s="146">
        <f>O239*H239</f>
        <v>0</v>
      </c>
      <c r="Q239" s="146">
        <v>1.7863599999999999</v>
      </c>
      <c r="R239" s="146">
        <f>Q239*H239</f>
        <v>16.11475356</v>
      </c>
      <c r="S239" s="146">
        <v>0</v>
      </c>
      <c r="T239" s="147">
        <f>S239*H239</f>
        <v>0</v>
      </c>
      <c r="AR239" s="148" t="s">
        <v>191</v>
      </c>
      <c r="AT239" s="148" t="s">
        <v>187</v>
      </c>
      <c r="AU239" s="148" t="s">
        <v>92</v>
      </c>
      <c r="AY239" s="17" t="s">
        <v>185</v>
      </c>
      <c r="BE239" s="149">
        <f>IF(N239="základní",J239,0)</f>
        <v>0</v>
      </c>
      <c r="BF239" s="149">
        <f>IF(N239="snížená",J239,0)</f>
        <v>0</v>
      </c>
      <c r="BG239" s="149">
        <f>IF(N239="zákl. přenesená",J239,0)</f>
        <v>0</v>
      </c>
      <c r="BH239" s="149">
        <f>IF(N239="sníž. přenesená",J239,0)</f>
        <v>0</v>
      </c>
      <c r="BI239" s="149">
        <f>IF(N239="nulová",J239,0)</f>
        <v>0</v>
      </c>
      <c r="BJ239" s="17" t="s">
        <v>92</v>
      </c>
      <c r="BK239" s="149">
        <f>ROUND(I239*H239,2)</f>
        <v>0</v>
      </c>
      <c r="BL239" s="17" t="s">
        <v>191</v>
      </c>
      <c r="BM239" s="148" t="s">
        <v>331</v>
      </c>
    </row>
    <row r="240" spans="2:65" s="12" customFormat="1">
      <c r="B240" s="150"/>
      <c r="D240" s="151" t="s">
        <v>193</v>
      </c>
      <c r="E240" s="152" t="s">
        <v>1</v>
      </c>
      <c r="F240" s="153" t="s">
        <v>332</v>
      </c>
      <c r="H240" s="154">
        <v>2.4249999999999998</v>
      </c>
      <c r="I240" s="155"/>
      <c r="L240" s="150"/>
      <c r="M240" s="156"/>
      <c r="T240" s="157"/>
      <c r="AT240" s="152" t="s">
        <v>193</v>
      </c>
      <c r="AU240" s="152" t="s">
        <v>92</v>
      </c>
      <c r="AV240" s="12" t="s">
        <v>92</v>
      </c>
      <c r="AW240" s="12" t="s">
        <v>32</v>
      </c>
      <c r="AX240" s="12" t="s">
        <v>76</v>
      </c>
      <c r="AY240" s="152" t="s">
        <v>185</v>
      </c>
    </row>
    <row r="241" spans="2:65" s="12" customFormat="1">
      <c r="B241" s="150"/>
      <c r="D241" s="151" t="s">
        <v>193</v>
      </c>
      <c r="E241" s="152" t="s">
        <v>1</v>
      </c>
      <c r="F241" s="153" t="s">
        <v>333</v>
      </c>
      <c r="H241" s="154">
        <v>4.3099999999999996</v>
      </c>
      <c r="I241" s="155"/>
      <c r="L241" s="150"/>
      <c r="M241" s="156"/>
      <c r="T241" s="157"/>
      <c r="AT241" s="152" t="s">
        <v>193</v>
      </c>
      <c r="AU241" s="152" t="s">
        <v>92</v>
      </c>
      <c r="AV241" s="12" t="s">
        <v>92</v>
      </c>
      <c r="AW241" s="12" t="s">
        <v>32</v>
      </c>
      <c r="AX241" s="12" t="s">
        <v>76</v>
      </c>
      <c r="AY241" s="152" t="s">
        <v>185</v>
      </c>
    </row>
    <row r="242" spans="2:65" s="12" customFormat="1">
      <c r="B242" s="150"/>
      <c r="D242" s="151" t="s">
        <v>193</v>
      </c>
      <c r="E242" s="152" t="s">
        <v>1</v>
      </c>
      <c r="F242" s="153" t="s">
        <v>334</v>
      </c>
      <c r="H242" s="154">
        <v>2.286</v>
      </c>
      <c r="I242" s="155"/>
      <c r="L242" s="150"/>
      <c r="M242" s="156"/>
      <c r="T242" s="157"/>
      <c r="AT242" s="152" t="s">
        <v>193</v>
      </c>
      <c r="AU242" s="152" t="s">
        <v>92</v>
      </c>
      <c r="AV242" s="12" t="s">
        <v>92</v>
      </c>
      <c r="AW242" s="12" t="s">
        <v>32</v>
      </c>
      <c r="AX242" s="12" t="s">
        <v>76</v>
      </c>
      <c r="AY242" s="152" t="s">
        <v>185</v>
      </c>
    </row>
    <row r="243" spans="2:65" s="14" customFormat="1">
      <c r="B243" s="174"/>
      <c r="D243" s="151" t="s">
        <v>193</v>
      </c>
      <c r="E243" s="175" t="s">
        <v>1</v>
      </c>
      <c r="F243" s="176" t="s">
        <v>265</v>
      </c>
      <c r="H243" s="177">
        <v>9.020999999999999</v>
      </c>
      <c r="I243" s="178"/>
      <c r="L243" s="174"/>
      <c r="M243" s="179"/>
      <c r="T243" s="180"/>
      <c r="AT243" s="175" t="s">
        <v>193</v>
      </c>
      <c r="AU243" s="175" t="s">
        <v>92</v>
      </c>
      <c r="AV243" s="14" t="s">
        <v>191</v>
      </c>
      <c r="AW243" s="14" t="s">
        <v>32</v>
      </c>
      <c r="AX243" s="14" t="s">
        <v>84</v>
      </c>
      <c r="AY243" s="175" t="s">
        <v>185</v>
      </c>
    </row>
    <row r="244" spans="2:65" s="1" customFormat="1" ht="24.2" customHeight="1">
      <c r="B244" s="136"/>
      <c r="C244" s="137" t="s">
        <v>335</v>
      </c>
      <c r="D244" s="137" t="s">
        <v>187</v>
      </c>
      <c r="E244" s="138" t="s">
        <v>336</v>
      </c>
      <c r="F244" s="139" t="s">
        <v>337</v>
      </c>
      <c r="G244" s="140" t="s">
        <v>190</v>
      </c>
      <c r="H244" s="141">
        <v>7.4619999999999997</v>
      </c>
      <c r="I244" s="142"/>
      <c r="J244" s="143">
        <f>ROUND(I244*H244,2)</f>
        <v>0</v>
      </c>
      <c r="K244" s="139" t="s">
        <v>198</v>
      </c>
      <c r="L244" s="32"/>
      <c r="M244" s="144" t="s">
        <v>1</v>
      </c>
      <c r="N244" s="145" t="s">
        <v>42</v>
      </c>
      <c r="P244" s="146">
        <f>O244*H244</f>
        <v>0</v>
      </c>
      <c r="Q244" s="146">
        <v>0.17119999999999999</v>
      </c>
      <c r="R244" s="146">
        <f>Q244*H244</f>
        <v>1.2774943999999999</v>
      </c>
      <c r="S244" s="146">
        <v>0</v>
      </c>
      <c r="T244" s="147">
        <f>S244*H244</f>
        <v>0</v>
      </c>
      <c r="AR244" s="148" t="s">
        <v>191</v>
      </c>
      <c r="AT244" s="148" t="s">
        <v>187</v>
      </c>
      <c r="AU244" s="148" t="s">
        <v>92</v>
      </c>
      <c r="AY244" s="17" t="s">
        <v>185</v>
      </c>
      <c r="BE244" s="149">
        <f>IF(N244="základní",J244,0)</f>
        <v>0</v>
      </c>
      <c r="BF244" s="149">
        <f>IF(N244="snížená",J244,0)</f>
        <v>0</v>
      </c>
      <c r="BG244" s="149">
        <f>IF(N244="zákl. přenesená",J244,0)</f>
        <v>0</v>
      </c>
      <c r="BH244" s="149">
        <f>IF(N244="sníž. přenesená",J244,0)</f>
        <v>0</v>
      </c>
      <c r="BI244" s="149">
        <f>IF(N244="nulová",J244,0)</f>
        <v>0</v>
      </c>
      <c r="BJ244" s="17" t="s">
        <v>92</v>
      </c>
      <c r="BK244" s="149">
        <f>ROUND(I244*H244,2)</f>
        <v>0</v>
      </c>
      <c r="BL244" s="17" t="s">
        <v>191</v>
      </c>
      <c r="BM244" s="148" t="s">
        <v>338</v>
      </c>
    </row>
    <row r="245" spans="2:65" s="12" customFormat="1">
      <c r="B245" s="150"/>
      <c r="D245" s="151" t="s">
        <v>193</v>
      </c>
      <c r="E245" s="152" t="s">
        <v>1</v>
      </c>
      <c r="F245" s="153" t="s">
        <v>339</v>
      </c>
      <c r="H245" s="154">
        <v>7.4619999999999997</v>
      </c>
      <c r="I245" s="155"/>
      <c r="L245" s="150"/>
      <c r="M245" s="156"/>
      <c r="T245" s="157"/>
      <c r="AT245" s="152" t="s">
        <v>193</v>
      </c>
      <c r="AU245" s="152" t="s">
        <v>92</v>
      </c>
      <c r="AV245" s="12" t="s">
        <v>92</v>
      </c>
      <c r="AW245" s="12" t="s">
        <v>32</v>
      </c>
      <c r="AX245" s="12" t="s">
        <v>76</v>
      </c>
      <c r="AY245" s="152" t="s">
        <v>185</v>
      </c>
    </row>
    <row r="246" spans="2:65" s="14" customFormat="1">
      <c r="B246" s="174"/>
      <c r="D246" s="151" t="s">
        <v>193</v>
      </c>
      <c r="E246" s="175" t="s">
        <v>1</v>
      </c>
      <c r="F246" s="176" t="s">
        <v>265</v>
      </c>
      <c r="H246" s="177">
        <v>7.4619999999999997</v>
      </c>
      <c r="I246" s="178"/>
      <c r="L246" s="174"/>
      <c r="M246" s="179"/>
      <c r="T246" s="180"/>
      <c r="AT246" s="175" t="s">
        <v>193</v>
      </c>
      <c r="AU246" s="175" t="s">
        <v>92</v>
      </c>
      <c r="AV246" s="14" t="s">
        <v>191</v>
      </c>
      <c r="AW246" s="14" t="s">
        <v>32</v>
      </c>
      <c r="AX246" s="14" t="s">
        <v>84</v>
      </c>
      <c r="AY246" s="175" t="s">
        <v>185</v>
      </c>
    </row>
    <row r="247" spans="2:65" s="1" customFormat="1" ht="24.2" customHeight="1">
      <c r="B247" s="136"/>
      <c r="C247" s="137" t="s">
        <v>340</v>
      </c>
      <c r="D247" s="137" t="s">
        <v>187</v>
      </c>
      <c r="E247" s="138" t="s">
        <v>341</v>
      </c>
      <c r="F247" s="139" t="s">
        <v>342</v>
      </c>
      <c r="G247" s="140" t="s">
        <v>190</v>
      </c>
      <c r="H247" s="141">
        <v>11.212999999999999</v>
      </c>
      <c r="I247" s="142"/>
      <c r="J247" s="143">
        <f>ROUND(I247*H247,2)</f>
        <v>0</v>
      </c>
      <c r="K247" s="139" t="s">
        <v>1</v>
      </c>
      <c r="L247" s="32"/>
      <c r="M247" s="144" t="s">
        <v>1</v>
      </c>
      <c r="N247" s="145" t="s">
        <v>42</v>
      </c>
      <c r="P247" s="146">
        <f>O247*H247</f>
        <v>0</v>
      </c>
      <c r="Q247" s="146">
        <v>0.22897999999999999</v>
      </c>
      <c r="R247" s="146">
        <f>Q247*H247</f>
        <v>2.5675527399999996</v>
      </c>
      <c r="S247" s="146">
        <v>0</v>
      </c>
      <c r="T247" s="147">
        <f>S247*H247</f>
        <v>0</v>
      </c>
      <c r="AR247" s="148" t="s">
        <v>191</v>
      </c>
      <c r="AT247" s="148" t="s">
        <v>187</v>
      </c>
      <c r="AU247" s="148" t="s">
        <v>92</v>
      </c>
      <c r="AY247" s="17" t="s">
        <v>185</v>
      </c>
      <c r="BE247" s="149">
        <f>IF(N247="základní",J247,0)</f>
        <v>0</v>
      </c>
      <c r="BF247" s="149">
        <f>IF(N247="snížená",J247,0)</f>
        <v>0</v>
      </c>
      <c r="BG247" s="149">
        <f>IF(N247="zákl. přenesená",J247,0)</f>
        <v>0</v>
      </c>
      <c r="BH247" s="149">
        <f>IF(N247="sníž. přenesená",J247,0)</f>
        <v>0</v>
      </c>
      <c r="BI247" s="149">
        <f>IF(N247="nulová",J247,0)</f>
        <v>0</v>
      </c>
      <c r="BJ247" s="17" t="s">
        <v>92</v>
      </c>
      <c r="BK247" s="149">
        <f>ROUND(I247*H247,2)</f>
        <v>0</v>
      </c>
      <c r="BL247" s="17" t="s">
        <v>191</v>
      </c>
      <c r="BM247" s="148" t="s">
        <v>343</v>
      </c>
    </row>
    <row r="248" spans="2:65" s="12" customFormat="1">
      <c r="B248" s="150"/>
      <c r="D248" s="151" t="s">
        <v>193</v>
      </c>
      <c r="E248" s="152" t="s">
        <v>1</v>
      </c>
      <c r="F248" s="153" t="s">
        <v>344</v>
      </c>
      <c r="H248" s="154">
        <v>11.212999999999999</v>
      </c>
      <c r="I248" s="155"/>
      <c r="L248" s="150"/>
      <c r="M248" s="156"/>
      <c r="T248" s="157"/>
      <c r="AT248" s="152" t="s">
        <v>193</v>
      </c>
      <c r="AU248" s="152" t="s">
        <v>92</v>
      </c>
      <c r="AV248" s="12" t="s">
        <v>92</v>
      </c>
      <c r="AW248" s="12" t="s">
        <v>32</v>
      </c>
      <c r="AX248" s="12" t="s">
        <v>76</v>
      </c>
      <c r="AY248" s="152" t="s">
        <v>185</v>
      </c>
    </row>
    <row r="249" spans="2:65" s="14" customFormat="1">
      <c r="B249" s="174"/>
      <c r="D249" s="151" t="s">
        <v>193</v>
      </c>
      <c r="E249" s="175" t="s">
        <v>1</v>
      </c>
      <c r="F249" s="176" t="s">
        <v>265</v>
      </c>
      <c r="H249" s="177">
        <v>11.212999999999999</v>
      </c>
      <c r="I249" s="178"/>
      <c r="L249" s="174"/>
      <c r="M249" s="179"/>
      <c r="T249" s="180"/>
      <c r="AT249" s="175" t="s">
        <v>193</v>
      </c>
      <c r="AU249" s="175" t="s">
        <v>92</v>
      </c>
      <c r="AV249" s="14" t="s">
        <v>191</v>
      </c>
      <c r="AW249" s="14" t="s">
        <v>32</v>
      </c>
      <c r="AX249" s="14" t="s">
        <v>84</v>
      </c>
      <c r="AY249" s="175" t="s">
        <v>185</v>
      </c>
    </row>
    <row r="250" spans="2:65" s="1" customFormat="1" ht="24.2" customHeight="1">
      <c r="B250" s="136"/>
      <c r="C250" s="137" t="s">
        <v>345</v>
      </c>
      <c r="D250" s="137" t="s">
        <v>187</v>
      </c>
      <c r="E250" s="138" t="s">
        <v>346</v>
      </c>
      <c r="F250" s="139" t="s">
        <v>347</v>
      </c>
      <c r="G250" s="140" t="s">
        <v>190</v>
      </c>
      <c r="H250" s="141">
        <v>22.99</v>
      </c>
      <c r="I250" s="142"/>
      <c r="J250" s="143">
        <f>ROUND(I250*H250,2)</f>
        <v>0</v>
      </c>
      <c r="K250" s="139" t="s">
        <v>198</v>
      </c>
      <c r="L250" s="32"/>
      <c r="M250" s="144" t="s">
        <v>1</v>
      </c>
      <c r="N250" s="145" t="s">
        <v>42</v>
      </c>
      <c r="P250" s="146">
        <f>O250*H250</f>
        <v>0</v>
      </c>
      <c r="Q250" s="146">
        <v>0.30131000000000002</v>
      </c>
      <c r="R250" s="146">
        <f>Q250*H250</f>
        <v>6.9271168999999997</v>
      </c>
      <c r="S250" s="146">
        <v>0</v>
      </c>
      <c r="T250" s="147">
        <f>S250*H250</f>
        <v>0</v>
      </c>
      <c r="AR250" s="148" t="s">
        <v>191</v>
      </c>
      <c r="AT250" s="148" t="s">
        <v>187</v>
      </c>
      <c r="AU250" s="148" t="s">
        <v>92</v>
      </c>
      <c r="AY250" s="17" t="s">
        <v>185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7" t="s">
        <v>92</v>
      </c>
      <c r="BK250" s="149">
        <f>ROUND(I250*H250,2)</f>
        <v>0</v>
      </c>
      <c r="BL250" s="17" t="s">
        <v>191</v>
      </c>
      <c r="BM250" s="148" t="s">
        <v>348</v>
      </c>
    </row>
    <row r="251" spans="2:65" s="12" customFormat="1">
      <c r="B251" s="150"/>
      <c r="D251" s="151" t="s">
        <v>193</v>
      </c>
      <c r="E251" s="152" t="s">
        <v>1</v>
      </c>
      <c r="F251" s="153" t="s">
        <v>349</v>
      </c>
      <c r="H251" s="154">
        <v>11.762</v>
      </c>
      <c r="I251" s="155"/>
      <c r="L251" s="150"/>
      <c r="M251" s="156"/>
      <c r="T251" s="157"/>
      <c r="AT251" s="152" t="s">
        <v>193</v>
      </c>
      <c r="AU251" s="152" t="s">
        <v>92</v>
      </c>
      <c r="AV251" s="12" t="s">
        <v>92</v>
      </c>
      <c r="AW251" s="12" t="s">
        <v>32</v>
      </c>
      <c r="AX251" s="12" t="s">
        <v>76</v>
      </c>
      <c r="AY251" s="152" t="s">
        <v>185</v>
      </c>
    </row>
    <row r="252" spans="2:65" s="12" customFormat="1">
      <c r="B252" s="150"/>
      <c r="D252" s="151" t="s">
        <v>193</v>
      </c>
      <c r="E252" s="152" t="s">
        <v>1</v>
      </c>
      <c r="F252" s="153" t="s">
        <v>350</v>
      </c>
      <c r="H252" s="154">
        <v>11.228</v>
      </c>
      <c r="I252" s="155"/>
      <c r="L252" s="150"/>
      <c r="M252" s="156"/>
      <c r="T252" s="157"/>
      <c r="AT252" s="152" t="s">
        <v>193</v>
      </c>
      <c r="AU252" s="152" t="s">
        <v>92</v>
      </c>
      <c r="AV252" s="12" t="s">
        <v>92</v>
      </c>
      <c r="AW252" s="12" t="s">
        <v>32</v>
      </c>
      <c r="AX252" s="12" t="s">
        <v>76</v>
      </c>
      <c r="AY252" s="152" t="s">
        <v>185</v>
      </c>
    </row>
    <row r="253" spans="2:65" s="14" customFormat="1">
      <c r="B253" s="174"/>
      <c r="D253" s="151" t="s">
        <v>193</v>
      </c>
      <c r="E253" s="175" t="s">
        <v>1</v>
      </c>
      <c r="F253" s="176" t="s">
        <v>265</v>
      </c>
      <c r="H253" s="177">
        <v>22.99</v>
      </c>
      <c r="I253" s="178"/>
      <c r="L253" s="174"/>
      <c r="M253" s="179"/>
      <c r="T253" s="180"/>
      <c r="AT253" s="175" t="s">
        <v>193</v>
      </c>
      <c r="AU253" s="175" t="s">
        <v>92</v>
      </c>
      <c r="AV253" s="14" t="s">
        <v>191</v>
      </c>
      <c r="AW253" s="14" t="s">
        <v>32</v>
      </c>
      <c r="AX253" s="14" t="s">
        <v>84</v>
      </c>
      <c r="AY253" s="175" t="s">
        <v>185</v>
      </c>
    </row>
    <row r="254" spans="2:65" s="1" customFormat="1" ht="24.2" customHeight="1">
      <c r="B254" s="136"/>
      <c r="C254" s="137" t="s">
        <v>351</v>
      </c>
      <c r="D254" s="137" t="s">
        <v>187</v>
      </c>
      <c r="E254" s="138" t="s">
        <v>352</v>
      </c>
      <c r="F254" s="139" t="s">
        <v>353</v>
      </c>
      <c r="G254" s="140" t="s">
        <v>190</v>
      </c>
      <c r="H254" s="141">
        <v>14.734</v>
      </c>
      <c r="I254" s="142"/>
      <c r="J254" s="143">
        <f>ROUND(I254*H254,2)</f>
        <v>0</v>
      </c>
      <c r="K254" s="139" t="s">
        <v>198</v>
      </c>
      <c r="L254" s="32"/>
      <c r="M254" s="144" t="s">
        <v>1</v>
      </c>
      <c r="N254" s="145" t="s">
        <v>42</v>
      </c>
      <c r="P254" s="146">
        <f>O254*H254</f>
        <v>0</v>
      </c>
      <c r="Q254" s="146">
        <v>0.35010999999999998</v>
      </c>
      <c r="R254" s="146">
        <f>Q254*H254</f>
        <v>5.1585207399999993</v>
      </c>
      <c r="S254" s="146">
        <v>0</v>
      </c>
      <c r="T254" s="147">
        <f>S254*H254</f>
        <v>0</v>
      </c>
      <c r="AR254" s="148" t="s">
        <v>191</v>
      </c>
      <c r="AT254" s="148" t="s">
        <v>187</v>
      </c>
      <c r="AU254" s="148" t="s">
        <v>92</v>
      </c>
      <c r="AY254" s="17" t="s">
        <v>185</v>
      </c>
      <c r="BE254" s="149">
        <f>IF(N254="základní",J254,0)</f>
        <v>0</v>
      </c>
      <c r="BF254" s="149">
        <f>IF(N254="snížená",J254,0)</f>
        <v>0</v>
      </c>
      <c r="BG254" s="149">
        <f>IF(N254="zákl. přenesená",J254,0)</f>
        <v>0</v>
      </c>
      <c r="BH254" s="149">
        <f>IF(N254="sníž. přenesená",J254,0)</f>
        <v>0</v>
      </c>
      <c r="BI254" s="149">
        <f>IF(N254="nulová",J254,0)</f>
        <v>0</v>
      </c>
      <c r="BJ254" s="17" t="s">
        <v>92</v>
      </c>
      <c r="BK254" s="149">
        <f>ROUND(I254*H254,2)</f>
        <v>0</v>
      </c>
      <c r="BL254" s="17" t="s">
        <v>191</v>
      </c>
      <c r="BM254" s="148" t="s">
        <v>354</v>
      </c>
    </row>
    <row r="255" spans="2:65" s="12" customFormat="1">
      <c r="B255" s="150"/>
      <c r="D255" s="151" t="s">
        <v>193</v>
      </c>
      <c r="E255" s="152" t="s">
        <v>1</v>
      </c>
      <c r="F255" s="153" t="s">
        <v>355</v>
      </c>
      <c r="H255" s="154">
        <v>9.891</v>
      </c>
      <c r="I255" s="155"/>
      <c r="L255" s="150"/>
      <c r="M255" s="156"/>
      <c r="T255" s="157"/>
      <c r="AT255" s="152" t="s">
        <v>193</v>
      </c>
      <c r="AU255" s="152" t="s">
        <v>92</v>
      </c>
      <c r="AV255" s="12" t="s">
        <v>92</v>
      </c>
      <c r="AW255" s="12" t="s">
        <v>32</v>
      </c>
      <c r="AX255" s="12" t="s">
        <v>76</v>
      </c>
      <c r="AY255" s="152" t="s">
        <v>185</v>
      </c>
    </row>
    <row r="256" spans="2:65" s="12" customFormat="1">
      <c r="B256" s="150"/>
      <c r="D256" s="151" t="s">
        <v>193</v>
      </c>
      <c r="E256" s="152" t="s">
        <v>1</v>
      </c>
      <c r="F256" s="153" t="s">
        <v>356</v>
      </c>
      <c r="H256" s="154">
        <v>4.843</v>
      </c>
      <c r="I256" s="155"/>
      <c r="L256" s="150"/>
      <c r="M256" s="156"/>
      <c r="T256" s="157"/>
      <c r="AT256" s="152" t="s">
        <v>193</v>
      </c>
      <c r="AU256" s="152" t="s">
        <v>92</v>
      </c>
      <c r="AV256" s="12" t="s">
        <v>92</v>
      </c>
      <c r="AW256" s="12" t="s">
        <v>32</v>
      </c>
      <c r="AX256" s="12" t="s">
        <v>76</v>
      </c>
      <c r="AY256" s="152" t="s">
        <v>185</v>
      </c>
    </row>
    <row r="257" spans="2:65" s="14" customFormat="1">
      <c r="B257" s="174"/>
      <c r="D257" s="151" t="s">
        <v>193</v>
      </c>
      <c r="E257" s="175" t="s">
        <v>1</v>
      </c>
      <c r="F257" s="176" t="s">
        <v>265</v>
      </c>
      <c r="H257" s="177">
        <v>14.734</v>
      </c>
      <c r="I257" s="178"/>
      <c r="L257" s="174"/>
      <c r="M257" s="179"/>
      <c r="T257" s="180"/>
      <c r="AT257" s="175" t="s">
        <v>193</v>
      </c>
      <c r="AU257" s="175" t="s">
        <v>92</v>
      </c>
      <c r="AV257" s="14" t="s">
        <v>191</v>
      </c>
      <c r="AW257" s="14" t="s">
        <v>32</v>
      </c>
      <c r="AX257" s="14" t="s">
        <v>84</v>
      </c>
      <c r="AY257" s="175" t="s">
        <v>185</v>
      </c>
    </row>
    <row r="258" spans="2:65" s="1" customFormat="1" ht="37.9" customHeight="1">
      <c r="B258" s="136"/>
      <c r="C258" s="137" t="s">
        <v>357</v>
      </c>
      <c r="D258" s="137" t="s">
        <v>187</v>
      </c>
      <c r="E258" s="138" t="s">
        <v>358</v>
      </c>
      <c r="F258" s="139" t="s">
        <v>359</v>
      </c>
      <c r="G258" s="140" t="s">
        <v>190</v>
      </c>
      <c r="H258" s="141">
        <v>4.1970000000000001</v>
      </c>
      <c r="I258" s="142"/>
      <c r="J258" s="143">
        <f>ROUND(I258*H258,2)</f>
        <v>0</v>
      </c>
      <c r="K258" s="139" t="s">
        <v>1</v>
      </c>
      <c r="L258" s="32"/>
      <c r="M258" s="144" t="s">
        <v>1</v>
      </c>
      <c r="N258" s="145" t="s">
        <v>42</v>
      </c>
      <c r="P258" s="146">
        <f>O258*H258</f>
        <v>0</v>
      </c>
      <c r="Q258" s="146">
        <v>0.21023</v>
      </c>
      <c r="R258" s="146">
        <f>Q258*H258</f>
        <v>0.88233530999999998</v>
      </c>
      <c r="S258" s="146">
        <v>0</v>
      </c>
      <c r="T258" s="147">
        <f>S258*H258</f>
        <v>0</v>
      </c>
      <c r="AR258" s="148" t="s">
        <v>191</v>
      </c>
      <c r="AT258" s="148" t="s">
        <v>187</v>
      </c>
      <c r="AU258" s="148" t="s">
        <v>92</v>
      </c>
      <c r="AY258" s="17" t="s">
        <v>185</v>
      </c>
      <c r="BE258" s="149">
        <f>IF(N258="základní",J258,0)</f>
        <v>0</v>
      </c>
      <c r="BF258" s="149">
        <f>IF(N258="snížená",J258,0)</f>
        <v>0</v>
      </c>
      <c r="BG258" s="149">
        <f>IF(N258="zákl. přenesená",J258,0)</f>
        <v>0</v>
      </c>
      <c r="BH258" s="149">
        <f>IF(N258="sníž. přenesená",J258,0)</f>
        <v>0</v>
      </c>
      <c r="BI258" s="149">
        <f>IF(N258="nulová",J258,0)</f>
        <v>0</v>
      </c>
      <c r="BJ258" s="17" t="s">
        <v>92</v>
      </c>
      <c r="BK258" s="149">
        <f>ROUND(I258*H258,2)</f>
        <v>0</v>
      </c>
      <c r="BL258" s="17" t="s">
        <v>191</v>
      </c>
      <c r="BM258" s="148" t="s">
        <v>360</v>
      </c>
    </row>
    <row r="259" spans="2:65" s="12" customFormat="1">
      <c r="B259" s="150"/>
      <c r="D259" s="151" t="s">
        <v>193</v>
      </c>
      <c r="E259" s="152" t="s">
        <v>1</v>
      </c>
      <c r="F259" s="153" t="s">
        <v>361</v>
      </c>
      <c r="H259" s="154">
        <v>4.1970000000000001</v>
      </c>
      <c r="I259" s="155"/>
      <c r="L259" s="150"/>
      <c r="M259" s="156"/>
      <c r="T259" s="157"/>
      <c r="AT259" s="152" t="s">
        <v>193</v>
      </c>
      <c r="AU259" s="152" t="s">
        <v>92</v>
      </c>
      <c r="AV259" s="12" t="s">
        <v>92</v>
      </c>
      <c r="AW259" s="12" t="s">
        <v>32</v>
      </c>
      <c r="AX259" s="12" t="s">
        <v>84</v>
      </c>
      <c r="AY259" s="152" t="s">
        <v>185</v>
      </c>
    </row>
    <row r="260" spans="2:65" s="1" customFormat="1" ht="21.75" customHeight="1">
      <c r="B260" s="136"/>
      <c r="C260" s="137" t="s">
        <v>362</v>
      </c>
      <c r="D260" s="137" t="s">
        <v>187</v>
      </c>
      <c r="E260" s="138" t="s">
        <v>363</v>
      </c>
      <c r="F260" s="139" t="s">
        <v>364</v>
      </c>
      <c r="G260" s="140" t="s">
        <v>365</v>
      </c>
      <c r="H260" s="141">
        <v>8</v>
      </c>
      <c r="I260" s="142"/>
      <c r="J260" s="143">
        <f>ROUND(I260*H260,2)</f>
        <v>0</v>
      </c>
      <c r="K260" s="139" t="s">
        <v>198</v>
      </c>
      <c r="L260" s="32"/>
      <c r="M260" s="144" t="s">
        <v>1</v>
      </c>
      <c r="N260" s="145" t="s">
        <v>42</v>
      </c>
      <c r="P260" s="146">
        <f>O260*H260</f>
        <v>0</v>
      </c>
      <c r="Q260" s="146">
        <v>8.1850000000000006E-2</v>
      </c>
      <c r="R260" s="146">
        <f>Q260*H260</f>
        <v>0.65480000000000005</v>
      </c>
      <c r="S260" s="146">
        <v>0</v>
      </c>
      <c r="T260" s="147">
        <f>S260*H260</f>
        <v>0</v>
      </c>
      <c r="AR260" s="148" t="s">
        <v>191</v>
      </c>
      <c r="AT260" s="148" t="s">
        <v>187</v>
      </c>
      <c r="AU260" s="148" t="s">
        <v>92</v>
      </c>
      <c r="AY260" s="17" t="s">
        <v>185</v>
      </c>
      <c r="BE260" s="149">
        <f>IF(N260="základní",J260,0)</f>
        <v>0</v>
      </c>
      <c r="BF260" s="149">
        <f>IF(N260="snížená",J260,0)</f>
        <v>0</v>
      </c>
      <c r="BG260" s="149">
        <f>IF(N260="zákl. přenesená",J260,0)</f>
        <v>0</v>
      </c>
      <c r="BH260" s="149">
        <f>IF(N260="sníž. přenesená",J260,0)</f>
        <v>0</v>
      </c>
      <c r="BI260" s="149">
        <f>IF(N260="nulová",J260,0)</f>
        <v>0</v>
      </c>
      <c r="BJ260" s="17" t="s">
        <v>92</v>
      </c>
      <c r="BK260" s="149">
        <f>ROUND(I260*H260,2)</f>
        <v>0</v>
      </c>
      <c r="BL260" s="17" t="s">
        <v>191</v>
      </c>
      <c r="BM260" s="148" t="s">
        <v>366</v>
      </c>
    </row>
    <row r="261" spans="2:65" s="12" customFormat="1">
      <c r="B261" s="150"/>
      <c r="D261" s="151" t="s">
        <v>193</v>
      </c>
      <c r="E261" s="152" t="s">
        <v>1</v>
      </c>
      <c r="F261" s="153" t="s">
        <v>367</v>
      </c>
      <c r="H261" s="154">
        <v>8</v>
      </c>
      <c r="I261" s="155"/>
      <c r="L261" s="150"/>
      <c r="M261" s="156"/>
      <c r="T261" s="157"/>
      <c r="AT261" s="152" t="s">
        <v>193</v>
      </c>
      <c r="AU261" s="152" t="s">
        <v>92</v>
      </c>
      <c r="AV261" s="12" t="s">
        <v>92</v>
      </c>
      <c r="AW261" s="12" t="s">
        <v>32</v>
      </c>
      <c r="AX261" s="12" t="s">
        <v>84</v>
      </c>
      <c r="AY261" s="152" t="s">
        <v>185</v>
      </c>
    </row>
    <row r="262" spans="2:65" s="1" customFormat="1" ht="24.2" customHeight="1">
      <c r="B262" s="136"/>
      <c r="C262" s="137" t="s">
        <v>368</v>
      </c>
      <c r="D262" s="137" t="s">
        <v>187</v>
      </c>
      <c r="E262" s="138" t="s">
        <v>369</v>
      </c>
      <c r="F262" s="139" t="s">
        <v>370</v>
      </c>
      <c r="G262" s="140" t="s">
        <v>219</v>
      </c>
      <c r="H262" s="141">
        <v>0.79300000000000004</v>
      </c>
      <c r="I262" s="142"/>
      <c r="J262" s="143">
        <f>ROUND(I262*H262,2)</f>
        <v>0</v>
      </c>
      <c r="K262" s="139" t="s">
        <v>198</v>
      </c>
      <c r="L262" s="32"/>
      <c r="M262" s="144" t="s">
        <v>1</v>
      </c>
      <c r="N262" s="145" t="s">
        <v>42</v>
      </c>
      <c r="P262" s="146">
        <f>O262*H262</f>
        <v>0</v>
      </c>
      <c r="Q262" s="146">
        <v>1.9539999999999998E-2</v>
      </c>
      <c r="R262" s="146">
        <f>Q262*H262</f>
        <v>1.5495219999999999E-2</v>
      </c>
      <c r="S262" s="146">
        <v>0</v>
      </c>
      <c r="T262" s="147">
        <f>S262*H262</f>
        <v>0</v>
      </c>
      <c r="AR262" s="148" t="s">
        <v>191</v>
      </c>
      <c r="AT262" s="148" t="s">
        <v>187</v>
      </c>
      <c r="AU262" s="148" t="s">
        <v>92</v>
      </c>
      <c r="AY262" s="17" t="s">
        <v>185</v>
      </c>
      <c r="BE262" s="149">
        <f>IF(N262="základní",J262,0)</f>
        <v>0</v>
      </c>
      <c r="BF262" s="149">
        <f>IF(N262="snížená",J262,0)</f>
        <v>0</v>
      </c>
      <c r="BG262" s="149">
        <f>IF(N262="zákl. přenesená",J262,0)</f>
        <v>0</v>
      </c>
      <c r="BH262" s="149">
        <f>IF(N262="sníž. přenesená",J262,0)</f>
        <v>0</v>
      </c>
      <c r="BI262" s="149">
        <f>IF(N262="nulová",J262,0)</f>
        <v>0</v>
      </c>
      <c r="BJ262" s="17" t="s">
        <v>92</v>
      </c>
      <c r="BK262" s="149">
        <f>ROUND(I262*H262,2)</f>
        <v>0</v>
      </c>
      <c r="BL262" s="17" t="s">
        <v>191</v>
      </c>
      <c r="BM262" s="148" t="s">
        <v>371</v>
      </c>
    </row>
    <row r="263" spans="2:65" s="13" customFormat="1">
      <c r="B263" s="168"/>
      <c r="D263" s="151" t="s">
        <v>193</v>
      </c>
      <c r="E263" s="169" t="s">
        <v>1</v>
      </c>
      <c r="F263" s="170" t="s">
        <v>309</v>
      </c>
      <c r="H263" s="169" t="s">
        <v>1</v>
      </c>
      <c r="I263" s="171"/>
      <c r="L263" s="168"/>
      <c r="M263" s="172"/>
      <c r="T263" s="173"/>
      <c r="AT263" s="169" t="s">
        <v>193</v>
      </c>
      <c r="AU263" s="169" t="s">
        <v>92</v>
      </c>
      <c r="AV263" s="13" t="s">
        <v>84</v>
      </c>
      <c r="AW263" s="13" t="s">
        <v>32</v>
      </c>
      <c r="AX263" s="13" t="s">
        <v>76</v>
      </c>
      <c r="AY263" s="169" t="s">
        <v>185</v>
      </c>
    </row>
    <row r="264" spans="2:65" s="12" customFormat="1">
      <c r="B264" s="150"/>
      <c r="D264" s="151" t="s">
        <v>193</v>
      </c>
      <c r="E264" s="152" t="s">
        <v>1</v>
      </c>
      <c r="F264" s="153" t="s">
        <v>372</v>
      </c>
      <c r="H264" s="154">
        <v>0.22</v>
      </c>
      <c r="I264" s="155"/>
      <c r="L264" s="150"/>
      <c r="M264" s="156"/>
      <c r="T264" s="157"/>
      <c r="AT264" s="152" t="s">
        <v>193</v>
      </c>
      <c r="AU264" s="152" t="s">
        <v>92</v>
      </c>
      <c r="AV264" s="12" t="s">
        <v>92</v>
      </c>
      <c r="AW264" s="12" t="s">
        <v>32</v>
      </c>
      <c r="AX264" s="12" t="s">
        <v>76</v>
      </c>
      <c r="AY264" s="152" t="s">
        <v>185</v>
      </c>
    </row>
    <row r="265" spans="2:65" s="13" customFormat="1">
      <c r="B265" s="168"/>
      <c r="D265" s="151" t="s">
        <v>193</v>
      </c>
      <c r="E265" s="169" t="s">
        <v>1</v>
      </c>
      <c r="F265" s="170" t="s">
        <v>317</v>
      </c>
      <c r="H265" s="169" t="s">
        <v>1</v>
      </c>
      <c r="I265" s="171"/>
      <c r="L265" s="168"/>
      <c r="M265" s="172"/>
      <c r="T265" s="173"/>
      <c r="AT265" s="169" t="s">
        <v>193</v>
      </c>
      <c r="AU265" s="169" t="s">
        <v>92</v>
      </c>
      <c r="AV265" s="13" t="s">
        <v>84</v>
      </c>
      <c r="AW265" s="13" t="s">
        <v>32</v>
      </c>
      <c r="AX265" s="13" t="s">
        <v>76</v>
      </c>
      <c r="AY265" s="169" t="s">
        <v>185</v>
      </c>
    </row>
    <row r="266" spans="2:65" s="12" customFormat="1">
      <c r="B266" s="150"/>
      <c r="D266" s="151" t="s">
        <v>193</v>
      </c>
      <c r="E266" s="152" t="s">
        <v>1</v>
      </c>
      <c r="F266" s="153" t="s">
        <v>373</v>
      </c>
      <c r="H266" s="154">
        <v>0.57299999999999995</v>
      </c>
      <c r="I266" s="155"/>
      <c r="L266" s="150"/>
      <c r="M266" s="156"/>
      <c r="T266" s="157"/>
      <c r="AT266" s="152" t="s">
        <v>193</v>
      </c>
      <c r="AU266" s="152" t="s">
        <v>92</v>
      </c>
      <c r="AV266" s="12" t="s">
        <v>92</v>
      </c>
      <c r="AW266" s="12" t="s">
        <v>32</v>
      </c>
      <c r="AX266" s="12" t="s">
        <v>76</v>
      </c>
      <c r="AY266" s="152" t="s">
        <v>185</v>
      </c>
    </row>
    <row r="267" spans="2:65" s="14" customFormat="1">
      <c r="B267" s="174"/>
      <c r="D267" s="151" t="s">
        <v>193</v>
      </c>
      <c r="E267" s="175" t="s">
        <v>1</v>
      </c>
      <c r="F267" s="176" t="s">
        <v>265</v>
      </c>
      <c r="H267" s="177">
        <v>0.79299999999999993</v>
      </c>
      <c r="I267" s="178"/>
      <c r="L267" s="174"/>
      <c r="M267" s="179"/>
      <c r="T267" s="180"/>
      <c r="AT267" s="175" t="s">
        <v>193</v>
      </c>
      <c r="AU267" s="175" t="s">
        <v>92</v>
      </c>
      <c r="AV267" s="14" t="s">
        <v>191</v>
      </c>
      <c r="AW267" s="14" t="s">
        <v>32</v>
      </c>
      <c r="AX267" s="14" t="s">
        <v>84</v>
      </c>
      <c r="AY267" s="175" t="s">
        <v>185</v>
      </c>
    </row>
    <row r="268" spans="2:65" s="1" customFormat="1" ht="24.2" customHeight="1">
      <c r="B268" s="136"/>
      <c r="C268" s="158" t="s">
        <v>374</v>
      </c>
      <c r="D268" s="158" t="s">
        <v>231</v>
      </c>
      <c r="E268" s="159" t="s">
        <v>375</v>
      </c>
      <c r="F268" s="160" t="s">
        <v>376</v>
      </c>
      <c r="G268" s="161" t="s">
        <v>219</v>
      </c>
      <c r="H268" s="162">
        <v>0.79300000000000004</v>
      </c>
      <c r="I268" s="163"/>
      <c r="J268" s="164">
        <f>ROUND(I268*H268,2)</f>
        <v>0</v>
      </c>
      <c r="K268" s="160" t="s">
        <v>198</v>
      </c>
      <c r="L268" s="165"/>
      <c r="M268" s="166" t="s">
        <v>1</v>
      </c>
      <c r="N268" s="167" t="s">
        <v>42</v>
      </c>
      <c r="P268" s="146">
        <f>O268*H268</f>
        <v>0</v>
      </c>
      <c r="Q268" s="146">
        <v>1</v>
      </c>
      <c r="R268" s="146">
        <f>Q268*H268</f>
        <v>0.79300000000000004</v>
      </c>
      <c r="S268" s="146">
        <v>0</v>
      </c>
      <c r="T268" s="147">
        <f>S268*H268</f>
        <v>0</v>
      </c>
      <c r="AR268" s="148" t="s">
        <v>222</v>
      </c>
      <c r="AT268" s="148" t="s">
        <v>231</v>
      </c>
      <c r="AU268" s="148" t="s">
        <v>92</v>
      </c>
      <c r="AY268" s="17" t="s">
        <v>185</v>
      </c>
      <c r="BE268" s="149">
        <f>IF(N268="základní",J268,0)</f>
        <v>0</v>
      </c>
      <c r="BF268" s="149">
        <f>IF(N268="snížená",J268,0)</f>
        <v>0</v>
      </c>
      <c r="BG268" s="149">
        <f>IF(N268="zákl. přenesená",J268,0)</f>
        <v>0</v>
      </c>
      <c r="BH268" s="149">
        <f>IF(N268="sníž. přenesená",J268,0)</f>
        <v>0</v>
      </c>
      <c r="BI268" s="149">
        <f>IF(N268="nulová",J268,0)</f>
        <v>0</v>
      </c>
      <c r="BJ268" s="17" t="s">
        <v>92</v>
      </c>
      <c r="BK268" s="149">
        <f>ROUND(I268*H268,2)</f>
        <v>0</v>
      </c>
      <c r="BL268" s="17" t="s">
        <v>191</v>
      </c>
      <c r="BM268" s="148" t="s">
        <v>377</v>
      </c>
    </row>
    <row r="269" spans="2:65" s="1" customFormat="1" ht="37.9" customHeight="1">
      <c r="B269" s="136"/>
      <c r="C269" s="137" t="s">
        <v>378</v>
      </c>
      <c r="D269" s="137" t="s">
        <v>187</v>
      </c>
      <c r="E269" s="138" t="s">
        <v>379</v>
      </c>
      <c r="F269" s="139" t="s">
        <v>380</v>
      </c>
      <c r="G269" s="140" t="s">
        <v>219</v>
      </c>
      <c r="H269" s="141">
        <v>3.637</v>
      </c>
      <c r="I269" s="142"/>
      <c r="J269" s="143">
        <f>ROUND(I269*H269,2)</f>
        <v>0</v>
      </c>
      <c r="K269" s="139" t="s">
        <v>1</v>
      </c>
      <c r="L269" s="32"/>
      <c r="M269" s="144" t="s">
        <v>1</v>
      </c>
      <c r="N269" s="145" t="s">
        <v>42</v>
      </c>
      <c r="P269" s="146">
        <f>O269*H269</f>
        <v>0</v>
      </c>
      <c r="Q269" s="146">
        <v>1.0900000000000001</v>
      </c>
      <c r="R269" s="146">
        <f>Q269*H269</f>
        <v>3.9643300000000004</v>
      </c>
      <c r="S269" s="146">
        <v>0</v>
      </c>
      <c r="T269" s="147">
        <f>S269*H269</f>
        <v>0</v>
      </c>
      <c r="AR269" s="148" t="s">
        <v>191</v>
      </c>
      <c r="AT269" s="148" t="s">
        <v>187</v>
      </c>
      <c r="AU269" s="148" t="s">
        <v>92</v>
      </c>
      <c r="AY269" s="17" t="s">
        <v>185</v>
      </c>
      <c r="BE269" s="149">
        <f>IF(N269="základní",J269,0)</f>
        <v>0</v>
      </c>
      <c r="BF269" s="149">
        <f>IF(N269="snížená",J269,0)</f>
        <v>0</v>
      </c>
      <c r="BG269" s="149">
        <f>IF(N269="zákl. přenesená",J269,0)</f>
        <v>0</v>
      </c>
      <c r="BH269" s="149">
        <f>IF(N269="sníž. přenesená",J269,0)</f>
        <v>0</v>
      </c>
      <c r="BI269" s="149">
        <f>IF(N269="nulová",J269,0)</f>
        <v>0</v>
      </c>
      <c r="BJ269" s="17" t="s">
        <v>92</v>
      </c>
      <c r="BK269" s="149">
        <f>ROUND(I269*H269,2)</f>
        <v>0</v>
      </c>
      <c r="BL269" s="17" t="s">
        <v>191</v>
      </c>
      <c r="BM269" s="148" t="s">
        <v>381</v>
      </c>
    </row>
    <row r="270" spans="2:65" s="13" customFormat="1">
      <c r="B270" s="168"/>
      <c r="D270" s="151" t="s">
        <v>193</v>
      </c>
      <c r="E270" s="169" t="s">
        <v>1</v>
      </c>
      <c r="F270" s="170" t="s">
        <v>309</v>
      </c>
      <c r="H270" s="169" t="s">
        <v>1</v>
      </c>
      <c r="I270" s="171"/>
      <c r="L270" s="168"/>
      <c r="M270" s="172"/>
      <c r="T270" s="173"/>
      <c r="AT270" s="169" t="s">
        <v>193</v>
      </c>
      <c r="AU270" s="169" t="s">
        <v>92</v>
      </c>
      <c r="AV270" s="13" t="s">
        <v>84</v>
      </c>
      <c r="AW270" s="13" t="s">
        <v>32</v>
      </c>
      <c r="AX270" s="13" t="s">
        <v>76</v>
      </c>
      <c r="AY270" s="169" t="s">
        <v>185</v>
      </c>
    </row>
    <row r="271" spans="2:65" s="12" customFormat="1">
      <c r="B271" s="150"/>
      <c r="D271" s="151" t="s">
        <v>193</v>
      </c>
      <c r="E271" s="152" t="s">
        <v>1</v>
      </c>
      <c r="F271" s="153" t="s">
        <v>382</v>
      </c>
      <c r="H271" s="154">
        <v>0.80100000000000005</v>
      </c>
      <c r="I271" s="155"/>
      <c r="L271" s="150"/>
      <c r="M271" s="156"/>
      <c r="T271" s="157"/>
      <c r="AT271" s="152" t="s">
        <v>193</v>
      </c>
      <c r="AU271" s="152" t="s">
        <v>92</v>
      </c>
      <c r="AV271" s="12" t="s">
        <v>92</v>
      </c>
      <c r="AW271" s="12" t="s">
        <v>32</v>
      </c>
      <c r="AX271" s="12" t="s">
        <v>76</v>
      </c>
      <c r="AY271" s="152" t="s">
        <v>185</v>
      </c>
    </row>
    <row r="272" spans="2:65" s="13" customFormat="1">
      <c r="B272" s="168"/>
      <c r="D272" s="151" t="s">
        <v>193</v>
      </c>
      <c r="E272" s="169" t="s">
        <v>1</v>
      </c>
      <c r="F272" s="170" t="s">
        <v>383</v>
      </c>
      <c r="H272" s="169" t="s">
        <v>1</v>
      </c>
      <c r="I272" s="171"/>
      <c r="L272" s="168"/>
      <c r="M272" s="172"/>
      <c r="T272" s="173"/>
      <c r="AT272" s="169" t="s">
        <v>193</v>
      </c>
      <c r="AU272" s="169" t="s">
        <v>92</v>
      </c>
      <c r="AV272" s="13" t="s">
        <v>84</v>
      </c>
      <c r="AW272" s="13" t="s">
        <v>32</v>
      </c>
      <c r="AX272" s="13" t="s">
        <v>76</v>
      </c>
      <c r="AY272" s="169" t="s">
        <v>185</v>
      </c>
    </row>
    <row r="273" spans="2:65" s="12" customFormat="1">
      <c r="B273" s="150"/>
      <c r="D273" s="151" t="s">
        <v>193</v>
      </c>
      <c r="E273" s="152" t="s">
        <v>1</v>
      </c>
      <c r="F273" s="153" t="s">
        <v>384</v>
      </c>
      <c r="H273" s="154">
        <v>1.2110000000000001</v>
      </c>
      <c r="I273" s="155"/>
      <c r="L273" s="150"/>
      <c r="M273" s="156"/>
      <c r="T273" s="157"/>
      <c r="AT273" s="152" t="s">
        <v>193</v>
      </c>
      <c r="AU273" s="152" t="s">
        <v>92</v>
      </c>
      <c r="AV273" s="12" t="s">
        <v>92</v>
      </c>
      <c r="AW273" s="12" t="s">
        <v>32</v>
      </c>
      <c r="AX273" s="12" t="s">
        <v>76</v>
      </c>
      <c r="AY273" s="152" t="s">
        <v>185</v>
      </c>
    </row>
    <row r="274" spans="2:65" s="13" customFormat="1">
      <c r="B274" s="168"/>
      <c r="D274" s="151" t="s">
        <v>193</v>
      </c>
      <c r="E274" s="169" t="s">
        <v>1</v>
      </c>
      <c r="F274" s="170" t="s">
        <v>385</v>
      </c>
      <c r="H274" s="169" t="s">
        <v>1</v>
      </c>
      <c r="I274" s="171"/>
      <c r="L274" s="168"/>
      <c r="M274" s="172"/>
      <c r="T274" s="173"/>
      <c r="AT274" s="169" t="s">
        <v>193</v>
      </c>
      <c r="AU274" s="169" t="s">
        <v>92</v>
      </c>
      <c r="AV274" s="13" t="s">
        <v>84</v>
      </c>
      <c r="AW274" s="13" t="s">
        <v>32</v>
      </c>
      <c r="AX274" s="13" t="s">
        <v>76</v>
      </c>
      <c r="AY274" s="169" t="s">
        <v>185</v>
      </c>
    </row>
    <row r="275" spans="2:65" s="12" customFormat="1">
      <c r="B275" s="150"/>
      <c r="D275" s="151" t="s">
        <v>193</v>
      </c>
      <c r="E275" s="152" t="s">
        <v>1</v>
      </c>
      <c r="F275" s="153" t="s">
        <v>386</v>
      </c>
      <c r="H275" s="154">
        <v>1.625</v>
      </c>
      <c r="I275" s="155"/>
      <c r="L275" s="150"/>
      <c r="M275" s="156"/>
      <c r="T275" s="157"/>
      <c r="AT275" s="152" t="s">
        <v>193</v>
      </c>
      <c r="AU275" s="152" t="s">
        <v>92</v>
      </c>
      <c r="AV275" s="12" t="s">
        <v>92</v>
      </c>
      <c r="AW275" s="12" t="s">
        <v>32</v>
      </c>
      <c r="AX275" s="12" t="s">
        <v>76</v>
      </c>
      <c r="AY275" s="152" t="s">
        <v>185</v>
      </c>
    </row>
    <row r="276" spans="2:65" s="14" customFormat="1">
      <c r="B276" s="174"/>
      <c r="D276" s="151" t="s">
        <v>193</v>
      </c>
      <c r="E276" s="175" t="s">
        <v>1</v>
      </c>
      <c r="F276" s="176" t="s">
        <v>265</v>
      </c>
      <c r="H276" s="177">
        <v>3.637</v>
      </c>
      <c r="I276" s="178"/>
      <c r="L276" s="174"/>
      <c r="M276" s="179"/>
      <c r="T276" s="180"/>
      <c r="AT276" s="175" t="s">
        <v>193</v>
      </c>
      <c r="AU276" s="175" t="s">
        <v>92</v>
      </c>
      <c r="AV276" s="14" t="s">
        <v>191</v>
      </c>
      <c r="AW276" s="14" t="s">
        <v>32</v>
      </c>
      <c r="AX276" s="14" t="s">
        <v>84</v>
      </c>
      <c r="AY276" s="175" t="s">
        <v>185</v>
      </c>
    </row>
    <row r="277" spans="2:65" s="1" customFormat="1" ht="37.9" customHeight="1">
      <c r="B277" s="136"/>
      <c r="C277" s="137" t="s">
        <v>387</v>
      </c>
      <c r="D277" s="137" t="s">
        <v>187</v>
      </c>
      <c r="E277" s="138" t="s">
        <v>388</v>
      </c>
      <c r="F277" s="139" t="s">
        <v>389</v>
      </c>
      <c r="G277" s="140" t="s">
        <v>219</v>
      </c>
      <c r="H277" s="141">
        <v>1.0629999999999999</v>
      </c>
      <c r="I277" s="142"/>
      <c r="J277" s="143">
        <f>ROUND(I277*H277,2)</f>
        <v>0</v>
      </c>
      <c r="K277" s="139" t="s">
        <v>1</v>
      </c>
      <c r="L277" s="32"/>
      <c r="M277" s="144" t="s">
        <v>1</v>
      </c>
      <c r="N277" s="145" t="s">
        <v>42</v>
      </c>
      <c r="P277" s="146">
        <f>O277*H277</f>
        <v>0</v>
      </c>
      <c r="Q277" s="146">
        <v>1.0900000000000001</v>
      </c>
      <c r="R277" s="146">
        <f>Q277*H277</f>
        <v>1.1586700000000001</v>
      </c>
      <c r="S277" s="146">
        <v>0</v>
      </c>
      <c r="T277" s="147">
        <f>S277*H277</f>
        <v>0</v>
      </c>
      <c r="AR277" s="148" t="s">
        <v>191</v>
      </c>
      <c r="AT277" s="148" t="s">
        <v>187</v>
      </c>
      <c r="AU277" s="148" t="s">
        <v>92</v>
      </c>
      <c r="AY277" s="17" t="s">
        <v>185</v>
      </c>
      <c r="BE277" s="149">
        <f>IF(N277="základní",J277,0)</f>
        <v>0</v>
      </c>
      <c r="BF277" s="149">
        <f>IF(N277="snížená",J277,0)</f>
        <v>0</v>
      </c>
      <c r="BG277" s="149">
        <f>IF(N277="zákl. přenesená",J277,0)</f>
        <v>0</v>
      </c>
      <c r="BH277" s="149">
        <f>IF(N277="sníž. přenesená",J277,0)</f>
        <v>0</v>
      </c>
      <c r="BI277" s="149">
        <f>IF(N277="nulová",J277,0)</f>
        <v>0</v>
      </c>
      <c r="BJ277" s="17" t="s">
        <v>92</v>
      </c>
      <c r="BK277" s="149">
        <f>ROUND(I277*H277,2)</f>
        <v>0</v>
      </c>
      <c r="BL277" s="17" t="s">
        <v>191</v>
      </c>
      <c r="BM277" s="148" t="s">
        <v>390</v>
      </c>
    </row>
    <row r="278" spans="2:65" s="13" customFormat="1">
      <c r="B278" s="168"/>
      <c r="D278" s="151" t="s">
        <v>193</v>
      </c>
      <c r="E278" s="169" t="s">
        <v>1</v>
      </c>
      <c r="F278" s="170" t="s">
        <v>309</v>
      </c>
      <c r="H278" s="169" t="s">
        <v>1</v>
      </c>
      <c r="I278" s="171"/>
      <c r="L278" s="168"/>
      <c r="M278" s="172"/>
      <c r="T278" s="173"/>
      <c r="AT278" s="169" t="s">
        <v>193</v>
      </c>
      <c r="AU278" s="169" t="s">
        <v>92</v>
      </c>
      <c r="AV278" s="13" t="s">
        <v>84</v>
      </c>
      <c r="AW278" s="13" t="s">
        <v>32</v>
      </c>
      <c r="AX278" s="13" t="s">
        <v>76</v>
      </c>
      <c r="AY278" s="169" t="s">
        <v>185</v>
      </c>
    </row>
    <row r="279" spans="2:65" s="12" customFormat="1">
      <c r="B279" s="150"/>
      <c r="D279" s="151" t="s">
        <v>193</v>
      </c>
      <c r="E279" s="152" t="s">
        <v>1</v>
      </c>
      <c r="F279" s="153" t="s">
        <v>391</v>
      </c>
      <c r="H279" s="154">
        <v>0.44900000000000001</v>
      </c>
      <c r="I279" s="155"/>
      <c r="L279" s="150"/>
      <c r="M279" s="156"/>
      <c r="T279" s="157"/>
      <c r="AT279" s="152" t="s">
        <v>193</v>
      </c>
      <c r="AU279" s="152" t="s">
        <v>92</v>
      </c>
      <c r="AV279" s="12" t="s">
        <v>92</v>
      </c>
      <c r="AW279" s="12" t="s">
        <v>32</v>
      </c>
      <c r="AX279" s="12" t="s">
        <v>76</v>
      </c>
      <c r="AY279" s="152" t="s">
        <v>185</v>
      </c>
    </row>
    <row r="280" spans="2:65" s="13" customFormat="1">
      <c r="B280" s="168"/>
      <c r="D280" s="151" t="s">
        <v>193</v>
      </c>
      <c r="E280" s="169" t="s">
        <v>1</v>
      </c>
      <c r="F280" s="170" t="s">
        <v>383</v>
      </c>
      <c r="H280" s="169" t="s">
        <v>1</v>
      </c>
      <c r="I280" s="171"/>
      <c r="L280" s="168"/>
      <c r="M280" s="172"/>
      <c r="T280" s="173"/>
      <c r="AT280" s="169" t="s">
        <v>193</v>
      </c>
      <c r="AU280" s="169" t="s">
        <v>92</v>
      </c>
      <c r="AV280" s="13" t="s">
        <v>84</v>
      </c>
      <c r="AW280" s="13" t="s">
        <v>32</v>
      </c>
      <c r="AX280" s="13" t="s">
        <v>76</v>
      </c>
      <c r="AY280" s="169" t="s">
        <v>185</v>
      </c>
    </row>
    <row r="281" spans="2:65" s="12" customFormat="1">
      <c r="B281" s="150"/>
      <c r="D281" s="151" t="s">
        <v>193</v>
      </c>
      <c r="E281" s="152" t="s">
        <v>1</v>
      </c>
      <c r="F281" s="153" t="s">
        <v>392</v>
      </c>
      <c r="H281" s="154">
        <v>0.36499999999999999</v>
      </c>
      <c r="I281" s="155"/>
      <c r="L281" s="150"/>
      <c r="M281" s="156"/>
      <c r="T281" s="157"/>
      <c r="AT281" s="152" t="s">
        <v>193</v>
      </c>
      <c r="AU281" s="152" t="s">
        <v>92</v>
      </c>
      <c r="AV281" s="12" t="s">
        <v>92</v>
      </c>
      <c r="AW281" s="12" t="s">
        <v>32</v>
      </c>
      <c r="AX281" s="12" t="s">
        <v>76</v>
      </c>
      <c r="AY281" s="152" t="s">
        <v>185</v>
      </c>
    </row>
    <row r="282" spans="2:65" s="13" customFormat="1">
      <c r="B282" s="168"/>
      <c r="D282" s="151" t="s">
        <v>193</v>
      </c>
      <c r="E282" s="169" t="s">
        <v>1</v>
      </c>
      <c r="F282" s="170" t="s">
        <v>385</v>
      </c>
      <c r="H282" s="169" t="s">
        <v>1</v>
      </c>
      <c r="I282" s="171"/>
      <c r="L282" s="168"/>
      <c r="M282" s="172"/>
      <c r="T282" s="173"/>
      <c r="AT282" s="169" t="s">
        <v>193</v>
      </c>
      <c r="AU282" s="169" t="s">
        <v>92</v>
      </c>
      <c r="AV282" s="13" t="s">
        <v>84</v>
      </c>
      <c r="AW282" s="13" t="s">
        <v>32</v>
      </c>
      <c r="AX282" s="13" t="s">
        <v>76</v>
      </c>
      <c r="AY282" s="169" t="s">
        <v>185</v>
      </c>
    </row>
    <row r="283" spans="2:65" s="12" customFormat="1">
      <c r="B283" s="150"/>
      <c r="D283" s="151" t="s">
        <v>193</v>
      </c>
      <c r="E283" s="152" t="s">
        <v>1</v>
      </c>
      <c r="F283" s="153" t="s">
        <v>393</v>
      </c>
      <c r="H283" s="154">
        <v>0.249</v>
      </c>
      <c r="I283" s="155"/>
      <c r="L283" s="150"/>
      <c r="M283" s="156"/>
      <c r="T283" s="157"/>
      <c r="AT283" s="152" t="s">
        <v>193</v>
      </c>
      <c r="AU283" s="152" t="s">
        <v>92</v>
      </c>
      <c r="AV283" s="12" t="s">
        <v>92</v>
      </c>
      <c r="AW283" s="12" t="s">
        <v>32</v>
      </c>
      <c r="AX283" s="12" t="s">
        <v>76</v>
      </c>
      <c r="AY283" s="152" t="s">
        <v>185</v>
      </c>
    </row>
    <row r="284" spans="2:65" s="14" customFormat="1">
      <c r="B284" s="174"/>
      <c r="D284" s="151" t="s">
        <v>193</v>
      </c>
      <c r="E284" s="175" t="s">
        <v>1</v>
      </c>
      <c r="F284" s="176" t="s">
        <v>265</v>
      </c>
      <c r="H284" s="177">
        <v>1.0630000000000002</v>
      </c>
      <c r="I284" s="178"/>
      <c r="L284" s="174"/>
      <c r="M284" s="179"/>
      <c r="T284" s="180"/>
      <c r="AT284" s="175" t="s">
        <v>193</v>
      </c>
      <c r="AU284" s="175" t="s">
        <v>92</v>
      </c>
      <c r="AV284" s="14" t="s">
        <v>191</v>
      </c>
      <c r="AW284" s="14" t="s">
        <v>32</v>
      </c>
      <c r="AX284" s="14" t="s">
        <v>84</v>
      </c>
      <c r="AY284" s="175" t="s">
        <v>185</v>
      </c>
    </row>
    <row r="285" spans="2:65" s="1" customFormat="1" ht="21.75" customHeight="1">
      <c r="B285" s="136"/>
      <c r="C285" s="158" t="s">
        <v>394</v>
      </c>
      <c r="D285" s="158" t="s">
        <v>231</v>
      </c>
      <c r="E285" s="159" t="s">
        <v>395</v>
      </c>
      <c r="F285" s="160" t="s">
        <v>396</v>
      </c>
      <c r="G285" s="161" t="s">
        <v>219</v>
      </c>
      <c r="H285" s="162">
        <v>4.3220000000000001</v>
      </c>
      <c r="I285" s="163"/>
      <c r="J285" s="164">
        <f>ROUND(I285*H285,2)</f>
        <v>0</v>
      </c>
      <c r="K285" s="160" t="s">
        <v>1</v>
      </c>
      <c r="L285" s="165"/>
      <c r="M285" s="166" t="s">
        <v>1</v>
      </c>
      <c r="N285" s="167" t="s">
        <v>42</v>
      </c>
      <c r="P285" s="146">
        <f>O285*H285</f>
        <v>0</v>
      </c>
      <c r="Q285" s="146">
        <v>1</v>
      </c>
      <c r="R285" s="146">
        <f>Q285*H285</f>
        <v>4.3220000000000001</v>
      </c>
      <c r="S285" s="146">
        <v>0</v>
      </c>
      <c r="T285" s="147">
        <f>S285*H285</f>
        <v>0</v>
      </c>
      <c r="AR285" s="148" t="s">
        <v>222</v>
      </c>
      <c r="AT285" s="148" t="s">
        <v>231</v>
      </c>
      <c r="AU285" s="148" t="s">
        <v>92</v>
      </c>
      <c r="AY285" s="17" t="s">
        <v>185</v>
      </c>
      <c r="BE285" s="149">
        <f>IF(N285="základní",J285,0)</f>
        <v>0</v>
      </c>
      <c r="BF285" s="149">
        <f>IF(N285="snížená",J285,0)</f>
        <v>0</v>
      </c>
      <c r="BG285" s="149">
        <f>IF(N285="zákl. přenesená",J285,0)</f>
        <v>0</v>
      </c>
      <c r="BH285" s="149">
        <f>IF(N285="sníž. přenesená",J285,0)</f>
        <v>0</v>
      </c>
      <c r="BI285" s="149">
        <f>IF(N285="nulová",J285,0)</f>
        <v>0</v>
      </c>
      <c r="BJ285" s="17" t="s">
        <v>92</v>
      </c>
      <c r="BK285" s="149">
        <f>ROUND(I285*H285,2)</f>
        <v>0</v>
      </c>
      <c r="BL285" s="17" t="s">
        <v>191</v>
      </c>
      <c r="BM285" s="148" t="s">
        <v>397</v>
      </c>
    </row>
    <row r="286" spans="2:65" s="13" customFormat="1">
      <c r="B286" s="168"/>
      <c r="D286" s="151" t="s">
        <v>193</v>
      </c>
      <c r="E286" s="169" t="s">
        <v>1</v>
      </c>
      <c r="F286" s="170" t="s">
        <v>398</v>
      </c>
      <c r="H286" s="169" t="s">
        <v>1</v>
      </c>
      <c r="I286" s="171"/>
      <c r="L286" s="168"/>
      <c r="M286" s="172"/>
      <c r="T286" s="173"/>
      <c r="AT286" s="169" t="s">
        <v>193</v>
      </c>
      <c r="AU286" s="169" t="s">
        <v>92</v>
      </c>
      <c r="AV286" s="13" t="s">
        <v>84</v>
      </c>
      <c r="AW286" s="13" t="s">
        <v>32</v>
      </c>
      <c r="AX286" s="13" t="s">
        <v>76</v>
      </c>
      <c r="AY286" s="169" t="s">
        <v>185</v>
      </c>
    </row>
    <row r="287" spans="2:65" s="13" customFormat="1">
      <c r="B287" s="168"/>
      <c r="D287" s="151" t="s">
        <v>193</v>
      </c>
      <c r="E287" s="169" t="s">
        <v>1</v>
      </c>
      <c r="F287" s="170" t="s">
        <v>399</v>
      </c>
      <c r="H287" s="169" t="s">
        <v>1</v>
      </c>
      <c r="I287" s="171"/>
      <c r="L287" s="168"/>
      <c r="M287" s="172"/>
      <c r="T287" s="173"/>
      <c r="AT287" s="169" t="s">
        <v>193</v>
      </c>
      <c r="AU287" s="169" t="s">
        <v>92</v>
      </c>
      <c r="AV287" s="13" t="s">
        <v>84</v>
      </c>
      <c r="AW287" s="13" t="s">
        <v>32</v>
      </c>
      <c r="AX287" s="13" t="s">
        <v>76</v>
      </c>
      <c r="AY287" s="169" t="s">
        <v>185</v>
      </c>
    </row>
    <row r="288" spans="2:65" s="12" customFormat="1">
      <c r="B288" s="150"/>
      <c r="D288" s="151" t="s">
        <v>193</v>
      </c>
      <c r="E288" s="152" t="s">
        <v>1</v>
      </c>
      <c r="F288" s="153" t="s">
        <v>400</v>
      </c>
      <c r="H288" s="154">
        <v>1.2490000000000001</v>
      </c>
      <c r="I288" s="155"/>
      <c r="L288" s="150"/>
      <c r="M288" s="156"/>
      <c r="T288" s="157"/>
      <c r="AT288" s="152" t="s">
        <v>193</v>
      </c>
      <c r="AU288" s="152" t="s">
        <v>92</v>
      </c>
      <c r="AV288" s="12" t="s">
        <v>92</v>
      </c>
      <c r="AW288" s="12" t="s">
        <v>32</v>
      </c>
      <c r="AX288" s="12" t="s">
        <v>76</v>
      </c>
      <c r="AY288" s="152" t="s">
        <v>185</v>
      </c>
    </row>
    <row r="289" spans="2:65" s="13" customFormat="1">
      <c r="B289" s="168"/>
      <c r="D289" s="151" t="s">
        <v>193</v>
      </c>
      <c r="E289" s="169" t="s">
        <v>1</v>
      </c>
      <c r="F289" s="170" t="s">
        <v>401</v>
      </c>
      <c r="H289" s="169" t="s">
        <v>1</v>
      </c>
      <c r="I289" s="171"/>
      <c r="L289" s="168"/>
      <c r="M289" s="172"/>
      <c r="T289" s="173"/>
      <c r="AT289" s="169" t="s">
        <v>193</v>
      </c>
      <c r="AU289" s="169" t="s">
        <v>92</v>
      </c>
      <c r="AV289" s="13" t="s">
        <v>84</v>
      </c>
      <c r="AW289" s="13" t="s">
        <v>32</v>
      </c>
      <c r="AX289" s="13" t="s">
        <v>76</v>
      </c>
      <c r="AY289" s="169" t="s">
        <v>185</v>
      </c>
    </row>
    <row r="290" spans="2:65" s="12" customFormat="1">
      <c r="B290" s="150"/>
      <c r="D290" s="151" t="s">
        <v>193</v>
      </c>
      <c r="E290" s="152" t="s">
        <v>1</v>
      </c>
      <c r="F290" s="153" t="s">
        <v>402</v>
      </c>
      <c r="H290" s="154">
        <v>1.5760000000000001</v>
      </c>
      <c r="I290" s="155"/>
      <c r="L290" s="150"/>
      <c r="M290" s="156"/>
      <c r="T290" s="157"/>
      <c r="AT290" s="152" t="s">
        <v>193</v>
      </c>
      <c r="AU290" s="152" t="s">
        <v>92</v>
      </c>
      <c r="AV290" s="12" t="s">
        <v>92</v>
      </c>
      <c r="AW290" s="12" t="s">
        <v>32</v>
      </c>
      <c r="AX290" s="12" t="s">
        <v>76</v>
      </c>
      <c r="AY290" s="152" t="s">
        <v>185</v>
      </c>
    </row>
    <row r="291" spans="2:65" s="13" customFormat="1">
      <c r="B291" s="168"/>
      <c r="D291" s="151" t="s">
        <v>193</v>
      </c>
      <c r="E291" s="169" t="s">
        <v>1</v>
      </c>
      <c r="F291" s="170" t="s">
        <v>403</v>
      </c>
      <c r="H291" s="169" t="s">
        <v>1</v>
      </c>
      <c r="I291" s="171"/>
      <c r="L291" s="168"/>
      <c r="M291" s="172"/>
      <c r="T291" s="173"/>
      <c r="AT291" s="169" t="s">
        <v>193</v>
      </c>
      <c r="AU291" s="169" t="s">
        <v>92</v>
      </c>
      <c r="AV291" s="13" t="s">
        <v>84</v>
      </c>
      <c r="AW291" s="13" t="s">
        <v>32</v>
      </c>
      <c r="AX291" s="13" t="s">
        <v>76</v>
      </c>
      <c r="AY291" s="169" t="s">
        <v>185</v>
      </c>
    </row>
    <row r="292" spans="2:65" s="12" customFormat="1">
      <c r="B292" s="150"/>
      <c r="D292" s="151" t="s">
        <v>193</v>
      </c>
      <c r="E292" s="152" t="s">
        <v>1</v>
      </c>
      <c r="F292" s="153" t="s">
        <v>404</v>
      </c>
      <c r="H292" s="154">
        <v>1.4970000000000001</v>
      </c>
      <c r="I292" s="155"/>
      <c r="L292" s="150"/>
      <c r="M292" s="156"/>
      <c r="T292" s="157"/>
      <c r="AT292" s="152" t="s">
        <v>193</v>
      </c>
      <c r="AU292" s="152" t="s">
        <v>92</v>
      </c>
      <c r="AV292" s="12" t="s">
        <v>92</v>
      </c>
      <c r="AW292" s="12" t="s">
        <v>32</v>
      </c>
      <c r="AX292" s="12" t="s">
        <v>76</v>
      </c>
      <c r="AY292" s="152" t="s">
        <v>185</v>
      </c>
    </row>
    <row r="293" spans="2:65" s="14" customFormat="1">
      <c r="B293" s="174"/>
      <c r="D293" s="151" t="s">
        <v>193</v>
      </c>
      <c r="E293" s="175" t="s">
        <v>1</v>
      </c>
      <c r="F293" s="176" t="s">
        <v>265</v>
      </c>
      <c r="H293" s="177">
        <v>4.3220000000000001</v>
      </c>
      <c r="I293" s="178"/>
      <c r="L293" s="174"/>
      <c r="M293" s="179"/>
      <c r="T293" s="180"/>
      <c r="AT293" s="175" t="s">
        <v>193</v>
      </c>
      <c r="AU293" s="175" t="s">
        <v>92</v>
      </c>
      <c r="AV293" s="14" t="s">
        <v>191</v>
      </c>
      <c r="AW293" s="14" t="s">
        <v>32</v>
      </c>
      <c r="AX293" s="14" t="s">
        <v>84</v>
      </c>
      <c r="AY293" s="175" t="s">
        <v>185</v>
      </c>
    </row>
    <row r="294" spans="2:65" s="1" customFormat="1" ht="21.75" customHeight="1">
      <c r="B294" s="136"/>
      <c r="C294" s="137" t="s">
        <v>405</v>
      </c>
      <c r="D294" s="137" t="s">
        <v>187</v>
      </c>
      <c r="E294" s="138" t="s">
        <v>406</v>
      </c>
      <c r="F294" s="139" t="s">
        <v>407</v>
      </c>
      <c r="G294" s="140" t="s">
        <v>190</v>
      </c>
      <c r="H294" s="141">
        <v>6.6749999999999998</v>
      </c>
      <c r="I294" s="142"/>
      <c r="J294" s="143">
        <f>ROUND(I294*H294,2)</f>
        <v>0</v>
      </c>
      <c r="K294" s="139" t="s">
        <v>198</v>
      </c>
      <c r="L294" s="32"/>
      <c r="M294" s="144" t="s">
        <v>1</v>
      </c>
      <c r="N294" s="145" t="s">
        <v>42</v>
      </c>
      <c r="P294" s="146">
        <f>O294*H294</f>
        <v>0</v>
      </c>
      <c r="Q294" s="146">
        <v>2.8570000000000002E-2</v>
      </c>
      <c r="R294" s="146">
        <f>Q294*H294</f>
        <v>0.19070475000000001</v>
      </c>
      <c r="S294" s="146">
        <v>0</v>
      </c>
      <c r="T294" s="147">
        <f>S294*H294</f>
        <v>0</v>
      </c>
      <c r="AR294" s="148" t="s">
        <v>191</v>
      </c>
      <c r="AT294" s="148" t="s">
        <v>187</v>
      </c>
      <c r="AU294" s="148" t="s">
        <v>92</v>
      </c>
      <c r="AY294" s="17" t="s">
        <v>185</v>
      </c>
      <c r="BE294" s="149">
        <f>IF(N294="základní",J294,0)</f>
        <v>0</v>
      </c>
      <c r="BF294" s="149">
        <f>IF(N294="snížená",J294,0)</f>
        <v>0</v>
      </c>
      <c r="BG294" s="149">
        <f>IF(N294="zákl. přenesená",J294,0)</f>
        <v>0</v>
      </c>
      <c r="BH294" s="149">
        <f>IF(N294="sníž. přenesená",J294,0)</f>
        <v>0</v>
      </c>
      <c r="BI294" s="149">
        <f>IF(N294="nulová",J294,0)</f>
        <v>0</v>
      </c>
      <c r="BJ294" s="17" t="s">
        <v>92</v>
      </c>
      <c r="BK294" s="149">
        <f>ROUND(I294*H294,2)</f>
        <v>0</v>
      </c>
      <c r="BL294" s="17" t="s">
        <v>191</v>
      </c>
      <c r="BM294" s="148" t="s">
        <v>408</v>
      </c>
    </row>
    <row r="295" spans="2:65" s="13" customFormat="1">
      <c r="B295" s="168"/>
      <c r="D295" s="151" t="s">
        <v>193</v>
      </c>
      <c r="E295" s="169" t="s">
        <v>1</v>
      </c>
      <c r="F295" s="170" t="s">
        <v>409</v>
      </c>
      <c r="H295" s="169" t="s">
        <v>1</v>
      </c>
      <c r="I295" s="171"/>
      <c r="L295" s="168"/>
      <c r="M295" s="172"/>
      <c r="T295" s="173"/>
      <c r="AT295" s="169" t="s">
        <v>193</v>
      </c>
      <c r="AU295" s="169" t="s">
        <v>92</v>
      </c>
      <c r="AV295" s="13" t="s">
        <v>84</v>
      </c>
      <c r="AW295" s="13" t="s">
        <v>32</v>
      </c>
      <c r="AX295" s="13" t="s">
        <v>76</v>
      </c>
      <c r="AY295" s="169" t="s">
        <v>185</v>
      </c>
    </row>
    <row r="296" spans="2:65" s="12" customFormat="1">
      <c r="B296" s="150"/>
      <c r="D296" s="151" t="s">
        <v>193</v>
      </c>
      <c r="E296" s="152" t="s">
        <v>1</v>
      </c>
      <c r="F296" s="153" t="s">
        <v>410</v>
      </c>
      <c r="H296" s="154">
        <v>6.6749999999999998</v>
      </c>
      <c r="I296" s="155"/>
      <c r="L296" s="150"/>
      <c r="M296" s="156"/>
      <c r="T296" s="157"/>
      <c r="AT296" s="152" t="s">
        <v>193</v>
      </c>
      <c r="AU296" s="152" t="s">
        <v>92</v>
      </c>
      <c r="AV296" s="12" t="s">
        <v>92</v>
      </c>
      <c r="AW296" s="12" t="s">
        <v>32</v>
      </c>
      <c r="AX296" s="12" t="s">
        <v>76</v>
      </c>
      <c r="AY296" s="152" t="s">
        <v>185</v>
      </c>
    </row>
    <row r="297" spans="2:65" s="14" customFormat="1">
      <c r="B297" s="174"/>
      <c r="D297" s="151" t="s">
        <v>193</v>
      </c>
      <c r="E297" s="175" t="s">
        <v>1</v>
      </c>
      <c r="F297" s="176" t="s">
        <v>265</v>
      </c>
      <c r="H297" s="177">
        <v>6.6749999999999998</v>
      </c>
      <c r="I297" s="178"/>
      <c r="L297" s="174"/>
      <c r="M297" s="179"/>
      <c r="T297" s="180"/>
      <c r="AT297" s="175" t="s">
        <v>193</v>
      </c>
      <c r="AU297" s="175" t="s">
        <v>92</v>
      </c>
      <c r="AV297" s="14" t="s">
        <v>191</v>
      </c>
      <c r="AW297" s="14" t="s">
        <v>32</v>
      </c>
      <c r="AX297" s="14" t="s">
        <v>84</v>
      </c>
      <c r="AY297" s="175" t="s">
        <v>185</v>
      </c>
    </row>
    <row r="298" spans="2:65" s="1" customFormat="1" ht="37.9" customHeight="1">
      <c r="B298" s="136"/>
      <c r="C298" s="137" t="s">
        <v>411</v>
      </c>
      <c r="D298" s="137" t="s">
        <v>187</v>
      </c>
      <c r="E298" s="138" t="s">
        <v>412</v>
      </c>
      <c r="F298" s="139" t="s">
        <v>413</v>
      </c>
      <c r="G298" s="140" t="s">
        <v>190</v>
      </c>
      <c r="H298" s="141">
        <v>3.65</v>
      </c>
      <c r="I298" s="142"/>
      <c r="J298" s="143">
        <f>ROUND(I298*H298,2)</f>
        <v>0</v>
      </c>
      <c r="K298" s="139" t="s">
        <v>198</v>
      </c>
      <c r="L298" s="32"/>
      <c r="M298" s="144" t="s">
        <v>1</v>
      </c>
      <c r="N298" s="145" t="s">
        <v>42</v>
      </c>
      <c r="P298" s="146">
        <f>O298*H298</f>
        <v>0</v>
      </c>
      <c r="Q298" s="146">
        <v>0.11715</v>
      </c>
      <c r="R298" s="146">
        <f>Q298*H298</f>
        <v>0.42759750000000002</v>
      </c>
      <c r="S298" s="146">
        <v>0</v>
      </c>
      <c r="T298" s="147">
        <f>S298*H298</f>
        <v>0</v>
      </c>
      <c r="AR298" s="148" t="s">
        <v>191</v>
      </c>
      <c r="AT298" s="148" t="s">
        <v>187</v>
      </c>
      <c r="AU298" s="148" t="s">
        <v>92</v>
      </c>
      <c r="AY298" s="17" t="s">
        <v>185</v>
      </c>
      <c r="BE298" s="149">
        <f>IF(N298="základní",J298,0)</f>
        <v>0</v>
      </c>
      <c r="BF298" s="149">
        <f>IF(N298="snížená",J298,0)</f>
        <v>0</v>
      </c>
      <c r="BG298" s="149">
        <f>IF(N298="zákl. přenesená",J298,0)</f>
        <v>0</v>
      </c>
      <c r="BH298" s="149">
        <f>IF(N298="sníž. přenesená",J298,0)</f>
        <v>0</v>
      </c>
      <c r="BI298" s="149">
        <f>IF(N298="nulová",J298,0)</f>
        <v>0</v>
      </c>
      <c r="BJ298" s="17" t="s">
        <v>92</v>
      </c>
      <c r="BK298" s="149">
        <f>ROUND(I298*H298,2)</f>
        <v>0</v>
      </c>
      <c r="BL298" s="17" t="s">
        <v>191</v>
      </c>
      <c r="BM298" s="148" t="s">
        <v>414</v>
      </c>
    </row>
    <row r="299" spans="2:65" s="12" customFormat="1">
      <c r="B299" s="150"/>
      <c r="D299" s="151" t="s">
        <v>193</v>
      </c>
      <c r="E299" s="152" t="s">
        <v>1</v>
      </c>
      <c r="F299" s="153" t="s">
        <v>415</v>
      </c>
      <c r="H299" s="154">
        <v>3.65</v>
      </c>
      <c r="I299" s="155"/>
      <c r="L299" s="150"/>
      <c r="M299" s="156"/>
      <c r="T299" s="157"/>
      <c r="AT299" s="152" t="s">
        <v>193</v>
      </c>
      <c r="AU299" s="152" t="s">
        <v>92</v>
      </c>
      <c r="AV299" s="12" t="s">
        <v>92</v>
      </c>
      <c r="AW299" s="12" t="s">
        <v>32</v>
      </c>
      <c r="AX299" s="12" t="s">
        <v>76</v>
      </c>
      <c r="AY299" s="152" t="s">
        <v>185</v>
      </c>
    </row>
    <row r="300" spans="2:65" s="14" customFormat="1">
      <c r="B300" s="174"/>
      <c r="D300" s="151" t="s">
        <v>193</v>
      </c>
      <c r="E300" s="175" t="s">
        <v>1</v>
      </c>
      <c r="F300" s="176" t="s">
        <v>265</v>
      </c>
      <c r="H300" s="177">
        <v>3.65</v>
      </c>
      <c r="I300" s="178"/>
      <c r="L300" s="174"/>
      <c r="M300" s="179"/>
      <c r="T300" s="180"/>
      <c r="AT300" s="175" t="s">
        <v>193</v>
      </c>
      <c r="AU300" s="175" t="s">
        <v>92</v>
      </c>
      <c r="AV300" s="14" t="s">
        <v>191</v>
      </c>
      <c r="AW300" s="14" t="s">
        <v>32</v>
      </c>
      <c r="AX300" s="14" t="s">
        <v>84</v>
      </c>
      <c r="AY300" s="175" t="s">
        <v>185</v>
      </c>
    </row>
    <row r="301" spans="2:65" s="1" customFormat="1" ht="44.25" customHeight="1">
      <c r="B301" s="136"/>
      <c r="C301" s="137" t="s">
        <v>416</v>
      </c>
      <c r="D301" s="137" t="s">
        <v>187</v>
      </c>
      <c r="E301" s="138" t="s">
        <v>417</v>
      </c>
      <c r="F301" s="139" t="s">
        <v>418</v>
      </c>
      <c r="G301" s="140" t="s">
        <v>190</v>
      </c>
      <c r="H301" s="141">
        <v>174.15</v>
      </c>
      <c r="I301" s="142"/>
      <c r="J301" s="143">
        <f>ROUND(I301*H301,2)</f>
        <v>0</v>
      </c>
      <c r="K301" s="139" t="s">
        <v>198</v>
      </c>
      <c r="L301" s="32"/>
      <c r="M301" s="144" t="s">
        <v>1</v>
      </c>
      <c r="N301" s="145" t="s">
        <v>42</v>
      </c>
      <c r="P301" s="146">
        <f>O301*H301</f>
        <v>0</v>
      </c>
      <c r="Q301" s="146">
        <v>0.23458000000000001</v>
      </c>
      <c r="R301" s="146">
        <f>Q301*H301</f>
        <v>40.852107000000004</v>
      </c>
      <c r="S301" s="146">
        <v>0</v>
      </c>
      <c r="T301" s="147">
        <f>S301*H301</f>
        <v>0</v>
      </c>
      <c r="AR301" s="148" t="s">
        <v>191</v>
      </c>
      <c r="AT301" s="148" t="s">
        <v>187</v>
      </c>
      <c r="AU301" s="148" t="s">
        <v>92</v>
      </c>
      <c r="AY301" s="17" t="s">
        <v>185</v>
      </c>
      <c r="BE301" s="149">
        <f>IF(N301="základní",J301,0)</f>
        <v>0</v>
      </c>
      <c r="BF301" s="149">
        <f>IF(N301="snížená",J301,0)</f>
        <v>0</v>
      </c>
      <c r="BG301" s="149">
        <f>IF(N301="zákl. přenesená",J301,0)</f>
        <v>0</v>
      </c>
      <c r="BH301" s="149">
        <f>IF(N301="sníž. přenesená",J301,0)</f>
        <v>0</v>
      </c>
      <c r="BI301" s="149">
        <f>IF(N301="nulová",J301,0)</f>
        <v>0</v>
      </c>
      <c r="BJ301" s="17" t="s">
        <v>92</v>
      </c>
      <c r="BK301" s="149">
        <f>ROUND(I301*H301,2)</f>
        <v>0</v>
      </c>
      <c r="BL301" s="17" t="s">
        <v>191</v>
      </c>
      <c r="BM301" s="148" t="s">
        <v>419</v>
      </c>
    </row>
    <row r="302" spans="2:65" s="13" customFormat="1">
      <c r="B302" s="168"/>
      <c r="D302" s="151" t="s">
        <v>193</v>
      </c>
      <c r="E302" s="169" t="s">
        <v>1</v>
      </c>
      <c r="F302" s="170" t="s">
        <v>420</v>
      </c>
      <c r="H302" s="169" t="s">
        <v>1</v>
      </c>
      <c r="I302" s="171"/>
      <c r="L302" s="168"/>
      <c r="M302" s="172"/>
      <c r="T302" s="173"/>
      <c r="AT302" s="169" t="s">
        <v>193</v>
      </c>
      <c r="AU302" s="169" t="s">
        <v>92</v>
      </c>
      <c r="AV302" s="13" t="s">
        <v>84</v>
      </c>
      <c r="AW302" s="13" t="s">
        <v>32</v>
      </c>
      <c r="AX302" s="13" t="s">
        <v>76</v>
      </c>
      <c r="AY302" s="169" t="s">
        <v>185</v>
      </c>
    </row>
    <row r="303" spans="2:65" s="13" customFormat="1">
      <c r="B303" s="168"/>
      <c r="D303" s="151" t="s">
        <v>193</v>
      </c>
      <c r="E303" s="169" t="s">
        <v>1</v>
      </c>
      <c r="F303" s="170" t="s">
        <v>421</v>
      </c>
      <c r="H303" s="169" t="s">
        <v>1</v>
      </c>
      <c r="I303" s="171"/>
      <c r="L303" s="168"/>
      <c r="M303" s="172"/>
      <c r="T303" s="173"/>
      <c r="AT303" s="169" t="s">
        <v>193</v>
      </c>
      <c r="AU303" s="169" t="s">
        <v>92</v>
      </c>
      <c r="AV303" s="13" t="s">
        <v>84</v>
      </c>
      <c r="AW303" s="13" t="s">
        <v>32</v>
      </c>
      <c r="AX303" s="13" t="s">
        <v>76</v>
      </c>
      <c r="AY303" s="169" t="s">
        <v>185</v>
      </c>
    </row>
    <row r="304" spans="2:65" s="12" customFormat="1">
      <c r="B304" s="150"/>
      <c r="D304" s="151" t="s">
        <v>193</v>
      </c>
      <c r="E304" s="152" t="s">
        <v>1</v>
      </c>
      <c r="F304" s="153" t="s">
        <v>422</v>
      </c>
      <c r="H304" s="154">
        <v>25.93</v>
      </c>
      <c r="I304" s="155"/>
      <c r="L304" s="150"/>
      <c r="M304" s="156"/>
      <c r="T304" s="157"/>
      <c r="AT304" s="152" t="s">
        <v>193</v>
      </c>
      <c r="AU304" s="152" t="s">
        <v>92</v>
      </c>
      <c r="AV304" s="12" t="s">
        <v>92</v>
      </c>
      <c r="AW304" s="12" t="s">
        <v>32</v>
      </c>
      <c r="AX304" s="12" t="s">
        <v>76</v>
      </c>
      <c r="AY304" s="152" t="s">
        <v>185</v>
      </c>
    </row>
    <row r="305" spans="2:65" s="13" customFormat="1">
      <c r="B305" s="168"/>
      <c r="D305" s="151" t="s">
        <v>193</v>
      </c>
      <c r="E305" s="169" t="s">
        <v>1</v>
      </c>
      <c r="F305" s="170" t="s">
        <v>309</v>
      </c>
      <c r="H305" s="169" t="s">
        <v>1</v>
      </c>
      <c r="I305" s="171"/>
      <c r="L305" s="168"/>
      <c r="M305" s="172"/>
      <c r="T305" s="173"/>
      <c r="AT305" s="169" t="s">
        <v>193</v>
      </c>
      <c r="AU305" s="169" t="s">
        <v>92</v>
      </c>
      <c r="AV305" s="13" t="s">
        <v>84</v>
      </c>
      <c r="AW305" s="13" t="s">
        <v>32</v>
      </c>
      <c r="AX305" s="13" t="s">
        <v>76</v>
      </c>
      <c r="AY305" s="169" t="s">
        <v>185</v>
      </c>
    </row>
    <row r="306" spans="2:65" s="12" customFormat="1">
      <c r="B306" s="150"/>
      <c r="D306" s="151" t="s">
        <v>193</v>
      </c>
      <c r="E306" s="152" t="s">
        <v>1</v>
      </c>
      <c r="F306" s="153" t="s">
        <v>423</v>
      </c>
      <c r="H306" s="154">
        <v>9.8979999999999997</v>
      </c>
      <c r="I306" s="155"/>
      <c r="L306" s="150"/>
      <c r="M306" s="156"/>
      <c r="T306" s="157"/>
      <c r="AT306" s="152" t="s">
        <v>193</v>
      </c>
      <c r="AU306" s="152" t="s">
        <v>92</v>
      </c>
      <c r="AV306" s="12" t="s">
        <v>92</v>
      </c>
      <c r="AW306" s="12" t="s">
        <v>32</v>
      </c>
      <c r="AX306" s="12" t="s">
        <v>76</v>
      </c>
      <c r="AY306" s="152" t="s">
        <v>185</v>
      </c>
    </row>
    <row r="307" spans="2:65" s="13" customFormat="1">
      <c r="B307" s="168"/>
      <c r="D307" s="151" t="s">
        <v>193</v>
      </c>
      <c r="E307" s="169" t="s">
        <v>1</v>
      </c>
      <c r="F307" s="170" t="s">
        <v>424</v>
      </c>
      <c r="H307" s="169" t="s">
        <v>1</v>
      </c>
      <c r="I307" s="171"/>
      <c r="L307" s="168"/>
      <c r="M307" s="172"/>
      <c r="T307" s="173"/>
      <c r="AT307" s="169" t="s">
        <v>193</v>
      </c>
      <c r="AU307" s="169" t="s">
        <v>92</v>
      </c>
      <c r="AV307" s="13" t="s">
        <v>84</v>
      </c>
      <c r="AW307" s="13" t="s">
        <v>32</v>
      </c>
      <c r="AX307" s="13" t="s">
        <v>76</v>
      </c>
      <c r="AY307" s="169" t="s">
        <v>185</v>
      </c>
    </row>
    <row r="308" spans="2:65" s="12" customFormat="1">
      <c r="B308" s="150"/>
      <c r="D308" s="151" t="s">
        <v>193</v>
      </c>
      <c r="E308" s="152" t="s">
        <v>1</v>
      </c>
      <c r="F308" s="153" t="s">
        <v>425</v>
      </c>
      <c r="H308" s="154">
        <v>32.435000000000002</v>
      </c>
      <c r="I308" s="155"/>
      <c r="L308" s="150"/>
      <c r="M308" s="156"/>
      <c r="T308" s="157"/>
      <c r="AT308" s="152" t="s">
        <v>193</v>
      </c>
      <c r="AU308" s="152" t="s">
        <v>92</v>
      </c>
      <c r="AV308" s="12" t="s">
        <v>92</v>
      </c>
      <c r="AW308" s="12" t="s">
        <v>32</v>
      </c>
      <c r="AX308" s="12" t="s">
        <v>76</v>
      </c>
      <c r="AY308" s="152" t="s">
        <v>185</v>
      </c>
    </row>
    <row r="309" spans="2:65" s="12" customFormat="1">
      <c r="B309" s="150"/>
      <c r="D309" s="151" t="s">
        <v>193</v>
      </c>
      <c r="E309" s="152" t="s">
        <v>1</v>
      </c>
      <c r="F309" s="153" t="s">
        <v>426</v>
      </c>
      <c r="H309" s="154">
        <v>42.302</v>
      </c>
      <c r="I309" s="155"/>
      <c r="L309" s="150"/>
      <c r="M309" s="156"/>
      <c r="T309" s="157"/>
      <c r="AT309" s="152" t="s">
        <v>193</v>
      </c>
      <c r="AU309" s="152" t="s">
        <v>92</v>
      </c>
      <c r="AV309" s="12" t="s">
        <v>92</v>
      </c>
      <c r="AW309" s="12" t="s">
        <v>32</v>
      </c>
      <c r="AX309" s="12" t="s">
        <v>76</v>
      </c>
      <c r="AY309" s="152" t="s">
        <v>185</v>
      </c>
    </row>
    <row r="310" spans="2:65" s="15" customFormat="1">
      <c r="B310" s="181"/>
      <c r="D310" s="151" t="s">
        <v>193</v>
      </c>
      <c r="E310" s="182" t="s">
        <v>1</v>
      </c>
      <c r="F310" s="183" t="s">
        <v>281</v>
      </c>
      <c r="H310" s="184">
        <v>110.565</v>
      </c>
      <c r="I310" s="185"/>
      <c r="L310" s="181"/>
      <c r="M310" s="186"/>
      <c r="T310" s="187"/>
      <c r="AT310" s="182" t="s">
        <v>193</v>
      </c>
      <c r="AU310" s="182" t="s">
        <v>92</v>
      </c>
      <c r="AV310" s="15" t="s">
        <v>111</v>
      </c>
      <c r="AW310" s="15" t="s">
        <v>32</v>
      </c>
      <c r="AX310" s="15" t="s">
        <v>76</v>
      </c>
      <c r="AY310" s="182" t="s">
        <v>185</v>
      </c>
    </row>
    <row r="311" spans="2:65" s="13" customFormat="1">
      <c r="B311" s="168"/>
      <c r="D311" s="151" t="s">
        <v>193</v>
      </c>
      <c r="E311" s="169" t="s">
        <v>1</v>
      </c>
      <c r="F311" s="170" t="s">
        <v>427</v>
      </c>
      <c r="H311" s="169" t="s">
        <v>1</v>
      </c>
      <c r="I311" s="171"/>
      <c r="L311" s="168"/>
      <c r="M311" s="172"/>
      <c r="T311" s="173"/>
      <c r="AT311" s="169" t="s">
        <v>193</v>
      </c>
      <c r="AU311" s="169" t="s">
        <v>92</v>
      </c>
      <c r="AV311" s="13" t="s">
        <v>84</v>
      </c>
      <c r="AW311" s="13" t="s">
        <v>32</v>
      </c>
      <c r="AX311" s="13" t="s">
        <v>76</v>
      </c>
      <c r="AY311" s="169" t="s">
        <v>185</v>
      </c>
    </row>
    <row r="312" spans="2:65" s="12" customFormat="1">
      <c r="B312" s="150"/>
      <c r="D312" s="151" t="s">
        <v>193</v>
      </c>
      <c r="E312" s="152" t="s">
        <v>1</v>
      </c>
      <c r="F312" s="153" t="s">
        <v>428</v>
      </c>
      <c r="H312" s="154">
        <v>31.484000000000002</v>
      </c>
      <c r="I312" s="155"/>
      <c r="L312" s="150"/>
      <c r="M312" s="156"/>
      <c r="T312" s="157"/>
      <c r="AT312" s="152" t="s">
        <v>193</v>
      </c>
      <c r="AU312" s="152" t="s">
        <v>92</v>
      </c>
      <c r="AV312" s="12" t="s">
        <v>92</v>
      </c>
      <c r="AW312" s="12" t="s">
        <v>32</v>
      </c>
      <c r="AX312" s="12" t="s">
        <v>76</v>
      </c>
      <c r="AY312" s="152" t="s">
        <v>185</v>
      </c>
    </row>
    <row r="313" spans="2:65" s="12" customFormat="1">
      <c r="B313" s="150"/>
      <c r="D313" s="151" t="s">
        <v>193</v>
      </c>
      <c r="E313" s="152" t="s">
        <v>1</v>
      </c>
      <c r="F313" s="153" t="s">
        <v>429</v>
      </c>
      <c r="H313" s="154">
        <v>26.486000000000001</v>
      </c>
      <c r="I313" s="155"/>
      <c r="L313" s="150"/>
      <c r="M313" s="156"/>
      <c r="T313" s="157"/>
      <c r="AT313" s="152" t="s">
        <v>193</v>
      </c>
      <c r="AU313" s="152" t="s">
        <v>92</v>
      </c>
      <c r="AV313" s="12" t="s">
        <v>92</v>
      </c>
      <c r="AW313" s="12" t="s">
        <v>32</v>
      </c>
      <c r="AX313" s="12" t="s">
        <v>76</v>
      </c>
      <c r="AY313" s="152" t="s">
        <v>185</v>
      </c>
    </row>
    <row r="314" spans="2:65" s="12" customFormat="1">
      <c r="B314" s="150"/>
      <c r="D314" s="151" t="s">
        <v>193</v>
      </c>
      <c r="E314" s="152" t="s">
        <v>1</v>
      </c>
      <c r="F314" s="153" t="s">
        <v>430</v>
      </c>
      <c r="H314" s="154">
        <v>5.6150000000000002</v>
      </c>
      <c r="I314" s="155"/>
      <c r="L314" s="150"/>
      <c r="M314" s="156"/>
      <c r="T314" s="157"/>
      <c r="AT314" s="152" t="s">
        <v>193</v>
      </c>
      <c r="AU314" s="152" t="s">
        <v>92</v>
      </c>
      <c r="AV314" s="12" t="s">
        <v>92</v>
      </c>
      <c r="AW314" s="12" t="s">
        <v>32</v>
      </c>
      <c r="AX314" s="12" t="s">
        <v>76</v>
      </c>
      <c r="AY314" s="152" t="s">
        <v>185</v>
      </c>
    </row>
    <row r="315" spans="2:65" s="15" customFormat="1">
      <c r="B315" s="181"/>
      <c r="D315" s="151" t="s">
        <v>193</v>
      </c>
      <c r="E315" s="182" t="s">
        <v>1</v>
      </c>
      <c r="F315" s="183" t="s">
        <v>281</v>
      </c>
      <c r="H315" s="184">
        <v>63.585000000000001</v>
      </c>
      <c r="I315" s="185"/>
      <c r="L315" s="181"/>
      <c r="M315" s="186"/>
      <c r="T315" s="187"/>
      <c r="AT315" s="182" t="s">
        <v>193</v>
      </c>
      <c r="AU315" s="182" t="s">
        <v>92</v>
      </c>
      <c r="AV315" s="15" t="s">
        <v>111</v>
      </c>
      <c r="AW315" s="15" t="s">
        <v>32</v>
      </c>
      <c r="AX315" s="15" t="s">
        <v>76</v>
      </c>
      <c r="AY315" s="182" t="s">
        <v>185</v>
      </c>
    </row>
    <row r="316" spans="2:65" s="14" customFormat="1">
      <c r="B316" s="174"/>
      <c r="D316" s="151" t="s">
        <v>193</v>
      </c>
      <c r="E316" s="175" t="s">
        <v>1</v>
      </c>
      <c r="F316" s="176" t="s">
        <v>265</v>
      </c>
      <c r="H316" s="177">
        <v>174.15</v>
      </c>
      <c r="I316" s="178"/>
      <c r="L316" s="174"/>
      <c r="M316" s="179"/>
      <c r="T316" s="180"/>
      <c r="AT316" s="175" t="s">
        <v>193</v>
      </c>
      <c r="AU316" s="175" t="s">
        <v>92</v>
      </c>
      <c r="AV316" s="14" t="s">
        <v>191</v>
      </c>
      <c r="AW316" s="14" t="s">
        <v>32</v>
      </c>
      <c r="AX316" s="14" t="s">
        <v>84</v>
      </c>
      <c r="AY316" s="175" t="s">
        <v>185</v>
      </c>
    </row>
    <row r="317" spans="2:65" s="1" customFormat="1" ht="44.25" customHeight="1">
      <c r="B317" s="136"/>
      <c r="C317" s="137" t="s">
        <v>431</v>
      </c>
      <c r="D317" s="137" t="s">
        <v>187</v>
      </c>
      <c r="E317" s="138" t="s">
        <v>432</v>
      </c>
      <c r="F317" s="139" t="s">
        <v>433</v>
      </c>
      <c r="G317" s="140" t="s">
        <v>190</v>
      </c>
      <c r="H317" s="141">
        <v>60.926000000000002</v>
      </c>
      <c r="I317" s="142"/>
      <c r="J317" s="143">
        <f>ROUND(I317*H317,2)</f>
        <v>0</v>
      </c>
      <c r="K317" s="139" t="s">
        <v>1</v>
      </c>
      <c r="L317" s="32"/>
      <c r="M317" s="144" t="s">
        <v>1</v>
      </c>
      <c r="N317" s="145" t="s">
        <v>42</v>
      </c>
      <c r="P317" s="146">
        <f>O317*H317</f>
        <v>0</v>
      </c>
      <c r="Q317" s="146">
        <v>0.23458000000000001</v>
      </c>
      <c r="R317" s="146">
        <f>Q317*H317</f>
        <v>14.292021080000001</v>
      </c>
      <c r="S317" s="146">
        <v>0</v>
      </c>
      <c r="T317" s="147">
        <f>S317*H317</f>
        <v>0</v>
      </c>
      <c r="AR317" s="148" t="s">
        <v>191</v>
      </c>
      <c r="AT317" s="148" t="s">
        <v>187</v>
      </c>
      <c r="AU317" s="148" t="s">
        <v>92</v>
      </c>
      <c r="AY317" s="17" t="s">
        <v>185</v>
      </c>
      <c r="BE317" s="149">
        <f>IF(N317="základní",J317,0)</f>
        <v>0</v>
      </c>
      <c r="BF317" s="149">
        <f>IF(N317="snížená",J317,0)</f>
        <v>0</v>
      </c>
      <c r="BG317" s="149">
        <f>IF(N317="zákl. přenesená",J317,0)</f>
        <v>0</v>
      </c>
      <c r="BH317" s="149">
        <f>IF(N317="sníž. přenesená",J317,0)</f>
        <v>0</v>
      </c>
      <c r="BI317" s="149">
        <f>IF(N317="nulová",J317,0)</f>
        <v>0</v>
      </c>
      <c r="BJ317" s="17" t="s">
        <v>92</v>
      </c>
      <c r="BK317" s="149">
        <f>ROUND(I317*H317,2)</f>
        <v>0</v>
      </c>
      <c r="BL317" s="17" t="s">
        <v>191</v>
      </c>
      <c r="BM317" s="148" t="s">
        <v>434</v>
      </c>
    </row>
    <row r="318" spans="2:65" s="13" customFormat="1">
      <c r="B318" s="168"/>
      <c r="D318" s="151" t="s">
        <v>193</v>
      </c>
      <c r="E318" s="169" t="s">
        <v>1</v>
      </c>
      <c r="F318" s="170" t="s">
        <v>435</v>
      </c>
      <c r="H318" s="169" t="s">
        <v>1</v>
      </c>
      <c r="I318" s="171"/>
      <c r="L318" s="168"/>
      <c r="M318" s="172"/>
      <c r="T318" s="173"/>
      <c r="AT318" s="169" t="s">
        <v>193</v>
      </c>
      <c r="AU318" s="169" t="s">
        <v>92</v>
      </c>
      <c r="AV318" s="13" t="s">
        <v>84</v>
      </c>
      <c r="AW318" s="13" t="s">
        <v>32</v>
      </c>
      <c r="AX318" s="13" t="s">
        <v>76</v>
      </c>
      <c r="AY318" s="169" t="s">
        <v>185</v>
      </c>
    </row>
    <row r="319" spans="2:65" s="12" customFormat="1">
      <c r="B319" s="150"/>
      <c r="D319" s="151" t="s">
        <v>193</v>
      </c>
      <c r="E319" s="152" t="s">
        <v>1</v>
      </c>
      <c r="F319" s="153" t="s">
        <v>436</v>
      </c>
      <c r="H319" s="154">
        <v>44.316000000000003</v>
      </c>
      <c r="I319" s="155"/>
      <c r="L319" s="150"/>
      <c r="M319" s="156"/>
      <c r="T319" s="157"/>
      <c r="AT319" s="152" t="s">
        <v>193</v>
      </c>
      <c r="AU319" s="152" t="s">
        <v>92</v>
      </c>
      <c r="AV319" s="12" t="s">
        <v>92</v>
      </c>
      <c r="AW319" s="12" t="s">
        <v>32</v>
      </c>
      <c r="AX319" s="12" t="s">
        <v>76</v>
      </c>
      <c r="AY319" s="152" t="s">
        <v>185</v>
      </c>
    </row>
    <row r="320" spans="2:65" s="12" customFormat="1">
      <c r="B320" s="150"/>
      <c r="D320" s="151" t="s">
        <v>193</v>
      </c>
      <c r="E320" s="152" t="s">
        <v>1</v>
      </c>
      <c r="F320" s="153" t="s">
        <v>437</v>
      </c>
      <c r="H320" s="154">
        <v>16.61</v>
      </c>
      <c r="I320" s="155"/>
      <c r="L320" s="150"/>
      <c r="M320" s="156"/>
      <c r="T320" s="157"/>
      <c r="AT320" s="152" t="s">
        <v>193</v>
      </c>
      <c r="AU320" s="152" t="s">
        <v>92</v>
      </c>
      <c r="AV320" s="12" t="s">
        <v>92</v>
      </c>
      <c r="AW320" s="12" t="s">
        <v>32</v>
      </c>
      <c r="AX320" s="12" t="s">
        <v>76</v>
      </c>
      <c r="AY320" s="152" t="s">
        <v>185</v>
      </c>
    </row>
    <row r="321" spans="2:65" s="14" customFormat="1">
      <c r="B321" s="174"/>
      <c r="D321" s="151" t="s">
        <v>193</v>
      </c>
      <c r="E321" s="175" t="s">
        <v>1</v>
      </c>
      <c r="F321" s="176" t="s">
        <v>265</v>
      </c>
      <c r="H321" s="177">
        <v>60.926000000000002</v>
      </c>
      <c r="I321" s="178"/>
      <c r="L321" s="174"/>
      <c r="M321" s="179"/>
      <c r="T321" s="180"/>
      <c r="AT321" s="175" t="s">
        <v>193</v>
      </c>
      <c r="AU321" s="175" t="s">
        <v>92</v>
      </c>
      <c r="AV321" s="14" t="s">
        <v>191</v>
      </c>
      <c r="AW321" s="14" t="s">
        <v>32</v>
      </c>
      <c r="AX321" s="14" t="s">
        <v>84</v>
      </c>
      <c r="AY321" s="175" t="s">
        <v>185</v>
      </c>
    </row>
    <row r="322" spans="2:65" s="1" customFormat="1" ht="24.2" customHeight="1">
      <c r="B322" s="136"/>
      <c r="C322" s="137" t="s">
        <v>438</v>
      </c>
      <c r="D322" s="137" t="s">
        <v>187</v>
      </c>
      <c r="E322" s="138" t="s">
        <v>439</v>
      </c>
      <c r="F322" s="139" t="s">
        <v>440</v>
      </c>
      <c r="G322" s="140" t="s">
        <v>190</v>
      </c>
      <c r="H322" s="141">
        <v>27.710999999999999</v>
      </c>
      <c r="I322" s="142"/>
      <c r="J322" s="143">
        <f>ROUND(I322*H322,2)</f>
        <v>0</v>
      </c>
      <c r="K322" s="139" t="s">
        <v>1</v>
      </c>
      <c r="L322" s="32"/>
      <c r="M322" s="144" t="s">
        <v>1</v>
      </c>
      <c r="N322" s="145" t="s">
        <v>42</v>
      </c>
      <c r="P322" s="146">
        <f>O322*H322</f>
        <v>0</v>
      </c>
      <c r="Q322" s="146">
        <v>8.2580000000000001E-2</v>
      </c>
      <c r="R322" s="146">
        <f>Q322*H322</f>
        <v>2.28837438</v>
      </c>
      <c r="S322" s="146">
        <v>0</v>
      </c>
      <c r="T322" s="147">
        <f>S322*H322</f>
        <v>0</v>
      </c>
      <c r="AR322" s="148" t="s">
        <v>191</v>
      </c>
      <c r="AT322" s="148" t="s">
        <v>187</v>
      </c>
      <c r="AU322" s="148" t="s">
        <v>92</v>
      </c>
      <c r="AY322" s="17" t="s">
        <v>185</v>
      </c>
      <c r="BE322" s="149">
        <f>IF(N322="základní",J322,0)</f>
        <v>0</v>
      </c>
      <c r="BF322" s="149">
        <f>IF(N322="snížená",J322,0)</f>
        <v>0</v>
      </c>
      <c r="BG322" s="149">
        <f>IF(N322="zákl. přenesená",J322,0)</f>
        <v>0</v>
      </c>
      <c r="BH322" s="149">
        <f>IF(N322="sníž. přenesená",J322,0)</f>
        <v>0</v>
      </c>
      <c r="BI322" s="149">
        <f>IF(N322="nulová",J322,0)</f>
        <v>0</v>
      </c>
      <c r="BJ322" s="17" t="s">
        <v>92</v>
      </c>
      <c r="BK322" s="149">
        <f>ROUND(I322*H322,2)</f>
        <v>0</v>
      </c>
      <c r="BL322" s="17" t="s">
        <v>191</v>
      </c>
      <c r="BM322" s="148" t="s">
        <v>441</v>
      </c>
    </row>
    <row r="323" spans="2:65" s="12" customFormat="1">
      <c r="B323" s="150"/>
      <c r="D323" s="151" t="s">
        <v>193</v>
      </c>
      <c r="E323" s="152" t="s">
        <v>1</v>
      </c>
      <c r="F323" s="153" t="s">
        <v>442</v>
      </c>
      <c r="H323" s="154">
        <v>14.497999999999999</v>
      </c>
      <c r="I323" s="155"/>
      <c r="L323" s="150"/>
      <c r="M323" s="156"/>
      <c r="T323" s="157"/>
      <c r="AT323" s="152" t="s">
        <v>193</v>
      </c>
      <c r="AU323" s="152" t="s">
        <v>92</v>
      </c>
      <c r="AV323" s="12" t="s">
        <v>92</v>
      </c>
      <c r="AW323" s="12" t="s">
        <v>32</v>
      </c>
      <c r="AX323" s="12" t="s">
        <v>76</v>
      </c>
      <c r="AY323" s="152" t="s">
        <v>185</v>
      </c>
    </row>
    <row r="324" spans="2:65" s="12" customFormat="1">
      <c r="B324" s="150"/>
      <c r="D324" s="151" t="s">
        <v>193</v>
      </c>
      <c r="E324" s="152" t="s">
        <v>1</v>
      </c>
      <c r="F324" s="153" t="s">
        <v>443</v>
      </c>
      <c r="H324" s="154">
        <v>8.9979999999999993</v>
      </c>
      <c r="I324" s="155"/>
      <c r="L324" s="150"/>
      <c r="M324" s="156"/>
      <c r="T324" s="157"/>
      <c r="AT324" s="152" t="s">
        <v>193</v>
      </c>
      <c r="AU324" s="152" t="s">
        <v>92</v>
      </c>
      <c r="AV324" s="12" t="s">
        <v>92</v>
      </c>
      <c r="AW324" s="12" t="s">
        <v>32</v>
      </c>
      <c r="AX324" s="12" t="s">
        <v>76</v>
      </c>
      <c r="AY324" s="152" t="s">
        <v>185</v>
      </c>
    </row>
    <row r="325" spans="2:65" s="12" customFormat="1">
      <c r="B325" s="150"/>
      <c r="D325" s="151" t="s">
        <v>193</v>
      </c>
      <c r="E325" s="152" t="s">
        <v>1</v>
      </c>
      <c r="F325" s="153" t="s">
        <v>444</v>
      </c>
      <c r="H325" s="154">
        <v>1.2749999999999999</v>
      </c>
      <c r="I325" s="155"/>
      <c r="L325" s="150"/>
      <c r="M325" s="156"/>
      <c r="T325" s="157"/>
      <c r="AT325" s="152" t="s">
        <v>193</v>
      </c>
      <c r="AU325" s="152" t="s">
        <v>92</v>
      </c>
      <c r="AV325" s="12" t="s">
        <v>92</v>
      </c>
      <c r="AW325" s="12" t="s">
        <v>32</v>
      </c>
      <c r="AX325" s="12" t="s">
        <v>76</v>
      </c>
      <c r="AY325" s="152" t="s">
        <v>185</v>
      </c>
    </row>
    <row r="326" spans="2:65" s="12" customFormat="1">
      <c r="B326" s="150"/>
      <c r="D326" s="151" t="s">
        <v>193</v>
      </c>
      <c r="E326" s="152" t="s">
        <v>1</v>
      </c>
      <c r="F326" s="153" t="s">
        <v>445</v>
      </c>
      <c r="H326" s="154">
        <v>2.94</v>
      </c>
      <c r="I326" s="155"/>
      <c r="L326" s="150"/>
      <c r="M326" s="156"/>
      <c r="T326" s="157"/>
      <c r="AT326" s="152" t="s">
        <v>193</v>
      </c>
      <c r="AU326" s="152" t="s">
        <v>92</v>
      </c>
      <c r="AV326" s="12" t="s">
        <v>92</v>
      </c>
      <c r="AW326" s="12" t="s">
        <v>32</v>
      </c>
      <c r="AX326" s="12" t="s">
        <v>76</v>
      </c>
      <c r="AY326" s="152" t="s">
        <v>185</v>
      </c>
    </row>
    <row r="327" spans="2:65" s="14" customFormat="1">
      <c r="B327" s="174"/>
      <c r="D327" s="151" t="s">
        <v>193</v>
      </c>
      <c r="E327" s="175" t="s">
        <v>1</v>
      </c>
      <c r="F327" s="176" t="s">
        <v>265</v>
      </c>
      <c r="H327" s="177">
        <v>27.710999999999999</v>
      </c>
      <c r="I327" s="178"/>
      <c r="L327" s="174"/>
      <c r="M327" s="179"/>
      <c r="T327" s="180"/>
      <c r="AT327" s="175" t="s">
        <v>193</v>
      </c>
      <c r="AU327" s="175" t="s">
        <v>92</v>
      </c>
      <c r="AV327" s="14" t="s">
        <v>191</v>
      </c>
      <c r="AW327" s="14" t="s">
        <v>32</v>
      </c>
      <c r="AX327" s="14" t="s">
        <v>84</v>
      </c>
      <c r="AY327" s="175" t="s">
        <v>185</v>
      </c>
    </row>
    <row r="328" spans="2:65" s="1" customFormat="1" ht="24.2" customHeight="1">
      <c r="B328" s="136"/>
      <c r="C328" s="137" t="s">
        <v>446</v>
      </c>
      <c r="D328" s="137" t="s">
        <v>187</v>
      </c>
      <c r="E328" s="138" t="s">
        <v>447</v>
      </c>
      <c r="F328" s="139" t="s">
        <v>448</v>
      </c>
      <c r="G328" s="140" t="s">
        <v>190</v>
      </c>
      <c r="H328" s="141">
        <v>16.45</v>
      </c>
      <c r="I328" s="142"/>
      <c r="J328" s="143">
        <f>ROUND(I328*H328,2)</f>
        <v>0</v>
      </c>
      <c r="K328" s="139" t="s">
        <v>198</v>
      </c>
      <c r="L328" s="32"/>
      <c r="M328" s="144" t="s">
        <v>1</v>
      </c>
      <c r="N328" s="145" t="s">
        <v>42</v>
      </c>
      <c r="P328" s="146">
        <f>O328*H328</f>
        <v>0</v>
      </c>
      <c r="Q328" s="146">
        <v>6.8479999999999999E-2</v>
      </c>
      <c r="R328" s="146">
        <f>Q328*H328</f>
        <v>1.1264959999999999</v>
      </c>
      <c r="S328" s="146">
        <v>0</v>
      </c>
      <c r="T328" s="147">
        <f>S328*H328</f>
        <v>0</v>
      </c>
      <c r="AR328" s="148" t="s">
        <v>191</v>
      </c>
      <c r="AT328" s="148" t="s">
        <v>187</v>
      </c>
      <c r="AU328" s="148" t="s">
        <v>92</v>
      </c>
      <c r="AY328" s="17" t="s">
        <v>185</v>
      </c>
      <c r="BE328" s="149">
        <f>IF(N328="základní",J328,0)</f>
        <v>0</v>
      </c>
      <c r="BF328" s="149">
        <f>IF(N328="snížená",J328,0)</f>
        <v>0</v>
      </c>
      <c r="BG328" s="149">
        <f>IF(N328="zákl. přenesená",J328,0)</f>
        <v>0</v>
      </c>
      <c r="BH328" s="149">
        <f>IF(N328="sníž. přenesená",J328,0)</f>
        <v>0</v>
      </c>
      <c r="BI328" s="149">
        <f>IF(N328="nulová",J328,0)</f>
        <v>0</v>
      </c>
      <c r="BJ328" s="17" t="s">
        <v>92</v>
      </c>
      <c r="BK328" s="149">
        <f>ROUND(I328*H328,2)</f>
        <v>0</v>
      </c>
      <c r="BL328" s="17" t="s">
        <v>191</v>
      </c>
      <c r="BM328" s="148" t="s">
        <v>449</v>
      </c>
    </row>
    <row r="329" spans="2:65" s="12" customFormat="1">
      <c r="B329" s="150"/>
      <c r="D329" s="151" t="s">
        <v>193</v>
      </c>
      <c r="E329" s="152" t="s">
        <v>1</v>
      </c>
      <c r="F329" s="153" t="s">
        <v>450</v>
      </c>
      <c r="H329" s="154">
        <v>5.95</v>
      </c>
      <c r="I329" s="155"/>
      <c r="L329" s="150"/>
      <c r="M329" s="156"/>
      <c r="T329" s="157"/>
      <c r="AT329" s="152" t="s">
        <v>193</v>
      </c>
      <c r="AU329" s="152" t="s">
        <v>92</v>
      </c>
      <c r="AV329" s="12" t="s">
        <v>92</v>
      </c>
      <c r="AW329" s="12" t="s">
        <v>32</v>
      </c>
      <c r="AX329" s="12" t="s">
        <v>76</v>
      </c>
      <c r="AY329" s="152" t="s">
        <v>185</v>
      </c>
    </row>
    <row r="330" spans="2:65" s="12" customFormat="1">
      <c r="B330" s="150"/>
      <c r="D330" s="151" t="s">
        <v>193</v>
      </c>
      <c r="E330" s="152" t="s">
        <v>1</v>
      </c>
      <c r="F330" s="153" t="s">
        <v>451</v>
      </c>
      <c r="H330" s="154">
        <v>10.5</v>
      </c>
      <c r="I330" s="155"/>
      <c r="L330" s="150"/>
      <c r="M330" s="156"/>
      <c r="T330" s="157"/>
      <c r="AT330" s="152" t="s">
        <v>193</v>
      </c>
      <c r="AU330" s="152" t="s">
        <v>92</v>
      </c>
      <c r="AV330" s="12" t="s">
        <v>92</v>
      </c>
      <c r="AW330" s="12" t="s">
        <v>32</v>
      </c>
      <c r="AX330" s="12" t="s">
        <v>76</v>
      </c>
      <c r="AY330" s="152" t="s">
        <v>185</v>
      </c>
    </row>
    <row r="331" spans="2:65" s="14" customFormat="1">
      <c r="B331" s="174"/>
      <c r="D331" s="151" t="s">
        <v>193</v>
      </c>
      <c r="E331" s="175" t="s">
        <v>1</v>
      </c>
      <c r="F331" s="176" t="s">
        <v>265</v>
      </c>
      <c r="H331" s="177">
        <v>16.45</v>
      </c>
      <c r="I331" s="178"/>
      <c r="L331" s="174"/>
      <c r="M331" s="179"/>
      <c r="T331" s="180"/>
      <c r="AT331" s="175" t="s">
        <v>193</v>
      </c>
      <c r="AU331" s="175" t="s">
        <v>92</v>
      </c>
      <c r="AV331" s="14" t="s">
        <v>191</v>
      </c>
      <c r="AW331" s="14" t="s">
        <v>32</v>
      </c>
      <c r="AX331" s="14" t="s">
        <v>84</v>
      </c>
      <c r="AY331" s="175" t="s">
        <v>185</v>
      </c>
    </row>
    <row r="332" spans="2:65" s="1" customFormat="1" ht="24.2" customHeight="1">
      <c r="B332" s="136"/>
      <c r="C332" s="137" t="s">
        <v>452</v>
      </c>
      <c r="D332" s="137" t="s">
        <v>187</v>
      </c>
      <c r="E332" s="138" t="s">
        <v>453</v>
      </c>
      <c r="F332" s="139" t="s">
        <v>454</v>
      </c>
      <c r="G332" s="140" t="s">
        <v>190</v>
      </c>
      <c r="H332" s="141">
        <v>75.197999999999993</v>
      </c>
      <c r="I332" s="142"/>
      <c r="J332" s="143">
        <f>ROUND(I332*H332,2)</f>
        <v>0</v>
      </c>
      <c r="K332" s="139" t="s">
        <v>198</v>
      </c>
      <c r="L332" s="32"/>
      <c r="M332" s="144" t="s">
        <v>1</v>
      </c>
      <c r="N332" s="145" t="s">
        <v>42</v>
      </c>
      <c r="P332" s="146">
        <f>O332*H332</f>
        <v>0</v>
      </c>
      <c r="Q332" s="146">
        <v>0.11396000000000001</v>
      </c>
      <c r="R332" s="146">
        <f>Q332*H332</f>
        <v>8.5695640799999993</v>
      </c>
      <c r="S332" s="146">
        <v>0</v>
      </c>
      <c r="T332" s="147">
        <f>S332*H332</f>
        <v>0</v>
      </c>
      <c r="AR332" s="148" t="s">
        <v>191</v>
      </c>
      <c r="AT332" s="148" t="s">
        <v>187</v>
      </c>
      <c r="AU332" s="148" t="s">
        <v>92</v>
      </c>
      <c r="AY332" s="17" t="s">
        <v>185</v>
      </c>
      <c r="BE332" s="149">
        <f>IF(N332="základní",J332,0)</f>
        <v>0</v>
      </c>
      <c r="BF332" s="149">
        <f>IF(N332="snížená",J332,0)</f>
        <v>0</v>
      </c>
      <c r="BG332" s="149">
        <f>IF(N332="zákl. přenesená",J332,0)</f>
        <v>0</v>
      </c>
      <c r="BH332" s="149">
        <f>IF(N332="sníž. přenesená",J332,0)</f>
        <v>0</v>
      </c>
      <c r="BI332" s="149">
        <f>IF(N332="nulová",J332,0)</f>
        <v>0</v>
      </c>
      <c r="BJ332" s="17" t="s">
        <v>92</v>
      </c>
      <c r="BK332" s="149">
        <f>ROUND(I332*H332,2)</f>
        <v>0</v>
      </c>
      <c r="BL332" s="17" t="s">
        <v>191</v>
      </c>
      <c r="BM332" s="148" t="s">
        <v>455</v>
      </c>
    </row>
    <row r="333" spans="2:65" s="12" customFormat="1">
      <c r="B333" s="150"/>
      <c r="D333" s="151" t="s">
        <v>193</v>
      </c>
      <c r="E333" s="152" t="s">
        <v>1</v>
      </c>
      <c r="F333" s="153" t="s">
        <v>456</v>
      </c>
      <c r="H333" s="154">
        <v>2.64</v>
      </c>
      <c r="I333" s="155"/>
      <c r="L333" s="150"/>
      <c r="M333" s="156"/>
      <c r="T333" s="157"/>
      <c r="AT333" s="152" t="s">
        <v>193</v>
      </c>
      <c r="AU333" s="152" t="s">
        <v>92</v>
      </c>
      <c r="AV333" s="12" t="s">
        <v>92</v>
      </c>
      <c r="AW333" s="12" t="s">
        <v>32</v>
      </c>
      <c r="AX333" s="12" t="s">
        <v>76</v>
      </c>
      <c r="AY333" s="152" t="s">
        <v>185</v>
      </c>
    </row>
    <row r="334" spans="2:65" s="12" customFormat="1">
      <c r="B334" s="150"/>
      <c r="D334" s="151" t="s">
        <v>193</v>
      </c>
      <c r="E334" s="152" t="s">
        <v>1</v>
      </c>
      <c r="F334" s="153" t="s">
        <v>457</v>
      </c>
      <c r="H334" s="154">
        <v>10.25</v>
      </c>
      <c r="I334" s="155"/>
      <c r="L334" s="150"/>
      <c r="M334" s="156"/>
      <c r="T334" s="157"/>
      <c r="AT334" s="152" t="s">
        <v>193</v>
      </c>
      <c r="AU334" s="152" t="s">
        <v>92</v>
      </c>
      <c r="AV334" s="12" t="s">
        <v>92</v>
      </c>
      <c r="AW334" s="12" t="s">
        <v>32</v>
      </c>
      <c r="AX334" s="12" t="s">
        <v>76</v>
      </c>
      <c r="AY334" s="152" t="s">
        <v>185</v>
      </c>
    </row>
    <row r="335" spans="2:65" s="12" customFormat="1">
      <c r="B335" s="150"/>
      <c r="D335" s="151" t="s">
        <v>193</v>
      </c>
      <c r="E335" s="152" t="s">
        <v>1</v>
      </c>
      <c r="F335" s="153" t="s">
        <v>458</v>
      </c>
      <c r="H335" s="154">
        <v>48.747999999999998</v>
      </c>
      <c r="I335" s="155"/>
      <c r="L335" s="150"/>
      <c r="M335" s="156"/>
      <c r="T335" s="157"/>
      <c r="AT335" s="152" t="s">
        <v>193</v>
      </c>
      <c r="AU335" s="152" t="s">
        <v>92</v>
      </c>
      <c r="AV335" s="12" t="s">
        <v>92</v>
      </c>
      <c r="AW335" s="12" t="s">
        <v>32</v>
      </c>
      <c r="AX335" s="12" t="s">
        <v>76</v>
      </c>
      <c r="AY335" s="152" t="s">
        <v>185</v>
      </c>
    </row>
    <row r="336" spans="2:65" s="12" customFormat="1">
      <c r="B336" s="150"/>
      <c r="D336" s="151" t="s">
        <v>193</v>
      </c>
      <c r="E336" s="152" t="s">
        <v>1</v>
      </c>
      <c r="F336" s="153" t="s">
        <v>459</v>
      </c>
      <c r="H336" s="154">
        <v>4.96</v>
      </c>
      <c r="I336" s="155"/>
      <c r="L336" s="150"/>
      <c r="M336" s="156"/>
      <c r="T336" s="157"/>
      <c r="AT336" s="152" t="s">
        <v>193</v>
      </c>
      <c r="AU336" s="152" t="s">
        <v>92</v>
      </c>
      <c r="AV336" s="12" t="s">
        <v>92</v>
      </c>
      <c r="AW336" s="12" t="s">
        <v>32</v>
      </c>
      <c r="AX336" s="12" t="s">
        <v>76</v>
      </c>
      <c r="AY336" s="152" t="s">
        <v>185</v>
      </c>
    </row>
    <row r="337" spans="2:65" s="12" customFormat="1">
      <c r="B337" s="150"/>
      <c r="D337" s="151" t="s">
        <v>193</v>
      </c>
      <c r="E337" s="152" t="s">
        <v>1</v>
      </c>
      <c r="F337" s="153" t="s">
        <v>460</v>
      </c>
      <c r="H337" s="154">
        <v>8.6</v>
      </c>
      <c r="I337" s="155"/>
      <c r="L337" s="150"/>
      <c r="M337" s="156"/>
      <c r="T337" s="157"/>
      <c r="AT337" s="152" t="s">
        <v>193</v>
      </c>
      <c r="AU337" s="152" t="s">
        <v>92</v>
      </c>
      <c r="AV337" s="12" t="s">
        <v>92</v>
      </c>
      <c r="AW337" s="12" t="s">
        <v>32</v>
      </c>
      <c r="AX337" s="12" t="s">
        <v>76</v>
      </c>
      <c r="AY337" s="152" t="s">
        <v>185</v>
      </c>
    </row>
    <row r="338" spans="2:65" s="14" customFormat="1">
      <c r="B338" s="174"/>
      <c r="D338" s="151" t="s">
        <v>193</v>
      </c>
      <c r="E338" s="175" t="s">
        <v>1</v>
      </c>
      <c r="F338" s="176" t="s">
        <v>265</v>
      </c>
      <c r="H338" s="177">
        <v>75.197999999999993</v>
      </c>
      <c r="I338" s="178"/>
      <c r="L338" s="174"/>
      <c r="M338" s="179"/>
      <c r="T338" s="180"/>
      <c r="AT338" s="175" t="s">
        <v>193</v>
      </c>
      <c r="AU338" s="175" t="s">
        <v>92</v>
      </c>
      <c r="AV338" s="14" t="s">
        <v>191</v>
      </c>
      <c r="AW338" s="14" t="s">
        <v>32</v>
      </c>
      <c r="AX338" s="14" t="s">
        <v>84</v>
      </c>
      <c r="AY338" s="175" t="s">
        <v>185</v>
      </c>
    </row>
    <row r="339" spans="2:65" s="1" customFormat="1" ht="24.2" customHeight="1">
      <c r="B339" s="136"/>
      <c r="C339" s="137" t="s">
        <v>461</v>
      </c>
      <c r="D339" s="137" t="s">
        <v>187</v>
      </c>
      <c r="E339" s="138" t="s">
        <v>462</v>
      </c>
      <c r="F339" s="139" t="s">
        <v>463</v>
      </c>
      <c r="G339" s="140" t="s">
        <v>190</v>
      </c>
      <c r="H339" s="141">
        <v>23.32</v>
      </c>
      <c r="I339" s="142"/>
      <c r="J339" s="143">
        <f>ROUND(I339*H339,2)</f>
        <v>0</v>
      </c>
      <c r="K339" s="139" t="s">
        <v>198</v>
      </c>
      <c r="L339" s="32"/>
      <c r="M339" s="144" t="s">
        <v>1</v>
      </c>
      <c r="N339" s="145" t="s">
        <v>42</v>
      </c>
      <c r="P339" s="146">
        <f>O339*H339</f>
        <v>0</v>
      </c>
      <c r="Q339" s="146">
        <v>0.17818000000000001</v>
      </c>
      <c r="R339" s="146">
        <f>Q339*H339</f>
        <v>4.1551575999999999</v>
      </c>
      <c r="S339" s="146">
        <v>0</v>
      </c>
      <c r="T339" s="147">
        <f>S339*H339</f>
        <v>0</v>
      </c>
      <c r="AR339" s="148" t="s">
        <v>289</v>
      </c>
      <c r="AT339" s="148" t="s">
        <v>187</v>
      </c>
      <c r="AU339" s="148" t="s">
        <v>92</v>
      </c>
      <c r="AY339" s="17" t="s">
        <v>185</v>
      </c>
      <c r="BE339" s="149">
        <f>IF(N339="základní",J339,0)</f>
        <v>0</v>
      </c>
      <c r="BF339" s="149">
        <f>IF(N339="snížená",J339,0)</f>
        <v>0</v>
      </c>
      <c r="BG339" s="149">
        <f>IF(N339="zákl. přenesená",J339,0)</f>
        <v>0</v>
      </c>
      <c r="BH339" s="149">
        <f>IF(N339="sníž. přenesená",J339,0)</f>
        <v>0</v>
      </c>
      <c r="BI339" s="149">
        <f>IF(N339="nulová",J339,0)</f>
        <v>0</v>
      </c>
      <c r="BJ339" s="17" t="s">
        <v>92</v>
      </c>
      <c r="BK339" s="149">
        <f>ROUND(I339*H339,2)</f>
        <v>0</v>
      </c>
      <c r="BL339" s="17" t="s">
        <v>289</v>
      </c>
      <c r="BM339" s="148" t="s">
        <v>464</v>
      </c>
    </row>
    <row r="340" spans="2:65" s="12" customFormat="1" ht="22.5">
      <c r="B340" s="150"/>
      <c r="D340" s="151" t="s">
        <v>193</v>
      </c>
      <c r="E340" s="152" t="s">
        <v>1</v>
      </c>
      <c r="F340" s="153" t="s">
        <v>465</v>
      </c>
      <c r="H340" s="154">
        <v>23.32</v>
      </c>
      <c r="I340" s="155"/>
      <c r="L340" s="150"/>
      <c r="M340" s="156"/>
      <c r="T340" s="157"/>
      <c r="AT340" s="152" t="s">
        <v>193</v>
      </c>
      <c r="AU340" s="152" t="s">
        <v>92</v>
      </c>
      <c r="AV340" s="12" t="s">
        <v>92</v>
      </c>
      <c r="AW340" s="12" t="s">
        <v>32</v>
      </c>
      <c r="AX340" s="12" t="s">
        <v>84</v>
      </c>
      <c r="AY340" s="152" t="s">
        <v>185</v>
      </c>
    </row>
    <row r="341" spans="2:65" s="1" customFormat="1" ht="16.5" customHeight="1">
      <c r="B341" s="136"/>
      <c r="C341" s="137" t="s">
        <v>466</v>
      </c>
      <c r="D341" s="137" t="s">
        <v>187</v>
      </c>
      <c r="E341" s="138" t="s">
        <v>467</v>
      </c>
      <c r="F341" s="139" t="s">
        <v>468</v>
      </c>
      <c r="G341" s="140" t="s">
        <v>190</v>
      </c>
      <c r="H341" s="141">
        <v>101.758</v>
      </c>
      <c r="I341" s="142"/>
      <c r="J341" s="143">
        <f>ROUND(I341*H341,2)</f>
        <v>0</v>
      </c>
      <c r="K341" s="139" t="s">
        <v>198</v>
      </c>
      <c r="L341" s="32"/>
      <c r="M341" s="144" t="s">
        <v>1</v>
      </c>
      <c r="N341" s="145" t="s">
        <v>42</v>
      </c>
      <c r="P341" s="146">
        <f>O341*H341</f>
        <v>0</v>
      </c>
      <c r="Q341" s="146">
        <v>0.16114000000000001</v>
      </c>
      <c r="R341" s="146">
        <f>Q341*H341</f>
        <v>16.397284119999998</v>
      </c>
      <c r="S341" s="146">
        <v>0</v>
      </c>
      <c r="T341" s="147">
        <f>S341*H341</f>
        <v>0</v>
      </c>
      <c r="AR341" s="148" t="s">
        <v>191</v>
      </c>
      <c r="AT341" s="148" t="s">
        <v>187</v>
      </c>
      <c r="AU341" s="148" t="s">
        <v>92</v>
      </c>
      <c r="AY341" s="17" t="s">
        <v>185</v>
      </c>
      <c r="BE341" s="149">
        <f>IF(N341="základní",J341,0)</f>
        <v>0</v>
      </c>
      <c r="BF341" s="149">
        <f>IF(N341="snížená",J341,0)</f>
        <v>0</v>
      </c>
      <c r="BG341" s="149">
        <f>IF(N341="zákl. přenesená",J341,0)</f>
        <v>0</v>
      </c>
      <c r="BH341" s="149">
        <f>IF(N341="sníž. přenesená",J341,0)</f>
        <v>0</v>
      </c>
      <c r="BI341" s="149">
        <f>IF(N341="nulová",J341,0)</f>
        <v>0</v>
      </c>
      <c r="BJ341" s="17" t="s">
        <v>92</v>
      </c>
      <c r="BK341" s="149">
        <f>ROUND(I341*H341,2)</f>
        <v>0</v>
      </c>
      <c r="BL341" s="17" t="s">
        <v>191</v>
      </c>
      <c r="BM341" s="148" t="s">
        <v>469</v>
      </c>
    </row>
    <row r="342" spans="2:65" s="13" customFormat="1">
      <c r="B342" s="168"/>
      <c r="D342" s="151" t="s">
        <v>193</v>
      </c>
      <c r="E342" s="169" t="s">
        <v>1</v>
      </c>
      <c r="F342" s="170" t="s">
        <v>424</v>
      </c>
      <c r="H342" s="169" t="s">
        <v>1</v>
      </c>
      <c r="I342" s="171"/>
      <c r="L342" s="168"/>
      <c r="M342" s="172"/>
      <c r="T342" s="173"/>
      <c r="AT342" s="169" t="s">
        <v>193</v>
      </c>
      <c r="AU342" s="169" t="s">
        <v>92</v>
      </c>
      <c r="AV342" s="13" t="s">
        <v>84</v>
      </c>
      <c r="AW342" s="13" t="s">
        <v>32</v>
      </c>
      <c r="AX342" s="13" t="s">
        <v>76</v>
      </c>
      <c r="AY342" s="169" t="s">
        <v>185</v>
      </c>
    </row>
    <row r="343" spans="2:65" s="12" customFormat="1">
      <c r="B343" s="150"/>
      <c r="D343" s="151" t="s">
        <v>193</v>
      </c>
      <c r="E343" s="152" t="s">
        <v>1</v>
      </c>
      <c r="F343" s="153" t="s">
        <v>470</v>
      </c>
      <c r="H343" s="154">
        <v>101.758</v>
      </c>
      <c r="I343" s="155"/>
      <c r="L343" s="150"/>
      <c r="M343" s="156"/>
      <c r="T343" s="157"/>
      <c r="AT343" s="152" t="s">
        <v>193</v>
      </c>
      <c r="AU343" s="152" t="s">
        <v>92</v>
      </c>
      <c r="AV343" s="12" t="s">
        <v>92</v>
      </c>
      <c r="AW343" s="12" t="s">
        <v>32</v>
      </c>
      <c r="AX343" s="12" t="s">
        <v>84</v>
      </c>
      <c r="AY343" s="152" t="s">
        <v>185</v>
      </c>
    </row>
    <row r="344" spans="2:65" s="1" customFormat="1" ht="24.2" customHeight="1">
      <c r="B344" s="136"/>
      <c r="C344" s="137" t="s">
        <v>471</v>
      </c>
      <c r="D344" s="137" t="s">
        <v>187</v>
      </c>
      <c r="E344" s="138" t="s">
        <v>472</v>
      </c>
      <c r="F344" s="139" t="s">
        <v>473</v>
      </c>
      <c r="G344" s="140" t="s">
        <v>190</v>
      </c>
      <c r="H344" s="141">
        <v>111.071</v>
      </c>
      <c r="I344" s="142"/>
      <c r="J344" s="143">
        <f>ROUND(I344*H344,2)</f>
        <v>0</v>
      </c>
      <c r="K344" s="139" t="s">
        <v>198</v>
      </c>
      <c r="L344" s="32"/>
      <c r="M344" s="144" t="s">
        <v>1</v>
      </c>
      <c r="N344" s="145" t="s">
        <v>42</v>
      </c>
      <c r="P344" s="146">
        <f>O344*H344</f>
        <v>0</v>
      </c>
      <c r="Q344" s="146">
        <v>8.4100000000000008E-3</v>
      </c>
      <c r="R344" s="146">
        <f>Q344*H344</f>
        <v>0.93410711000000002</v>
      </c>
      <c r="S344" s="146">
        <v>0</v>
      </c>
      <c r="T344" s="147">
        <f>S344*H344</f>
        <v>0</v>
      </c>
      <c r="AR344" s="148" t="s">
        <v>191</v>
      </c>
      <c r="AT344" s="148" t="s">
        <v>187</v>
      </c>
      <c r="AU344" s="148" t="s">
        <v>92</v>
      </c>
      <c r="AY344" s="17" t="s">
        <v>185</v>
      </c>
      <c r="BE344" s="149">
        <f>IF(N344="základní",J344,0)</f>
        <v>0</v>
      </c>
      <c r="BF344" s="149">
        <f>IF(N344="snížená",J344,0)</f>
        <v>0</v>
      </c>
      <c r="BG344" s="149">
        <f>IF(N344="zákl. přenesená",J344,0)</f>
        <v>0</v>
      </c>
      <c r="BH344" s="149">
        <f>IF(N344="sníž. přenesená",J344,0)</f>
        <v>0</v>
      </c>
      <c r="BI344" s="149">
        <f>IF(N344="nulová",J344,0)</f>
        <v>0</v>
      </c>
      <c r="BJ344" s="17" t="s">
        <v>92</v>
      </c>
      <c r="BK344" s="149">
        <f>ROUND(I344*H344,2)</f>
        <v>0</v>
      </c>
      <c r="BL344" s="17" t="s">
        <v>191</v>
      </c>
      <c r="BM344" s="148" t="s">
        <v>474</v>
      </c>
    </row>
    <row r="345" spans="2:65" s="13" customFormat="1">
      <c r="B345" s="168"/>
      <c r="D345" s="151" t="s">
        <v>193</v>
      </c>
      <c r="E345" s="169" t="s">
        <v>1</v>
      </c>
      <c r="F345" s="170" t="s">
        <v>475</v>
      </c>
      <c r="H345" s="169" t="s">
        <v>1</v>
      </c>
      <c r="I345" s="171"/>
      <c r="L345" s="168"/>
      <c r="M345" s="172"/>
      <c r="T345" s="173"/>
      <c r="AT345" s="169" t="s">
        <v>193</v>
      </c>
      <c r="AU345" s="169" t="s">
        <v>92</v>
      </c>
      <c r="AV345" s="13" t="s">
        <v>84</v>
      </c>
      <c r="AW345" s="13" t="s">
        <v>32</v>
      </c>
      <c r="AX345" s="13" t="s">
        <v>76</v>
      </c>
      <c r="AY345" s="169" t="s">
        <v>185</v>
      </c>
    </row>
    <row r="346" spans="2:65" s="12" customFormat="1">
      <c r="B346" s="150"/>
      <c r="D346" s="151" t="s">
        <v>193</v>
      </c>
      <c r="E346" s="152" t="s">
        <v>1</v>
      </c>
      <c r="F346" s="153" t="s">
        <v>476</v>
      </c>
      <c r="H346" s="154">
        <v>5.6319999999999997</v>
      </c>
      <c r="I346" s="155"/>
      <c r="L346" s="150"/>
      <c r="M346" s="156"/>
      <c r="T346" s="157"/>
      <c r="AT346" s="152" t="s">
        <v>193</v>
      </c>
      <c r="AU346" s="152" t="s">
        <v>92</v>
      </c>
      <c r="AV346" s="12" t="s">
        <v>92</v>
      </c>
      <c r="AW346" s="12" t="s">
        <v>32</v>
      </c>
      <c r="AX346" s="12" t="s">
        <v>76</v>
      </c>
      <c r="AY346" s="152" t="s">
        <v>185</v>
      </c>
    </row>
    <row r="347" spans="2:65" s="12" customFormat="1">
      <c r="B347" s="150"/>
      <c r="D347" s="151" t="s">
        <v>193</v>
      </c>
      <c r="E347" s="152" t="s">
        <v>1</v>
      </c>
      <c r="F347" s="153" t="s">
        <v>477</v>
      </c>
      <c r="H347" s="154">
        <v>9.24</v>
      </c>
      <c r="I347" s="155"/>
      <c r="L347" s="150"/>
      <c r="M347" s="156"/>
      <c r="T347" s="157"/>
      <c r="AT347" s="152" t="s">
        <v>193</v>
      </c>
      <c r="AU347" s="152" t="s">
        <v>92</v>
      </c>
      <c r="AV347" s="12" t="s">
        <v>92</v>
      </c>
      <c r="AW347" s="12" t="s">
        <v>32</v>
      </c>
      <c r="AX347" s="12" t="s">
        <v>76</v>
      </c>
      <c r="AY347" s="152" t="s">
        <v>185</v>
      </c>
    </row>
    <row r="348" spans="2:65" s="12" customFormat="1">
      <c r="B348" s="150"/>
      <c r="D348" s="151" t="s">
        <v>193</v>
      </c>
      <c r="E348" s="152" t="s">
        <v>1</v>
      </c>
      <c r="F348" s="153" t="s">
        <v>478</v>
      </c>
      <c r="H348" s="154">
        <v>7.02</v>
      </c>
      <c r="I348" s="155"/>
      <c r="L348" s="150"/>
      <c r="M348" s="156"/>
      <c r="T348" s="157"/>
      <c r="AT348" s="152" t="s">
        <v>193</v>
      </c>
      <c r="AU348" s="152" t="s">
        <v>92</v>
      </c>
      <c r="AV348" s="12" t="s">
        <v>92</v>
      </c>
      <c r="AW348" s="12" t="s">
        <v>32</v>
      </c>
      <c r="AX348" s="12" t="s">
        <v>76</v>
      </c>
      <c r="AY348" s="152" t="s">
        <v>185</v>
      </c>
    </row>
    <row r="349" spans="2:65" s="12" customFormat="1">
      <c r="B349" s="150"/>
      <c r="D349" s="151" t="s">
        <v>193</v>
      </c>
      <c r="E349" s="152" t="s">
        <v>1</v>
      </c>
      <c r="F349" s="153" t="s">
        <v>479</v>
      </c>
      <c r="H349" s="154">
        <v>5.4080000000000004</v>
      </c>
      <c r="I349" s="155"/>
      <c r="L349" s="150"/>
      <c r="M349" s="156"/>
      <c r="T349" s="157"/>
      <c r="AT349" s="152" t="s">
        <v>193</v>
      </c>
      <c r="AU349" s="152" t="s">
        <v>92</v>
      </c>
      <c r="AV349" s="12" t="s">
        <v>92</v>
      </c>
      <c r="AW349" s="12" t="s">
        <v>32</v>
      </c>
      <c r="AX349" s="12" t="s">
        <v>76</v>
      </c>
      <c r="AY349" s="152" t="s">
        <v>185</v>
      </c>
    </row>
    <row r="350" spans="2:65" s="12" customFormat="1">
      <c r="B350" s="150"/>
      <c r="D350" s="151" t="s">
        <v>193</v>
      </c>
      <c r="E350" s="152" t="s">
        <v>1</v>
      </c>
      <c r="F350" s="153" t="s">
        <v>480</v>
      </c>
      <c r="H350" s="154">
        <v>23.904</v>
      </c>
      <c r="I350" s="155"/>
      <c r="L350" s="150"/>
      <c r="M350" s="156"/>
      <c r="T350" s="157"/>
      <c r="AT350" s="152" t="s">
        <v>193</v>
      </c>
      <c r="AU350" s="152" t="s">
        <v>92</v>
      </c>
      <c r="AV350" s="12" t="s">
        <v>92</v>
      </c>
      <c r="AW350" s="12" t="s">
        <v>32</v>
      </c>
      <c r="AX350" s="12" t="s">
        <v>76</v>
      </c>
      <c r="AY350" s="152" t="s">
        <v>185</v>
      </c>
    </row>
    <row r="351" spans="2:65" s="12" customFormat="1">
      <c r="B351" s="150"/>
      <c r="D351" s="151" t="s">
        <v>193</v>
      </c>
      <c r="E351" s="152" t="s">
        <v>1</v>
      </c>
      <c r="F351" s="153" t="s">
        <v>481</v>
      </c>
      <c r="H351" s="154">
        <v>10.32</v>
      </c>
      <c r="I351" s="155"/>
      <c r="L351" s="150"/>
      <c r="M351" s="156"/>
      <c r="T351" s="157"/>
      <c r="AT351" s="152" t="s">
        <v>193</v>
      </c>
      <c r="AU351" s="152" t="s">
        <v>92</v>
      </c>
      <c r="AV351" s="12" t="s">
        <v>92</v>
      </c>
      <c r="AW351" s="12" t="s">
        <v>32</v>
      </c>
      <c r="AX351" s="12" t="s">
        <v>76</v>
      </c>
      <c r="AY351" s="152" t="s">
        <v>185</v>
      </c>
    </row>
    <row r="352" spans="2:65" s="12" customFormat="1">
      <c r="B352" s="150"/>
      <c r="D352" s="151" t="s">
        <v>193</v>
      </c>
      <c r="E352" s="152" t="s">
        <v>1</v>
      </c>
      <c r="F352" s="153" t="s">
        <v>482</v>
      </c>
      <c r="H352" s="154">
        <v>5.32</v>
      </c>
      <c r="I352" s="155"/>
      <c r="L352" s="150"/>
      <c r="M352" s="156"/>
      <c r="T352" s="157"/>
      <c r="AT352" s="152" t="s">
        <v>193</v>
      </c>
      <c r="AU352" s="152" t="s">
        <v>92</v>
      </c>
      <c r="AV352" s="12" t="s">
        <v>92</v>
      </c>
      <c r="AW352" s="12" t="s">
        <v>32</v>
      </c>
      <c r="AX352" s="12" t="s">
        <v>76</v>
      </c>
      <c r="AY352" s="152" t="s">
        <v>185</v>
      </c>
    </row>
    <row r="353" spans="2:65" s="12" customFormat="1">
      <c r="B353" s="150"/>
      <c r="D353" s="151" t="s">
        <v>193</v>
      </c>
      <c r="E353" s="152" t="s">
        <v>1</v>
      </c>
      <c r="F353" s="153" t="s">
        <v>483</v>
      </c>
      <c r="H353" s="154">
        <v>26.544</v>
      </c>
      <c r="I353" s="155"/>
      <c r="L353" s="150"/>
      <c r="M353" s="156"/>
      <c r="T353" s="157"/>
      <c r="AT353" s="152" t="s">
        <v>193</v>
      </c>
      <c r="AU353" s="152" t="s">
        <v>92</v>
      </c>
      <c r="AV353" s="12" t="s">
        <v>92</v>
      </c>
      <c r="AW353" s="12" t="s">
        <v>32</v>
      </c>
      <c r="AX353" s="12" t="s">
        <v>76</v>
      </c>
      <c r="AY353" s="152" t="s">
        <v>185</v>
      </c>
    </row>
    <row r="354" spans="2:65" s="13" customFormat="1">
      <c r="B354" s="168"/>
      <c r="D354" s="151" t="s">
        <v>193</v>
      </c>
      <c r="E354" s="169" t="s">
        <v>1</v>
      </c>
      <c r="F354" s="170" t="s">
        <v>484</v>
      </c>
      <c r="H354" s="169" t="s">
        <v>1</v>
      </c>
      <c r="I354" s="171"/>
      <c r="L354" s="168"/>
      <c r="M354" s="172"/>
      <c r="T354" s="173"/>
      <c r="AT354" s="169" t="s">
        <v>193</v>
      </c>
      <c r="AU354" s="169" t="s">
        <v>92</v>
      </c>
      <c r="AV354" s="13" t="s">
        <v>84</v>
      </c>
      <c r="AW354" s="13" t="s">
        <v>32</v>
      </c>
      <c r="AX354" s="13" t="s">
        <v>76</v>
      </c>
      <c r="AY354" s="169" t="s">
        <v>185</v>
      </c>
    </row>
    <row r="355" spans="2:65" s="12" customFormat="1">
      <c r="B355" s="150"/>
      <c r="D355" s="151" t="s">
        <v>193</v>
      </c>
      <c r="E355" s="152" t="s">
        <v>1</v>
      </c>
      <c r="F355" s="153" t="s">
        <v>485</v>
      </c>
      <c r="H355" s="154">
        <v>17.683</v>
      </c>
      <c r="I355" s="155"/>
      <c r="L355" s="150"/>
      <c r="M355" s="156"/>
      <c r="T355" s="157"/>
      <c r="AT355" s="152" t="s">
        <v>193</v>
      </c>
      <c r="AU355" s="152" t="s">
        <v>92</v>
      </c>
      <c r="AV355" s="12" t="s">
        <v>92</v>
      </c>
      <c r="AW355" s="12" t="s">
        <v>32</v>
      </c>
      <c r="AX355" s="12" t="s">
        <v>76</v>
      </c>
      <c r="AY355" s="152" t="s">
        <v>185</v>
      </c>
    </row>
    <row r="356" spans="2:65" s="14" customFormat="1">
      <c r="B356" s="174"/>
      <c r="D356" s="151" t="s">
        <v>193</v>
      </c>
      <c r="E356" s="175" t="s">
        <v>1</v>
      </c>
      <c r="F356" s="176" t="s">
        <v>265</v>
      </c>
      <c r="H356" s="177">
        <v>111.071</v>
      </c>
      <c r="I356" s="178"/>
      <c r="L356" s="174"/>
      <c r="M356" s="179"/>
      <c r="T356" s="180"/>
      <c r="AT356" s="175" t="s">
        <v>193</v>
      </c>
      <c r="AU356" s="175" t="s">
        <v>92</v>
      </c>
      <c r="AV356" s="14" t="s">
        <v>191</v>
      </c>
      <c r="AW356" s="14" t="s">
        <v>32</v>
      </c>
      <c r="AX356" s="14" t="s">
        <v>84</v>
      </c>
      <c r="AY356" s="175" t="s">
        <v>185</v>
      </c>
    </row>
    <row r="357" spans="2:65" s="1" customFormat="1" ht="21.75" customHeight="1">
      <c r="B357" s="136"/>
      <c r="C357" s="137" t="s">
        <v>486</v>
      </c>
      <c r="D357" s="137" t="s">
        <v>187</v>
      </c>
      <c r="E357" s="138" t="s">
        <v>487</v>
      </c>
      <c r="F357" s="139" t="s">
        <v>488</v>
      </c>
      <c r="G357" s="140" t="s">
        <v>190</v>
      </c>
      <c r="H357" s="141">
        <v>243.21199999999999</v>
      </c>
      <c r="I357" s="142"/>
      <c r="J357" s="143">
        <f>ROUND(I357*H357,2)</f>
        <v>0</v>
      </c>
      <c r="K357" s="139" t="s">
        <v>198</v>
      </c>
      <c r="L357" s="32"/>
      <c r="M357" s="144" t="s">
        <v>1</v>
      </c>
      <c r="N357" s="145" t="s">
        <v>42</v>
      </c>
      <c r="P357" s="146">
        <f>O357*H357</f>
        <v>0</v>
      </c>
      <c r="Q357" s="146">
        <v>0.26723000000000002</v>
      </c>
      <c r="R357" s="146">
        <f>Q357*H357</f>
        <v>64.993542759999997</v>
      </c>
      <c r="S357" s="146">
        <v>0</v>
      </c>
      <c r="T357" s="147">
        <f>S357*H357</f>
        <v>0</v>
      </c>
      <c r="AR357" s="148" t="s">
        <v>191</v>
      </c>
      <c r="AT357" s="148" t="s">
        <v>187</v>
      </c>
      <c r="AU357" s="148" t="s">
        <v>92</v>
      </c>
      <c r="AY357" s="17" t="s">
        <v>185</v>
      </c>
      <c r="BE357" s="149">
        <f>IF(N357="základní",J357,0)</f>
        <v>0</v>
      </c>
      <c r="BF357" s="149">
        <f>IF(N357="snížená",J357,0)</f>
        <v>0</v>
      </c>
      <c r="BG357" s="149">
        <f>IF(N357="zákl. přenesená",J357,0)</f>
        <v>0</v>
      </c>
      <c r="BH357" s="149">
        <f>IF(N357="sníž. přenesená",J357,0)</f>
        <v>0</v>
      </c>
      <c r="BI357" s="149">
        <f>IF(N357="nulová",J357,0)</f>
        <v>0</v>
      </c>
      <c r="BJ357" s="17" t="s">
        <v>92</v>
      </c>
      <c r="BK357" s="149">
        <f>ROUND(I357*H357,2)</f>
        <v>0</v>
      </c>
      <c r="BL357" s="17" t="s">
        <v>191</v>
      </c>
      <c r="BM357" s="148" t="s">
        <v>489</v>
      </c>
    </row>
    <row r="358" spans="2:65" s="13" customFormat="1">
      <c r="B358" s="168"/>
      <c r="D358" s="151" t="s">
        <v>193</v>
      </c>
      <c r="E358" s="169" t="s">
        <v>1</v>
      </c>
      <c r="F358" s="170" t="s">
        <v>490</v>
      </c>
      <c r="H358" s="169" t="s">
        <v>1</v>
      </c>
      <c r="I358" s="171"/>
      <c r="L358" s="168"/>
      <c r="M358" s="172"/>
      <c r="T358" s="173"/>
      <c r="AT358" s="169" t="s">
        <v>193</v>
      </c>
      <c r="AU358" s="169" t="s">
        <v>92</v>
      </c>
      <c r="AV358" s="13" t="s">
        <v>84</v>
      </c>
      <c r="AW358" s="13" t="s">
        <v>32</v>
      </c>
      <c r="AX358" s="13" t="s">
        <v>76</v>
      </c>
      <c r="AY358" s="169" t="s">
        <v>185</v>
      </c>
    </row>
    <row r="359" spans="2:65" s="12" customFormat="1">
      <c r="B359" s="150"/>
      <c r="D359" s="151" t="s">
        <v>193</v>
      </c>
      <c r="E359" s="152" t="s">
        <v>1</v>
      </c>
      <c r="F359" s="153" t="s">
        <v>491</v>
      </c>
      <c r="H359" s="154">
        <v>2.1320000000000001</v>
      </c>
      <c r="I359" s="155"/>
      <c r="L359" s="150"/>
      <c r="M359" s="156"/>
      <c r="T359" s="157"/>
      <c r="AT359" s="152" t="s">
        <v>193</v>
      </c>
      <c r="AU359" s="152" t="s">
        <v>92</v>
      </c>
      <c r="AV359" s="12" t="s">
        <v>92</v>
      </c>
      <c r="AW359" s="12" t="s">
        <v>32</v>
      </c>
      <c r="AX359" s="12" t="s">
        <v>76</v>
      </c>
      <c r="AY359" s="152" t="s">
        <v>185</v>
      </c>
    </row>
    <row r="360" spans="2:65" s="12" customFormat="1">
      <c r="B360" s="150"/>
      <c r="D360" s="151" t="s">
        <v>193</v>
      </c>
      <c r="E360" s="152" t="s">
        <v>1</v>
      </c>
      <c r="F360" s="153" t="s">
        <v>492</v>
      </c>
      <c r="H360" s="154">
        <v>2.952</v>
      </c>
      <c r="I360" s="155"/>
      <c r="L360" s="150"/>
      <c r="M360" s="156"/>
      <c r="T360" s="157"/>
      <c r="AT360" s="152" t="s">
        <v>193</v>
      </c>
      <c r="AU360" s="152" t="s">
        <v>92</v>
      </c>
      <c r="AV360" s="12" t="s">
        <v>92</v>
      </c>
      <c r="AW360" s="12" t="s">
        <v>32</v>
      </c>
      <c r="AX360" s="12" t="s">
        <v>76</v>
      </c>
      <c r="AY360" s="152" t="s">
        <v>185</v>
      </c>
    </row>
    <row r="361" spans="2:65" s="12" customFormat="1">
      <c r="B361" s="150"/>
      <c r="D361" s="151" t="s">
        <v>193</v>
      </c>
      <c r="E361" s="152" t="s">
        <v>1</v>
      </c>
      <c r="F361" s="153" t="s">
        <v>493</v>
      </c>
      <c r="H361" s="154">
        <v>238.12799999999999</v>
      </c>
      <c r="I361" s="155"/>
      <c r="L361" s="150"/>
      <c r="M361" s="156"/>
      <c r="T361" s="157"/>
      <c r="AT361" s="152" t="s">
        <v>193</v>
      </c>
      <c r="AU361" s="152" t="s">
        <v>92</v>
      </c>
      <c r="AV361" s="12" t="s">
        <v>92</v>
      </c>
      <c r="AW361" s="12" t="s">
        <v>32</v>
      </c>
      <c r="AX361" s="12" t="s">
        <v>76</v>
      </c>
      <c r="AY361" s="152" t="s">
        <v>185</v>
      </c>
    </row>
    <row r="362" spans="2:65" s="14" customFormat="1">
      <c r="B362" s="174"/>
      <c r="D362" s="151" t="s">
        <v>193</v>
      </c>
      <c r="E362" s="175" t="s">
        <v>1</v>
      </c>
      <c r="F362" s="176" t="s">
        <v>265</v>
      </c>
      <c r="H362" s="177">
        <v>243.21199999999999</v>
      </c>
      <c r="I362" s="178"/>
      <c r="L362" s="174"/>
      <c r="M362" s="179"/>
      <c r="T362" s="180"/>
      <c r="AT362" s="175" t="s">
        <v>193</v>
      </c>
      <c r="AU362" s="175" t="s">
        <v>92</v>
      </c>
      <c r="AV362" s="14" t="s">
        <v>191</v>
      </c>
      <c r="AW362" s="14" t="s">
        <v>32</v>
      </c>
      <c r="AX362" s="14" t="s">
        <v>84</v>
      </c>
      <c r="AY362" s="175" t="s">
        <v>185</v>
      </c>
    </row>
    <row r="363" spans="2:65" s="11" customFormat="1" ht="22.9" customHeight="1">
      <c r="B363" s="124"/>
      <c r="D363" s="125" t="s">
        <v>75</v>
      </c>
      <c r="E363" s="134" t="s">
        <v>191</v>
      </c>
      <c r="F363" s="134" t="s">
        <v>494</v>
      </c>
      <c r="I363" s="127"/>
      <c r="J363" s="135">
        <f>BK363</f>
        <v>0</v>
      </c>
      <c r="L363" s="124"/>
      <c r="M363" s="129"/>
      <c r="P363" s="130">
        <f>SUM(P364:P395)</f>
        <v>0</v>
      </c>
      <c r="R363" s="130">
        <f>SUM(R364:R395)</f>
        <v>18.375932839999997</v>
      </c>
      <c r="T363" s="131">
        <f>SUM(T364:T395)</f>
        <v>0</v>
      </c>
      <c r="AR363" s="125" t="s">
        <v>84</v>
      </c>
      <c r="AT363" s="132" t="s">
        <v>75</v>
      </c>
      <c r="AU363" s="132" t="s">
        <v>84</v>
      </c>
      <c r="AY363" s="125" t="s">
        <v>185</v>
      </c>
      <c r="BK363" s="133">
        <f>SUM(BK364:BK395)</f>
        <v>0</v>
      </c>
    </row>
    <row r="364" spans="2:65" s="1" customFormat="1" ht="21.75" customHeight="1">
      <c r="B364" s="136"/>
      <c r="C364" s="137" t="s">
        <v>495</v>
      </c>
      <c r="D364" s="137" t="s">
        <v>187</v>
      </c>
      <c r="E364" s="138" t="s">
        <v>496</v>
      </c>
      <c r="F364" s="139" t="s">
        <v>497</v>
      </c>
      <c r="G364" s="140" t="s">
        <v>365</v>
      </c>
      <c r="H364" s="141">
        <v>34</v>
      </c>
      <c r="I364" s="142"/>
      <c r="J364" s="143">
        <f>ROUND(I364*H364,2)</f>
        <v>0</v>
      </c>
      <c r="K364" s="139" t="s">
        <v>198</v>
      </c>
      <c r="L364" s="32"/>
      <c r="M364" s="144" t="s">
        <v>1</v>
      </c>
      <c r="N364" s="145" t="s">
        <v>42</v>
      </c>
      <c r="P364" s="146">
        <f>O364*H364</f>
        <v>0</v>
      </c>
      <c r="Q364" s="146">
        <v>9.2490000000000003E-2</v>
      </c>
      <c r="R364" s="146">
        <f>Q364*H364</f>
        <v>3.14466</v>
      </c>
      <c r="S364" s="146">
        <v>0</v>
      </c>
      <c r="T364" s="147">
        <f>S364*H364</f>
        <v>0</v>
      </c>
      <c r="AR364" s="148" t="s">
        <v>191</v>
      </c>
      <c r="AT364" s="148" t="s">
        <v>187</v>
      </c>
      <c r="AU364" s="148" t="s">
        <v>92</v>
      </c>
      <c r="AY364" s="17" t="s">
        <v>185</v>
      </c>
      <c r="BE364" s="149">
        <f>IF(N364="základní",J364,0)</f>
        <v>0</v>
      </c>
      <c r="BF364" s="149">
        <f>IF(N364="snížená",J364,0)</f>
        <v>0</v>
      </c>
      <c r="BG364" s="149">
        <f>IF(N364="zákl. přenesená",J364,0)</f>
        <v>0</v>
      </c>
      <c r="BH364" s="149">
        <f>IF(N364="sníž. přenesená",J364,0)</f>
        <v>0</v>
      </c>
      <c r="BI364" s="149">
        <f>IF(N364="nulová",J364,0)</f>
        <v>0</v>
      </c>
      <c r="BJ364" s="17" t="s">
        <v>92</v>
      </c>
      <c r="BK364" s="149">
        <f>ROUND(I364*H364,2)</f>
        <v>0</v>
      </c>
      <c r="BL364" s="17" t="s">
        <v>191</v>
      </c>
      <c r="BM364" s="148" t="s">
        <v>498</v>
      </c>
    </row>
    <row r="365" spans="2:65" s="1" customFormat="1" ht="24.2" customHeight="1">
      <c r="B365" s="136"/>
      <c r="C365" s="137" t="s">
        <v>499</v>
      </c>
      <c r="D365" s="137" t="s">
        <v>187</v>
      </c>
      <c r="E365" s="138" t="s">
        <v>500</v>
      </c>
      <c r="F365" s="139" t="s">
        <v>501</v>
      </c>
      <c r="G365" s="140" t="s">
        <v>365</v>
      </c>
      <c r="H365" s="141">
        <v>32</v>
      </c>
      <c r="I365" s="142"/>
      <c r="J365" s="143">
        <f>ROUND(I365*H365,2)</f>
        <v>0</v>
      </c>
      <c r="K365" s="139" t="s">
        <v>198</v>
      </c>
      <c r="L365" s="32"/>
      <c r="M365" s="144" t="s">
        <v>1</v>
      </c>
      <c r="N365" s="145" t="s">
        <v>42</v>
      </c>
      <c r="P365" s="146">
        <f>O365*H365</f>
        <v>0</v>
      </c>
      <c r="Q365" s="146">
        <v>6.6600000000000006E-2</v>
      </c>
      <c r="R365" s="146">
        <f>Q365*H365</f>
        <v>2.1312000000000002</v>
      </c>
      <c r="S365" s="146">
        <v>0</v>
      </c>
      <c r="T365" s="147">
        <f>S365*H365</f>
        <v>0</v>
      </c>
      <c r="AR365" s="148" t="s">
        <v>191</v>
      </c>
      <c r="AT365" s="148" t="s">
        <v>187</v>
      </c>
      <c r="AU365" s="148" t="s">
        <v>92</v>
      </c>
      <c r="AY365" s="17" t="s">
        <v>185</v>
      </c>
      <c r="BE365" s="149">
        <f>IF(N365="základní",J365,0)</f>
        <v>0</v>
      </c>
      <c r="BF365" s="149">
        <f>IF(N365="snížená",J365,0)</f>
        <v>0</v>
      </c>
      <c r="BG365" s="149">
        <f>IF(N365="zákl. přenesená",J365,0)</f>
        <v>0</v>
      </c>
      <c r="BH365" s="149">
        <f>IF(N365="sníž. přenesená",J365,0)</f>
        <v>0</v>
      </c>
      <c r="BI365" s="149">
        <f>IF(N365="nulová",J365,0)</f>
        <v>0</v>
      </c>
      <c r="BJ365" s="17" t="s">
        <v>92</v>
      </c>
      <c r="BK365" s="149">
        <f>ROUND(I365*H365,2)</f>
        <v>0</v>
      </c>
      <c r="BL365" s="17" t="s">
        <v>191</v>
      </c>
      <c r="BM365" s="148" t="s">
        <v>502</v>
      </c>
    </row>
    <row r="366" spans="2:65" s="1" customFormat="1" ht="24.2" customHeight="1">
      <c r="B366" s="136"/>
      <c r="C366" s="137" t="s">
        <v>503</v>
      </c>
      <c r="D366" s="137" t="s">
        <v>187</v>
      </c>
      <c r="E366" s="138" t="s">
        <v>504</v>
      </c>
      <c r="F366" s="139" t="s">
        <v>505</v>
      </c>
      <c r="G366" s="140" t="s">
        <v>219</v>
      </c>
      <c r="H366" s="141">
        <v>3.7679999999999998</v>
      </c>
      <c r="I366" s="142"/>
      <c r="J366" s="143">
        <f>ROUND(I366*H366,2)</f>
        <v>0</v>
      </c>
      <c r="K366" s="139" t="s">
        <v>198</v>
      </c>
      <c r="L366" s="32"/>
      <c r="M366" s="144" t="s">
        <v>1</v>
      </c>
      <c r="N366" s="145" t="s">
        <v>42</v>
      </c>
      <c r="P366" s="146">
        <f>O366*H366</f>
        <v>0</v>
      </c>
      <c r="Q366" s="146">
        <v>1.221E-2</v>
      </c>
      <c r="R366" s="146">
        <f>Q366*H366</f>
        <v>4.6007279999999998E-2</v>
      </c>
      <c r="S366" s="146">
        <v>0</v>
      </c>
      <c r="T366" s="147">
        <f>S366*H366</f>
        <v>0</v>
      </c>
      <c r="AR366" s="148" t="s">
        <v>191</v>
      </c>
      <c r="AT366" s="148" t="s">
        <v>187</v>
      </c>
      <c r="AU366" s="148" t="s">
        <v>92</v>
      </c>
      <c r="AY366" s="17" t="s">
        <v>185</v>
      </c>
      <c r="BE366" s="149">
        <f>IF(N366="základní",J366,0)</f>
        <v>0</v>
      </c>
      <c r="BF366" s="149">
        <f>IF(N366="snížená",J366,0)</f>
        <v>0</v>
      </c>
      <c r="BG366" s="149">
        <f>IF(N366="zákl. přenesená",J366,0)</f>
        <v>0</v>
      </c>
      <c r="BH366" s="149">
        <f>IF(N366="sníž. přenesená",J366,0)</f>
        <v>0</v>
      </c>
      <c r="BI366" s="149">
        <f>IF(N366="nulová",J366,0)</f>
        <v>0</v>
      </c>
      <c r="BJ366" s="17" t="s">
        <v>92</v>
      </c>
      <c r="BK366" s="149">
        <f>ROUND(I366*H366,2)</f>
        <v>0</v>
      </c>
      <c r="BL366" s="17" t="s">
        <v>191</v>
      </c>
      <c r="BM366" s="148" t="s">
        <v>506</v>
      </c>
    </row>
    <row r="367" spans="2:65" s="12" customFormat="1">
      <c r="B367" s="150"/>
      <c r="D367" s="151" t="s">
        <v>193</v>
      </c>
      <c r="E367" s="152" t="s">
        <v>1</v>
      </c>
      <c r="F367" s="153" t="s">
        <v>507</v>
      </c>
      <c r="H367" s="154">
        <v>3.7679999999999998</v>
      </c>
      <c r="I367" s="155"/>
      <c r="L367" s="150"/>
      <c r="M367" s="156"/>
      <c r="T367" s="157"/>
      <c r="AT367" s="152" t="s">
        <v>193</v>
      </c>
      <c r="AU367" s="152" t="s">
        <v>92</v>
      </c>
      <c r="AV367" s="12" t="s">
        <v>92</v>
      </c>
      <c r="AW367" s="12" t="s">
        <v>32</v>
      </c>
      <c r="AX367" s="12" t="s">
        <v>84</v>
      </c>
      <c r="AY367" s="152" t="s">
        <v>185</v>
      </c>
    </row>
    <row r="368" spans="2:65" s="1" customFormat="1" ht="16.5" customHeight="1">
      <c r="B368" s="136"/>
      <c r="C368" s="158" t="s">
        <v>508</v>
      </c>
      <c r="D368" s="158" t="s">
        <v>231</v>
      </c>
      <c r="E368" s="159" t="s">
        <v>509</v>
      </c>
      <c r="F368" s="160" t="s">
        <v>510</v>
      </c>
      <c r="G368" s="161" t="s">
        <v>219</v>
      </c>
      <c r="H368" s="162">
        <v>4.1449999999999996</v>
      </c>
      <c r="I368" s="163"/>
      <c r="J368" s="164">
        <f>ROUND(I368*H368,2)</f>
        <v>0</v>
      </c>
      <c r="K368" s="160" t="s">
        <v>1</v>
      </c>
      <c r="L368" s="165"/>
      <c r="M368" s="166" t="s">
        <v>1</v>
      </c>
      <c r="N368" s="167" t="s">
        <v>42</v>
      </c>
      <c r="P368" s="146">
        <f>O368*H368</f>
        <v>0</v>
      </c>
      <c r="Q368" s="146">
        <v>1</v>
      </c>
      <c r="R368" s="146">
        <f>Q368*H368</f>
        <v>4.1449999999999996</v>
      </c>
      <c r="S368" s="146">
        <v>0</v>
      </c>
      <c r="T368" s="147">
        <f>S368*H368</f>
        <v>0</v>
      </c>
      <c r="AR368" s="148" t="s">
        <v>222</v>
      </c>
      <c r="AT368" s="148" t="s">
        <v>231</v>
      </c>
      <c r="AU368" s="148" t="s">
        <v>92</v>
      </c>
      <c r="AY368" s="17" t="s">
        <v>185</v>
      </c>
      <c r="BE368" s="149">
        <f>IF(N368="základní",J368,0)</f>
        <v>0</v>
      </c>
      <c r="BF368" s="149">
        <f>IF(N368="snížená",J368,0)</f>
        <v>0</v>
      </c>
      <c r="BG368" s="149">
        <f>IF(N368="zákl. přenesená",J368,0)</f>
        <v>0</v>
      </c>
      <c r="BH368" s="149">
        <f>IF(N368="sníž. přenesená",J368,0)</f>
        <v>0</v>
      </c>
      <c r="BI368" s="149">
        <f>IF(N368="nulová",J368,0)</f>
        <v>0</v>
      </c>
      <c r="BJ368" s="17" t="s">
        <v>92</v>
      </c>
      <c r="BK368" s="149">
        <f>ROUND(I368*H368,2)</f>
        <v>0</v>
      </c>
      <c r="BL368" s="17" t="s">
        <v>191</v>
      </c>
      <c r="BM368" s="148" t="s">
        <v>511</v>
      </c>
    </row>
    <row r="369" spans="2:65" s="13" customFormat="1">
      <c r="B369" s="168"/>
      <c r="D369" s="151" t="s">
        <v>193</v>
      </c>
      <c r="E369" s="169" t="s">
        <v>1</v>
      </c>
      <c r="F369" s="170" t="s">
        <v>512</v>
      </c>
      <c r="H369" s="169" t="s">
        <v>1</v>
      </c>
      <c r="I369" s="171"/>
      <c r="L369" s="168"/>
      <c r="M369" s="172"/>
      <c r="T369" s="173"/>
      <c r="AT369" s="169" t="s">
        <v>193</v>
      </c>
      <c r="AU369" s="169" t="s">
        <v>92</v>
      </c>
      <c r="AV369" s="13" t="s">
        <v>84</v>
      </c>
      <c r="AW369" s="13" t="s">
        <v>32</v>
      </c>
      <c r="AX369" s="13" t="s">
        <v>76</v>
      </c>
      <c r="AY369" s="169" t="s">
        <v>185</v>
      </c>
    </row>
    <row r="370" spans="2:65" s="12" customFormat="1">
      <c r="B370" s="150"/>
      <c r="D370" s="151" t="s">
        <v>193</v>
      </c>
      <c r="E370" s="152" t="s">
        <v>1</v>
      </c>
      <c r="F370" s="153" t="s">
        <v>513</v>
      </c>
      <c r="H370" s="154">
        <v>4.1449999999999996</v>
      </c>
      <c r="I370" s="155"/>
      <c r="L370" s="150"/>
      <c r="M370" s="156"/>
      <c r="T370" s="157"/>
      <c r="AT370" s="152" t="s">
        <v>193</v>
      </c>
      <c r="AU370" s="152" t="s">
        <v>92</v>
      </c>
      <c r="AV370" s="12" t="s">
        <v>92</v>
      </c>
      <c r="AW370" s="12" t="s">
        <v>32</v>
      </c>
      <c r="AX370" s="12" t="s">
        <v>84</v>
      </c>
      <c r="AY370" s="152" t="s">
        <v>185</v>
      </c>
    </row>
    <row r="371" spans="2:65" s="1" customFormat="1" ht="33" customHeight="1">
      <c r="B371" s="136"/>
      <c r="C371" s="137" t="s">
        <v>514</v>
      </c>
      <c r="D371" s="137" t="s">
        <v>187</v>
      </c>
      <c r="E371" s="138" t="s">
        <v>515</v>
      </c>
      <c r="F371" s="139" t="s">
        <v>516</v>
      </c>
      <c r="G371" s="140" t="s">
        <v>197</v>
      </c>
      <c r="H371" s="141">
        <v>1.704</v>
      </c>
      <c r="I371" s="142"/>
      <c r="J371" s="143">
        <f>ROUND(I371*H371,2)</f>
        <v>0</v>
      </c>
      <c r="K371" s="139" t="s">
        <v>198</v>
      </c>
      <c r="L371" s="32"/>
      <c r="M371" s="144" t="s">
        <v>1</v>
      </c>
      <c r="N371" s="145" t="s">
        <v>42</v>
      </c>
      <c r="P371" s="146">
        <f>O371*H371</f>
        <v>0</v>
      </c>
      <c r="Q371" s="146">
        <v>2.5019800000000001</v>
      </c>
      <c r="R371" s="146">
        <f>Q371*H371</f>
        <v>4.2633739200000003</v>
      </c>
      <c r="S371" s="146">
        <v>0</v>
      </c>
      <c r="T371" s="147">
        <f>S371*H371</f>
        <v>0</v>
      </c>
      <c r="AR371" s="148" t="s">
        <v>191</v>
      </c>
      <c r="AT371" s="148" t="s">
        <v>187</v>
      </c>
      <c r="AU371" s="148" t="s">
        <v>92</v>
      </c>
      <c r="AY371" s="17" t="s">
        <v>185</v>
      </c>
      <c r="BE371" s="149">
        <f>IF(N371="základní",J371,0)</f>
        <v>0</v>
      </c>
      <c r="BF371" s="149">
        <f>IF(N371="snížená",J371,0)</f>
        <v>0</v>
      </c>
      <c r="BG371" s="149">
        <f>IF(N371="zákl. přenesená",J371,0)</f>
        <v>0</v>
      </c>
      <c r="BH371" s="149">
        <f>IF(N371="sníž. přenesená",J371,0)</f>
        <v>0</v>
      </c>
      <c r="BI371" s="149">
        <f>IF(N371="nulová",J371,0)</f>
        <v>0</v>
      </c>
      <c r="BJ371" s="17" t="s">
        <v>92</v>
      </c>
      <c r="BK371" s="149">
        <f>ROUND(I371*H371,2)</f>
        <v>0</v>
      </c>
      <c r="BL371" s="17" t="s">
        <v>191</v>
      </c>
      <c r="BM371" s="148" t="s">
        <v>517</v>
      </c>
    </row>
    <row r="372" spans="2:65" s="12" customFormat="1">
      <c r="B372" s="150"/>
      <c r="D372" s="151" t="s">
        <v>193</v>
      </c>
      <c r="E372" s="152" t="s">
        <v>1</v>
      </c>
      <c r="F372" s="153" t="s">
        <v>518</v>
      </c>
      <c r="H372" s="154">
        <v>0.86399999999999999</v>
      </c>
      <c r="I372" s="155"/>
      <c r="L372" s="150"/>
      <c r="M372" s="156"/>
      <c r="T372" s="157"/>
      <c r="AT372" s="152" t="s">
        <v>193</v>
      </c>
      <c r="AU372" s="152" t="s">
        <v>92</v>
      </c>
      <c r="AV372" s="12" t="s">
        <v>92</v>
      </c>
      <c r="AW372" s="12" t="s">
        <v>32</v>
      </c>
      <c r="AX372" s="12" t="s">
        <v>76</v>
      </c>
      <c r="AY372" s="152" t="s">
        <v>185</v>
      </c>
    </row>
    <row r="373" spans="2:65" s="12" customFormat="1">
      <c r="B373" s="150"/>
      <c r="D373" s="151" t="s">
        <v>193</v>
      </c>
      <c r="E373" s="152" t="s">
        <v>1</v>
      </c>
      <c r="F373" s="153" t="s">
        <v>519</v>
      </c>
      <c r="H373" s="154">
        <v>0.84</v>
      </c>
      <c r="I373" s="155"/>
      <c r="L373" s="150"/>
      <c r="M373" s="156"/>
      <c r="T373" s="157"/>
      <c r="AT373" s="152" t="s">
        <v>193</v>
      </c>
      <c r="AU373" s="152" t="s">
        <v>92</v>
      </c>
      <c r="AV373" s="12" t="s">
        <v>92</v>
      </c>
      <c r="AW373" s="12" t="s">
        <v>32</v>
      </c>
      <c r="AX373" s="12" t="s">
        <v>76</v>
      </c>
      <c r="AY373" s="152" t="s">
        <v>185</v>
      </c>
    </row>
    <row r="374" spans="2:65" s="14" customFormat="1">
      <c r="B374" s="174"/>
      <c r="D374" s="151" t="s">
        <v>193</v>
      </c>
      <c r="E374" s="175" t="s">
        <v>1</v>
      </c>
      <c r="F374" s="176" t="s">
        <v>265</v>
      </c>
      <c r="H374" s="177">
        <v>1.704</v>
      </c>
      <c r="I374" s="178"/>
      <c r="L374" s="174"/>
      <c r="M374" s="179"/>
      <c r="T374" s="180"/>
      <c r="AT374" s="175" t="s">
        <v>193</v>
      </c>
      <c r="AU374" s="175" t="s">
        <v>92</v>
      </c>
      <c r="AV374" s="14" t="s">
        <v>191</v>
      </c>
      <c r="AW374" s="14" t="s">
        <v>32</v>
      </c>
      <c r="AX374" s="14" t="s">
        <v>84</v>
      </c>
      <c r="AY374" s="175" t="s">
        <v>185</v>
      </c>
    </row>
    <row r="375" spans="2:65" s="1" customFormat="1" ht="16.5" customHeight="1">
      <c r="B375" s="136"/>
      <c r="C375" s="137" t="s">
        <v>520</v>
      </c>
      <c r="D375" s="137" t="s">
        <v>187</v>
      </c>
      <c r="E375" s="138" t="s">
        <v>521</v>
      </c>
      <c r="F375" s="139" t="s">
        <v>522</v>
      </c>
      <c r="G375" s="140" t="s">
        <v>190</v>
      </c>
      <c r="H375" s="141">
        <v>22.72</v>
      </c>
      <c r="I375" s="142"/>
      <c r="J375" s="143">
        <f>ROUND(I375*H375,2)</f>
        <v>0</v>
      </c>
      <c r="K375" s="139" t="s">
        <v>198</v>
      </c>
      <c r="L375" s="32"/>
      <c r="M375" s="144" t="s">
        <v>1</v>
      </c>
      <c r="N375" s="145" t="s">
        <v>42</v>
      </c>
      <c r="P375" s="146">
        <f>O375*H375</f>
        <v>0</v>
      </c>
      <c r="Q375" s="146">
        <v>1.1169999999999999E-2</v>
      </c>
      <c r="R375" s="146">
        <f>Q375*H375</f>
        <v>0.25378239999999996</v>
      </c>
      <c r="S375" s="146">
        <v>0</v>
      </c>
      <c r="T375" s="147">
        <f>S375*H375</f>
        <v>0</v>
      </c>
      <c r="AR375" s="148" t="s">
        <v>191</v>
      </c>
      <c r="AT375" s="148" t="s">
        <v>187</v>
      </c>
      <c r="AU375" s="148" t="s">
        <v>92</v>
      </c>
      <c r="AY375" s="17" t="s">
        <v>185</v>
      </c>
      <c r="BE375" s="149">
        <f>IF(N375="základní",J375,0)</f>
        <v>0</v>
      </c>
      <c r="BF375" s="149">
        <f>IF(N375="snížená",J375,0)</f>
        <v>0</v>
      </c>
      <c r="BG375" s="149">
        <f>IF(N375="zákl. přenesená",J375,0)</f>
        <v>0</v>
      </c>
      <c r="BH375" s="149">
        <f>IF(N375="sníž. přenesená",J375,0)</f>
        <v>0</v>
      </c>
      <c r="BI375" s="149">
        <f>IF(N375="nulová",J375,0)</f>
        <v>0</v>
      </c>
      <c r="BJ375" s="17" t="s">
        <v>92</v>
      </c>
      <c r="BK375" s="149">
        <f>ROUND(I375*H375,2)</f>
        <v>0</v>
      </c>
      <c r="BL375" s="17" t="s">
        <v>191</v>
      </c>
      <c r="BM375" s="148" t="s">
        <v>523</v>
      </c>
    </row>
    <row r="376" spans="2:65" s="12" customFormat="1">
      <c r="B376" s="150"/>
      <c r="D376" s="151" t="s">
        <v>193</v>
      </c>
      <c r="E376" s="152" t="s">
        <v>1</v>
      </c>
      <c r="F376" s="153" t="s">
        <v>524</v>
      </c>
      <c r="H376" s="154">
        <v>22.72</v>
      </c>
      <c r="I376" s="155"/>
      <c r="L376" s="150"/>
      <c r="M376" s="156"/>
      <c r="T376" s="157"/>
      <c r="AT376" s="152" t="s">
        <v>193</v>
      </c>
      <c r="AU376" s="152" t="s">
        <v>92</v>
      </c>
      <c r="AV376" s="12" t="s">
        <v>92</v>
      </c>
      <c r="AW376" s="12" t="s">
        <v>32</v>
      </c>
      <c r="AX376" s="12" t="s">
        <v>84</v>
      </c>
      <c r="AY376" s="152" t="s">
        <v>185</v>
      </c>
    </row>
    <row r="377" spans="2:65" s="1" customFormat="1" ht="16.5" customHeight="1">
      <c r="B377" s="136"/>
      <c r="C377" s="137" t="s">
        <v>525</v>
      </c>
      <c r="D377" s="137" t="s">
        <v>187</v>
      </c>
      <c r="E377" s="138" t="s">
        <v>526</v>
      </c>
      <c r="F377" s="139" t="s">
        <v>527</v>
      </c>
      <c r="G377" s="140" t="s">
        <v>190</v>
      </c>
      <c r="H377" s="141">
        <v>22.72</v>
      </c>
      <c r="I377" s="142"/>
      <c r="J377" s="143">
        <f>ROUND(I377*H377,2)</f>
        <v>0</v>
      </c>
      <c r="K377" s="139" t="s">
        <v>198</v>
      </c>
      <c r="L377" s="32"/>
      <c r="M377" s="144" t="s">
        <v>1</v>
      </c>
      <c r="N377" s="145" t="s">
        <v>42</v>
      </c>
      <c r="P377" s="146">
        <f>O377*H377</f>
        <v>0</v>
      </c>
      <c r="Q377" s="146">
        <v>0</v>
      </c>
      <c r="R377" s="146">
        <f>Q377*H377</f>
        <v>0</v>
      </c>
      <c r="S377" s="146">
        <v>0</v>
      </c>
      <c r="T377" s="147">
        <f>S377*H377</f>
        <v>0</v>
      </c>
      <c r="AR377" s="148" t="s">
        <v>191</v>
      </c>
      <c r="AT377" s="148" t="s">
        <v>187</v>
      </c>
      <c r="AU377" s="148" t="s">
        <v>92</v>
      </c>
      <c r="AY377" s="17" t="s">
        <v>185</v>
      </c>
      <c r="BE377" s="149">
        <f>IF(N377="základní",J377,0)</f>
        <v>0</v>
      </c>
      <c r="BF377" s="149">
        <f>IF(N377="snížená",J377,0)</f>
        <v>0</v>
      </c>
      <c r="BG377" s="149">
        <f>IF(N377="zákl. přenesená",J377,0)</f>
        <v>0</v>
      </c>
      <c r="BH377" s="149">
        <f>IF(N377="sníž. přenesená",J377,0)</f>
        <v>0</v>
      </c>
      <c r="BI377" s="149">
        <f>IF(N377="nulová",J377,0)</f>
        <v>0</v>
      </c>
      <c r="BJ377" s="17" t="s">
        <v>92</v>
      </c>
      <c r="BK377" s="149">
        <f>ROUND(I377*H377,2)</f>
        <v>0</v>
      </c>
      <c r="BL377" s="17" t="s">
        <v>191</v>
      </c>
      <c r="BM377" s="148" t="s">
        <v>528</v>
      </c>
    </row>
    <row r="378" spans="2:65" s="1" customFormat="1" ht="24.2" customHeight="1">
      <c r="B378" s="136"/>
      <c r="C378" s="137" t="s">
        <v>529</v>
      </c>
      <c r="D378" s="137" t="s">
        <v>187</v>
      </c>
      <c r="E378" s="138" t="s">
        <v>530</v>
      </c>
      <c r="F378" s="139" t="s">
        <v>531</v>
      </c>
      <c r="G378" s="140" t="s">
        <v>219</v>
      </c>
      <c r="H378" s="141">
        <v>0.14499999999999999</v>
      </c>
      <c r="I378" s="142"/>
      <c r="J378" s="143">
        <f>ROUND(I378*H378,2)</f>
        <v>0</v>
      </c>
      <c r="K378" s="139" t="s">
        <v>198</v>
      </c>
      <c r="L378" s="32"/>
      <c r="M378" s="144" t="s">
        <v>1</v>
      </c>
      <c r="N378" s="145" t="s">
        <v>42</v>
      </c>
      <c r="P378" s="146">
        <f>O378*H378</f>
        <v>0</v>
      </c>
      <c r="Q378" s="146">
        <v>1.05291</v>
      </c>
      <c r="R378" s="146">
        <f>Q378*H378</f>
        <v>0.15267195</v>
      </c>
      <c r="S378" s="146">
        <v>0</v>
      </c>
      <c r="T378" s="147">
        <f>S378*H378</f>
        <v>0</v>
      </c>
      <c r="AR378" s="148" t="s">
        <v>191</v>
      </c>
      <c r="AT378" s="148" t="s">
        <v>187</v>
      </c>
      <c r="AU378" s="148" t="s">
        <v>92</v>
      </c>
      <c r="AY378" s="17" t="s">
        <v>185</v>
      </c>
      <c r="BE378" s="149">
        <f>IF(N378="základní",J378,0)</f>
        <v>0</v>
      </c>
      <c r="BF378" s="149">
        <f>IF(N378="snížená",J378,0)</f>
        <v>0</v>
      </c>
      <c r="BG378" s="149">
        <f>IF(N378="zákl. přenesená",J378,0)</f>
        <v>0</v>
      </c>
      <c r="BH378" s="149">
        <f>IF(N378="sníž. přenesená",J378,0)</f>
        <v>0</v>
      </c>
      <c r="BI378" s="149">
        <f>IF(N378="nulová",J378,0)</f>
        <v>0</v>
      </c>
      <c r="BJ378" s="17" t="s">
        <v>92</v>
      </c>
      <c r="BK378" s="149">
        <f>ROUND(I378*H378,2)</f>
        <v>0</v>
      </c>
      <c r="BL378" s="17" t="s">
        <v>191</v>
      </c>
      <c r="BM378" s="148" t="s">
        <v>532</v>
      </c>
    </row>
    <row r="379" spans="2:65" s="1" customFormat="1" ht="21.75" customHeight="1">
      <c r="B379" s="136"/>
      <c r="C379" s="137" t="s">
        <v>533</v>
      </c>
      <c r="D379" s="137" t="s">
        <v>187</v>
      </c>
      <c r="E379" s="138" t="s">
        <v>534</v>
      </c>
      <c r="F379" s="139" t="s">
        <v>535</v>
      </c>
      <c r="G379" s="140" t="s">
        <v>197</v>
      </c>
      <c r="H379" s="141">
        <v>1</v>
      </c>
      <c r="I379" s="142"/>
      <c r="J379" s="143">
        <f>ROUND(I379*H379,2)</f>
        <v>0</v>
      </c>
      <c r="K379" s="139" t="s">
        <v>198</v>
      </c>
      <c r="L379" s="32"/>
      <c r="M379" s="144" t="s">
        <v>1</v>
      </c>
      <c r="N379" s="145" t="s">
        <v>42</v>
      </c>
      <c r="P379" s="146">
        <f>O379*H379</f>
        <v>0</v>
      </c>
      <c r="Q379" s="146">
        <v>2.5019499999999999</v>
      </c>
      <c r="R379" s="146">
        <f>Q379*H379</f>
        <v>2.5019499999999999</v>
      </c>
      <c r="S379" s="146">
        <v>0</v>
      </c>
      <c r="T379" s="147">
        <f>S379*H379</f>
        <v>0</v>
      </c>
      <c r="AR379" s="148" t="s">
        <v>191</v>
      </c>
      <c r="AT379" s="148" t="s">
        <v>187</v>
      </c>
      <c r="AU379" s="148" t="s">
        <v>92</v>
      </c>
      <c r="AY379" s="17" t="s">
        <v>185</v>
      </c>
      <c r="BE379" s="149">
        <f>IF(N379="základní",J379,0)</f>
        <v>0</v>
      </c>
      <c r="BF379" s="149">
        <f>IF(N379="snížená",J379,0)</f>
        <v>0</v>
      </c>
      <c r="BG379" s="149">
        <f>IF(N379="zákl. přenesená",J379,0)</f>
        <v>0</v>
      </c>
      <c r="BH379" s="149">
        <f>IF(N379="sníž. přenesená",J379,0)</f>
        <v>0</v>
      </c>
      <c r="BI379" s="149">
        <f>IF(N379="nulová",J379,0)</f>
        <v>0</v>
      </c>
      <c r="BJ379" s="17" t="s">
        <v>92</v>
      </c>
      <c r="BK379" s="149">
        <f>ROUND(I379*H379,2)</f>
        <v>0</v>
      </c>
      <c r="BL379" s="17" t="s">
        <v>191</v>
      </c>
      <c r="BM379" s="148" t="s">
        <v>536</v>
      </c>
    </row>
    <row r="380" spans="2:65" s="12" customFormat="1">
      <c r="B380" s="150"/>
      <c r="D380" s="151" t="s">
        <v>193</v>
      </c>
      <c r="E380" s="152" t="s">
        <v>1</v>
      </c>
      <c r="F380" s="153" t="s">
        <v>537</v>
      </c>
      <c r="H380" s="154">
        <v>1</v>
      </c>
      <c r="I380" s="155"/>
      <c r="L380" s="150"/>
      <c r="M380" s="156"/>
      <c r="T380" s="157"/>
      <c r="AT380" s="152" t="s">
        <v>193</v>
      </c>
      <c r="AU380" s="152" t="s">
        <v>92</v>
      </c>
      <c r="AV380" s="12" t="s">
        <v>92</v>
      </c>
      <c r="AW380" s="12" t="s">
        <v>32</v>
      </c>
      <c r="AX380" s="12" t="s">
        <v>84</v>
      </c>
      <c r="AY380" s="152" t="s">
        <v>185</v>
      </c>
    </row>
    <row r="381" spans="2:65" s="1" customFormat="1" ht="21.75" customHeight="1">
      <c r="B381" s="136"/>
      <c r="C381" s="137" t="s">
        <v>538</v>
      </c>
      <c r="D381" s="137" t="s">
        <v>187</v>
      </c>
      <c r="E381" s="138" t="s">
        <v>539</v>
      </c>
      <c r="F381" s="139" t="s">
        <v>540</v>
      </c>
      <c r="G381" s="140" t="s">
        <v>219</v>
      </c>
      <c r="H381" s="141">
        <v>0.19700000000000001</v>
      </c>
      <c r="I381" s="142"/>
      <c r="J381" s="143">
        <f>ROUND(I381*H381,2)</f>
        <v>0</v>
      </c>
      <c r="K381" s="139" t="s">
        <v>198</v>
      </c>
      <c r="L381" s="32"/>
      <c r="M381" s="144" t="s">
        <v>1</v>
      </c>
      <c r="N381" s="145" t="s">
        <v>42</v>
      </c>
      <c r="P381" s="146">
        <f>O381*H381</f>
        <v>0</v>
      </c>
      <c r="Q381" s="146">
        <v>1.06277</v>
      </c>
      <c r="R381" s="146">
        <f>Q381*H381</f>
        <v>0.20936569000000002</v>
      </c>
      <c r="S381" s="146">
        <v>0</v>
      </c>
      <c r="T381" s="147">
        <f>S381*H381</f>
        <v>0</v>
      </c>
      <c r="AR381" s="148" t="s">
        <v>191</v>
      </c>
      <c r="AT381" s="148" t="s">
        <v>187</v>
      </c>
      <c r="AU381" s="148" t="s">
        <v>92</v>
      </c>
      <c r="AY381" s="17" t="s">
        <v>185</v>
      </c>
      <c r="BE381" s="149">
        <f>IF(N381="základní",J381,0)</f>
        <v>0</v>
      </c>
      <c r="BF381" s="149">
        <f>IF(N381="snížená",J381,0)</f>
        <v>0</v>
      </c>
      <c r="BG381" s="149">
        <f>IF(N381="zákl. přenesená",J381,0)</f>
        <v>0</v>
      </c>
      <c r="BH381" s="149">
        <f>IF(N381="sníž. přenesená",J381,0)</f>
        <v>0</v>
      </c>
      <c r="BI381" s="149">
        <f>IF(N381="nulová",J381,0)</f>
        <v>0</v>
      </c>
      <c r="BJ381" s="17" t="s">
        <v>92</v>
      </c>
      <c r="BK381" s="149">
        <f>ROUND(I381*H381,2)</f>
        <v>0</v>
      </c>
      <c r="BL381" s="17" t="s">
        <v>191</v>
      </c>
      <c r="BM381" s="148" t="s">
        <v>541</v>
      </c>
    </row>
    <row r="382" spans="2:65" s="12" customFormat="1">
      <c r="B382" s="150"/>
      <c r="D382" s="151" t="s">
        <v>193</v>
      </c>
      <c r="E382" s="152" t="s">
        <v>1</v>
      </c>
      <c r="F382" s="153" t="s">
        <v>542</v>
      </c>
      <c r="H382" s="154">
        <v>0.19700000000000001</v>
      </c>
      <c r="I382" s="155"/>
      <c r="L382" s="150"/>
      <c r="M382" s="156"/>
      <c r="T382" s="157"/>
      <c r="AT382" s="152" t="s">
        <v>193</v>
      </c>
      <c r="AU382" s="152" t="s">
        <v>92</v>
      </c>
      <c r="AV382" s="12" t="s">
        <v>92</v>
      </c>
      <c r="AW382" s="12" t="s">
        <v>32</v>
      </c>
      <c r="AX382" s="12" t="s">
        <v>84</v>
      </c>
      <c r="AY382" s="152" t="s">
        <v>185</v>
      </c>
    </row>
    <row r="383" spans="2:65" s="1" customFormat="1" ht="24.2" customHeight="1">
      <c r="B383" s="136"/>
      <c r="C383" s="137" t="s">
        <v>543</v>
      </c>
      <c r="D383" s="137" t="s">
        <v>187</v>
      </c>
      <c r="E383" s="138" t="s">
        <v>544</v>
      </c>
      <c r="F383" s="139" t="s">
        <v>545</v>
      </c>
      <c r="G383" s="140" t="s">
        <v>546</v>
      </c>
      <c r="H383" s="141">
        <v>13.4</v>
      </c>
      <c r="I383" s="142"/>
      <c r="J383" s="143">
        <f>ROUND(I383*H383,2)</f>
        <v>0</v>
      </c>
      <c r="K383" s="139" t="s">
        <v>198</v>
      </c>
      <c r="L383" s="32"/>
      <c r="M383" s="144" t="s">
        <v>1</v>
      </c>
      <c r="N383" s="145" t="s">
        <v>42</v>
      </c>
      <c r="P383" s="146">
        <f>O383*H383</f>
        <v>0</v>
      </c>
      <c r="Q383" s="146">
        <v>0.11046</v>
      </c>
      <c r="R383" s="146">
        <f>Q383*H383</f>
        <v>1.480164</v>
      </c>
      <c r="S383" s="146">
        <v>0</v>
      </c>
      <c r="T383" s="147">
        <f>S383*H383</f>
        <v>0</v>
      </c>
      <c r="AR383" s="148" t="s">
        <v>191</v>
      </c>
      <c r="AT383" s="148" t="s">
        <v>187</v>
      </c>
      <c r="AU383" s="148" t="s">
        <v>92</v>
      </c>
      <c r="AY383" s="17" t="s">
        <v>185</v>
      </c>
      <c r="BE383" s="149">
        <f>IF(N383="základní",J383,0)</f>
        <v>0</v>
      </c>
      <c r="BF383" s="149">
        <f>IF(N383="snížená",J383,0)</f>
        <v>0</v>
      </c>
      <c r="BG383" s="149">
        <f>IF(N383="zákl. přenesená",J383,0)</f>
        <v>0</v>
      </c>
      <c r="BH383" s="149">
        <f>IF(N383="sníž. přenesená",J383,0)</f>
        <v>0</v>
      </c>
      <c r="BI383" s="149">
        <f>IF(N383="nulová",J383,0)</f>
        <v>0</v>
      </c>
      <c r="BJ383" s="17" t="s">
        <v>92</v>
      </c>
      <c r="BK383" s="149">
        <f>ROUND(I383*H383,2)</f>
        <v>0</v>
      </c>
      <c r="BL383" s="17" t="s">
        <v>191</v>
      </c>
      <c r="BM383" s="148" t="s">
        <v>547</v>
      </c>
    </row>
    <row r="384" spans="2:65" s="13" customFormat="1">
      <c r="B384" s="168"/>
      <c r="D384" s="151" t="s">
        <v>193</v>
      </c>
      <c r="E384" s="169" t="s">
        <v>1</v>
      </c>
      <c r="F384" s="170" t="s">
        <v>273</v>
      </c>
      <c r="H384" s="169" t="s">
        <v>1</v>
      </c>
      <c r="I384" s="171"/>
      <c r="L384" s="168"/>
      <c r="M384" s="172"/>
      <c r="T384" s="173"/>
      <c r="AT384" s="169" t="s">
        <v>193</v>
      </c>
      <c r="AU384" s="169" t="s">
        <v>92</v>
      </c>
      <c r="AV384" s="13" t="s">
        <v>84</v>
      </c>
      <c r="AW384" s="13" t="s">
        <v>32</v>
      </c>
      <c r="AX384" s="13" t="s">
        <v>76</v>
      </c>
      <c r="AY384" s="169" t="s">
        <v>185</v>
      </c>
    </row>
    <row r="385" spans="2:65" s="12" customFormat="1">
      <c r="B385" s="150"/>
      <c r="D385" s="151" t="s">
        <v>193</v>
      </c>
      <c r="E385" s="152" t="s">
        <v>1</v>
      </c>
      <c r="F385" s="153" t="s">
        <v>548</v>
      </c>
      <c r="H385" s="154">
        <v>6.2</v>
      </c>
      <c r="I385" s="155"/>
      <c r="L385" s="150"/>
      <c r="M385" s="156"/>
      <c r="T385" s="157"/>
      <c r="AT385" s="152" t="s">
        <v>193</v>
      </c>
      <c r="AU385" s="152" t="s">
        <v>92</v>
      </c>
      <c r="AV385" s="12" t="s">
        <v>92</v>
      </c>
      <c r="AW385" s="12" t="s">
        <v>32</v>
      </c>
      <c r="AX385" s="12" t="s">
        <v>76</v>
      </c>
      <c r="AY385" s="152" t="s">
        <v>185</v>
      </c>
    </row>
    <row r="386" spans="2:65" s="13" customFormat="1">
      <c r="B386" s="168"/>
      <c r="D386" s="151" t="s">
        <v>193</v>
      </c>
      <c r="E386" s="169" t="s">
        <v>1</v>
      </c>
      <c r="F386" s="170" t="s">
        <v>279</v>
      </c>
      <c r="H386" s="169" t="s">
        <v>1</v>
      </c>
      <c r="I386" s="171"/>
      <c r="L386" s="168"/>
      <c r="M386" s="172"/>
      <c r="T386" s="173"/>
      <c r="AT386" s="169" t="s">
        <v>193</v>
      </c>
      <c r="AU386" s="169" t="s">
        <v>92</v>
      </c>
      <c r="AV386" s="13" t="s">
        <v>84</v>
      </c>
      <c r="AW386" s="13" t="s">
        <v>32</v>
      </c>
      <c r="AX386" s="13" t="s">
        <v>76</v>
      </c>
      <c r="AY386" s="169" t="s">
        <v>185</v>
      </c>
    </row>
    <row r="387" spans="2:65" s="12" customFormat="1">
      <c r="B387" s="150"/>
      <c r="D387" s="151" t="s">
        <v>193</v>
      </c>
      <c r="E387" s="152" t="s">
        <v>1</v>
      </c>
      <c r="F387" s="153" t="s">
        <v>549</v>
      </c>
      <c r="H387" s="154">
        <v>7.2</v>
      </c>
      <c r="I387" s="155"/>
      <c r="L387" s="150"/>
      <c r="M387" s="156"/>
      <c r="T387" s="157"/>
      <c r="AT387" s="152" t="s">
        <v>193</v>
      </c>
      <c r="AU387" s="152" t="s">
        <v>92</v>
      </c>
      <c r="AV387" s="12" t="s">
        <v>92</v>
      </c>
      <c r="AW387" s="12" t="s">
        <v>32</v>
      </c>
      <c r="AX387" s="12" t="s">
        <v>76</v>
      </c>
      <c r="AY387" s="152" t="s">
        <v>185</v>
      </c>
    </row>
    <row r="388" spans="2:65" s="14" customFormat="1">
      <c r="B388" s="174"/>
      <c r="D388" s="151" t="s">
        <v>193</v>
      </c>
      <c r="E388" s="175" t="s">
        <v>1</v>
      </c>
      <c r="F388" s="176" t="s">
        <v>265</v>
      </c>
      <c r="H388" s="177">
        <v>13.4</v>
      </c>
      <c r="I388" s="178"/>
      <c r="L388" s="174"/>
      <c r="M388" s="179"/>
      <c r="T388" s="180"/>
      <c r="AT388" s="175" t="s">
        <v>193</v>
      </c>
      <c r="AU388" s="175" t="s">
        <v>92</v>
      </c>
      <c r="AV388" s="14" t="s">
        <v>191</v>
      </c>
      <c r="AW388" s="14" t="s">
        <v>32</v>
      </c>
      <c r="AX388" s="14" t="s">
        <v>84</v>
      </c>
      <c r="AY388" s="175" t="s">
        <v>185</v>
      </c>
    </row>
    <row r="389" spans="2:65" s="1" customFormat="1" ht="16.5" customHeight="1">
      <c r="B389" s="136"/>
      <c r="C389" s="137" t="s">
        <v>550</v>
      </c>
      <c r="D389" s="137" t="s">
        <v>187</v>
      </c>
      <c r="E389" s="138" t="s">
        <v>551</v>
      </c>
      <c r="F389" s="139" t="s">
        <v>552</v>
      </c>
      <c r="G389" s="140" t="s">
        <v>190</v>
      </c>
      <c r="H389" s="141">
        <v>6.03</v>
      </c>
      <c r="I389" s="142"/>
      <c r="J389" s="143">
        <f>ROUND(I389*H389,2)</f>
        <v>0</v>
      </c>
      <c r="K389" s="139" t="s">
        <v>198</v>
      </c>
      <c r="L389" s="32"/>
      <c r="M389" s="144" t="s">
        <v>1</v>
      </c>
      <c r="N389" s="145" t="s">
        <v>42</v>
      </c>
      <c r="P389" s="146">
        <f>O389*H389</f>
        <v>0</v>
      </c>
      <c r="Q389" s="146">
        <v>7.92E-3</v>
      </c>
      <c r="R389" s="146">
        <f>Q389*H389</f>
        <v>4.7757600000000004E-2</v>
      </c>
      <c r="S389" s="146">
        <v>0</v>
      </c>
      <c r="T389" s="147">
        <f>S389*H389</f>
        <v>0</v>
      </c>
      <c r="AR389" s="148" t="s">
        <v>191</v>
      </c>
      <c r="AT389" s="148" t="s">
        <v>187</v>
      </c>
      <c r="AU389" s="148" t="s">
        <v>92</v>
      </c>
      <c r="AY389" s="17" t="s">
        <v>185</v>
      </c>
      <c r="BE389" s="149">
        <f>IF(N389="základní",J389,0)</f>
        <v>0</v>
      </c>
      <c r="BF389" s="149">
        <f>IF(N389="snížená",J389,0)</f>
        <v>0</v>
      </c>
      <c r="BG389" s="149">
        <f>IF(N389="zákl. přenesená",J389,0)</f>
        <v>0</v>
      </c>
      <c r="BH389" s="149">
        <f>IF(N389="sníž. přenesená",J389,0)</f>
        <v>0</v>
      </c>
      <c r="BI389" s="149">
        <f>IF(N389="nulová",J389,0)</f>
        <v>0</v>
      </c>
      <c r="BJ389" s="17" t="s">
        <v>92</v>
      </c>
      <c r="BK389" s="149">
        <f>ROUND(I389*H389,2)</f>
        <v>0</v>
      </c>
      <c r="BL389" s="17" t="s">
        <v>191</v>
      </c>
      <c r="BM389" s="148" t="s">
        <v>553</v>
      </c>
    </row>
    <row r="390" spans="2:65" s="13" customFormat="1">
      <c r="B390" s="168"/>
      <c r="D390" s="151" t="s">
        <v>193</v>
      </c>
      <c r="E390" s="169" t="s">
        <v>1</v>
      </c>
      <c r="F390" s="170" t="s">
        <v>273</v>
      </c>
      <c r="H390" s="169" t="s">
        <v>1</v>
      </c>
      <c r="I390" s="171"/>
      <c r="L390" s="168"/>
      <c r="M390" s="172"/>
      <c r="T390" s="173"/>
      <c r="AT390" s="169" t="s">
        <v>193</v>
      </c>
      <c r="AU390" s="169" t="s">
        <v>92</v>
      </c>
      <c r="AV390" s="13" t="s">
        <v>84</v>
      </c>
      <c r="AW390" s="13" t="s">
        <v>32</v>
      </c>
      <c r="AX390" s="13" t="s">
        <v>76</v>
      </c>
      <c r="AY390" s="169" t="s">
        <v>185</v>
      </c>
    </row>
    <row r="391" spans="2:65" s="12" customFormat="1">
      <c r="B391" s="150"/>
      <c r="D391" s="151" t="s">
        <v>193</v>
      </c>
      <c r="E391" s="152" t="s">
        <v>1</v>
      </c>
      <c r="F391" s="153" t="s">
        <v>554</v>
      </c>
      <c r="H391" s="154">
        <v>2.79</v>
      </c>
      <c r="I391" s="155"/>
      <c r="L391" s="150"/>
      <c r="M391" s="156"/>
      <c r="T391" s="157"/>
      <c r="AT391" s="152" t="s">
        <v>193</v>
      </c>
      <c r="AU391" s="152" t="s">
        <v>92</v>
      </c>
      <c r="AV391" s="12" t="s">
        <v>92</v>
      </c>
      <c r="AW391" s="12" t="s">
        <v>32</v>
      </c>
      <c r="AX391" s="12" t="s">
        <v>76</v>
      </c>
      <c r="AY391" s="152" t="s">
        <v>185</v>
      </c>
    </row>
    <row r="392" spans="2:65" s="13" customFormat="1">
      <c r="B392" s="168"/>
      <c r="D392" s="151" t="s">
        <v>193</v>
      </c>
      <c r="E392" s="169" t="s">
        <v>1</v>
      </c>
      <c r="F392" s="170" t="s">
        <v>279</v>
      </c>
      <c r="H392" s="169" t="s">
        <v>1</v>
      </c>
      <c r="I392" s="171"/>
      <c r="L392" s="168"/>
      <c r="M392" s="172"/>
      <c r="T392" s="173"/>
      <c r="AT392" s="169" t="s">
        <v>193</v>
      </c>
      <c r="AU392" s="169" t="s">
        <v>92</v>
      </c>
      <c r="AV392" s="13" t="s">
        <v>84</v>
      </c>
      <c r="AW392" s="13" t="s">
        <v>32</v>
      </c>
      <c r="AX392" s="13" t="s">
        <v>76</v>
      </c>
      <c r="AY392" s="169" t="s">
        <v>185</v>
      </c>
    </row>
    <row r="393" spans="2:65" s="12" customFormat="1">
      <c r="B393" s="150"/>
      <c r="D393" s="151" t="s">
        <v>193</v>
      </c>
      <c r="E393" s="152" t="s">
        <v>1</v>
      </c>
      <c r="F393" s="153" t="s">
        <v>555</v>
      </c>
      <c r="H393" s="154">
        <v>3.24</v>
      </c>
      <c r="I393" s="155"/>
      <c r="L393" s="150"/>
      <c r="M393" s="156"/>
      <c r="T393" s="157"/>
      <c r="AT393" s="152" t="s">
        <v>193</v>
      </c>
      <c r="AU393" s="152" t="s">
        <v>92</v>
      </c>
      <c r="AV393" s="12" t="s">
        <v>92</v>
      </c>
      <c r="AW393" s="12" t="s">
        <v>32</v>
      </c>
      <c r="AX393" s="12" t="s">
        <v>76</v>
      </c>
      <c r="AY393" s="152" t="s">
        <v>185</v>
      </c>
    </row>
    <row r="394" spans="2:65" s="14" customFormat="1">
      <c r="B394" s="174"/>
      <c r="D394" s="151" t="s">
        <v>193</v>
      </c>
      <c r="E394" s="175" t="s">
        <v>1</v>
      </c>
      <c r="F394" s="176" t="s">
        <v>265</v>
      </c>
      <c r="H394" s="177">
        <v>6.03</v>
      </c>
      <c r="I394" s="178"/>
      <c r="L394" s="174"/>
      <c r="M394" s="179"/>
      <c r="T394" s="180"/>
      <c r="AT394" s="175" t="s">
        <v>193</v>
      </c>
      <c r="AU394" s="175" t="s">
        <v>92</v>
      </c>
      <c r="AV394" s="14" t="s">
        <v>191</v>
      </c>
      <c r="AW394" s="14" t="s">
        <v>32</v>
      </c>
      <c r="AX394" s="14" t="s">
        <v>84</v>
      </c>
      <c r="AY394" s="175" t="s">
        <v>185</v>
      </c>
    </row>
    <row r="395" spans="2:65" s="1" customFormat="1" ht="16.5" customHeight="1">
      <c r="B395" s="136"/>
      <c r="C395" s="137" t="s">
        <v>556</v>
      </c>
      <c r="D395" s="137" t="s">
        <v>187</v>
      </c>
      <c r="E395" s="138" t="s">
        <v>557</v>
      </c>
      <c r="F395" s="139" t="s">
        <v>558</v>
      </c>
      <c r="G395" s="140" t="s">
        <v>190</v>
      </c>
      <c r="H395" s="141">
        <v>6.03</v>
      </c>
      <c r="I395" s="142"/>
      <c r="J395" s="143">
        <f>ROUND(I395*H395,2)</f>
        <v>0</v>
      </c>
      <c r="K395" s="139" t="s">
        <v>198</v>
      </c>
      <c r="L395" s="32"/>
      <c r="M395" s="144" t="s">
        <v>1</v>
      </c>
      <c r="N395" s="145" t="s">
        <v>42</v>
      </c>
      <c r="P395" s="146">
        <f>O395*H395</f>
        <v>0</v>
      </c>
      <c r="Q395" s="146">
        <v>0</v>
      </c>
      <c r="R395" s="146">
        <f>Q395*H395</f>
        <v>0</v>
      </c>
      <c r="S395" s="146">
        <v>0</v>
      </c>
      <c r="T395" s="147">
        <f>S395*H395</f>
        <v>0</v>
      </c>
      <c r="AR395" s="148" t="s">
        <v>191</v>
      </c>
      <c r="AT395" s="148" t="s">
        <v>187</v>
      </c>
      <c r="AU395" s="148" t="s">
        <v>92</v>
      </c>
      <c r="AY395" s="17" t="s">
        <v>185</v>
      </c>
      <c r="BE395" s="149">
        <f>IF(N395="základní",J395,0)</f>
        <v>0</v>
      </c>
      <c r="BF395" s="149">
        <f>IF(N395="snížená",J395,0)</f>
        <v>0</v>
      </c>
      <c r="BG395" s="149">
        <f>IF(N395="zákl. přenesená",J395,0)</f>
        <v>0</v>
      </c>
      <c r="BH395" s="149">
        <f>IF(N395="sníž. přenesená",J395,0)</f>
        <v>0</v>
      </c>
      <c r="BI395" s="149">
        <f>IF(N395="nulová",J395,0)</f>
        <v>0</v>
      </c>
      <c r="BJ395" s="17" t="s">
        <v>92</v>
      </c>
      <c r="BK395" s="149">
        <f>ROUND(I395*H395,2)</f>
        <v>0</v>
      </c>
      <c r="BL395" s="17" t="s">
        <v>191</v>
      </c>
      <c r="BM395" s="148" t="s">
        <v>559</v>
      </c>
    </row>
    <row r="396" spans="2:65" s="11" customFormat="1" ht="22.9" customHeight="1">
      <c r="B396" s="124"/>
      <c r="D396" s="125" t="s">
        <v>75</v>
      </c>
      <c r="E396" s="134" t="s">
        <v>206</v>
      </c>
      <c r="F396" s="134" t="s">
        <v>560</v>
      </c>
      <c r="I396" s="127"/>
      <c r="J396" s="135">
        <f>BK396</f>
        <v>0</v>
      </c>
      <c r="L396" s="124"/>
      <c r="M396" s="129"/>
      <c r="P396" s="130">
        <f>SUM(P397:P437)</f>
        <v>0</v>
      </c>
      <c r="R396" s="130">
        <f>SUM(R397:R437)</f>
        <v>219.49453200000002</v>
      </c>
      <c r="T396" s="131">
        <f>SUM(T397:T437)</f>
        <v>0</v>
      </c>
      <c r="AR396" s="125" t="s">
        <v>84</v>
      </c>
      <c r="AT396" s="132" t="s">
        <v>75</v>
      </c>
      <c r="AU396" s="132" t="s">
        <v>84</v>
      </c>
      <c r="AY396" s="125" t="s">
        <v>185</v>
      </c>
      <c r="BK396" s="133">
        <f>SUM(BK397:BK437)</f>
        <v>0</v>
      </c>
    </row>
    <row r="397" spans="2:65" s="1" customFormat="1" ht="24.2" customHeight="1">
      <c r="B397" s="136"/>
      <c r="C397" s="137" t="s">
        <v>561</v>
      </c>
      <c r="D397" s="137" t="s">
        <v>187</v>
      </c>
      <c r="E397" s="138" t="s">
        <v>562</v>
      </c>
      <c r="F397" s="139" t="s">
        <v>563</v>
      </c>
      <c r="G397" s="140" t="s">
        <v>190</v>
      </c>
      <c r="H397" s="141">
        <v>10.1</v>
      </c>
      <c r="I397" s="142"/>
      <c r="J397" s="143">
        <f>ROUND(I397*H397,2)</f>
        <v>0</v>
      </c>
      <c r="K397" s="139" t="s">
        <v>198</v>
      </c>
      <c r="L397" s="32"/>
      <c r="M397" s="144" t="s">
        <v>1</v>
      </c>
      <c r="N397" s="145" t="s">
        <v>42</v>
      </c>
      <c r="P397" s="146">
        <f>O397*H397</f>
        <v>0</v>
      </c>
      <c r="Q397" s="146">
        <v>0</v>
      </c>
      <c r="R397" s="146">
        <f>Q397*H397</f>
        <v>0</v>
      </c>
      <c r="S397" s="146">
        <v>0</v>
      </c>
      <c r="T397" s="147">
        <f>S397*H397</f>
        <v>0</v>
      </c>
      <c r="AR397" s="148" t="s">
        <v>191</v>
      </c>
      <c r="AT397" s="148" t="s">
        <v>187</v>
      </c>
      <c r="AU397" s="148" t="s">
        <v>92</v>
      </c>
      <c r="AY397" s="17" t="s">
        <v>185</v>
      </c>
      <c r="BE397" s="149">
        <f>IF(N397="základní",J397,0)</f>
        <v>0</v>
      </c>
      <c r="BF397" s="149">
        <f>IF(N397="snížená",J397,0)</f>
        <v>0</v>
      </c>
      <c r="BG397" s="149">
        <f>IF(N397="zákl. přenesená",J397,0)</f>
        <v>0</v>
      </c>
      <c r="BH397" s="149">
        <f>IF(N397="sníž. přenesená",J397,0)</f>
        <v>0</v>
      </c>
      <c r="BI397" s="149">
        <f>IF(N397="nulová",J397,0)</f>
        <v>0</v>
      </c>
      <c r="BJ397" s="17" t="s">
        <v>92</v>
      </c>
      <c r="BK397" s="149">
        <f>ROUND(I397*H397,2)</f>
        <v>0</v>
      </c>
      <c r="BL397" s="17" t="s">
        <v>191</v>
      </c>
      <c r="BM397" s="148" t="s">
        <v>564</v>
      </c>
    </row>
    <row r="398" spans="2:65" s="13" customFormat="1">
      <c r="B398" s="168"/>
      <c r="D398" s="151" t="s">
        <v>193</v>
      </c>
      <c r="E398" s="169" t="s">
        <v>1</v>
      </c>
      <c r="F398" s="170" t="s">
        <v>565</v>
      </c>
      <c r="H398" s="169" t="s">
        <v>1</v>
      </c>
      <c r="I398" s="171"/>
      <c r="L398" s="168"/>
      <c r="M398" s="172"/>
      <c r="T398" s="173"/>
      <c r="AT398" s="169" t="s">
        <v>193</v>
      </c>
      <c r="AU398" s="169" t="s">
        <v>92</v>
      </c>
      <c r="AV398" s="13" t="s">
        <v>84</v>
      </c>
      <c r="AW398" s="13" t="s">
        <v>32</v>
      </c>
      <c r="AX398" s="13" t="s">
        <v>76</v>
      </c>
      <c r="AY398" s="169" t="s">
        <v>185</v>
      </c>
    </row>
    <row r="399" spans="2:65" s="12" customFormat="1">
      <c r="B399" s="150"/>
      <c r="D399" s="151" t="s">
        <v>193</v>
      </c>
      <c r="E399" s="152" t="s">
        <v>1</v>
      </c>
      <c r="F399" s="153" t="s">
        <v>283</v>
      </c>
      <c r="H399" s="154">
        <v>10.1</v>
      </c>
      <c r="I399" s="155"/>
      <c r="L399" s="150"/>
      <c r="M399" s="156"/>
      <c r="T399" s="157"/>
      <c r="AT399" s="152" t="s">
        <v>193</v>
      </c>
      <c r="AU399" s="152" t="s">
        <v>92</v>
      </c>
      <c r="AV399" s="12" t="s">
        <v>92</v>
      </c>
      <c r="AW399" s="12" t="s">
        <v>32</v>
      </c>
      <c r="AX399" s="12" t="s">
        <v>84</v>
      </c>
      <c r="AY399" s="152" t="s">
        <v>185</v>
      </c>
    </row>
    <row r="400" spans="2:65" s="1" customFormat="1" ht="24.2" customHeight="1">
      <c r="B400" s="136"/>
      <c r="C400" s="137" t="s">
        <v>566</v>
      </c>
      <c r="D400" s="137" t="s">
        <v>187</v>
      </c>
      <c r="E400" s="138" t="s">
        <v>567</v>
      </c>
      <c r="F400" s="139" t="s">
        <v>568</v>
      </c>
      <c r="G400" s="140" t="s">
        <v>190</v>
      </c>
      <c r="H400" s="141">
        <v>12.4</v>
      </c>
      <c r="I400" s="142"/>
      <c r="J400" s="143">
        <f>ROUND(I400*H400,2)</f>
        <v>0</v>
      </c>
      <c r="K400" s="139" t="s">
        <v>198</v>
      </c>
      <c r="L400" s="32"/>
      <c r="M400" s="144" t="s">
        <v>1</v>
      </c>
      <c r="N400" s="145" t="s">
        <v>42</v>
      </c>
      <c r="P400" s="146">
        <f>O400*H400</f>
        <v>0</v>
      </c>
      <c r="Q400" s="146">
        <v>0.19900000000000001</v>
      </c>
      <c r="R400" s="146">
        <f>Q400*H400</f>
        <v>2.4676</v>
      </c>
      <c r="S400" s="146">
        <v>0</v>
      </c>
      <c r="T400" s="147">
        <f>S400*H400</f>
        <v>0</v>
      </c>
      <c r="AR400" s="148" t="s">
        <v>191</v>
      </c>
      <c r="AT400" s="148" t="s">
        <v>187</v>
      </c>
      <c r="AU400" s="148" t="s">
        <v>92</v>
      </c>
      <c r="AY400" s="17" t="s">
        <v>185</v>
      </c>
      <c r="BE400" s="149">
        <f>IF(N400="základní",J400,0)</f>
        <v>0</v>
      </c>
      <c r="BF400" s="149">
        <f>IF(N400="snížená",J400,0)</f>
        <v>0</v>
      </c>
      <c r="BG400" s="149">
        <f>IF(N400="zákl. přenesená",J400,0)</f>
        <v>0</v>
      </c>
      <c r="BH400" s="149">
        <f>IF(N400="sníž. přenesená",J400,0)</f>
        <v>0</v>
      </c>
      <c r="BI400" s="149">
        <f>IF(N400="nulová",J400,0)</f>
        <v>0</v>
      </c>
      <c r="BJ400" s="17" t="s">
        <v>92</v>
      </c>
      <c r="BK400" s="149">
        <f>ROUND(I400*H400,2)</f>
        <v>0</v>
      </c>
      <c r="BL400" s="17" t="s">
        <v>191</v>
      </c>
      <c r="BM400" s="148" t="s">
        <v>569</v>
      </c>
    </row>
    <row r="401" spans="2:65" s="1" customFormat="1" ht="24.2" customHeight="1">
      <c r="B401" s="136"/>
      <c r="C401" s="137" t="s">
        <v>570</v>
      </c>
      <c r="D401" s="137" t="s">
        <v>187</v>
      </c>
      <c r="E401" s="138" t="s">
        <v>571</v>
      </c>
      <c r="F401" s="139" t="s">
        <v>572</v>
      </c>
      <c r="G401" s="140" t="s">
        <v>190</v>
      </c>
      <c r="H401" s="141">
        <v>17.5</v>
      </c>
      <c r="I401" s="142"/>
      <c r="J401" s="143">
        <f>ROUND(I401*H401,2)</f>
        <v>0</v>
      </c>
      <c r="K401" s="139" t="s">
        <v>198</v>
      </c>
      <c r="L401" s="32"/>
      <c r="M401" s="144" t="s">
        <v>1</v>
      </c>
      <c r="N401" s="145" t="s">
        <v>42</v>
      </c>
      <c r="P401" s="146">
        <f>O401*H401</f>
        <v>0</v>
      </c>
      <c r="Q401" s="146">
        <v>0.39800000000000002</v>
      </c>
      <c r="R401" s="146">
        <f>Q401*H401</f>
        <v>6.9650000000000007</v>
      </c>
      <c r="S401" s="146">
        <v>0</v>
      </c>
      <c r="T401" s="147">
        <f>S401*H401</f>
        <v>0</v>
      </c>
      <c r="AR401" s="148" t="s">
        <v>191</v>
      </c>
      <c r="AT401" s="148" t="s">
        <v>187</v>
      </c>
      <c r="AU401" s="148" t="s">
        <v>92</v>
      </c>
      <c r="AY401" s="17" t="s">
        <v>185</v>
      </c>
      <c r="BE401" s="149">
        <f>IF(N401="základní",J401,0)</f>
        <v>0</v>
      </c>
      <c r="BF401" s="149">
        <f>IF(N401="snížená",J401,0)</f>
        <v>0</v>
      </c>
      <c r="BG401" s="149">
        <f>IF(N401="zákl. přenesená",J401,0)</f>
        <v>0</v>
      </c>
      <c r="BH401" s="149">
        <f>IF(N401="sníž. přenesená",J401,0)</f>
        <v>0</v>
      </c>
      <c r="BI401" s="149">
        <f>IF(N401="nulová",J401,0)</f>
        <v>0</v>
      </c>
      <c r="BJ401" s="17" t="s">
        <v>92</v>
      </c>
      <c r="BK401" s="149">
        <f>ROUND(I401*H401,2)</f>
        <v>0</v>
      </c>
      <c r="BL401" s="17" t="s">
        <v>191</v>
      </c>
      <c r="BM401" s="148" t="s">
        <v>573</v>
      </c>
    </row>
    <row r="402" spans="2:65" s="1" customFormat="1" ht="24.2" customHeight="1">
      <c r="B402" s="136"/>
      <c r="C402" s="137" t="s">
        <v>574</v>
      </c>
      <c r="D402" s="137" t="s">
        <v>187</v>
      </c>
      <c r="E402" s="138" t="s">
        <v>575</v>
      </c>
      <c r="F402" s="139" t="s">
        <v>576</v>
      </c>
      <c r="G402" s="140" t="s">
        <v>190</v>
      </c>
      <c r="H402" s="141">
        <v>129.1</v>
      </c>
      <c r="I402" s="142"/>
      <c r="J402" s="143">
        <f>ROUND(I402*H402,2)</f>
        <v>0</v>
      </c>
      <c r="K402" s="139" t="s">
        <v>198</v>
      </c>
      <c r="L402" s="32"/>
      <c r="M402" s="144" t="s">
        <v>1</v>
      </c>
      <c r="N402" s="145" t="s">
        <v>42</v>
      </c>
      <c r="P402" s="146">
        <f>O402*H402</f>
        <v>0</v>
      </c>
      <c r="Q402" s="146">
        <v>0.47799999999999998</v>
      </c>
      <c r="R402" s="146">
        <f>Q402*H402</f>
        <v>61.709799999999994</v>
      </c>
      <c r="S402" s="146">
        <v>0</v>
      </c>
      <c r="T402" s="147">
        <f>S402*H402</f>
        <v>0</v>
      </c>
      <c r="AR402" s="148" t="s">
        <v>191</v>
      </c>
      <c r="AT402" s="148" t="s">
        <v>187</v>
      </c>
      <c r="AU402" s="148" t="s">
        <v>92</v>
      </c>
      <c r="AY402" s="17" t="s">
        <v>185</v>
      </c>
      <c r="BE402" s="149">
        <f>IF(N402="základní",J402,0)</f>
        <v>0</v>
      </c>
      <c r="BF402" s="149">
        <f>IF(N402="snížená",J402,0)</f>
        <v>0</v>
      </c>
      <c r="BG402" s="149">
        <f>IF(N402="zákl. přenesená",J402,0)</f>
        <v>0</v>
      </c>
      <c r="BH402" s="149">
        <f>IF(N402="sníž. přenesená",J402,0)</f>
        <v>0</v>
      </c>
      <c r="BI402" s="149">
        <f>IF(N402="nulová",J402,0)</f>
        <v>0</v>
      </c>
      <c r="BJ402" s="17" t="s">
        <v>92</v>
      </c>
      <c r="BK402" s="149">
        <f>ROUND(I402*H402,2)</f>
        <v>0</v>
      </c>
      <c r="BL402" s="17" t="s">
        <v>191</v>
      </c>
      <c r="BM402" s="148" t="s">
        <v>577</v>
      </c>
    </row>
    <row r="403" spans="2:65" s="13" customFormat="1">
      <c r="B403" s="168"/>
      <c r="D403" s="151" t="s">
        <v>193</v>
      </c>
      <c r="E403" s="169" t="s">
        <v>1</v>
      </c>
      <c r="F403" s="170" t="s">
        <v>271</v>
      </c>
      <c r="H403" s="169" t="s">
        <v>1</v>
      </c>
      <c r="I403" s="171"/>
      <c r="L403" s="168"/>
      <c r="M403" s="172"/>
      <c r="T403" s="173"/>
      <c r="AT403" s="169" t="s">
        <v>193</v>
      </c>
      <c r="AU403" s="169" t="s">
        <v>92</v>
      </c>
      <c r="AV403" s="13" t="s">
        <v>84</v>
      </c>
      <c r="AW403" s="13" t="s">
        <v>32</v>
      </c>
      <c r="AX403" s="13" t="s">
        <v>76</v>
      </c>
      <c r="AY403" s="169" t="s">
        <v>185</v>
      </c>
    </row>
    <row r="404" spans="2:65" s="12" customFormat="1">
      <c r="B404" s="150"/>
      <c r="D404" s="151" t="s">
        <v>193</v>
      </c>
      <c r="E404" s="152" t="s">
        <v>1</v>
      </c>
      <c r="F404" s="153" t="s">
        <v>272</v>
      </c>
      <c r="H404" s="154">
        <v>10.199999999999999</v>
      </c>
      <c r="I404" s="155"/>
      <c r="L404" s="150"/>
      <c r="M404" s="156"/>
      <c r="T404" s="157"/>
      <c r="AT404" s="152" t="s">
        <v>193</v>
      </c>
      <c r="AU404" s="152" t="s">
        <v>92</v>
      </c>
      <c r="AV404" s="12" t="s">
        <v>92</v>
      </c>
      <c r="AW404" s="12" t="s">
        <v>32</v>
      </c>
      <c r="AX404" s="12" t="s">
        <v>76</v>
      </c>
      <c r="AY404" s="152" t="s">
        <v>185</v>
      </c>
    </row>
    <row r="405" spans="2:65" s="13" customFormat="1">
      <c r="B405" s="168"/>
      <c r="D405" s="151" t="s">
        <v>193</v>
      </c>
      <c r="E405" s="169" t="s">
        <v>1</v>
      </c>
      <c r="F405" s="170" t="s">
        <v>277</v>
      </c>
      <c r="H405" s="169" t="s">
        <v>1</v>
      </c>
      <c r="I405" s="171"/>
      <c r="L405" s="168"/>
      <c r="M405" s="172"/>
      <c r="T405" s="173"/>
      <c r="AT405" s="169" t="s">
        <v>193</v>
      </c>
      <c r="AU405" s="169" t="s">
        <v>92</v>
      </c>
      <c r="AV405" s="13" t="s">
        <v>84</v>
      </c>
      <c r="AW405" s="13" t="s">
        <v>32</v>
      </c>
      <c r="AX405" s="13" t="s">
        <v>76</v>
      </c>
      <c r="AY405" s="169" t="s">
        <v>185</v>
      </c>
    </row>
    <row r="406" spans="2:65" s="12" customFormat="1">
      <c r="B406" s="150"/>
      <c r="D406" s="151" t="s">
        <v>193</v>
      </c>
      <c r="E406" s="152" t="s">
        <v>1</v>
      </c>
      <c r="F406" s="153" t="s">
        <v>278</v>
      </c>
      <c r="H406" s="154">
        <v>118.9</v>
      </c>
      <c r="I406" s="155"/>
      <c r="L406" s="150"/>
      <c r="M406" s="156"/>
      <c r="T406" s="157"/>
      <c r="AT406" s="152" t="s">
        <v>193</v>
      </c>
      <c r="AU406" s="152" t="s">
        <v>92</v>
      </c>
      <c r="AV406" s="12" t="s">
        <v>92</v>
      </c>
      <c r="AW406" s="12" t="s">
        <v>32</v>
      </c>
      <c r="AX406" s="12" t="s">
        <v>76</v>
      </c>
      <c r="AY406" s="152" t="s">
        <v>185</v>
      </c>
    </row>
    <row r="407" spans="2:65" s="14" customFormat="1">
      <c r="B407" s="174"/>
      <c r="D407" s="151" t="s">
        <v>193</v>
      </c>
      <c r="E407" s="175" t="s">
        <v>1</v>
      </c>
      <c r="F407" s="176" t="s">
        <v>265</v>
      </c>
      <c r="H407" s="177">
        <v>129.1</v>
      </c>
      <c r="I407" s="178"/>
      <c r="L407" s="174"/>
      <c r="M407" s="179"/>
      <c r="T407" s="180"/>
      <c r="AT407" s="175" t="s">
        <v>193</v>
      </c>
      <c r="AU407" s="175" t="s">
        <v>92</v>
      </c>
      <c r="AV407" s="14" t="s">
        <v>191</v>
      </c>
      <c r="AW407" s="14" t="s">
        <v>32</v>
      </c>
      <c r="AX407" s="14" t="s">
        <v>84</v>
      </c>
      <c r="AY407" s="175" t="s">
        <v>185</v>
      </c>
    </row>
    <row r="408" spans="2:65" s="1" customFormat="1" ht="21.75" customHeight="1">
      <c r="B408" s="136"/>
      <c r="C408" s="137" t="s">
        <v>578</v>
      </c>
      <c r="D408" s="137" t="s">
        <v>187</v>
      </c>
      <c r="E408" s="138" t="s">
        <v>579</v>
      </c>
      <c r="F408" s="139" t="s">
        <v>580</v>
      </c>
      <c r="G408" s="140" t="s">
        <v>190</v>
      </c>
      <c r="H408" s="141">
        <v>17.5</v>
      </c>
      <c r="I408" s="142"/>
      <c r="J408" s="143">
        <f>ROUND(I408*H408,2)</f>
        <v>0</v>
      </c>
      <c r="K408" s="139" t="s">
        <v>198</v>
      </c>
      <c r="L408" s="32"/>
      <c r="M408" s="144" t="s">
        <v>1</v>
      </c>
      <c r="N408" s="145" t="s">
        <v>42</v>
      </c>
      <c r="P408" s="146">
        <f>O408*H408</f>
        <v>0</v>
      </c>
      <c r="Q408" s="146">
        <v>0.34499999999999997</v>
      </c>
      <c r="R408" s="146">
        <f>Q408*H408</f>
        <v>6.0374999999999996</v>
      </c>
      <c r="S408" s="146">
        <v>0</v>
      </c>
      <c r="T408" s="147">
        <f>S408*H408</f>
        <v>0</v>
      </c>
      <c r="AR408" s="148" t="s">
        <v>191</v>
      </c>
      <c r="AT408" s="148" t="s">
        <v>187</v>
      </c>
      <c r="AU408" s="148" t="s">
        <v>92</v>
      </c>
      <c r="AY408" s="17" t="s">
        <v>185</v>
      </c>
      <c r="BE408" s="149">
        <f>IF(N408="základní",J408,0)</f>
        <v>0</v>
      </c>
      <c r="BF408" s="149">
        <f>IF(N408="snížená",J408,0)</f>
        <v>0</v>
      </c>
      <c r="BG408" s="149">
        <f>IF(N408="zákl. přenesená",J408,0)</f>
        <v>0</v>
      </c>
      <c r="BH408" s="149">
        <f>IF(N408="sníž. přenesená",J408,0)</f>
        <v>0</v>
      </c>
      <c r="BI408" s="149">
        <f>IF(N408="nulová",J408,0)</f>
        <v>0</v>
      </c>
      <c r="BJ408" s="17" t="s">
        <v>92</v>
      </c>
      <c r="BK408" s="149">
        <f>ROUND(I408*H408,2)</f>
        <v>0</v>
      </c>
      <c r="BL408" s="17" t="s">
        <v>191</v>
      </c>
      <c r="BM408" s="148" t="s">
        <v>581</v>
      </c>
    </row>
    <row r="409" spans="2:65" s="13" customFormat="1">
      <c r="B409" s="168"/>
      <c r="D409" s="151" t="s">
        <v>193</v>
      </c>
      <c r="E409" s="169" t="s">
        <v>1</v>
      </c>
      <c r="F409" s="170" t="s">
        <v>275</v>
      </c>
      <c r="H409" s="169" t="s">
        <v>1</v>
      </c>
      <c r="I409" s="171"/>
      <c r="L409" s="168"/>
      <c r="M409" s="172"/>
      <c r="T409" s="173"/>
      <c r="AT409" s="169" t="s">
        <v>193</v>
      </c>
      <c r="AU409" s="169" t="s">
        <v>92</v>
      </c>
      <c r="AV409" s="13" t="s">
        <v>84</v>
      </c>
      <c r="AW409" s="13" t="s">
        <v>32</v>
      </c>
      <c r="AX409" s="13" t="s">
        <v>76</v>
      </c>
      <c r="AY409" s="169" t="s">
        <v>185</v>
      </c>
    </row>
    <row r="410" spans="2:65" s="12" customFormat="1">
      <c r="B410" s="150"/>
      <c r="D410" s="151" t="s">
        <v>193</v>
      </c>
      <c r="E410" s="152" t="s">
        <v>1</v>
      </c>
      <c r="F410" s="153" t="s">
        <v>276</v>
      </c>
      <c r="H410" s="154">
        <v>17.5</v>
      </c>
      <c r="I410" s="155"/>
      <c r="L410" s="150"/>
      <c r="M410" s="156"/>
      <c r="T410" s="157"/>
      <c r="AT410" s="152" t="s">
        <v>193</v>
      </c>
      <c r="AU410" s="152" t="s">
        <v>92</v>
      </c>
      <c r="AV410" s="12" t="s">
        <v>92</v>
      </c>
      <c r="AW410" s="12" t="s">
        <v>32</v>
      </c>
      <c r="AX410" s="12" t="s">
        <v>84</v>
      </c>
      <c r="AY410" s="152" t="s">
        <v>185</v>
      </c>
    </row>
    <row r="411" spans="2:65" s="1" customFormat="1" ht="21.75" customHeight="1">
      <c r="B411" s="136"/>
      <c r="C411" s="137" t="s">
        <v>582</v>
      </c>
      <c r="D411" s="137" t="s">
        <v>187</v>
      </c>
      <c r="E411" s="138" t="s">
        <v>583</v>
      </c>
      <c r="F411" s="139" t="s">
        <v>584</v>
      </c>
      <c r="G411" s="140" t="s">
        <v>190</v>
      </c>
      <c r="H411" s="141">
        <v>146.6</v>
      </c>
      <c r="I411" s="142"/>
      <c r="J411" s="143">
        <f>ROUND(I411*H411,2)</f>
        <v>0</v>
      </c>
      <c r="K411" s="139" t="s">
        <v>198</v>
      </c>
      <c r="L411" s="32"/>
      <c r="M411" s="144" t="s">
        <v>1</v>
      </c>
      <c r="N411" s="145" t="s">
        <v>42</v>
      </c>
      <c r="P411" s="146">
        <f>O411*H411</f>
        <v>0</v>
      </c>
      <c r="Q411" s="146">
        <v>0.46</v>
      </c>
      <c r="R411" s="146">
        <f>Q411*H411</f>
        <v>67.436000000000007</v>
      </c>
      <c r="S411" s="146">
        <v>0</v>
      </c>
      <c r="T411" s="147">
        <f>S411*H411</f>
        <v>0</v>
      </c>
      <c r="AR411" s="148" t="s">
        <v>191</v>
      </c>
      <c r="AT411" s="148" t="s">
        <v>187</v>
      </c>
      <c r="AU411" s="148" t="s">
        <v>92</v>
      </c>
      <c r="AY411" s="17" t="s">
        <v>185</v>
      </c>
      <c r="BE411" s="149">
        <f>IF(N411="základní",J411,0)</f>
        <v>0</v>
      </c>
      <c r="BF411" s="149">
        <f>IF(N411="snížená",J411,0)</f>
        <v>0</v>
      </c>
      <c r="BG411" s="149">
        <f>IF(N411="zákl. přenesená",J411,0)</f>
        <v>0</v>
      </c>
      <c r="BH411" s="149">
        <f>IF(N411="sníž. přenesená",J411,0)</f>
        <v>0</v>
      </c>
      <c r="BI411" s="149">
        <f>IF(N411="nulová",J411,0)</f>
        <v>0</v>
      </c>
      <c r="BJ411" s="17" t="s">
        <v>92</v>
      </c>
      <c r="BK411" s="149">
        <f>ROUND(I411*H411,2)</f>
        <v>0</v>
      </c>
      <c r="BL411" s="17" t="s">
        <v>191</v>
      </c>
      <c r="BM411" s="148" t="s">
        <v>585</v>
      </c>
    </row>
    <row r="412" spans="2:65" s="13" customFormat="1">
      <c r="B412" s="168"/>
      <c r="D412" s="151" t="s">
        <v>193</v>
      </c>
      <c r="E412" s="169" t="s">
        <v>1</v>
      </c>
      <c r="F412" s="170" t="s">
        <v>271</v>
      </c>
      <c r="H412" s="169" t="s">
        <v>1</v>
      </c>
      <c r="I412" s="171"/>
      <c r="L412" s="168"/>
      <c r="M412" s="172"/>
      <c r="T412" s="173"/>
      <c r="AT412" s="169" t="s">
        <v>193</v>
      </c>
      <c r="AU412" s="169" t="s">
        <v>92</v>
      </c>
      <c r="AV412" s="13" t="s">
        <v>84</v>
      </c>
      <c r="AW412" s="13" t="s">
        <v>32</v>
      </c>
      <c r="AX412" s="13" t="s">
        <v>76</v>
      </c>
      <c r="AY412" s="169" t="s">
        <v>185</v>
      </c>
    </row>
    <row r="413" spans="2:65" s="12" customFormat="1">
      <c r="B413" s="150"/>
      <c r="D413" s="151" t="s">
        <v>193</v>
      </c>
      <c r="E413" s="152" t="s">
        <v>1</v>
      </c>
      <c r="F413" s="153" t="s">
        <v>272</v>
      </c>
      <c r="H413" s="154">
        <v>10.199999999999999</v>
      </c>
      <c r="I413" s="155"/>
      <c r="L413" s="150"/>
      <c r="M413" s="156"/>
      <c r="T413" s="157"/>
      <c r="AT413" s="152" t="s">
        <v>193</v>
      </c>
      <c r="AU413" s="152" t="s">
        <v>92</v>
      </c>
      <c r="AV413" s="12" t="s">
        <v>92</v>
      </c>
      <c r="AW413" s="12" t="s">
        <v>32</v>
      </c>
      <c r="AX413" s="12" t="s">
        <v>76</v>
      </c>
      <c r="AY413" s="152" t="s">
        <v>185</v>
      </c>
    </row>
    <row r="414" spans="2:65" s="13" customFormat="1">
      <c r="B414" s="168"/>
      <c r="D414" s="151" t="s">
        <v>193</v>
      </c>
      <c r="E414" s="169" t="s">
        <v>1</v>
      </c>
      <c r="F414" s="170" t="s">
        <v>275</v>
      </c>
      <c r="H414" s="169" t="s">
        <v>1</v>
      </c>
      <c r="I414" s="171"/>
      <c r="L414" s="168"/>
      <c r="M414" s="172"/>
      <c r="T414" s="173"/>
      <c r="AT414" s="169" t="s">
        <v>193</v>
      </c>
      <c r="AU414" s="169" t="s">
        <v>92</v>
      </c>
      <c r="AV414" s="13" t="s">
        <v>84</v>
      </c>
      <c r="AW414" s="13" t="s">
        <v>32</v>
      </c>
      <c r="AX414" s="13" t="s">
        <v>76</v>
      </c>
      <c r="AY414" s="169" t="s">
        <v>185</v>
      </c>
    </row>
    <row r="415" spans="2:65" s="12" customFormat="1">
      <c r="B415" s="150"/>
      <c r="D415" s="151" t="s">
        <v>193</v>
      </c>
      <c r="E415" s="152" t="s">
        <v>1</v>
      </c>
      <c r="F415" s="153" t="s">
        <v>276</v>
      </c>
      <c r="H415" s="154">
        <v>17.5</v>
      </c>
      <c r="I415" s="155"/>
      <c r="L415" s="150"/>
      <c r="M415" s="156"/>
      <c r="T415" s="157"/>
      <c r="AT415" s="152" t="s">
        <v>193</v>
      </c>
      <c r="AU415" s="152" t="s">
        <v>92</v>
      </c>
      <c r="AV415" s="12" t="s">
        <v>92</v>
      </c>
      <c r="AW415" s="12" t="s">
        <v>32</v>
      </c>
      <c r="AX415" s="12" t="s">
        <v>76</v>
      </c>
      <c r="AY415" s="152" t="s">
        <v>185</v>
      </c>
    </row>
    <row r="416" spans="2:65" s="13" customFormat="1">
      <c r="B416" s="168"/>
      <c r="D416" s="151" t="s">
        <v>193</v>
      </c>
      <c r="E416" s="169" t="s">
        <v>1</v>
      </c>
      <c r="F416" s="170" t="s">
        <v>277</v>
      </c>
      <c r="H416" s="169" t="s">
        <v>1</v>
      </c>
      <c r="I416" s="171"/>
      <c r="L416" s="168"/>
      <c r="M416" s="172"/>
      <c r="T416" s="173"/>
      <c r="AT416" s="169" t="s">
        <v>193</v>
      </c>
      <c r="AU416" s="169" t="s">
        <v>92</v>
      </c>
      <c r="AV416" s="13" t="s">
        <v>84</v>
      </c>
      <c r="AW416" s="13" t="s">
        <v>32</v>
      </c>
      <c r="AX416" s="13" t="s">
        <v>76</v>
      </c>
      <c r="AY416" s="169" t="s">
        <v>185</v>
      </c>
    </row>
    <row r="417" spans="2:65" s="12" customFormat="1">
      <c r="B417" s="150"/>
      <c r="D417" s="151" t="s">
        <v>193</v>
      </c>
      <c r="E417" s="152" t="s">
        <v>1</v>
      </c>
      <c r="F417" s="153" t="s">
        <v>278</v>
      </c>
      <c r="H417" s="154">
        <v>118.9</v>
      </c>
      <c r="I417" s="155"/>
      <c r="L417" s="150"/>
      <c r="M417" s="156"/>
      <c r="T417" s="157"/>
      <c r="AT417" s="152" t="s">
        <v>193</v>
      </c>
      <c r="AU417" s="152" t="s">
        <v>92</v>
      </c>
      <c r="AV417" s="12" t="s">
        <v>92</v>
      </c>
      <c r="AW417" s="12" t="s">
        <v>32</v>
      </c>
      <c r="AX417" s="12" t="s">
        <v>76</v>
      </c>
      <c r="AY417" s="152" t="s">
        <v>185</v>
      </c>
    </row>
    <row r="418" spans="2:65" s="14" customFormat="1">
      <c r="B418" s="174"/>
      <c r="D418" s="151" t="s">
        <v>193</v>
      </c>
      <c r="E418" s="175" t="s">
        <v>1</v>
      </c>
      <c r="F418" s="176" t="s">
        <v>265</v>
      </c>
      <c r="H418" s="177">
        <v>146.6</v>
      </c>
      <c r="I418" s="178"/>
      <c r="L418" s="174"/>
      <c r="M418" s="179"/>
      <c r="T418" s="180"/>
      <c r="AT418" s="175" t="s">
        <v>193</v>
      </c>
      <c r="AU418" s="175" t="s">
        <v>92</v>
      </c>
      <c r="AV418" s="14" t="s">
        <v>191</v>
      </c>
      <c r="AW418" s="14" t="s">
        <v>32</v>
      </c>
      <c r="AX418" s="14" t="s">
        <v>84</v>
      </c>
      <c r="AY418" s="175" t="s">
        <v>185</v>
      </c>
    </row>
    <row r="419" spans="2:65" s="1" customFormat="1" ht="24.2" customHeight="1">
      <c r="B419" s="136"/>
      <c r="C419" s="137" t="s">
        <v>586</v>
      </c>
      <c r="D419" s="137" t="s">
        <v>187</v>
      </c>
      <c r="E419" s="138" t="s">
        <v>587</v>
      </c>
      <c r="F419" s="139" t="s">
        <v>588</v>
      </c>
      <c r="G419" s="140" t="s">
        <v>190</v>
      </c>
      <c r="H419" s="141">
        <v>136.4</v>
      </c>
      <c r="I419" s="142"/>
      <c r="J419" s="143">
        <f>ROUND(I419*H419,2)</f>
        <v>0</v>
      </c>
      <c r="K419" s="139" t="s">
        <v>198</v>
      </c>
      <c r="L419" s="32"/>
      <c r="M419" s="144" t="s">
        <v>1</v>
      </c>
      <c r="N419" s="145" t="s">
        <v>42</v>
      </c>
      <c r="P419" s="146">
        <f>O419*H419</f>
        <v>0</v>
      </c>
      <c r="Q419" s="146">
        <v>0.1837</v>
      </c>
      <c r="R419" s="146">
        <f>Q419*H419</f>
        <v>25.05668</v>
      </c>
      <c r="S419" s="146">
        <v>0</v>
      </c>
      <c r="T419" s="147">
        <f>S419*H419</f>
        <v>0</v>
      </c>
      <c r="AR419" s="148" t="s">
        <v>191</v>
      </c>
      <c r="AT419" s="148" t="s">
        <v>187</v>
      </c>
      <c r="AU419" s="148" t="s">
        <v>92</v>
      </c>
      <c r="AY419" s="17" t="s">
        <v>185</v>
      </c>
      <c r="BE419" s="149">
        <f>IF(N419="základní",J419,0)</f>
        <v>0</v>
      </c>
      <c r="BF419" s="149">
        <f>IF(N419="snížená",J419,0)</f>
        <v>0</v>
      </c>
      <c r="BG419" s="149">
        <f>IF(N419="zákl. přenesená",J419,0)</f>
        <v>0</v>
      </c>
      <c r="BH419" s="149">
        <f>IF(N419="sníž. přenesená",J419,0)</f>
        <v>0</v>
      </c>
      <c r="BI419" s="149">
        <f>IF(N419="nulová",J419,0)</f>
        <v>0</v>
      </c>
      <c r="BJ419" s="17" t="s">
        <v>92</v>
      </c>
      <c r="BK419" s="149">
        <f>ROUND(I419*H419,2)</f>
        <v>0</v>
      </c>
      <c r="BL419" s="17" t="s">
        <v>191</v>
      </c>
      <c r="BM419" s="148" t="s">
        <v>589</v>
      </c>
    </row>
    <row r="420" spans="2:65" s="13" customFormat="1">
      <c r="B420" s="168"/>
      <c r="D420" s="151" t="s">
        <v>193</v>
      </c>
      <c r="E420" s="169" t="s">
        <v>1</v>
      </c>
      <c r="F420" s="170" t="s">
        <v>275</v>
      </c>
      <c r="H420" s="169" t="s">
        <v>1</v>
      </c>
      <c r="I420" s="171"/>
      <c r="L420" s="168"/>
      <c r="M420" s="172"/>
      <c r="T420" s="173"/>
      <c r="AT420" s="169" t="s">
        <v>193</v>
      </c>
      <c r="AU420" s="169" t="s">
        <v>92</v>
      </c>
      <c r="AV420" s="13" t="s">
        <v>84</v>
      </c>
      <c r="AW420" s="13" t="s">
        <v>32</v>
      </c>
      <c r="AX420" s="13" t="s">
        <v>76</v>
      </c>
      <c r="AY420" s="169" t="s">
        <v>185</v>
      </c>
    </row>
    <row r="421" spans="2:65" s="12" customFormat="1">
      <c r="B421" s="150"/>
      <c r="D421" s="151" t="s">
        <v>193</v>
      </c>
      <c r="E421" s="152" t="s">
        <v>1</v>
      </c>
      <c r="F421" s="153" t="s">
        <v>276</v>
      </c>
      <c r="H421" s="154">
        <v>17.5</v>
      </c>
      <c r="I421" s="155"/>
      <c r="L421" s="150"/>
      <c r="M421" s="156"/>
      <c r="T421" s="157"/>
      <c r="AT421" s="152" t="s">
        <v>193</v>
      </c>
      <c r="AU421" s="152" t="s">
        <v>92</v>
      </c>
      <c r="AV421" s="12" t="s">
        <v>92</v>
      </c>
      <c r="AW421" s="12" t="s">
        <v>32</v>
      </c>
      <c r="AX421" s="12" t="s">
        <v>76</v>
      </c>
      <c r="AY421" s="152" t="s">
        <v>185</v>
      </c>
    </row>
    <row r="422" spans="2:65" s="13" customFormat="1">
      <c r="B422" s="168"/>
      <c r="D422" s="151" t="s">
        <v>193</v>
      </c>
      <c r="E422" s="169" t="s">
        <v>1</v>
      </c>
      <c r="F422" s="170" t="s">
        <v>277</v>
      </c>
      <c r="H422" s="169" t="s">
        <v>1</v>
      </c>
      <c r="I422" s="171"/>
      <c r="L422" s="168"/>
      <c r="M422" s="172"/>
      <c r="T422" s="173"/>
      <c r="AT422" s="169" t="s">
        <v>193</v>
      </c>
      <c r="AU422" s="169" t="s">
        <v>92</v>
      </c>
      <c r="AV422" s="13" t="s">
        <v>84</v>
      </c>
      <c r="AW422" s="13" t="s">
        <v>32</v>
      </c>
      <c r="AX422" s="13" t="s">
        <v>76</v>
      </c>
      <c r="AY422" s="169" t="s">
        <v>185</v>
      </c>
    </row>
    <row r="423" spans="2:65" s="12" customFormat="1">
      <c r="B423" s="150"/>
      <c r="D423" s="151" t="s">
        <v>193</v>
      </c>
      <c r="E423" s="152" t="s">
        <v>1</v>
      </c>
      <c r="F423" s="153" t="s">
        <v>278</v>
      </c>
      <c r="H423" s="154">
        <v>118.9</v>
      </c>
      <c r="I423" s="155"/>
      <c r="L423" s="150"/>
      <c r="M423" s="156"/>
      <c r="T423" s="157"/>
      <c r="AT423" s="152" t="s">
        <v>193</v>
      </c>
      <c r="AU423" s="152" t="s">
        <v>92</v>
      </c>
      <c r="AV423" s="12" t="s">
        <v>92</v>
      </c>
      <c r="AW423" s="12" t="s">
        <v>32</v>
      </c>
      <c r="AX423" s="12" t="s">
        <v>76</v>
      </c>
      <c r="AY423" s="152" t="s">
        <v>185</v>
      </c>
    </row>
    <row r="424" spans="2:65" s="14" customFormat="1">
      <c r="B424" s="174"/>
      <c r="D424" s="151" t="s">
        <v>193</v>
      </c>
      <c r="E424" s="175" t="s">
        <v>1</v>
      </c>
      <c r="F424" s="176" t="s">
        <v>265</v>
      </c>
      <c r="H424" s="177">
        <v>136.4</v>
      </c>
      <c r="I424" s="178"/>
      <c r="L424" s="174"/>
      <c r="M424" s="179"/>
      <c r="T424" s="180"/>
      <c r="AT424" s="175" t="s">
        <v>193</v>
      </c>
      <c r="AU424" s="175" t="s">
        <v>92</v>
      </c>
      <c r="AV424" s="14" t="s">
        <v>191</v>
      </c>
      <c r="AW424" s="14" t="s">
        <v>32</v>
      </c>
      <c r="AX424" s="14" t="s">
        <v>84</v>
      </c>
      <c r="AY424" s="175" t="s">
        <v>185</v>
      </c>
    </row>
    <row r="425" spans="2:65" s="1" customFormat="1" ht="16.5" customHeight="1">
      <c r="B425" s="136"/>
      <c r="C425" s="158" t="s">
        <v>590</v>
      </c>
      <c r="D425" s="158" t="s">
        <v>231</v>
      </c>
      <c r="E425" s="159" t="s">
        <v>591</v>
      </c>
      <c r="F425" s="160" t="s">
        <v>592</v>
      </c>
      <c r="G425" s="161" t="s">
        <v>190</v>
      </c>
      <c r="H425" s="162">
        <v>17.850000000000001</v>
      </c>
      <c r="I425" s="163"/>
      <c r="J425" s="164">
        <f>ROUND(I425*H425,2)</f>
        <v>0</v>
      </c>
      <c r="K425" s="160" t="s">
        <v>198</v>
      </c>
      <c r="L425" s="165"/>
      <c r="M425" s="166" t="s">
        <v>1</v>
      </c>
      <c r="N425" s="167" t="s">
        <v>42</v>
      </c>
      <c r="P425" s="146">
        <f>O425*H425</f>
        <v>0</v>
      </c>
      <c r="Q425" s="146">
        <v>0.22800000000000001</v>
      </c>
      <c r="R425" s="146">
        <f>Q425*H425</f>
        <v>4.0698000000000008</v>
      </c>
      <c r="S425" s="146">
        <v>0</v>
      </c>
      <c r="T425" s="147">
        <f>S425*H425</f>
        <v>0</v>
      </c>
      <c r="AR425" s="148" t="s">
        <v>222</v>
      </c>
      <c r="AT425" s="148" t="s">
        <v>231</v>
      </c>
      <c r="AU425" s="148" t="s">
        <v>92</v>
      </c>
      <c r="AY425" s="17" t="s">
        <v>185</v>
      </c>
      <c r="BE425" s="149">
        <f>IF(N425="základní",J425,0)</f>
        <v>0</v>
      </c>
      <c r="BF425" s="149">
        <f>IF(N425="snížená",J425,0)</f>
        <v>0</v>
      </c>
      <c r="BG425" s="149">
        <f>IF(N425="zákl. přenesená",J425,0)</f>
        <v>0</v>
      </c>
      <c r="BH425" s="149">
        <f>IF(N425="sníž. přenesená",J425,0)</f>
        <v>0</v>
      </c>
      <c r="BI425" s="149">
        <f>IF(N425="nulová",J425,0)</f>
        <v>0</v>
      </c>
      <c r="BJ425" s="17" t="s">
        <v>92</v>
      </c>
      <c r="BK425" s="149">
        <f>ROUND(I425*H425,2)</f>
        <v>0</v>
      </c>
      <c r="BL425" s="17" t="s">
        <v>191</v>
      </c>
      <c r="BM425" s="148" t="s">
        <v>593</v>
      </c>
    </row>
    <row r="426" spans="2:65" s="12" customFormat="1">
      <c r="B426" s="150"/>
      <c r="D426" s="151" t="s">
        <v>193</v>
      </c>
      <c r="F426" s="153" t="s">
        <v>594</v>
      </c>
      <c r="H426" s="154">
        <v>17.850000000000001</v>
      </c>
      <c r="I426" s="155"/>
      <c r="L426" s="150"/>
      <c r="M426" s="156"/>
      <c r="T426" s="157"/>
      <c r="AT426" s="152" t="s">
        <v>193</v>
      </c>
      <c r="AU426" s="152" t="s">
        <v>92</v>
      </c>
      <c r="AV426" s="12" t="s">
        <v>92</v>
      </c>
      <c r="AW426" s="12" t="s">
        <v>3</v>
      </c>
      <c r="AX426" s="12" t="s">
        <v>84</v>
      </c>
      <c r="AY426" s="152" t="s">
        <v>185</v>
      </c>
    </row>
    <row r="427" spans="2:65" s="1" customFormat="1" ht="16.5" customHeight="1">
      <c r="B427" s="136"/>
      <c r="C427" s="158" t="s">
        <v>595</v>
      </c>
      <c r="D427" s="158" t="s">
        <v>231</v>
      </c>
      <c r="E427" s="159" t="s">
        <v>596</v>
      </c>
      <c r="F427" s="160" t="s">
        <v>597</v>
      </c>
      <c r="G427" s="161" t="s">
        <v>190</v>
      </c>
      <c r="H427" s="162">
        <v>121.27800000000001</v>
      </c>
      <c r="I427" s="163"/>
      <c r="J427" s="164">
        <f>ROUND(I427*H427,2)</f>
        <v>0</v>
      </c>
      <c r="K427" s="160" t="s">
        <v>198</v>
      </c>
      <c r="L427" s="165"/>
      <c r="M427" s="166" t="s">
        <v>1</v>
      </c>
      <c r="N427" s="167" t="s">
        <v>42</v>
      </c>
      <c r="P427" s="146">
        <f>O427*H427</f>
        <v>0</v>
      </c>
      <c r="Q427" s="146">
        <v>0.222</v>
      </c>
      <c r="R427" s="146">
        <f>Q427*H427</f>
        <v>26.923716000000002</v>
      </c>
      <c r="S427" s="146">
        <v>0</v>
      </c>
      <c r="T427" s="147">
        <f>S427*H427</f>
        <v>0</v>
      </c>
      <c r="AR427" s="148" t="s">
        <v>222</v>
      </c>
      <c r="AT427" s="148" t="s">
        <v>231</v>
      </c>
      <c r="AU427" s="148" t="s">
        <v>92</v>
      </c>
      <c r="AY427" s="17" t="s">
        <v>185</v>
      </c>
      <c r="BE427" s="149">
        <f>IF(N427="základní",J427,0)</f>
        <v>0</v>
      </c>
      <c r="BF427" s="149">
        <f>IF(N427="snížená",J427,0)</f>
        <v>0</v>
      </c>
      <c r="BG427" s="149">
        <f>IF(N427="zákl. přenesená",J427,0)</f>
        <v>0</v>
      </c>
      <c r="BH427" s="149">
        <f>IF(N427="sníž. přenesená",J427,0)</f>
        <v>0</v>
      </c>
      <c r="BI427" s="149">
        <f>IF(N427="nulová",J427,0)</f>
        <v>0</v>
      </c>
      <c r="BJ427" s="17" t="s">
        <v>92</v>
      </c>
      <c r="BK427" s="149">
        <f>ROUND(I427*H427,2)</f>
        <v>0</v>
      </c>
      <c r="BL427" s="17" t="s">
        <v>191</v>
      </c>
      <c r="BM427" s="148" t="s">
        <v>598</v>
      </c>
    </row>
    <row r="428" spans="2:65" s="12" customFormat="1">
      <c r="B428" s="150"/>
      <c r="D428" s="151" t="s">
        <v>193</v>
      </c>
      <c r="F428" s="153" t="s">
        <v>599</v>
      </c>
      <c r="H428" s="154">
        <v>121.27800000000001</v>
      </c>
      <c r="I428" s="155"/>
      <c r="L428" s="150"/>
      <c r="M428" s="156"/>
      <c r="T428" s="157"/>
      <c r="AT428" s="152" t="s">
        <v>193</v>
      </c>
      <c r="AU428" s="152" t="s">
        <v>92</v>
      </c>
      <c r="AV428" s="12" t="s">
        <v>92</v>
      </c>
      <c r="AW428" s="12" t="s">
        <v>3</v>
      </c>
      <c r="AX428" s="12" t="s">
        <v>84</v>
      </c>
      <c r="AY428" s="152" t="s">
        <v>185</v>
      </c>
    </row>
    <row r="429" spans="2:65" s="1" customFormat="1" ht="44.25" customHeight="1">
      <c r="B429" s="136"/>
      <c r="C429" s="137" t="s">
        <v>600</v>
      </c>
      <c r="D429" s="137" t="s">
        <v>187</v>
      </c>
      <c r="E429" s="138" t="s">
        <v>601</v>
      </c>
      <c r="F429" s="139" t="s">
        <v>602</v>
      </c>
      <c r="G429" s="140" t="s">
        <v>190</v>
      </c>
      <c r="H429" s="141">
        <v>10.199999999999999</v>
      </c>
      <c r="I429" s="142"/>
      <c r="J429" s="143">
        <f>ROUND(I429*H429,2)</f>
        <v>0</v>
      </c>
      <c r="K429" s="139" t="s">
        <v>198</v>
      </c>
      <c r="L429" s="32"/>
      <c r="M429" s="144" t="s">
        <v>1</v>
      </c>
      <c r="N429" s="145" t="s">
        <v>42</v>
      </c>
      <c r="P429" s="146">
        <f>O429*H429</f>
        <v>0</v>
      </c>
      <c r="Q429" s="146">
        <v>0.11162</v>
      </c>
      <c r="R429" s="146">
        <f>Q429*H429</f>
        <v>1.1385239999999999</v>
      </c>
      <c r="S429" s="146">
        <v>0</v>
      </c>
      <c r="T429" s="147">
        <f>S429*H429</f>
        <v>0</v>
      </c>
      <c r="AR429" s="148" t="s">
        <v>191</v>
      </c>
      <c r="AT429" s="148" t="s">
        <v>187</v>
      </c>
      <c r="AU429" s="148" t="s">
        <v>92</v>
      </c>
      <c r="AY429" s="17" t="s">
        <v>185</v>
      </c>
      <c r="BE429" s="149">
        <f>IF(N429="základní",J429,0)</f>
        <v>0</v>
      </c>
      <c r="BF429" s="149">
        <f>IF(N429="snížená",J429,0)</f>
        <v>0</v>
      </c>
      <c r="BG429" s="149">
        <f>IF(N429="zákl. přenesená",J429,0)</f>
        <v>0</v>
      </c>
      <c r="BH429" s="149">
        <f>IF(N429="sníž. přenesená",J429,0)</f>
        <v>0</v>
      </c>
      <c r="BI429" s="149">
        <f>IF(N429="nulová",J429,0)</f>
        <v>0</v>
      </c>
      <c r="BJ429" s="17" t="s">
        <v>92</v>
      </c>
      <c r="BK429" s="149">
        <f>ROUND(I429*H429,2)</f>
        <v>0</v>
      </c>
      <c r="BL429" s="17" t="s">
        <v>191</v>
      </c>
      <c r="BM429" s="148" t="s">
        <v>603</v>
      </c>
    </row>
    <row r="430" spans="2:65" s="13" customFormat="1">
      <c r="B430" s="168"/>
      <c r="D430" s="151" t="s">
        <v>193</v>
      </c>
      <c r="E430" s="169" t="s">
        <v>1</v>
      </c>
      <c r="F430" s="170" t="s">
        <v>271</v>
      </c>
      <c r="H430" s="169" t="s">
        <v>1</v>
      </c>
      <c r="I430" s="171"/>
      <c r="L430" s="168"/>
      <c r="M430" s="172"/>
      <c r="T430" s="173"/>
      <c r="AT430" s="169" t="s">
        <v>193</v>
      </c>
      <c r="AU430" s="169" t="s">
        <v>92</v>
      </c>
      <c r="AV430" s="13" t="s">
        <v>84</v>
      </c>
      <c r="AW430" s="13" t="s">
        <v>32</v>
      </c>
      <c r="AX430" s="13" t="s">
        <v>76</v>
      </c>
      <c r="AY430" s="169" t="s">
        <v>185</v>
      </c>
    </row>
    <row r="431" spans="2:65" s="12" customFormat="1">
      <c r="B431" s="150"/>
      <c r="D431" s="151" t="s">
        <v>193</v>
      </c>
      <c r="E431" s="152" t="s">
        <v>1</v>
      </c>
      <c r="F431" s="153" t="s">
        <v>272</v>
      </c>
      <c r="H431" s="154">
        <v>10.199999999999999</v>
      </c>
      <c r="I431" s="155"/>
      <c r="L431" s="150"/>
      <c r="M431" s="156"/>
      <c r="T431" s="157"/>
      <c r="AT431" s="152" t="s">
        <v>193</v>
      </c>
      <c r="AU431" s="152" t="s">
        <v>92</v>
      </c>
      <c r="AV431" s="12" t="s">
        <v>92</v>
      </c>
      <c r="AW431" s="12" t="s">
        <v>32</v>
      </c>
      <c r="AX431" s="12" t="s">
        <v>84</v>
      </c>
      <c r="AY431" s="152" t="s">
        <v>185</v>
      </c>
    </row>
    <row r="432" spans="2:65" s="1" customFormat="1" ht="24.2" customHeight="1">
      <c r="B432" s="136"/>
      <c r="C432" s="158" t="s">
        <v>604</v>
      </c>
      <c r="D432" s="158" t="s">
        <v>231</v>
      </c>
      <c r="E432" s="159" t="s">
        <v>605</v>
      </c>
      <c r="F432" s="160" t="s">
        <v>606</v>
      </c>
      <c r="G432" s="161" t="s">
        <v>190</v>
      </c>
      <c r="H432" s="162">
        <v>10.506</v>
      </c>
      <c r="I432" s="163"/>
      <c r="J432" s="164">
        <f>ROUND(I432*H432,2)</f>
        <v>0</v>
      </c>
      <c r="K432" s="160" t="s">
        <v>198</v>
      </c>
      <c r="L432" s="165"/>
      <c r="M432" s="166" t="s">
        <v>1</v>
      </c>
      <c r="N432" s="167" t="s">
        <v>42</v>
      </c>
      <c r="P432" s="146">
        <f>O432*H432</f>
        <v>0</v>
      </c>
      <c r="Q432" s="146">
        <v>0.152</v>
      </c>
      <c r="R432" s="146">
        <f>Q432*H432</f>
        <v>1.5969119999999999</v>
      </c>
      <c r="S432" s="146">
        <v>0</v>
      </c>
      <c r="T432" s="147">
        <f>S432*H432</f>
        <v>0</v>
      </c>
      <c r="AR432" s="148" t="s">
        <v>222</v>
      </c>
      <c r="AT432" s="148" t="s">
        <v>231</v>
      </c>
      <c r="AU432" s="148" t="s">
        <v>92</v>
      </c>
      <c r="AY432" s="17" t="s">
        <v>185</v>
      </c>
      <c r="BE432" s="149">
        <f>IF(N432="základní",J432,0)</f>
        <v>0</v>
      </c>
      <c r="BF432" s="149">
        <f>IF(N432="snížená",J432,0)</f>
        <v>0</v>
      </c>
      <c r="BG432" s="149">
        <f>IF(N432="zákl. přenesená",J432,0)</f>
        <v>0</v>
      </c>
      <c r="BH432" s="149">
        <f>IF(N432="sníž. přenesená",J432,0)</f>
        <v>0</v>
      </c>
      <c r="BI432" s="149">
        <f>IF(N432="nulová",J432,0)</f>
        <v>0</v>
      </c>
      <c r="BJ432" s="17" t="s">
        <v>92</v>
      </c>
      <c r="BK432" s="149">
        <f>ROUND(I432*H432,2)</f>
        <v>0</v>
      </c>
      <c r="BL432" s="17" t="s">
        <v>191</v>
      </c>
      <c r="BM432" s="148" t="s">
        <v>607</v>
      </c>
    </row>
    <row r="433" spans="2:65" s="12" customFormat="1">
      <c r="B433" s="150"/>
      <c r="D433" s="151" t="s">
        <v>193</v>
      </c>
      <c r="F433" s="153" t="s">
        <v>608</v>
      </c>
      <c r="H433" s="154">
        <v>10.506</v>
      </c>
      <c r="I433" s="155"/>
      <c r="L433" s="150"/>
      <c r="M433" s="156"/>
      <c r="T433" s="157"/>
      <c r="AT433" s="152" t="s">
        <v>193</v>
      </c>
      <c r="AU433" s="152" t="s">
        <v>92</v>
      </c>
      <c r="AV433" s="12" t="s">
        <v>92</v>
      </c>
      <c r="AW433" s="12" t="s">
        <v>3</v>
      </c>
      <c r="AX433" s="12" t="s">
        <v>84</v>
      </c>
      <c r="AY433" s="152" t="s">
        <v>185</v>
      </c>
    </row>
    <row r="434" spans="2:65" s="1" customFormat="1" ht="21.75" customHeight="1">
      <c r="B434" s="136"/>
      <c r="C434" s="137" t="s">
        <v>609</v>
      </c>
      <c r="D434" s="137" t="s">
        <v>187</v>
      </c>
      <c r="E434" s="138" t="s">
        <v>610</v>
      </c>
      <c r="F434" s="139" t="s">
        <v>611</v>
      </c>
      <c r="G434" s="140" t="s">
        <v>190</v>
      </c>
      <c r="H434" s="141">
        <v>20.9</v>
      </c>
      <c r="I434" s="142"/>
      <c r="J434" s="143">
        <f>ROUND(I434*H434,2)</f>
        <v>0</v>
      </c>
      <c r="K434" s="139" t="s">
        <v>198</v>
      </c>
      <c r="L434" s="32"/>
      <c r="M434" s="144" t="s">
        <v>1</v>
      </c>
      <c r="N434" s="145" t="s">
        <v>42</v>
      </c>
      <c r="P434" s="146">
        <f>O434*H434</f>
        <v>0</v>
      </c>
      <c r="Q434" s="146">
        <v>0</v>
      </c>
      <c r="R434" s="146">
        <f>Q434*H434</f>
        <v>0</v>
      </c>
      <c r="S434" s="146">
        <v>0</v>
      </c>
      <c r="T434" s="147">
        <f>S434*H434</f>
        <v>0</v>
      </c>
      <c r="AR434" s="148" t="s">
        <v>191</v>
      </c>
      <c r="AT434" s="148" t="s">
        <v>187</v>
      </c>
      <c r="AU434" s="148" t="s">
        <v>92</v>
      </c>
      <c r="AY434" s="17" t="s">
        <v>185</v>
      </c>
      <c r="BE434" s="149">
        <f>IF(N434="základní",J434,0)</f>
        <v>0</v>
      </c>
      <c r="BF434" s="149">
        <f>IF(N434="snížená",J434,0)</f>
        <v>0</v>
      </c>
      <c r="BG434" s="149">
        <f>IF(N434="zákl. přenesená",J434,0)</f>
        <v>0</v>
      </c>
      <c r="BH434" s="149">
        <f>IF(N434="sníž. přenesená",J434,0)</f>
        <v>0</v>
      </c>
      <c r="BI434" s="149">
        <f>IF(N434="nulová",J434,0)</f>
        <v>0</v>
      </c>
      <c r="BJ434" s="17" t="s">
        <v>92</v>
      </c>
      <c r="BK434" s="149">
        <f>ROUND(I434*H434,2)</f>
        <v>0</v>
      </c>
      <c r="BL434" s="17" t="s">
        <v>191</v>
      </c>
      <c r="BM434" s="148" t="s">
        <v>612</v>
      </c>
    </row>
    <row r="435" spans="2:65" s="13" customFormat="1">
      <c r="B435" s="168"/>
      <c r="D435" s="151" t="s">
        <v>193</v>
      </c>
      <c r="E435" s="169" t="s">
        <v>1</v>
      </c>
      <c r="F435" s="170" t="s">
        <v>613</v>
      </c>
      <c r="H435" s="169" t="s">
        <v>1</v>
      </c>
      <c r="I435" s="171"/>
      <c r="L435" s="168"/>
      <c r="M435" s="172"/>
      <c r="T435" s="173"/>
      <c r="AT435" s="169" t="s">
        <v>193</v>
      </c>
      <c r="AU435" s="169" t="s">
        <v>92</v>
      </c>
      <c r="AV435" s="13" t="s">
        <v>84</v>
      </c>
      <c r="AW435" s="13" t="s">
        <v>32</v>
      </c>
      <c r="AX435" s="13" t="s">
        <v>76</v>
      </c>
      <c r="AY435" s="169" t="s">
        <v>185</v>
      </c>
    </row>
    <row r="436" spans="2:65" s="12" customFormat="1">
      <c r="B436" s="150"/>
      <c r="D436" s="151" t="s">
        <v>193</v>
      </c>
      <c r="E436" s="152" t="s">
        <v>1</v>
      </c>
      <c r="F436" s="153" t="s">
        <v>614</v>
      </c>
      <c r="H436" s="154">
        <v>20.9</v>
      </c>
      <c r="I436" s="155"/>
      <c r="L436" s="150"/>
      <c r="M436" s="156"/>
      <c r="T436" s="157"/>
      <c r="AT436" s="152" t="s">
        <v>193</v>
      </c>
      <c r="AU436" s="152" t="s">
        <v>92</v>
      </c>
      <c r="AV436" s="12" t="s">
        <v>92</v>
      </c>
      <c r="AW436" s="12" t="s">
        <v>32</v>
      </c>
      <c r="AX436" s="12" t="s">
        <v>84</v>
      </c>
      <c r="AY436" s="152" t="s">
        <v>185</v>
      </c>
    </row>
    <row r="437" spans="2:65" s="1" customFormat="1" ht="16.5" customHeight="1">
      <c r="B437" s="136"/>
      <c r="C437" s="158" t="s">
        <v>615</v>
      </c>
      <c r="D437" s="158" t="s">
        <v>231</v>
      </c>
      <c r="E437" s="159" t="s">
        <v>616</v>
      </c>
      <c r="F437" s="160" t="s">
        <v>617</v>
      </c>
      <c r="G437" s="161" t="s">
        <v>190</v>
      </c>
      <c r="H437" s="162">
        <v>20.9</v>
      </c>
      <c r="I437" s="163"/>
      <c r="J437" s="164">
        <f>ROUND(I437*H437,2)</f>
        <v>0</v>
      </c>
      <c r="K437" s="160" t="s">
        <v>1</v>
      </c>
      <c r="L437" s="165"/>
      <c r="M437" s="166" t="s">
        <v>1</v>
      </c>
      <c r="N437" s="167" t="s">
        <v>42</v>
      </c>
      <c r="P437" s="146">
        <f>O437*H437</f>
        <v>0</v>
      </c>
      <c r="Q437" s="146">
        <v>0.77</v>
      </c>
      <c r="R437" s="146">
        <f>Q437*H437</f>
        <v>16.093</v>
      </c>
      <c r="S437" s="146">
        <v>0</v>
      </c>
      <c r="T437" s="147">
        <f>S437*H437</f>
        <v>0</v>
      </c>
      <c r="AR437" s="148" t="s">
        <v>222</v>
      </c>
      <c r="AT437" s="148" t="s">
        <v>231</v>
      </c>
      <c r="AU437" s="148" t="s">
        <v>92</v>
      </c>
      <c r="AY437" s="17" t="s">
        <v>185</v>
      </c>
      <c r="BE437" s="149">
        <f>IF(N437="základní",J437,0)</f>
        <v>0</v>
      </c>
      <c r="BF437" s="149">
        <f>IF(N437="snížená",J437,0)</f>
        <v>0</v>
      </c>
      <c r="BG437" s="149">
        <f>IF(N437="zákl. přenesená",J437,0)</f>
        <v>0</v>
      </c>
      <c r="BH437" s="149">
        <f>IF(N437="sníž. přenesená",J437,0)</f>
        <v>0</v>
      </c>
      <c r="BI437" s="149">
        <f>IF(N437="nulová",J437,0)</f>
        <v>0</v>
      </c>
      <c r="BJ437" s="17" t="s">
        <v>92</v>
      </c>
      <c r="BK437" s="149">
        <f>ROUND(I437*H437,2)</f>
        <v>0</v>
      </c>
      <c r="BL437" s="17" t="s">
        <v>191</v>
      </c>
      <c r="BM437" s="148" t="s">
        <v>618</v>
      </c>
    </row>
    <row r="438" spans="2:65" s="11" customFormat="1" ht="22.9" customHeight="1">
      <c r="B438" s="124"/>
      <c r="D438" s="125" t="s">
        <v>75</v>
      </c>
      <c r="E438" s="134" t="s">
        <v>211</v>
      </c>
      <c r="F438" s="134" t="s">
        <v>619</v>
      </c>
      <c r="I438" s="127"/>
      <c r="J438" s="135">
        <f>BK438</f>
        <v>0</v>
      </c>
      <c r="L438" s="124"/>
      <c r="M438" s="129"/>
      <c r="P438" s="130">
        <f>SUM(P439:P728)</f>
        <v>0</v>
      </c>
      <c r="R438" s="130">
        <f>SUM(R439:R728)</f>
        <v>576.41232181999987</v>
      </c>
      <c r="T438" s="131">
        <f>SUM(T439:T728)</f>
        <v>1.9273300000000001E-3</v>
      </c>
      <c r="AR438" s="125" t="s">
        <v>84</v>
      </c>
      <c r="AT438" s="132" t="s">
        <v>75</v>
      </c>
      <c r="AU438" s="132" t="s">
        <v>84</v>
      </c>
      <c r="AY438" s="125" t="s">
        <v>185</v>
      </c>
      <c r="BK438" s="133">
        <f>SUM(BK439:BK728)</f>
        <v>0</v>
      </c>
    </row>
    <row r="439" spans="2:65" s="1" customFormat="1" ht="24.2" customHeight="1">
      <c r="B439" s="136"/>
      <c r="C439" s="137" t="s">
        <v>620</v>
      </c>
      <c r="D439" s="137" t="s">
        <v>187</v>
      </c>
      <c r="E439" s="138" t="s">
        <v>621</v>
      </c>
      <c r="F439" s="139" t="s">
        <v>622</v>
      </c>
      <c r="G439" s="140" t="s">
        <v>190</v>
      </c>
      <c r="H439" s="141">
        <v>9.9179999999999993</v>
      </c>
      <c r="I439" s="142"/>
      <c r="J439" s="143">
        <f>ROUND(I439*H439,2)</f>
        <v>0</v>
      </c>
      <c r="K439" s="139" t="s">
        <v>198</v>
      </c>
      <c r="L439" s="32"/>
      <c r="M439" s="144" t="s">
        <v>1</v>
      </c>
      <c r="N439" s="145" t="s">
        <v>42</v>
      </c>
      <c r="P439" s="146">
        <f>O439*H439</f>
        <v>0</v>
      </c>
      <c r="Q439" s="146">
        <v>2.5999999999999998E-4</v>
      </c>
      <c r="R439" s="146">
        <f>Q439*H439</f>
        <v>2.5786799999999994E-3</v>
      </c>
      <c r="S439" s="146">
        <v>0</v>
      </c>
      <c r="T439" s="147">
        <f>S439*H439</f>
        <v>0</v>
      </c>
      <c r="AR439" s="148" t="s">
        <v>191</v>
      </c>
      <c r="AT439" s="148" t="s">
        <v>187</v>
      </c>
      <c r="AU439" s="148" t="s">
        <v>92</v>
      </c>
      <c r="AY439" s="17" t="s">
        <v>185</v>
      </c>
      <c r="BE439" s="149">
        <f>IF(N439="základní",J439,0)</f>
        <v>0</v>
      </c>
      <c r="BF439" s="149">
        <f>IF(N439="snížená",J439,0)</f>
        <v>0</v>
      </c>
      <c r="BG439" s="149">
        <f>IF(N439="zákl. přenesená",J439,0)</f>
        <v>0</v>
      </c>
      <c r="BH439" s="149">
        <f>IF(N439="sníž. přenesená",J439,0)</f>
        <v>0</v>
      </c>
      <c r="BI439" s="149">
        <f>IF(N439="nulová",J439,0)</f>
        <v>0</v>
      </c>
      <c r="BJ439" s="17" t="s">
        <v>92</v>
      </c>
      <c r="BK439" s="149">
        <f>ROUND(I439*H439,2)</f>
        <v>0</v>
      </c>
      <c r="BL439" s="17" t="s">
        <v>191</v>
      </c>
      <c r="BM439" s="148" t="s">
        <v>623</v>
      </c>
    </row>
    <row r="440" spans="2:65" s="13" customFormat="1">
      <c r="B440" s="168"/>
      <c r="D440" s="151" t="s">
        <v>193</v>
      </c>
      <c r="E440" s="169" t="s">
        <v>1</v>
      </c>
      <c r="F440" s="170" t="s">
        <v>624</v>
      </c>
      <c r="H440" s="169" t="s">
        <v>1</v>
      </c>
      <c r="I440" s="171"/>
      <c r="L440" s="168"/>
      <c r="M440" s="172"/>
      <c r="T440" s="173"/>
      <c r="AT440" s="169" t="s">
        <v>193</v>
      </c>
      <c r="AU440" s="169" t="s">
        <v>92</v>
      </c>
      <c r="AV440" s="13" t="s">
        <v>84</v>
      </c>
      <c r="AW440" s="13" t="s">
        <v>32</v>
      </c>
      <c r="AX440" s="13" t="s">
        <v>76</v>
      </c>
      <c r="AY440" s="169" t="s">
        <v>185</v>
      </c>
    </row>
    <row r="441" spans="2:65" s="12" customFormat="1">
      <c r="B441" s="150"/>
      <c r="D441" s="151" t="s">
        <v>193</v>
      </c>
      <c r="E441" s="152" t="s">
        <v>1</v>
      </c>
      <c r="F441" s="153" t="s">
        <v>625</v>
      </c>
      <c r="H441" s="154">
        <v>9.9179999999999993</v>
      </c>
      <c r="I441" s="155"/>
      <c r="L441" s="150"/>
      <c r="M441" s="156"/>
      <c r="T441" s="157"/>
      <c r="AT441" s="152" t="s">
        <v>193</v>
      </c>
      <c r="AU441" s="152" t="s">
        <v>92</v>
      </c>
      <c r="AV441" s="12" t="s">
        <v>92</v>
      </c>
      <c r="AW441" s="12" t="s">
        <v>32</v>
      </c>
      <c r="AX441" s="12" t="s">
        <v>76</v>
      </c>
      <c r="AY441" s="152" t="s">
        <v>185</v>
      </c>
    </row>
    <row r="442" spans="2:65" s="14" customFormat="1">
      <c r="B442" s="174"/>
      <c r="D442" s="151" t="s">
        <v>193</v>
      </c>
      <c r="E442" s="175" t="s">
        <v>1</v>
      </c>
      <c r="F442" s="176" t="s">
        <v>265</v>
      </c>
      <c r="H442" s="177">
        <v>9.9179999999999993</v>
      </c>
      <c r="I442" s="178"/>
      <c r="L442" s="174"/>
      <c r="M442" s="179"/>
      <c r="T442" s="180"/>
      <c r="AT442" s="175" t="s">
        <v>193</v>
      </c>
      <c r="AU442" s="175" t="s">
        <v>92</v>
      </c>
      <c r="AV442" s="14" t="s">
        <v>191</v>
      </c>
      <c r="AW442" s="14" t="s">
        <v>32</v>
      </c>
      <c r="AX442" s="14" t="s">
        <v>84</v>
      </c>
      <c r="AY442" s="175" t="s">
        <v>185</v>
      </c>
    </row>
    <row r="443" spans="2:65" s="1" customFormat="1" ht="24.2" customHeight="1">
      <c r="B443" s="136"/>
      <c r="C443" s="137" t="s">
        <v>626</v>
      </c>
      <c r="D443" s="137" t="s">
        <v>187</v>
      </c>
      <c r="E443" s="138" t="s">
        <v>627</v>
      </c>
      <c r="F443" s="139" t="s">
        <v>628</v>
      </c>
      <c r="G443" s="140" t="s">
        <v>190</v>
      </c>
      <c r="H443" s="141">
        <v>75.468000000000004</v>
      </c>
      <c r="I443" s="142"/>
      <c r="J443" s="143">
        <f>ROUND(I443*H443,2)</f>
        <v>0</v>
      </c>
      <c r="K443" s="139" t="s">
        <v>1</v>
      </c>
      <c r="L443" s="32"/>
      <c r="M443" s="144" t="s">
        <v>1</v>
      </c>
      <c r="N443" s="145" t="s">
        <v>42</v>
      </c>
      <c r="P443" s="146">
        <f>O443*H443</f>
        <v>0</v>
      </c>
      <c r="Q443" s="146">
        <v>2.5999999999999998E-4</v>
      </c>
      <c r="R443" s="146">
        <f>Q443*H443</f>
        <v>1.9621679999999999E-2</v>
      </c>
      <c r="S443" s="146">
        <v>0</v>
      </c>
      <c r="T443" s="147">
        <f>S443*H443</f>
        <v>0</v>
      </c>
      <c r="AR443" s="148" t="s">
        <v>191</v>
      </c>
      <c r="AT443" s="148" t="s">
        <v>187</v>
      </c>
      <c r="AU443" s="148" t="s">
        <v>92</v>
      </c>
      <c r="AY443" s="17" t="s">
        <v>185</v>
      </c>
      <c r="BE443" s="149">
        <f>IF(N443="základní",J443,0)</f>
        <v>0</v>
      </c>
      <c r="BF443" s="149">
        <f>IF(N443="snížená",J443,0)</f>
        <v>0</v>
      </c>
      <c r="BG443" s="149">
        <f>IF(N443="zákl. přenesená",J443,0)</f>
        <v>0</v>
      </c>
      <c r="BH443" s="149">
        <f>IF(N443="sníž. přenesená",J443,0)</f>
        <v>0</v>
      </c>
      <c r="BI443" s="149">
        <f>IF(N443="nulová",J443,0)</f>
        <v>0</v>
      </c>
      <c r="BJ443" s="17" t="s">
        <v>92</v>
      </c>
      <c r="BK443" s="149">
        <f>ROUND(I443*H443,2)</f>
        <v>0</v>
      </c>
      <c r="BL443" s="17" t="s">
        <v>191</v>
      </c>
      <c r="BM443" s="148" t="s">
        <v>629</v>
      </c>
    </row>
    <row r="444" spans="2:65" s="1" customFormat="1" ht="24.2" customHeight="1">
      <c r="B444" s="136"/>
      <c r="C444" s="137" t="s">
        <v>630</v>
      </c>
      <c r="D444" s="137" t="s">
        <v>187</v>
      </c>
      <c r="E444" s="138" t="s">
        <v>631</v>
      </c>
      <c r="F444" s="139" t="s">
        <v>632</v>
      </c>
      <c r="G444" s="140" t="s">
        <v>190</v>
      </c>
      <c r="H444" s="141">
        <v>336.2</v>
      </c>
      <c r="I444" s="142"/>
      <c r="J444" s="143">
        <f>ROUND(I444*H444,2)</f>
        <v>0</v>
      </c>
      <c r="K444" s="139" t="s">
        <v>198</v>
      </c>
      <c r="L444" s="32"/>
      <c r="M444" s="144" t="s">
        <v>1</v>
      </c>
      <c r="N444" s="145" t="s">
        <v>42</v>
      </c>
      <c r="P444" s="146">
        <f>O444*H444</f>
        <v>0</v>
      </c>
      <c r="Q444" s="146">
        <v>6.8999999999999997E-4</v>
      </c>
      <c r="R444" s="146">
        <f>Q444*H444</f>
        <v>0.23197799999999999</v>
      </c>
      <c r="S444" s="146">
        <v>0</v>
      </c>
      <c r="T444" s="147">
        <f>S444*H444</f>
        <v>0</v>
      </c>
      <c r="AR444" s="148" t="s">
        <v>191</v>
      </c>
      <c r="AT444" s="148" t="s">
        <v>187</v>
      </c>
      <c r="AU444" s="148" t="s">
        <v>92</v>
      </c>
      <c r="AY444" s="17" t="s">
        <v>185</v>
      </c>
      <c r="BE444" s="149">
        <f>IF(N444="základní",J444,0)</f>
        <v>0</v>
      </c>
      <c r="BF444" s="149">
        <f>IF(N444="snížená",J444,0)</f>
        <v>0</v>
      </c>
      <c r="BG444" s="149">
        <f>IF(N444="zákl. přenesená",J444,0)</f>
        <v>0</v>
      </c>
      <c r="BH444" s="149">
        <f>IF(N444="sníž. přenesená",J444,0)</f>
        <v>0</v>
      </c>
      <c r="BI444" s="149">
        <f>IF(N444="nulová",J444,0)</f>
        <v>0</v>
      </c>
      <c r="BJ444" s="17" t="s">
        <v>92</v>
      </c>
      <c r="BK444" s="149">
        <f>ROUND(I444*H444,2)</f>
        <v>0</v>
      </c>
      <c r="BL444" s="17" t="s">
        <v>191</v>
      </c>
      <c r="BM444" s="148" t="s">
        <v>633</v>
      </c>
    </row>
    <row r="445" spans="2:65" s="13" customFormat="1">
      <c r="B445" s="168"/>
      <c r="D445" s="151" t="s">
        <v>193</v>
      </c>
      <c r="E445" s="169" t="s">
        <v>1</v>
      </c>
      <c r="F445" s="170" t="s">
        <v>634</v>
      </c>
      <c r="H445" s="169" t="s">
        <v>1</v>
      </c>
      <c r="I445" s="171"/>
      <c r="L445" s="168"/>
      <c r="M445" s="172"/>
      <c r="T445" s="173"/>
      <c r="AT445" s="169" t="s">
        <v>193</v>
      </c>
      <c r="AU445" s="169" t="s">
        <v>92</v>
      </c>
      <c r="AV445" s="13" t="s">
        <v>84</v>
      </c>
      <c r="AW445" s="13" t="s">
        <v>32</v>
      </c>
      <c r="AX445" s="13" t="s">
        <v>76</v>
      </c>
      <c r="AY445" s="169" t="s">
        <v>185</v>
      </c>
    </row>
    <row r="446" spans="2:65" s="12" customFormat="1">
      <c r="B446" s="150"/>
      <c r="D446" s="151" t="s">
        <v>193</v>
      </c>
      <c r="E446" s="152" t="s">
        <v>1</v>
      </c>
      <c r="F446" s="153" t="s">
        <v>635</v>
      </c>
      <c r="H446" s="154">
        <v>6.24</v>
      </c>
      <c r="I446" s="155"/>
      <c r="L446" s="150"/>
      <c r="M446" s="156"/>
      <c r="T446" s="157"/>
      <c r="AT446" s="152" t="s">
        <v>193</v>
      </c>
      <c r="AU446" s="152" t="s">
        <v>92</v>
      </c>
      <c r="AV446" s="12" t="s">
        <v>92</v>
      </c>
      <c r="AW446" s="12" t="s">
        <v>32</v>
      </c>
      <c r="AX446" s="12" t="s">
        <v>76</v>
      </c>
      <c r="AY446" s="152" t="s">
        <v>185</v>
      </c>
    </row>
    <row r="447" spans="2:65" s="13" customFormat="1">
      <c r="B447" s="168"/>
      <c r="D447" s="151" t="s">
        <v>193</v>
      </c>
      <c r="E447" s="169" t="s">
        <v>1</v>
      </c>
      <c r="F447" s="170" t="s">
        <v>636</v>
      </c>
      <c r="H447" s="169" t="s">
        <v>1</v>
      </c>
      <c r="I447" s="171"/>
      <c r="L447" s="168"/>
      <c r="M447" s="172"/>
      <c r="T447" s="173"/>
      <c r="AT447" s="169" t="s">
        <v>193</v>
      </c>
      <c r="AU447" s="169" t="s">
        <v>92</v>
      </c>
      <c r="AV447" s="13" t="s">
        <v>84</v>
      </c>
      <c r="AW447" s="13" t="s">
        <v>32</v>
      </c>
      <c r="AX447" s="13" t="s">
        <v>76</v>
      </c>
      <c r="AY447" s="169" t="s">
        <v>185</v>
      </c>
    </row>
    <row r="448" spans="2:65" s="12" customFormat="1">
      <c r="B448" s="150"/>
      <c r="D448" s="151" t="s">
        <v>193</v>
      </c>
      <c r="E448" s="152" t="s">
        <v>1</v>
      </c>
      <c r="F448" s="153" t="s">
        <v>637</v>
      </c>
      <c r="H448" s="154">
        <v>216.24</v>
      </c>
      <c r="I448" s="155"/>
      <c r="L448" s="150"/>
      <c r="M448" s="156"/>
      <c r="T448" s="157"/>
      <c r="AT448" s="152" t="s">
        <v>193</v>
      </c>
      <c r="AU448" s="152" t="s">
        <v>92</v>
      </c>
      <c r="AV448" s="12" t="s">
        <v>92</v>
      </c>
      <c r="AW448" s="12" t="s">
        <v>32</v>
      </c>
      <c r="AX448" s="12" t="s">
        <v>76</v>
      </c>
      <c r="AY448" s="152" t="s">
        <v>185</v>
      </c>
    </row>
    <row r="449" spans="2:65" s="13" customFormat="1">
      <c r="B449" s="168"/>
      <c r="D449" s="151" t="s">
        <v>193</v>
      </c>
      <c r="E449" s="169" t="s">
        <v>1</v>
      </c>
      <c r="F449" s="170" t="s">
        <v>638</v>
      </c>
      <c r="H449" s="169" t="s">
        <v>1</v>
      </c>
      <c r="I449" s="171"/>
      <c r="L449" s="168"/>
      <c r="M449" s="172"/>
      <c r="T449" s="173"/>
      <c r="AT449" s="169" t="s">
        <v>193</v>
      </c>
      <c r="AU449" s="169" t="s">
        <v>92</v>
      </c>
      <c r="AV449" s="13" t="s">
        <v>84</v>
      </c>
      <c r="AW449" s="13" t="s">
        <v>32</v>
      </c>
      <c r="AX449" s="13" t="s">
        <v>76</v>
      </c>
      <c r="AY449" s="169" t="s">
        <v>185</v>
      </c>
    </row>
    <row r="450" spans="2:65" s="12" customFormat="1">
      <c r="B450" s="150"/>
      <c r="D450" s="151" t="s">
        <v>193</v>
      </c>
      <c r="E450" s="152" t="s">
        <v>1</v>
      </c>
      <c r="F450" s="153" t="s">
        <v>639</v>
      </c>
      <c r="H450" s="154">
        <v>113.72</v>
      </c>
      <c r="I450" s="155"/>
      <c r="L450" s="150"/>
      <c r="M450" s="156"/>
      <c r="T450" s="157"/>
      <c r="AT450" s="152" t="s">
        <v>193</v>
      </c>
      <c r="AU450" s="152" t="s">
        <v>92</v>
      </c>
      <c r="AV450" s="12" t="s">
        <v>92</v>
      </c>
      <c r="AW450" s="12" t="s">
        <v>32</v>
      </c>
      <c r="AX450" s="12" t="s">
        <v>76</v>
      </c>
      <c r="AY450" s="152" t="s">
        <v>185</v>
      </c>
    </row>
    <row r="451" spans="2:65" s="14" customFormat="1">
      <c r="B451" s="174"/>
      <c r="D451" s="151" t="s">
        <v>193</v>
      </c>
      <c r="E451" s="175" t="s">
        <v>1</v>
      </c>
      <c r="F451" s="176" t="s">
        <v>265</v>
      </c>
      <c r="H451" s="177">
        <v>336.20000000000005</v>
      </c>
      <c r="I451" s="178"/>
      <c r="L451" s="174"/>
      <c r="M451" s="179"/>
      <c r="T451" s="180"/>
      <c r="AT451" s="175" t="s">
        <v>193</v>
      </c>
      <c r="AU451" s="175" t="s">
        <v>92</v>
      </c>
      <c r="AV451" s="14" t="s">
        <v>191</v>
      </c>
      <c r="AW451" s="14" t="s">
        <v>32</v>
      </c>
      <c r="AX451" s="14" t="s">
        <v>84</v>
      </c>
      <c r="AY451" s="175" t="s">
        <v>185</v>
      </c>
    </row>
    <row r="452" spans="2:65" s="1" customFormat="1" ht="21.75" customHeight="1">
      <c r="B452" s="136"/>
      <c r="C452" s="137" t="s">
        <v>640</v>
      </c>
      <c r="D452" s="137" t="s">
        <v>187</v>
      </c>
      <c r="E452" s="138" t="s">
        <v>641</v>
      </c>
      <c r="F452" s="139" t="s">
        <v>642</v>
      </c>
      <c r="G452" s="140" t="s">
        <v>190</v>
      </c>
      <c r="H452" s="141">
        <v>556.20000000000005</v>
      </c>
      <c r="I452" s="142"/>
      <c r="J452" s="143">
        <f>ROUND(I452*H452,2)</f>
        <v>0</v>
      </c>
      <c r="K452" s="139" t="s">
        <v>198</v>
      </c>
      <c r="L452" s="32"/>
      <c r="M452" s="144" t="s">
        <v>1</v>
      </c>
      <c r="N452" s="145" t="s">
        <v>42</v>
      </c>
      <c r="P452" s="146">
        <f>O452*H452</f>
        <v>0</v>
      </c>
      <c r="Q452" s="146">
        <v>3.9100000000000003E-3</v>
      </c>
      <c r="R452" s="146">
        <f>Q452*H452</f>
        <v>2.1747420000000002</v>
      </c>
      <c r="S452" s="146">
        <v>0</v>
      </c>
      <c r="T452" s="147">
        <f>S452*H452</f>
        <v>0</v>
      </c>
      <c r="AR452" s="148" t="s">
        <v>191</v>
      </c>
      <c r="AT452" s="148" t="s">
        <v>187</v>
      </c>
      <c r="AU452" s="148" t="s">
        <v>92</v>
      </c>
      <c r="AY452" s="17" t="s">
        <v>185</v>
      </c>
      <c r="BE452" s="149">
        <f>IF(N452="základní",J452,0)</f>
        <v>0</v>
      </c>
      <c r="BF452" s="149">
        <f>IF(N452="snížená",J452,0)</f>
        <v>0</v>
      </c>
      <c r="BG452" s="149">
        <f>IF(N452="zákl. přenesená",J452,0)</f>
        <v>0</v>
      </c>
      <c r="BH452" s="149">
        <f>IF(N452="sníž. přenesená",J452,0)</f>
        <v>0</v>
      </c>
      <c r="BI452" s="149">
        <f>IF(N452="nulová",J452,0)</f>
        <v>0</v>
      </c>
      <c r="BJ452" s="17" t="s">
        <v>92</v>
      </c>
      <c r="BK452" s="149">
        <f>ROUND(I452*H452,2)</f>
        <v>0</v>
      </c>
      <c r="BL452" s="17" t="s">
        <v>191</v>
      </c>
      <c r="BM452" s="148" t="s">
        <v>643</v>
      </c>
    </row>
    <row r="453" spans="2:65" s="13" customFormat="1">
      <c r="B453" s="168"/>
      <c r="D453" s="151" t="s">
        <v>193</v>
      </c>
      <c r="E453" s="169" t="s">
        <v>1</v>
      </c>
      <c r="F453" s="170" t="s">
        <v>634</v>
      </c>
      <c r="H453" s="169" t="s">
        <v>1</v>
      </c>
      <c r="I453" s="171"/>
      <c r="L453" s="168"/>
      <c r="M453" s="172"/>
      <c r="T453" s="173"/>
      <c r="AT453" s="169" t="s">
        <v>193</v>
      </c>
      <c r="AU453" s="169" t="s">
        <v>92</v>
      </c>
      <c r="AV453" s="13" t="s">
        <v>84</v>
      </c>
      <c r="AW453" s="13" t="s">
        <v>32</v>
      </c>
      <c r="AX453" s="13" t="s">
        <v>76</v>
      </c>
      <c r="AY453" s="169" t="s">
        <v>185</v>
      </c>
    </row>
    <row r="454" spans="2:65" s="12" customFormat="1">
      <c r="B454" s="150"/>
      <c r="D454" s="151" t="s">
        <v>193</v>
      </c>
      <c r="E454" s="152" t="s">
        <v>1</v>
      </c>
      <c r="F454" s="153" t="s">
        <v>644</v>
      </c>
      <c r="H454" s="154">
        <v>15.6</v>
      </c>
      <c r="I454" s="155"/>
      <c r="L454" s="150"/>
      <c r="M454" s="156"/>
      <c r="T454" s="157"/>
      <c r="AT454" s="152" t="s">
        <v>193</v>
      </c>
      <c r="AU454" s="152" t="s">
        <v>92</v>
      </c>
      <c r="AV454" s="12" t="s">
        <v>92</v>
      </c>
      <c r="AW454" s="12" t="s">
        <v>32</v>
      </c>
      <c r="AX454" s="12" t="s">
        <v>76</v>
      </c>
      <c r="AY454" s="152" t="s">
        <v>185</v>
      </c>
    </row>
    <row r="455" spans="2:65" s="13" customFormat="1">
      <c r="B455" s="168"/>
      <c r="D455" s="151" t="s">
        <v>193</v>
      </c>
      <c r="E455" s="169" t="s">
        <v>1</v>
      </c>
      <c r="F455" s="170" t="s">
        <v>636</v>
      </c>
      <c r="H455" s="169" t="s">
        <v>1</v>
      </c>
      <c r="I455" s="171"/>
      <c r="L455" s="168"/>
      <c r="M455" s="172"/>
      <c r="T455" s="173"/>
      <c r="AT455" s="169" t="s">
        <v>193</v>
      </c>
      <c r="AU455" s="169" t="s">
        <v>92</v>
      </c>
      <c r="AV455" s="13" t="s">
        <v>84</v>
      </c>
      <c r="AW455" s="13" t="s">
        <v>32</v>
      </c>
      <c r="AX455" s="13" t="s">
        <v>76</v>
      </c>
      <c r="AY455" s="169" t="s">
        <v>185</v>
      </c>
    </row>
    <row r="456" spans="2:65" s="12" customFormat="1">
      <c r="B456" s="150"/>
      <c r="D456" s="151" t="s">
        <v>193</v>
      </c>
      <c r="E456" s="152" t="s">
        <v>1</v>
      </c>
      <c r="F456" s="153" t="s">
        <v>645</v>
      </c>
      <c r="H456" s="154">
        <v>540.6</v>
      </c>
      <c r="I456" s="155"/>
      <c r="L456" s="150"/>
      <c r="M456" s="156"/>
      <c r="T456" s="157"/>
      <c r="AT456" s="152" t="s">
        <v>193</v>
      </c>
      <c r="AU456" s="152" t="s">
        <v>92</v>
      </c>
      <c r="AV456" s="12" t="s">
        <v>92</v>
      </c>
      <c r="AW456" s="12" t="s">
        <v>32</v>
      </c>
      <c r="AX456" s="12" t="s">
        <v>76</v>
      </c>
      <c r="AY456" s="152" t="s">
        <v>185</v>
      </c>
    </row>
    <row r="457" spans="2:65" s="14" customFormat="1">
      <c r="B457" s="174"/>
      <c r="D457" s="151" t="s">
        <v>193</v>
      </c>
      <c r="E457" s="175" t="s">
        <v>1</v>
      </c>
      <c r="F457" s="176" t="s">
        <v>265</v>
      </c>
      <c r="H457" s="177">
        <v>556.20000000000005</v>
      </c>
      <c r="I457" s="178"/>
      <c r="L457" s="174"/>
      <c r="M457" s="179"/>
      <c r="T457" s="180"/>
      <c r="AT457" s="175" t="s">
        <v>193</v>
      </c>
      <c r="AU457" s="175" t="s">
        <v>92</v>
      </c>
      <c r="AV457" s="14" t="s">
        <v>191</v>
      </c>
      <c r="AW457" s="14" t="s">
        <v>32</v>
      </c>
      <c r="AX457" s="14" t="s">
        <v>84</v>
      </c>
      <c r="AY457" s="175" t="s">
        <v>185</v>
      </c>
    </row>
    <row r="458" spans="2:65" s="1" customFormat="1" ht="49.15" customHeight="1">
      <c r="B458" s="136"/>
      <c r="C458" s="137" t="s">
        <v>646</v>
      </c>
      <c r="D458" s="137" t="s">
        <v>187</v>
      </c>
      <c r="E458" s="138" t="s">
        <v>647</v>
      </c>
      <c r="F458" s="139" t="s">
        <v>648</v>
      </c>
      <c r="G458" s="140" t="s">
        <v>190</v>
      </c>
      <c r="H458" s="141">
        <v>75.468000000000004</v>
      </c>
      <c r="I458" s="142"/>
      <c r="J458" s="143">
        <f>ROUND(I458*H458,2)</f>
        <v>0</v>
      </c>
      <c r="K458" s="139" t="s">
        <v>1</v>
      </c>
      <c r="L458" s="32"/>
      <c r="M458" s="144" t="s">
        <v>1</v>
      </c>
      <c r="N458" s="145" t="s">
        <v>42</v>
      </c>
      <c r="P458" s="146">
        <f>O458*H458</f>
        <v>0</v>
      </c>
      <c r="Q458" s="146">
        <v>1.7330000000000002E-2</v>
      </c>
      <c r="R458" s="146">
        <f>Q458*H458</f>
        <v>1.3078604400000002</v>
      </c>
      <c r="S458" s="146">
        <v>0</v>
      </c>
      <c r="T458" s="147">
        <f>S458*H458</f>
        <v>0</v>
      </c>
      <c r="AR458" s="148" t="s">
        <v>191</v>
      </c>
      <c r="AT458" s="148" t="s">
        <v>187</v>
      </c>
      <c r="AU458" s="148" t="s">
        <v>92</v>
      </c>
      <c r="AY458" s="17" t="s">
        <v>185</v>
      </c>
      <c r="BE458" s="149">
        <f>IF(N458="základní",J458,0)</f>
        <v>0</v>
      </c>
      <c r="BF458" s="149">
        <f>IF(N458="snížená",J458,0)</f>
        <v>0</v>
      </c>
      <c r="BG458" s="149">
        <f>IF(N458="zákl. přenesená",J458,0)</f>
        <v>0</v>
      </c>
      <c r="BH458" s="149">
        <f>IF(N458="sníž. přenesená",J458,0)</f>
        <v>0</v>
      </c>
      <c r="BI458" s="149">
        <f>IF(N458="nulová",J458,0)</f>
        <v>0</v>
      </c>
      <c r="BJ458" s="17" t="s">
        <v>92</v>
      </c>
      <c r="BK458" s="149">
        <f>ROUND(I458*H458,2)</f>
        <v>0</v>
      </c>
      <c r="BL458" s="17" t="s">
        <v>191</v>
      </c>
      <c r="BM458" s="148" t="s">
        <v>649</v>
      </c>
    </row>
    <row r="459" spans="2:65" s="1" customFormat="1" ht="21.75" customHeight="1">
      <c r="B459" s="136"/>
      <c r="C459" s="137" t="s">
        <v>650</v>
      </c>
      <c r="D459" s="137" t="s">
        <v>187</v>
      </c>
      <c r="E459" s="138" t="s">
        <v>651</v>
      </c>
      <c r="F459" s="139" t="s">
        <v>652</v>
      </c>
      <c r="G459" s="140" t="s">
        <v>190</v>
      </c>
      <c r="H459" s="141">
        <v>9.9179999999999993</v>
      </c>
      <c r="I459" s="142"/>
      <c r="J459" s="143">
        <f>ROUND(I459*H459,2)</f>
        <v>0</v>
      </c>
      <c r="K459" s="139" t="s">
        <v>1</v>
      </c>
      <c r="L459" s="32"/>
      <c r="M459" s="144" t="s">
        <v>1</v>
      </c>
      <c r="N459" s="145" t="s">
        <v>42</v>
      </c>
      <c r="P459" s="146">
        <f>O459*H459</f>
        <v>0</v>
      </c>
      <c r="Q459" s="146">
        <v>1.7330000000000002E-2</v>
      </c>
      <c r="R459" s="146">
        <f>Q459*H459</f>
        <v>0.17187894000000001</v>
      </c>
      <c r="S459" s="146">
        <v>0</v>
      </c>
      <c r="T459" s="147">
        <f>S459*H459</f>
        <v>0</v>
      </c>
      <c r="AR459" s="148" t="s">
        <v>191</v>
      </c>
      <c r="AT459" s="148" t="s">
        <v>187</v>
      </c>
      <c r="AU459" s="148" t="s">
        <v>92</v>
      </c>
      <c r="AY459" s="17" t="s">
        <v>185</v>
      </c>
      <c r="BE459" s="149">
        <f>IF(N459="základní",J459,0)</f>
        <v>0</v>
      </c>
      <c r="BF459" s="149">
        <f>IF(N459="snížená",J459,0)</f>
        <v>0</v>
      </c>
      <c r="BG459" s="149">
        <f>IF(N459="zákl. přenesená",J459,0)</f>
        <v>0</v>
      </c>
      <c r="BH459" s="149">
        <f>IF(N459="sníž. přenesená",J459,0)</f>
        <v>0</v>
      </c>
      <c r="BI459" s="149">
        <f>IF(N459="nulová",J459,0)</f>
        <v>0</v>
      </c>
      <c r="BJ459" s="17" t="s">
        <v>92</v>
      </c>
      <c r="BK459" s="149">
        <f>ROUND(I459*H459,2)</f>
        <v>0</v>
      </c>
      <c r="BL459" s="17" t="s">
        <v>191</v>
      </c>
      <c r="BM459" s="148" t="s">
        <v>653</v>
      </c>
    </row>
    <row r="460" spans="2:65" s="13" customFormat="1">
      <c r="B460" s="168"/>
      <c r="D460" s="151" t="s">
        <v>193</v>
      </c>
      <c r="E460" s="169" t="s">
        <v>1</v>
      </c>
      <c r="F460" s="170" t="s">
        <v>654</v>
      </c>
      <c r="H460" s="169" t="s">
        <v>1</v>
      </c>
      <c r="I460" s="171"/>
      <c r="L460" s="168"/>
      <c r="M460" s="172"/>
      <c r="T460" s="173"/>
      <c r="AT460" s="169" t="s">
        <v>193</v>
      </c>
      <c r="AU460" s="169" t="s">
        <v>92</v>
      </c>
      <c r="AV460" s="13" t="s">
        <v>84</v>
      </c>
      <c r="AW460" s="13" t="s">
        <v>32</v>
      </c>
      <c r="AX460" s="13" t="s">
        <v>76</v>
      </c>
      <c r="AY460" s="169" t="s">
        <v>185</v>
      </c>
    </row>
    <row r="461" spans="2:65" s="13" customFormat="1" ht="22.5">
      <c r="B461" s="168"/>
      <c r="D461" s="151" t="s">
        <v>193</v>
      </c>
      <c r="E461" s="169" t="s">
        <v>1</v>
      </c>
      <c r="F461" s="170" t="s">
        <v>655</v>
      </c>
      <c r="H461" s="169" t="s">
        <v>1</v>
      </c>
      <c r="I461" s="171"/>
      <c r="L461" s="168"/>
      <c r="M461" s="172"/>
      <c r="T461" s="173"/>
      <c r="AT461" s="169" t="s">
        <v>193</v>
      </c>
      <c r="AU461" s="169" t="s">
        <v>92</v>
      </c>
      <c r="AV461" s="13" t="s">
        <v>84</v>
      </c>
      <c r="AW461" s="13" t="s">
        <v>32</v>
      </c>
      <c r="AX461" s="13" t="s">
        <v>76</v>
      </c>
      <c r="AY461" s="169" t="s">
        <v>185</v>
      </c>
    </row>
    <row r="462" spans="2:65" s="13" customFormat="1" ht="22.5">
      <c r="B462" s="168"/>
      <c r="D462" s="151" t="s">
        <v>193</v>
      </c>
      <c r="E462" s="169" t="s">
        <v>1</v>
      </c>
      <c r="F462" s="170" t="s">
        <v>656</v>
      </c>
      <c r="H462" s="169" t="s">
        <v>1</v>
      </c>
      <c r="I462" s="171"/>
      <c r="L462" s="168"/>
      <c r="M462" s="172"/>
      <c r="T462" s="173"/>
      <c r="AT462" s="169" t="s">
        <v>193</v>
      </c>
      <c r="AU462" s="169" t="s">
        <v>92</v>
      </c>
      <c r="AV462" s="13" t="s">
        <v>84</v>
      </c>
      <c r="AW462" s="13" t="s">
        <v>32</v>
      </c>
      <c r="AX462" s="13" t="s">
        <v>76</v>
      </c>
      <c r="AY462" s="169" t="s">
        <v>185</v>
      </c>
    </row>
    <row r="463" spans="2:65" s="13" customFormat="1">
      <c r="B463" s="168"/>
      <c r="D463" s="151" t="s">
        <v>193</v>
      </c>
      <c r="E463" s="169" t="s">
        <v>1</v>
      </c>
      <c r="F463" s="170" t="s">
        <v>624</v>
      </c>
      <c r="H463" s="169" t="s">
        <v>1</v>
      </c>
      <c r="I463" s="171"/>
      <c r="L463" s="168"/>
      <c r="M463" s="172"/>
      <c r="T463" s="173"/>
      <c r="AT463" s="169" t="s">
        <v>193</v>
      </c>
      <c r="AU463" s="169" t="s">
        <v>92</v>
      </c>
      <c r="AV463" s="13" t="s">
        <v>84</v>
      </c>
      <c r="AW463" s="13" t="s">
        <v>32</v>
      </c>
      <c r="AX463" s="13" t="s">
        <v>76</v>
      </c>
      <c r="AY463" s="169" t="s">
        <v>185</v>
      </c>
    </row>
    <row r="464" spans="2:65" s="12" customFormat="1">
      <c r="B464" s="150"/>
      <c r="D464" s="151" t="s">
        <v>193</v>
      </c>
      <c r="E464" s="152" t="s">
        <v>1</v>
      </c>
      <c r="F464" s="153" t="s">
        <v>625</v>
      </c>
      <c r="H464" s="154">
        <v>9.9179999999999993</v>
      </c>
      <c r="I464" s="155"/>
      <c r="L464" s="150"/>
      <c r="M464" s="156"/>
      <c r="T464" s="157"/>
      <c r="AT464" s="152" t="s">
        <v>193</v>
      </c>
      <c r="AU464" s="152" t="s">
        <v>92</v>
      </c>
      <c r="AV464" s="12" t="s">
        <v>92</v>
      </c>
      <c r="AW464" s="12" t="s">
        <v>32</v>
      </c>
      <c r="AX464" s="12" t="s">
        <v>76</v>
      </c>
      <c r="AY464" s="152" t="s">
        <v>185</v>
      </c>
    </row>
    <row r="465" spans="2:65" s="14" customFormat="1">
      <c r="B465" s="174"/>
      <c r="D465" s="151" t="s">
        <v>193</v>
      </c>
      <c r="E465" s="175" t="s">
        <v>1</v>
      </c>
      <c r="F465" s="176" t="s">
        <v>265</v>
      </c>
      <c r="H465" s="177">
        <v>9.9179999999999993</v>
      </c>
      <c r="I465" s="178"/>
      <c r="L465" s="174"/>
      <c r="M465" s="179"/>
      <c r="T465" s="180"/>
      <c r="AT465" s="175" t="s">
        <v>193</v>
      </c>
      <c r="AU465" s="175" t="s">
        <v>92</v>
      </c>
      <c r="AV465" s="14" t="s">
        <v>191</v>
      </c>
      <c r="AW465" s="14" t="s">
        <v>32</v>
      </c>
      <c r="AX465" s="14" t="s">
        <v>84</v>
      </c>
      <c r="AY465" s="175" t="s">
        <v>185</v>
      </c>
    </row>
    <row r="466" spans="2:65" s="1" customFormat="1" ht="33" customHeight="1">
      <c r="B466" s="136"/>
      <c r="C466" s="137" t="s">
        <v>657</v>
      </c>
      <c r="D466" s="137" t="s">
        <v>187</v>
      </c>
      <c r="E466" s="138" t="s">
        <v>658</v>
      </c>
      <c r="F466" s="139" t="s">
        <v>659</v>
      </c>
      <c r="G466" s="140" t="s">
        <v>190</v>
      </c>
      <c r="H466" s="141">
        <v>925.88599999999997</v>
      </c>
      <c r="I466" s="142"/>
      <c r="J466" s="143">
        <f>ROUND(I466*H466,2)</f>
        <v>0</v>
      </c>
      <c r="K466" s="139" t="s">
        <v>198</v>
      </c>
      <c r="L466" s="32"/>
      <c r="M466" s="144" t="s">
        <v>1</v>
      </c>
      <c r="N466" s="145" t="s">
        <v>42</v>
      </c>
      <c r="P466" s="146">
        <f>O466*H466</f>
        <v>0</v>
      </c>
      <c r="Q466" s="146">
        <v>2.9700000000000001E-2</v>
      </c>
      <c r="R466" s="146">
        <f>Q466*H466</f>
        <v>27.498814199999998</v>
      </c>
      <c r="S466" s="146">
        <v>0</v>
      </c>
      <c r="T466" s="147">
        <f>S466*H466</f>
        <v>0</v>
      </c>
      <c r="AR466" s="148" t="s">
        <v>191</v>
      </c>
      <c r="AT466" s="148" t="s">
        <v>187</v>
      </c>
      <c r="AU466" s="148" t="s">
        <v>92</v>
      </c>
      <c r="AY466" s="17" t="s">
        <v>185</v>
      </c>
      <c r="BE466" s="149">
        <f>IF(N466="základní",J466,0)</f>
        <v>0</v>
      </c>
      <c r="BF466" s="149">
        <f>IF(N466="snížená",J466,0)</f>
        <v>0</v>
      </c>
      <c r="BG466" s="149">
        <f>IF(N466="zákl. přenesená",J466,0)</f>
        <v>0</v>
      </c>
      <c r="BH466" s="149">
        <f>IF(N466="sníž. přenesená",J466,0)</f>
        <v>0</v>
      </c>
      <c r="BI466" s="149">
        <f>IF(N466="nulová",J466,0)</f>
        <v>0</v>
      </c>
      <c r="BJ466" s="17" t="s">
        <v>92</v>
      </c>
      <c r="BK466" s="149">
        <f>ROUND(I466*H466,2)</f>
        <v>0</v>
      </c>
      <c r="BL466" s="17" t="s">
        <v>191</v>
      </c>
      <c r="BM466" s="148" t="s">
        <v>660</v>
      </c>
    </row>
    <row r="467" spans="2:65" s="13" customFormat="1">
      <c r="B467" s="168"/>
      <c r="D467" s="151" t="s">
        <v>193</v>
      </c>
      <c r="E467" s="169" t="s">
        <v>1</v>
      </c>
      <c r="F467" s="170" t="s">
        <v>634</v>
      </c>
      <c r="H467" s="169" t="s">
        <v>1</v>
      </c>
      <c r="I467" s="171"/>
      <c r="L467" s="168"/>
      <c r="M467" s="172"/>
      <c r="T467" s="173"/>
      <c r="AT467" s="169" t="s">
        <v>193</v>
      </c>
      <c r="AU467" s="169" t="s">
        <v>92</v>
      </c>
      <c r="AV467" s="13" t="s">
        <v>84</v>
      </c>
      <c r="AW467" s="13" t="s">
        <v>32</v>
      </c>
      <c r="AX467" s="13" t="s">
        <v>76</v>
      </c>
      <c r="AY467" s="169" t="s">
        <v>185</v>
      </c>
    </row>
    <row r="468" spans="2:65" s="12" customFormat="1">
      <c r="B468" s="150"/>
      <c r="D468" s="151" t="s">
        <v>193</v>
      </c>
      <c r="E468" s="152" t="s">
        <v>1</v>
      </c>
      <c r="F468" s="153" t="s">
        <v>644</v>
      </c>
      <c r="H468" s="154">
        <v>15.6</v>
      </c>
      <c r="I468" s="155"/>
      <c r="L468" s="150"/>
      <c r="M468" s="156"/>
      <c r="T468" s="157"/>
      <c r="AT468" s="152" t="s">
        <v>193</v>
      </c>
      <c r="AU468" s="152" t="s">
        <v>92</v>
      </c>
      <c r="AV468" s="12" t="s">
        <v>92</v>
      </c>
      <c r="AW468" s="12" t="s">
        <v>32</v>
      </c>
      <c r="AX468" s="12" t="s">
        <v>76</v>
      </c>
      <c r="AY468" s="152" t="s">
        <v>185</v>
      </c>
    </row>
    <row r="469" spans="2:65" s="13" customFormat="1">
      <c r="B469" s="168"/>
      <c r="D469" s="151" t="s">
        <v>193</v>
      </c>
      <c r="E469" s="169" t="s">
        <v>1</v>
      </c>
      <c r="F469" s="170" t="s">
        <v>636</v>
      </c>
      <c r="H469" s="169" t="s">
        <v>1</v>
      </c>
      <c r="I469" s="171"/>
      <c r="L469" s="168"/>
      <c r="M469" s="172"/>
      <c r="T469" s="173"/>
      <c r="AT469" s="169" t="s">
        <v>193</v>
      </c>
      <c r="AU469" s="169" t="s">
        <v>92</v>
      </c>
      <c r="AV469" s="13" t="s">
        <v>84</v>
      </c>
      <c r="AW469" s="13" t="s">
        <v>32</v>
      </c>
      <c r="AX469" s="13" t="s">
        <v>76</v>
      </c>
      <c r="AY469" s="169" t="s">
        <v>185</v>
      </c>
    </row>
    <row r="470" spans="2:65" s="12" customFormat="1">
      <c r="B470" s="150"/>
      <c r="D470" s="151" t="s">
        <v>193</v>
      </c>
      <c r="E470" s="152" t="s">
        <v>1</v>
      </c>
      <c r="F470" s="153" t="s">
        <v>645</v>
      </c>
      <c r="H470" s="154">
        <v>540.6</v>
      </c>
      <c r="I470" s="155"/>
      <c r="L470" s="150"/>
      <c r="M470" s="156"/>
      <c r="T470" s="157"/>
      <c r="AT470" s="152" t="s">
        <v>193</v>
      </c>
      <c r="AU470" s="152" t="s">
        <v>92</v>
      </c>
      <c r="AV470" s="12" t="s">
        <v>92</v>
      </c>
      <c r="AW470" s="12" t="s">
        <v>32</v>
      </c>
      <c r="AX470" s="12" t="s">
        <v>76</v>
      </c>
      <c r="AY470" s="152" t="s">
        <v>185</v>
      </c>
    </row>
    <row r="471" spans="2:65" s="13" customFormat="1">
      <c r="B471" s="168"/>
      <c r="D471" s="151" t="s">
        <v>193</v>
      </c>
      <c r="E471" s="169" t="s">
        <v>1</v>
      </c>
      <c r="F471" s="170" t="s">
        <v>638</v>
      </c>
      <c r="H471" s="169" t="s">
        <v>1</v>
      </c>
      <c r="I471" s="171"/>
      <c r="L471" s="168"/>
      <c r="M471" s="172"/>
      <c r="T471" s="173"/>
      <c r="AT471" s="169" t="s">
        <v>193</v>
      </c>
      <c r="AU471" s="169" t="s">
        <v>92</v>
      </c>
      <c r="AV471" s="13" t="s">
        <v>84</v>
      </c>
      <c r="AW471" s="13" t="s">
        <v>32</v>
      </c>
      <c r="AX471" s="13" t="s">
        <v>76</v>
      </c>
      <c r="AY471" s="169" t="s">
        <v>185</v>
      </c>
    </row>
    <row r="472" spans="2:65" s="12" customFormat="1">
      <c r="B472" s="150"/>
      <c r="D472" s="151" t="s">
        <v>193</v>
      </c>
      <c r="E472" s="152" t="s">
        <v>1</v>
      </c>
      <c r="F472" s="153" t="s">
        <v>661</v>
      </c>
      <c r="H472" s="154">
        <v>284.3</v>
      </c>
      <c r="I472" s="155"/>
      <c r="L472" s="150"/>
      <c r="M472" s="156"/>
      <c r="T472" s="157"/>
      <c r="AT472" s="152" t="s">
        <v>193</v>
      </c>
      <c r="AU472" s="152" t="s">
        <v>92</v>
      </c>
      <c r="AV472" s="12" t="s">
        <v>92</v>
      </c>
      <c r="AW472" s="12" t="s">
        <v>32</v>
      </c>
      <c r="AX472" s="12" t="s">
        <v>76</v>
      </c>
      <c r="AY472" s="152" t="s">
        <v>185</v>
      </c>
    </row>
    <row r="473" spans="2:65" s="13" customFormat="1">
      <c r="B473" s="168"/>
      <c r="D473" s="151" t="s">
        <v>193</v>
      </c>
      <c r="E473" s="169" t="s">
        <v>1</v>
      </c>
      <c r="F473" s="170" t="s">
        <v>662</v>
      </c>
      <c r="H473" s="169" t="s">
        <v>1</v>
      </c>
      <c r="I473" s="171"/>
      <c r="L473" s="168"/>
      <c r="M473" s="172"/>
      <c r="T473" s="173"/>
      <c r="AT473" s="169" t="s">
        <v>193</v>
      </c>
      <c r="AU473" s="169" t="s">
        <v>92</v>
      </c>
      <c r="AV473" s="13" t="s">
        <v>84</v>
      </c>
      <c r="AW473" s="13" t="s">
        <v>32</v>
      </c>
      <c r="AX473" s="13" t="s">
        <v>76</v>
      </c>
      <c r="AY473" s="169" t="s">
        <v>185</v>
      </c>
    </row>
    <row r="474" spans="2:65" s="12" customFormat="1">
      <c r="B474" s="150"/>
      <c r="D474" s="151" t="s">
        <v>193</v>
      </c>
      <c r="E474" s="152" t="s">
        <v>1</v>
      </c>
      <c r="F474" s="153" t="s">
        <v>663</v>
      </c>
      <c r="H474" s="154">
        <v>75.468000000000004</v>
      </c>
      <c r="I474" s="155"/>
      <c r="L474" s="150"/>
      <c r="M474" s="156"/>
      <c r="T474" s="157"/>
      <c r="AT474" s="152" t="s">
        <v>193</v>
      </c>
      <c r="AU474" s="152" t="s">
        <v>92</v>
      </c>
      <c r="AV474" s="12" t="s">
        <v>92</v>
      </c>
      <c r="AW474" s="12" t="s">
        <v>32</v>
      </c>
      <c r="AX474" s="12" t="s">
        <v>76</v>
      </c>
      <c r="AY474" s="152" t="s">
        <v>185</v>
      </c>
    </row>
    <row r="475" spans="2:65" s="13" customFormat="1">
      <c r="B475" s="168"/>
      <c r="D475" s="151" t="s">
        <v>193</v>
      </c>
      <c r="E475" s="169" t="s">
        <v>1</v>
      </c>
      <c r="F475" s="170" t="s">
        <v>624</v>
      </c>
      <c r="H475" s="169" t="s">
        <v>1</v>
      </c>
      <c r="I475" s="171"/>
      <c r="L475" s="168"/>
      <c r="M475" s="172"/>
      <c r="T475" s="173"/>
      <c r="AT475" s="169" t="s">
        <v>193</v>
      </c>
      <c r="AU475" s="169" t="s">
        <v>92</v>
      </c>
      <c r="AV475" s="13" t="s">
        <v>84</v>
      </c>
      <c r="AW475" s="13" t="s">
        <v>32</v>
      </c>
      <c r="AX475" s="13" t="s">
        <v>76</v>
      </c>
      <c r="AY475" s="169" t="s">
        <v>185</v>
      </c>
    </row>
    <row r="476" spans="2:65" s="12" customFormat="1">
      <c r="B476" s="150"/>
      <c r="D476" s="151" t="s">
        <v>193</v>
      </c>
      <c r="E476" s="152" t="s">
        <v>1</v>
      </c>
      <c r="F476" s="153" t="s">
        <v>625</v>
      </c>
      <c r="H476" s="154">
        <v>9.9179999999999993</v>
      </c>
      <c r="I476" s="155"/>
      <c r="L476" s="150"/>
      <c r="M476" s="156"/>
      <c r="T476" s="157"/>
      <c r="AT476" s="152" t="s">
        <v>193</v>
      </c>
      <c r="AU476" s="152" t="s">
        <v>92</v>
      </c>
      <c r="AV476" s="12" t="s">
        <v>92</v>
      </c>
      <c r="AW476" s="12" t="s">
        <v>32</v>
      </c>
      <c r="AX476" s="12" t="s">
        <v>76</v>
      </c>
      <c r="AY476" s="152" t="s">
        <v>185</v>
      </c>
    </row>
    <row r="477" spans="2:65" s="14" customFormat="1">
      <c r="B477" s="174"/>
      <c r="D477" s="151" t="s">
        <v>193</v>
      </c>
      <c r="E477" s="175" t="s">
        <v>1</v>
      </c>
      <c r="F477" s="176" t="s">
        <v>265</v>
      </c>
      <c r="H477" s="177">
        <v>925.88599999999997</v>
      </c>
      <c r="I477" s="178"/>
      <c r="L477" s="174"/>
      <c r="M477" s="179"/>
      <c r="T477" s="180"/>
      <c r="AT477" s="175" t="s">
        <v>193</v>
      </c>
      <c r="AU477" s="175" t="s">
        <v>92</v>
      </c>
      <c r="AV477" s="14" t="s">
        <v>191</v>
      </c>
      <c r="AW477" s="14" t="s">
        <v>32</v>
      </c>
      <c r="AX477" s="14" t="s">
        <v>84</v>
      </c>
      <c r="AY477" s="175" t="s">
        <v>185</v>
      </c>
    </row>
    <row r="478" spans="2:65" s="1" customFormat="1" ht="24.2" customHeight="1">
      <c r="B478" s="136"/>
      <c r="C478" s="137" t="s">
        <v>664</v>
      </c>
      <c r="D478" s="137" t="s">
        <v>187</v>
      </c>
      <c r="E478" s="138" t="s">
        <v>665</v>
      </c>
      <c r="F478" s="139" t="s">
        <v>666</v>
      </c>
      <c r="G478" s="140" t="s">
        <v>190</v>
      </c>
      <c r="H478" s="141">
        <v>346.95800000000003</v>
      </c>
      <c r="I478" s="142"/>
      <c r="J478" s="143">
        <f>ROUND(I478*H478,2)</f>
        <v>0</v>
      </c>
      <c r="K478" s="139" t="s">
        <v>198</v>
      </c>
      <c r="L478" s="32"/>
      <c r="M478" s="144" t="s">
        <v>1</v>
      </c>
      <c r="N478" s="145" t="s">
        <v>42</v>
      </c>
      <c r="P478" s="146">
        <f>O478*H478</f>
        <v>0</v>
      </c>
      <c r="Q478" s="146">
        <v>2.5999999999999998E-4</v>
      </c>
      <c r="R478" s="146">
        <f>Q478*H478</f>
        <v>9.0209079999999997E-2</v>
      </c>
      <c r="S478" s="146">
        <v>0</v>
      </c>
      <c r="T478" s="147">
        <f>S478*H478</f>
        <v>0</v>
      </c>
      <c r="AR478" s="148" t="s">
        <v>191</v>
      </c>
      <c r="AT478" s="148" t="s">
        <v>187</v>
      </c>
      <c r="AU478" s="148" t="s">
        <v>92</v>
      </c>
      <c r="AY478" s="17" t="s">
        <v>185</v>
      </c>
      <c r="BE478" s="149">
        <f>IF(N478="základní",J478,0)</f>
        <v>0</v>
      </c>
      <c r="BF478" s="149">
        <f>IF(N478="snížená",J478,0)</f>
        <v>0</v>
      </c>
      <c r="BG478" s="149">
        <f>IF(N478="zákl. přenesená",J478,0)</f>
        <v>0</v>
      </c>
      <c r="BH478" s="149">
        <f>IF(N478="sníž. přenesená",J478,0)</f>
        <v>0</v>
      </c>
      <c r="BI478" s="149">
        <f>IF(N478="nulová",J478,0)</f>
        <v>0</v>
      </c>
      <c r="BJ478" s="17" t="s">
        <v>92</v>
      </c>
      <c r="BK478" s="149">
        <f>ROUND(I478*H478,2)</f>
        <v>0</v>
      </c>
      <c r="BL478" s="17" t="s">
        <v>191</v>
      </c>
      <c r="BM478" s="148" t="s">
        <v>667</v>
      </c>
    </row>
    <row r="479" spans="2:65" s="13" customFormat="1">
      <c r="B479" s="168"/>
      <c r="D479" s="151" t="s">
        <v>193</v>
      </c>
      <c r="E479" s="169" t="s">
        <v>1</v>
      </c>
      <c r="F479" s="170" t="s">
        <v>668</v>
      </c>
      <c r="H479" s="169" t="s">
        <v>1</v>
      </c>
      <c r="I479" s="171"/>
      <c r="L479" s="168"/>
      <c r="M479" s="172"/>
      <c r="T479" s="173"/>
      <c r="AT479" s="169" t="s">
        <v>193</v>
      </c>
      <c r="AU479" s="169" t="s">
        <v>92</v>
      </c>
      <c r="AV479" s="13" t="s">
        <v>84</v>
      </c>
      <c r="AW479" s="13" t="s">
        <v>32</v>
      </c>
      <c r="AX479" s="13" t="s">
        <v>76</v>
      </c>
      <c r="AY479" s="169" t="s">
        <v>185</v>
      </c>
    </row>
    <row r="480" spans="2:65" s="13" customFormat="1">
      <c r="B480" s="168"/>
      <c r="D480" s="151" t="s">
        <v>193</v>
      </c>
      <c r="E480" s="169" t="s">
        <v>1</v>
      </c>
      <c r="F480" s="170" t="s">
        <v>309</v>
      </c>
      <c r="H480" s="169" t="s">
        <v>1</v>
      </c>
      <c r="I480" s="171"/>
      <c r="L480" s="168"/>
      <c r="M480" s="172"/>
      <c r="T480" s="173"/>
      <c r="AT480" s="169" t="s">
        <v>193</v>
      </c>
      <c r="AU480" s="169" t="s">
        <v>92</v>
      </c>
      <c r="AV480" s="13" t="s">
        <v>84</v>
      </c>
      <c r="AW480" s="13" t="s">
        <v>32</v>
      </c>
      <c r="AX480" s="13" t="s">
        <v>76</v>
      </c>
      <c r="AY480" s="169" t="s">
        <v>185</v>
      </c>
    </row>
    <row r="481" spans="2:65" s="12" customFormat="1">
      <c r="B481" s="150"/>
      <c r="D481" s="151" t="s">
        <v>193</v>
      </c>
      <c r="E481" s="152" t="s">
        <v>1</v>
      </c>
      <c r="F481" s="153" t="s">
        <v>669</v>
      </c>
      <c r="H481" s="154">
        <v>64.944000000000003</v>
      </c>
      <c r="I481" s="155"/>
      <c r="L481" s="150"/>
      <c r="M481" s="156"/>
      <c r="T481" s="157"/>
      <c r="AT481" s="152" t="s">
        <v>193</v>
      </c>
      <c r="AU481" s="152" t="s">
        <v>92</v>
      </c>
      <c r="AV481" s="12" t="s">
        <v>92</v>
      </c>
      <c r="AW481" s="12" t="s">
        <v>32</v>
      </c>
      <c r="AX481" s="12" t="s">
        <v>76</v>
      </c>
      <c r="AY481" s="152" t="s">
        <v>185</v>
      </c>
    </row>
    <row r="482" spans="2:65" s="13" customFormat="1">
      <c r="B482" s="168"/>
      <c r="D482" s="151" t="s">
        <v>193</v>
      </c>
      <c r="E482" s="169" t="s">
        <v>1</v>
      </c>
      <c r="F482" s="170" t="s">
        <v>670</v>
      </c>
      <c r="H482" s="169" t="s">
        <v>1</v>
      </c>
      <c r="I482" s="171"/>
      <c r="L482" s="168"/>
      <c r="M482" s="172"/>
      <c r="T482" s="173"/>
      <c r="AT482" s="169" t="s">
        <v>193</v>
      </c>
      <c r="AU482" s="169" t="s">
        <v>92</v>
      </c>
      <c r="AV482" s="13" t="s">
        <v>84</v>
      </c>
      <c r="AW482" s="13" t="s">
        <v>32</v>
      </c>
      <c r="AX482" s="13" t="s">
        <v>76</v>
      </c>
      <c r="AY482" s="169" t="s">
        <v>185</v>
      </c>
    </row>
    <row r="483" spans="2:65" s="12" customFormat="1">
      <c r="B483" s="150"/>
      <c r="D483" s="151" t="s">
        <v>193</v>
      </c>
      <c r="E483" s="152" t="s">
        <v>1</v>
      </c>
      <c r="F483" s="153" t="s">
        <v>671</v>
      </c>
      <c r="H483" s="154">
        <v>180.256</v>
      </c>
      <c r="I483" s="155"/>
      <c r="L483" s="150"/>
      <c r="M483" s="156"/>
      <c r="T483" s="157"/>
      <c r="AT483" s="152" t="s">
        <v>193</v>
      </c>
      <c r="AU483" s="152" t="s">
        <v>92</v>
      </c>
      <c r="AV483" s="12" t="s">
        <v>92</v>
      </c>
      <c r="AW483" s="12" t="s">
        <v>32</v>
      </c>
      <c r="AX483" s="12" t="s">
        <v>76</v>
      </c>
      <c r="AY483" s="152" t="s">
        <v>185</v>
      </c>
    </row>
    <row r="484" spans="2:65" s="13" customFormat="1">
      <c r="B484" s="168"/>
      <c r="D484" s="151" t="s">
        <v>193</v>
      </c>
      <c r="E484" s="169" t="s">
        <v>1</v>
      </c>
      <c r="F484" s="170" t="s">
        <v>668</v>
      </c>
      <c r="H484" s="169" t="s">
        <v>1</v>
      </c>
      <c r="I484" s="171"/>
      <c r="L484" s="168"/>
      <c r="M484" s="172"/>
      <c r="T484" s="173"/>
      <c r="AT484" s="169" t="s">
        <v>193</v>
      </c>
      <c r="AU484" s="169" t="s">
        <v>92</v>
      </c>
      <c r="AV484" s="13" t="s">
        <v>84</v>
      </c>
      <c r="AW484" s="13" t="s">
        <v>32</v>
      </c>
      <c r="AX484" s="13" t="s">
        <v>76</v>
      </c>
      <c r="AY484" s="169" t="s">
        <v>185</v>
      </c>
    </row>
    <row r="485" spans="2:65" s="12" customFormat="1">
      <c r="B485" s="150"/>
      <c r="D485" s="151" t="s">
        <v>193</v>
      </c>
      <c r="E485" s="152" t="s">
        <v>1</v>
      </c>
      <c r="F485" s="153" t="s">
        <v>672</v>
      </c>
      <c r="H485" s="154">
        <v>101.758</v>
      </c>
      <c r="I485" s="155"/>
      <c r="L485" s="150"/>
      <c r="M485" s="156"/>
      <c r="T485" s="157"/>
      <c r="AT485" s="152" t="s">
        <v>193</v>
      </c>
      <c r="AU485" s="152" t="s">
        <v>92</v>
      </c>
      <c r="AV485" s="12" t="s">
        <v>92</v>
      </c>
      <c r="AW485" s="12" t="s">
        <v>32</v>
      </c>
      <c r="AX485" s="12" t="s">
        <v>76</v>
      </c>
      <c r="AY485" s="152" t="s">
        <v>185</v>
      </c>
    </row>
    <row r="486" spans="2:65" s="14" customFormat="1">
      <c r="B486" s="174"/>
      <c r="D486" s="151" t="s">
        <v>193</v>
      </c>
      <c r="E486" s="175" t="s">
        <v>1</v>
      </c>
      <c r="F486" s="176" t="s">
        <v>265</v>
      </c>
      <c r="H486" s="177">
        <v>346.95799999999997</v>
      </c>
      <c r="I486" s="178"/>
      <c r="L486" s="174"/>
      <c r="M486" s="179"/>
      <c r="T486" s="180"/>
      <c r="AT486" s="175" t="s">
        <v>193</v>
      </c>
      <c r="AU486" s="175" t="s">
        <v>92</v>
      </c>
      <c r="AV486" s="14" t="s">
        <v>191</v>
      </c>
      <c r="AW486" s="14" t="s">
        <v>32</v>
      </c>
      <c r="AX486" s="14" t="s">
        <v>84</v>
      </c>
      <c r="AY486" s="175" t="s">
        <v>185</v>
      </c>
    </row>
    <row r="487" spans="2:65" s="1" customFormat="1" ht="24.2" customHeight="1">
      <c r="B487" s="136"/>
      <c r="C487" s="137" t="s">
        <v>673</v>
      </c>
      <c r="D487" s="137" t="s">
        <v>187</v>
      </c>
      <c r="E487" s="138" t="s">
        <v>674</v>
      </c>
      <c r="F487" s="139" t="s">
        <v>675</v>
      </c>
      <c r="G487" s="140" t="s">
        <v>190</v>
      </c>
      <c r="H487" s="141">
        <v>882.34</v>
      </c>
      <c r="I487" s="142"/>
      <c r="J487" s="143">
        <f>ROUND(I487*H487,2)</f>
        <v>0</v>
      </c>
      <c r="K487" s="139" t="s">
        <v>1</v>
      </c>
      <c r="L487" s="32"/>
      <c r="M487" s="144" t="s">
        <v>1</v>
      </c>
      <c r="N487" s="145" t="s">
        <v>42</v>
      </c>
      <c r="P487" s="146">
        <f>O487*H487</f>
        <v>0</v>
      </c>
      <c r="Q487" s="146">
        <v>2.5999999999999998E-4</v>
      </c>
      <c r="R487" s="146">
        <f>Q487*H487</f>
        <v>0.22940839999999998</v>
      </c>
      <c r="S487" s="146">
        <v>0</v>
      </c>
      <c r="T487" s="147">
        <f>S487*H487</f>
        <v>0</v>
      </c>
      <c r="AR487" s="148" t="s">
        <v>191</v>
      </c>
      <c r="AT487" s="148" t="s">
        <v>187</v>
      </c>
      <c r="AU487" s="148" t="s">
        <v>92</v>
      </c>
      <c r="AY487" s="17" t="s">
        <v>185</v>
      </c>
      <c r="BE487" s="149">
        <f>IF(N487="základní",J487,0)</f>
        <v>0</v>
      </c>
      <c r="BF487" s="149">
        <f>IF(N487="snížená",J487,0)</f>
        <v>0</v>
      </c>
      <c r="BG487" s="149">
        <f>IF(N487="zákl. přenesená",J487,0)</f>
        <v>0</v>
      </c>
      <c r="BH487" s="149">
        <f>IF(N487="sníž. přenesená",J487,0)</f>
        <v>0</v>
      </c>
      <c r="BI487" s="149">
        <f>IF(N487="nulová",J487,0)</f>
        <v>0</v>
      </c>
      <c r="BJ487" s="17" t="s">
        <v>92</v>
      </c>
      <c r="BK487" s="149">
        <f>ROUND(I487*H487,2)</f>
        <v>0</v>
      </c>
      <c r="BL487" s="17" t="s">
        <v>191</v>
      </c>
      <c r="BM487" s="148" t="s">
        <v>676</v>
      </c>
    </row>
    <row r="488" spans="2:65" s="13" customFormat="1">
      <c r="B488" s="168"/>
      <c r="D488" s="151" t="s">
        <v>193</v>
      </c>
      <c r="E488" s="169" t="s">
        <v>1</v>
      </c>
      <c r="F488" s="170" t="s">
        <v>677</v>
      </c>
      <c r="H488" s="169" t="s">
        <v>1</v>
      </c>
      <c r="I488" s="171"/>
      <c r="L488" s="168"/>
      <c r="M488" s="172"/>
      <c r="T488" s="173"/>
      <c r="AT488" s="169" t="s">
        <v>193</v>
      </c>
      <c r="AU488" s="169" t="s">
        <v>92</v>
      </c>
      <c r="AV488" s="13" t="s">
        <v>84</v>
      </c>
      <c r="AW488" s="13" t="s">
        <v>32</v>
      </c>
      <c r="AX488" s="13" t="s">
        <v>76</v>
      </c>
      <c r="AY488" s="169" t="s">
        <v>185</v>
      </c>
    </row>
    <row r="489" spans="2:65" s="12" customFormat="1">
      <c r="B489" s="150"/>
      <c r="D489" s="151" t="s">
        <v>193</v>
      </c>
      <c r="E489" s="152" t="s">
        <v>1</v>
      </c>
      <c r="F489" s="153" t="s">
        <v>678</v>
      </c>
      <c r="H489" s="154">
        <v>882.34</v>
      </c>
      <c r="I489" s="155"/>
      <c r="L489" s="150"/>
      <c r="M489" s="156"/>
      <c r="T489" s="157"/>
      <c r="AT489" s="152" t="s">
        <v>193</v>
      </c>
      <c r="AU489" s="152" t="s">
        <v>92</v>
      </c>
      <c r="AV489" s="12" t="s">
        <v>92</v>
      </c>
      <c r="AW489" s="12" t="s">
        <v>32</v>
      </c>
      <c r="AX489" s="12" t="s">
        <v>84</v>
      </c>
      <c r="AY489" s="152" t="s">
        <v>185</v>
      </c>
    </row>
    <row r="490" spans="2:65" s="1" customFormat="1" ht="21.75" customHeight="1">
      <c r="B490" s="136"/>
      <c r="C490" s="137" t="s">
        <v>679</v>
      </c>
      <c r="D490" s="137" t="s">
        <v>187</v>
      </c>
      <c r="E490" s="138" t="s">
        <v>680</v>
      </c>
      <c r="F490" s="139" t="s">
        <v>681</v>
      </c>
      <c r="G490" s="140" t="s">
        <v>190</v>
      </c>
      <c r="H490" s="141">
        <v>101.758</v>
      </c>
      <c r="I490" s="142"/>
      <c r="J490" s="143">
        <f>ROUND(I490*H490,2)</f>
        <v>0</v>
      </c>
      <c r="K490" s="139" t="s">
        <v>198</v>
      </c>
      <c r="L490" s="32"/>
      <c r="M490" s="144" t="s">
        <v>1</v>
      </c>
      <c r="N490" s="145" t="s">
        <v>42</v>
      </c>
      <c r="P490" s="146">
        <f>O490*H490</f>
        <v>0</v>
      </c>
      <c r="Q490" s="146">
        <v>4.3800000000000002E-3</v>
      </c>
      <c r="R490" s="146">
        <f>Q490*H490</f>
        <v>0.44570004000000002</v>
      </c>
      <c r="S490" s="146">
        <v>0</v>
      </c>
      <c r="T490" s="147">
        <f>S490*H490</f>
        <v>0</v>
      </c>
      <c r="AR490" s="148" t="s">
        <v>191</v>
      </c>
      <c r="AT490" s="148" t="s">
        <v>187</v>
      </c>
      <c r="AU490" s="148" t="s">
        <v>92</v>
      </c>
      <c r="AY490" s="17" t="s">
        <v>185</v>
      </c>
      <c r="BE490" s="149">
        <f>IF(N490="základní",J490,0)</f>
        <v>0</v>
      </c>
      <c r="BF490" s="149">
        <f>IF(N490="snížená",J490,0)</f>
        <v>0</v>
      </c>
      <c r="BG490" s="149">
        <f>IF(N490="zákl. přenesená",J490,0)</f>
        <v>0</v>
      </c>
      <c r="BH490" s="149">
        <f>IF(N490="sníž. přenesená",J490,0)</f>
        <v>0</v>
      </c>
      <c r="BI490" s="149">
        <f>IF(N490="nulová",J490,0)</f>
        <v>0</v>
      </c>
      <c r="BJ490" s="17" t="s">
        <v>92</v>
      </c>
      <c r="BK490" s="149">
        <f>ROUND(I490*H490,2)</f>
        <v>0</v>
      </c>
      <c r="BL490" s="17" t="s">
        <v>191</v>
      </c>
      <c r="BM490" s="148" t="s">
        <v>682</v>
      </c>
    </row>
    <row r="491" spans="2:65" s="13" customFormat="1">
      <c r="B491" s="168"/>
      <c r="D491" s="151" t="s">
        <v>193</v>
      </c>
      <c r="E491" s="169" t="s">
        <v>1</v>
      </c>
      <c r="F491" s="170" t="s">
        <v>424</v>
      </c>
      <c r="H491" s="169" t="s">
        <v>1</v>
      </c>
      <c r="I491" s="171"/>
      <c r="L491" s="168"/>
      <c r="M491" s="172"/>
      <c r="T491" s="173"/>
      <c r="AT491" s="169" t="s">
        <v>193</v>
      </c>
      <c r="AU491" s="169" t="s">
        <v>92</v>
      </c>
      <c r="AV491" s="13" t="s">
        <v>84</v>
      </c>
      <c r="AW491" s="13" t="s">
        <v>32</v>
      </c>
      <c r="AX491" s="13" t="s">
        <v>76</v>
      </c>
      <c r="AY491" s="169" t="s">
        <v>185</v>
      </c>
    </row>
    <row r="492" spans="2:65" s="12" customFormat="1">
      <c r="B492" s="150"/>
      <c r="D492" s="151" t="s">
        <v>193</v>
      </c>
      <c r="E492" s="152" t="s">
        <v>1</v>
      </c>
      <c r="F492" s="153" t="s">
        <v>470</v>
      </c>
      <c r="H492" s="154">
        <v>101.758</v>
      </c>
      <c r="I492" s="155"/>
      <c r="L492" s="150"/>
      <c r="M492" s="156"/>
      <c r="T492" s="157"/>
      <c r="AT492" s="152" t="s">
        <v>193</v>
      </c>
      <c r="AU492" s="152" t="s">
        <v>92</v>
      </c>
      <c r="AV492" s="12" t="s">
        <v>92</v>
      </c>
      <c r="AW492" s="12" t="s">
        <v>32</v>
      </c>
      <c r="AX492" s="12" t="s">
        <v>84</v>
      </c>
      <c r="AY492" s="152" t="s">
        <v>185</v>
      </c>
    </row>
    <row r="493" spans="2:65" s="1" customFormat="1" ht="49.15" customHeight="1">
      <c r="B493" s="136"/>
      <c r="C493" s="137" t="s">
        <v>683</v>
      </c>
      <c r="D493" s="137" t="s">
        <v>187</v>
      </c>
      <c r="E493" s="138" t="s">
        <v>684</v>
      </c>
      <c r="F493" s="139" t="s">
        <v>685</v>
      </c>
      <c r="G493" s="140" t="s">
        <v>190</v>
      </c>
      <c r="H493" s="141">
        <v>882.33399999999995</v>
      </c>
      <c r="I493" s="142"/>
      <c r="J493" s="143">
        <f>ROUND(I493*H493,2)</f>
        <v>0</v>
      </c>
      <c r="K493" s="139" t="s">
        <v>1</v>
      </c>
      <c r="L493" s="32"/>
      <c r="M493" s="144" t="s">
        <v>1</v>
      </c>
      <c r="N493" s="145" t="s">
        <v>42</v>
      </c>
      <c r="P493" s="146">
        <f>O493*H493</f>
        <v>0</v>
      </c>
      <c r="Q493" s="146">
        <v>1.7330000000000002E-2</v>
      </c>
      <c r="R493" s="146">
        <f>Q493*H493</f>
        <v>15.290848220000001</v>
      </c>
      <c r="S493" s="146">
        <v>0</v>
      </c>
      <c r="T493" s="147">
        <f>S493*H493</f>
        <v>0</v>
      </c>
      <c r="AR493" s="148" t="s">
        <v>191</v>
      </c>
      <c r="AT493" s="148" t="s">
        <v>187</v>
      </c>
      <c r="AU493" s="148" t="s">
        <v>92</v>
      </c>
      <c r="AY493" s="17" t="s">
        <v>185</v>
      </c>
      <c r="BE493" s="149">
        <f>IF(N493="základní",J493,0)</f>
        <v>0</v>
      </c>
      <c r="BF493" s="149">
        <f>IF(N493="snížená",J493,0)</f>
        <v>0</v>
      </c>
      <c r="BG493" s="149">
        <f>IF(N493="zákl. přenesená",J493,0)</f>
        <v>0</v>
      </c>
      <c r="BH493" s="149">
        <f>IF(N493="sníž. přenesená",J493,0)</f>
        <v>0</v>
      </c>
      <c r="BI493" s="149">
        <f>IF(N493="nulová",J493,0)</f>
        <v>0</v>
      </c>
      <c r="BJ493" s="17" t="s">
        <v>92</v>
      </c>
      <c r="BK493" s="149">
        <f>ROUND(I493*H493,2)</f>
        <v>0</v>
      </c>
      <c r="BL493" s="17" t="s">
        <v>191</v>
      </c>
      <c r="BM493" s="148" t="s">
        <v>686</v>
      </c>
    </row>
    <row r="494" spans="2:65" s="12" customFormat="1">
      <c r="B494" s="150"/>
      <c r="D494" s="151" t="s">
        <v>193</v>
      </c>
      <c r="E494" s="152" t="s">
        <v>1</v>
      </c>
      <c r="F494" s="153" t="s">
        <v>687</v>
      </c>
      <c r="H494" s="154">
        <v>641.68399999999997</v>
      </c>
      <c r="I494" s="155"/>
      <c r="L494" s="150"/>
      <c r="M494" s="156"/>
      <c r="T494" s="157"/>
      <c r="AT494" s="152" t="s">
        <v>193</v>
      </c>
      <c r="AU494" s="152" t="s">
        <v>92</v>
      </c>
      <c r="AV494" s="12" t="s">
        <v>92</v>
      </c>
      <c r="AW494" s="12" t="s">
        <v>32</v>
      </c>
      <c r="AX494" s="12" t="s">
        <v>76</v>
      </c>
      <c r="AY494" s="152" t="s">
        <v>185</v>
      </c>
    </row>
    <row r="495" spans="2:65" s="12" customFormat="1" ht="22.5">
      <c r="B495" s="150"/>
      <c r="D495" s="151" t="s">
        <v>193</v>
      </c>
      <c r="E495" s="152" t="s">
        <v>1</v>
      </c>
      <c r="F495" s="153" t="s">
        <v>688</v>
      </c>
      <c r="H495" s="154">
        <v>176.387</v>
      </c>
      <c r="I495" s="155"/>
      <c r="L495" s="150"/>
      <c r="M495" s="156"/>
      <c r="T495" s="157"/>
      <c r="AT495" s="152" t="s">
        <v>193</v>
      </c>
      <c r="AU495" s="152" t="s">
        <v>92</v>
      </c>
      <c r="AV495" s="12" t="s">
        <v>92</v>
      </c>
      <c r="AW495" s="12" t="s">
        <v>32</v>
      </c>
      <c r="AX495" s="12" t="s">
        <v>76</v>
      </c>
      <c r="AY495" s="152" t="s">
        <v>185</v>
      </c>
    </row>
    <row r="496" spans="2:65" s="12" customFormat="1">
      <c r="B496" s="150"/>
      <c r="D496" s="151" t="s">
        <v>193</v>
      </c>
      <c r="E496" s="152" t="s">
        <v>1</v>
      </c>
      <c r="F496" s="153" t="s">
        <v>689</v>
      </c>
      <c r="H496" s="154">
        <v>-9.76</v>
      </c>
      <c r="I496" s="155"/>
      <c r="L496" s="150"/>
      <c r="M496" s="156"/>
      <c r="T496" s="157"/>
      <c r="AT496" s="152" t="s">
        <v>193</v>
      </c>
      <c r="AU496" s="152" t="s">
        <v>92</v>
      </c>
      <c r="AV496" s="12" t="s">
        <v>92</v>
      </c>
      <c r="AW496" s="12" t="s">
        <v>32</v>
      </c>
      <c r="AX496" s="12" t="s">
        <v>76</v>
      </c>
      <c r="AY496" s="152" t="s">
        <v>185</v>
      </c>
    </row>
    <row r="497" spans="2:65" s="12" customFormat="1">
      <c r="B497" s="150"/>
      <c r="D497" s="151" t="s">
        <v>193</v>
      </c>
      <c r="E497" s="152" t="s">
        <v>1</v>
      </c>
      <c r="F497" s="153" t="s">
        <v>690</v>
      </c>
      <c r="H497" s="154">
        <v>74.022999999999996</v>
      </c>
      <c r="I497" s="155"/>
      <c r="L497" s="150"/>
      <c r="M497" s="156"/>
      <c r="T497" s="157"/>
      <c r="AT497" s="152" t="s">
        <v>193</v>
      </c>
      <c r="AU497" s="152" t="s">
        <v>92</v>
      </c>
      <c r="AV497" s="12" t="s">
        <v>92</v>
      </c>
      <c r="AW497" s="12" t="s">
        <v>32</v>
      </c>
      <c r="AX497" s="12" t="s">
        <v>76</v>
      </c>
      <c r="AY497" s="152" t="s">
        <v>185</v>
      </c>
    </row>
    <row r="498" spans="2:65" s="14" customFormat="1">
      <c r="B498" s="174"/>
      <c r="D498" s="151" t="s">
        <v>193</v>
      </c>
      <c r="E498" s="175" t="s">
        <v>1</v>
      </c>
      <c r="F498" s="176" t="s">
        <v>265</v>
      </c>
      <c r="H498" s="177">
        <v>882.33399999999995</v>
      </c>
      <c r="I498" s="178"/>
      <c r="L498" s="174"/>
      <c r="M498" s="179"/>
      <c r="T498" s="180"/>
      <c r="AT498" s="175" t="s">
        <v>193</v>
      </c>
      <c r="AU498" s="175" t="s">
        <v>92</v>
      </c>
      <c r="AV498" s="14" t="s">
        <v>191</v>
      </c>
      <c r="AW498" s="14" t="s">
        <v>32</v>
      </c>
      <c r="AX498" s="14" t="s">
        <v>84</v>
      </c>
      <c r="AY498" s="175" t="s">
        <v>185</v>
      </c>
    </row>
    <row r="499" spans="2:65" s="1" customFormat="1" ht="21.75" customHeight="1">
      <c r="B499" s="136"/>
      <c r="C499" s="137" t="s">
        <v>691</v>
      </c>
      <c r="D499" s="137" t="s">
        <v>187</v>
      </c>
      <c r="E499" s="138" t="s">
        <v>692</v>
      </c>
      <c r="F499" s="139" t="s">
        <v>693</v>
      </c>
      <c r="G499" s="140" t="s">
        <v>190</v>
      </c>
      <c r="H499" s="141">
        <v>2068.5630000000001</v>
      </c>
      <c r="I499" s="142"/>
      <c r="J499" s="143">
        <f>ROUND(I499*H499,2)</f>
        <v>0</v>
      </c>
      <c r="K499" s="139" t="s">
        <v>1</v>
      </c>
      <c r="L499" s="32"/>
      <c r="M499" s="144" t="s">
        <v>1</v>
      </c>
      <c r="N499" s="145" t="s">
        <v>42</v>
      </c>
      <c r="P499" s="146">
        <f>O499*H499</f>
        <v>0</v>
      </c>
      <c r="Q499" s="146">
        <v>1.7330000000000002E-2</v>
      </c>
      <c r="R499" s="146">
        <f>Q499*H499</f>
        <v>35.848196790000003</v>
      </c>
      <c r="S499" s="146">
        <v>0</v>
      </c>
      <c r="T499" s="147">
        <f>S499*H499</f>
        <v>0</v>
      </c>
      <c r="AR499" s="148" t="s">
        <v>191</v>
      </c>
      <c r="AT499" s="148" t="s">
        <v>187</v>
      </c>
      <c r="AU499" s="148" t="s">
        <v>92</v>
      </c>
      <c r="AY499" s="17" t="s">
        <v>185</v>
      </c>
      <c r="BE499" s="149">
        <f>IF(N499="základní",J499,0)</f>
        <v>0</v>
      </c>
      <c r="BF499" s="149">
        <f>IF(N499="snížená",J499,0)</f>
        <v>0</v>
      </c>
      <c r="BG499" s="149">
        <f>IF(N499="zákl. přenesená",J499,0)</f>
        <v>0</v>
      </c>
      <c r="BH499" s="149">
        <f>IF(N499="sníž. přenesená",J499,0)</f>
        <v>0</v>
      </c>
      <c r="BI499" s="149">
        <f>IF(N499="nulová",J499,0)</f>
        <v>0</v>
      </c>
      <c r="BJ499" s="17" t="s">
        <v>92</v>
      </c>
      <c r="BK499" s="149">
        <f>ROUND(I499*H499,2)</f>
        <v>0</v>
      </c>
      <c r="BL499" s="17" t="s">
        <v>191</v>
      </c>
      <c r="BM499" s="148" t="s">
        <v>694</v>
      </c>
    </row>
    <row r="500" spans="2:65" s="13" customFormat="1">
      <c r="B500" s="168"/>
      <c r="D500" s="151" t="s">
        <v>193</v>
      </c>
      <c r="E500" s="169" t="s">
        <v>1</v>
      </c>
      <c r="F500" s="170" t="s">
        <v>668</v>
      </c>
      <c r="H500" s="169" t="s">
        <v>1</v>
      </c>
      <c r="I500" s="171"/>
      <c r="L500" s="168"/>
      <c r="M500" s="172"/>
      <c r="T500" s="173"/>
      <c r="AT500" s="169" t="s">
        <v>193</v>
      </c>
      <c r="AU500" s="169" t="s">
        <v>92</v>
      </c>
      <c r="AV500" s="13" t="s">
        <v>84</v>
      </c>
      <c r="AW500" s="13" t="s">
        <v>32</v>
      </c>
      <c r="AX500" s="13" t="s">
        <v>76</v>
      </c>
      <c r="AY500" s="169" t="s">
        <v>185</v>
      </c>
    </row>
    <row r="501" spans="2:65" s="13" customFormat="1">
      <c r="B501" s="168"/>
      <c r="D501" s="151" t="s">
        <v>193</v>
      </c>
      <c r="E501" s="169" t="s">
        <v>1</v>
      </c>
      <c r="F501" s="170" t="s">
        <v>654</v>
      </c>
      <c r="H501" s="169" t="s">
        <v>1</v>
      </c>
      <c r="I501" s="171"/>
      <c r="L501" s="168"/>
      <c r="M501" s="172"/>
      <c r="T501" s="173"/>
      <c r="AT501" s="169" t="s">
        <v>193</v>
      </c>
      <c r="AU501" s="169" t="s">
        <v>92</v>
      </c>
      <c r="AV501" s="13" t="s">
        <v>84</v>
      </c>
      <c r="AW501" s="13" t="s">
        <v>32</v>
      </c>
      <c r="AX501" s="13" t="s">
        <v>76</v>
      </c>
      <c r="AY501" s="169" t="s">
        <v>185</v>
      </c>
    </row>
    <row r="502" spans="2:65" s="13" customFormat="1" ht="22.5">
      <c r="B502" s="168"/>
      <c r="D502" s="151" t="s">
        <v>193</v>
      </c>
      <c r="E502" s="169" t="s">
        <v>1</v>
      </c>
      <c r="F502" s="170" t="s">
        <v>655</v>
      </c>
      <c r="H502" s="169" t="s">
        <v>1</v>
      </c>
      <c r="I502" s="171"/>
      <c r="L502" s="168"/>
      <c r="M502" s="172"/>
      <c r="T502" s="173"/>
      <c r="AT502" s="169" t="s">
        <v>193</v>
      </c>
      <c r="AU502" s="169" t="s">
        <v>92</v>
      </c>
      <c r="AV502" s="13" t="s">
        <v>84</v>
      </c>
      <c r="AW502" s="13" t="s">
        <v>32</v>
      </c>
      <c r="AX502" s="13" t="s">
        <v>76</v>
      </c>
      <c r="AY502" s="169" t="s">
        <v>185</v>
      </c>
    </row>
    <row r="503" spans="2:65" s="13" customFormat="1" ht="22.5">
      <c r="B503" s="168"/>
      <c r="D503" s="151" t="s">
        <v>193</v>
      </c>
      <c r="E503" s="169" t="s">
        <v>1</v>
      </c>
      <c r="F503" s="170" t="s">
        <v>656</v>
      </c>
      <c r="H503" s="169" t="s">
        <v>1</v>
      </c>
      <c r="I503" s="171"/>
      <c r="L503" s="168"/>
      <c r="M503" s="172"/>
      <c r="T503" s="173"/>
      <c r="AT503" s="169" t="s">
        <v>193</v>
      </c>
      <c r="AU503" s="169" t="s">
        <v>92</v>
      </c>
      <c r="AV503" s="13" t="s">
        <v>84</v>
      </c>
      <c r="AW503" s="13" t="s">
        <v>32</v>
      </c>
      <c r="AX503" s="13" t="s">
        <v>76</v>
      </c>
      <c r="AY503" s="169" t="s">
        <v>185</v>
      </c>
    </row>
    <row r="504" spans="2:65" s="13" customFormat="1">
      <c r="B504" s="168"/>
      <c r="D504" s="151" t="s">
        <v>193</v>
      </c>
      <c r="E504" s="169" t="s">
        <v>1</v>
      </c>
      <c r="F504" s="170" t="s">
        <v>695</v>
      </c>
      <c r="H504" s="169" t="s">
        <v>1</v>
      </c>
      <c r="I504" s="171"/>
      <c r="L504" s="168"/>
      <c r="M504" s="172"/>
      <c r="T504" s="173"/>
      <c r="AT504" s="169" t="s">
        <v>193</v>
      </c>
      <c r="AU504" s="169" t="s">
        <v>92</v>
      </c>
      <c r="AV504" s="13" t="s">
        <v>84</v>
      </c>
      <c r="AW504" s="13" t="s">
        <v>32</v>
      </c>
      <c r="AX504" s="13" t="s">
        <v>76</v>
      </c>
      <c r="AY504" s="169" t="s">
        <v>185</v>
      </c>
    </row>
    <row r="505" spans="2:65" s="13" customFormat="1">
      <c r="B505" s="168"/>
      <c r="D505" s="151" t="s">
        <v>193</v>
      </c>
      <c r="E505" s="169" t="s">
        <v>1</v>
      </c>
      <c r="F505" s="170" t="s">
        <v>696</v>
      </c>
      <c r="H505" s="169" t="s">
        <v>1</v>
      </c>
      <c r="I505" s="171"/>
      <c r="L505" s="168"/>
      <c r="M505" s="172"/>
      <c r="T505" s="173"/>
      <c r="AT505" s="169" t="s">
        <v>193</v>
      </c>
      <c r="AU505" s="169" t="s">
        <v>92</v>
      </c>
      <c r="AV505" s="13" t="s">
        <v>84</v>
      </c>
      <c r="AW505" s="13" t="s">
        <v>32</v>
      </c>
      <c r="AX505" s="13" t="s">
        <v>76</v>
      </c>
      <c r="AY505" s="169" t="s">
        <v>185</v>
      </c>
    </row>
    <row r="506" spans="2:65" s="12" customFormat="1">
      <c r="B506" s="150"/>
      <c r="D506" s="151" t="s">
        <v>193</v>
      </c>
      <c r="E506" s="152" t="s">
        <v>1</v>
      </c>
      <c r="F506" s="153" t="s">
        <v>697</v>
      </c>
      <c r="H506" s="154">
        <v>1371.269</v>
      </c>
      <c r="I506" s="155"/>
      <c r="L506" s="150"/>
      <c r="M506" s="156"/>
      <c r="T506" s="157"/>
      <c r="AT506" s="152" t="s">
        <v>193</v>
      </c>
      <c r="AU506" s="152" t="s">
        <v>92</v>
      </c>
      <c r="AV506" s="12" t="s">
        <v>92</v>
      </c>
      <c r="AW506" s="12" t="s">
        <v>32</v>
      </c>
      <c r="AX506" s="12" t="s">
        <v>76</v>
      </c>
      <c r="AY506" s="152" t="s">
        <v>185</v>
      </c>
    </row>
    <row r="507" spans="2:65" s="13" customFormat="1">
      <c r="B507" s="168"/>
      <c r="D507" s="151" t="s">
        <v>193</v>
      </c>
      <c r="E507" s="169" t="s">
        <v>1</v>
      </c>
      <c r="F507" s="170" t="s">
        <v>698</v>
      </c>
      <c r="H507" s="169" t="s">
        <v>1</v>
      </c>
      <c r="I507" s="171"/>
      <c r="L507" s="168"/>
      <c r="M507" s="172"/>
      <c r="T507" s="173"/>
      <c r="AT507" s="169" t="s">
        <v>193</v>
      </c>
      <c r="AU507" s="169" t="s">
        <v>92</v>
      </c>
      <c r="AV507" s="13" t="s">
        <v>84</v>
      </c>
      <c r="AW507" s="13" t="s">
        <v>32</v>
      </c>
      <c r="AX507" s="13" t="s">
        <v>76</v>
      </c>
      <c r="AY507" s="169" t="s">
        <v>185</v>
      </c>
    </row>
    <row r="508" spans="2:65" s="12" customFormat="1" ht="22.5">
      <c r="B508" s="150"/>
      <c r="D508" s="151" t="s">
        <v>193</v>
      </c>
      <c r="E508" s="152" t="s">
        <v>1</v>
      </c>
      <c r="F508" s="153" t="s">
        <v>699</v>
      </c>
      <c r="H508" s="154">
        <v>685.66399999999999</v>
      </c>
      <c r="I508" s="155"/>
      <c r="L508" s="150"/>
      <c r="M508" s="156"/>
      <c r="T508" s="157"/>
      <c r="AT508" s="152" t="s">
        <v>193</v>
      </c>
      <c r="AU508" s="152" t="s">
        <v>92</v>
      </c>
      <c r="AV508" s="12" t="s">
        <v>92</v>
      </c>
      <c r="AW508" s="12" t="s">
        <v>32</v>
      </c>
      <c r="AX508" s="12" t="s">
        <v>76</v>
      </c>
      <c r="AY508" s="152" t="s">
        <v>185</v>
      </c>
    </row>
    <row r="509" spans="2:65" s="13" customFormat="1">
      <c r="B509" s="168"/>
      <c r="D509" s="151" t="s">
        <v>193</v>
      </c>
      <c r="E509" s="169" t="s">
        <v>1</v>
      </c>
      <c r="F509" s="170" t="s">
        <v>700</v>
      </c>
      <c r="H509" s="169" t="s">
        <v>1</v>
      </c>
      <c r="I509" s="171"/>
      <c r="L509" s="168"/>
      <c r="M509" s="172"/>
      <c r="T509" s="173"/>
      <c r="AT509" s="169" t="s">
        <v>193</v>
      </c>
      <c r="AU509" s="169" t="s">
        <v>92</v>
      </c>
      <c r="AV509" s="13" t="s">
        <v>84</v>
      </c>
      <c r="AW509" s="13" t="s">
        <v>32</v>
      </c>
      <c r="AX509" s="13" t="s">
        <v>76</v>
      </c>
      <c r="AY509" s="169" t="s">
        <v>185</v>
      </c>
    </row>
    <row r="510" spans="2:65" s="12" customFormat="1">
      <c r="B510" s="150"/>
      <c r="D510" s="151" t="s">
        <v>193</v>
      </c>
      <c r="E510" s="152" t="s">
        <v>1</v>
      </c>
      <c r="F510" s="153" t="s">
        <v>701</v>
      </c>
      <c r="H510" s="154">
        <v>-90.128</v>
      </c>
      <c r="I510" s="155"/>
      <c r="L510" s="150"/>
      <c r="M510" s="156"/>
      <c r="T510" s="157"/>
      <c r="AT510" s="152" t="s">
        <v>193</v>
      </c>
      <c r="AU510" s="152" t="s">
        <v>92</v>
      </c>
      <c r="AV510" s="12" t="s">
        <v>92</v>
      </c>
      <c r="AW510" s="12" t="s">
        <v>32</v>
      </c>
      <c r="AX510" s="12" t="s">
        <v>76</v>
      </c>
      <c r="AY510" s="152" t="s">
        <v>185</v>
      </c>
    </row>
    <row r="511" spans="2:65" s="13" customFormat="1">
      <c r="B511" s="168"/>
      <c r="D511" s="151" t="s">
        <v>193</v>
      </c>
      <c r="E511" s="169" t="s">
        <v>1</v>
      </c>
      <c r="F511" s="170" t="s">
        <v>702</v>
      </c>
      <c r="H511" s="169" t="s">
        <v>1</v>
      </c>
      <c r="I511" s="171"/>
      <c r="L511" s="168"/>
      <c r="M511" s="172"/>
      <c r="T511" s="173"/>
      <c r="AT511" s="169" t="s">
        <v>193</v>
      </c>
      <c r="AU511" s="169" t="s">
        <v>92</v>
      </c>
      <c r="AV511" s="13" t="s">
        <v>84</v>
      </c>
      <c r="AW511" s="13" t="s">
        <v>32</v>
      </c>
      <c r="AX511" s="13" t="s">
        <v>76</v>
      </c>
      <c r="AY511" s="169" t="s">
        <v>185</v>
      </c>
    </row>
    <row r="512" spans="2:65" s="12" customFormat="1">
      <c r="B512" s="150"/>
      <c r="D512" s="151" t="s">
        <v>193</v>
      </c>
      <c r="E512" s="152" t="s">
        <v>1</v>
      </c>
      <c r="F512" s="153" t="s">
        <v>470</v>
      </c>
      <c r="H512" s="154">
        <v>101.758</v>
      </c>
      <c r="I512" s="155"/>
      <c r="L512" s="150"/>
      <c r="M512" s="156"/>
      <c r="T512" s="157"/>
      <c r="AT512" s="152" t="s">
        <v>193</v>
      </c>
      <c r="AU512" s="152" t="s">
        <v>92</v>
      </c>
      <c r="AV512" s="12" t="s">
        <v>92</v>
      </c>
      <c r="AW512" s="12" t="s">
        <v>32</v>
      </c>
      <c r="AX512" s="12" t="s">
        <v>76</v>
      </c>
      <c r="AY512" s="152" t="s">
        <v>185</v>
      </c>
    </row>
    <row r="513" spans="2:65" s="14" customFormat="1">
      <c r="B513" s="174"/>
      <c r="D513" s="151" t="s">
        <v>193</v>
      </c>
      <c r="E513" s="175" t="s">
        <v>1</v>
      </c>
      <c r="F513" s="176" t="s">
        <v>265</v>
      </c>
      <c r="H513" s="177">
        <v>2068.5630000000001</v>
      </c>
      <c r="I513" s="178"/>
      <c r="L513" s="174"/>
      <c r="M513" s="179"/>
      <c r="T513" s="180"/>
      <c r="AT513" s="175" t="s">
        <v>193</v>
      </c>
      <c r="AU513" s="175" t="s">
        <v>92</v>
      </c>
      <c r="AV513" s="14" t="s">
        <v>191</v>
      </c>
      <c r="AW513" s="14" t="s">
        <v>32</v>
      </c>
      <c r="AX513" s="14" t="s">
        <v>84</v>
      </c>
      <c r="AY513" s="175" t="s">
        <v>185</v>
      </c>
    </row>
    <row r="514" spans="2:65" s="1" customFormat="1" ht="24.2" customHeight="1">
      <c r="B514" s="136"/>
      <c r="C514" s="137" t="s">
        <v>703</v>
      </c>
      <c r="D514" s="137" t="s">
        <v>187</v>
      </c>
      <c r="E514" s="138" t="s">
        <v>704</v>
      </c>
      <c r="F514" s="139" t="s">
        <v>705</v>
      </c>
      <c r="G514" s="140" t="s">
        <v>190</v>
      </c>
      <c r="H514" s="141">
        <v>132.51499999999999</v>
      </c>
      <c r="I514" s="142"/>
      <c r="J514" s="143">
        <f>ROUND(I514*H514,2)</f>
        <v>0</v>
      </c>
      <c r="K514" s="139" t="s">
        <v>198</v>
      </c>
      <c r="L514" s="32"/>
      <c r="M514" s="144" t="s">
        <v>1</v>
      </c>
      <c r="N514" s="145" t="s">
        <v>42</v>
      </c>
      <c r="P514" s="146">
        <f>O514*H514</f>
        <v>0</v>
      </c>
      <c r="Q514" s="146">
        <v>3.4680000000000002E-2</v>
      </c>
      <c r="R514" s="146">
        <f>Q514*H514</f>
        <v>4.5956201999999999</v>
      </c>
      <c r="S514" s="146">
        <v>0</v>
      </c>
      <c r="T514" s="147">
        <f>S514*H514</f>
        <v>0</v>
      </c>
      <c r="AR514" s="148" t="s">
        <v>191</v>
      </c>
      <c r="AT514" s="148" t="s">
        <v>187</v>
      </c>
      <c r="AU514" s="148" t="s">
        <v>92</v>
      </c>
      <c r="AY514" s="17" t="s">
        <v>185</v>
      </c>
      <c r="BE514" s="149">
        <f>IF(N514="základní",J514,0)</f>
        <v>0</v>
      </c>
      <c r="BF514" s="149">
        <f>IF(N514="snížená",J514,0)</f>
        <v>0</v>
      </c>
      <c r="BG514" s="149">
        <f>IF(N514="zákl. přenesená",J514,0)</f>
        <v>0</v>
      </c>
      <c r="BH514" s="149">
        <f>IF(N514="sníž. přenesená",J514,0)</f>
        <v>0</v>
      </c>
      <c r="BI514" s="149">
        <f>IF(N514="nulová",J514,0)</f>
        <v>0</v>
      </c>
      <c r="BJ514" s="17" t="s">
        <v>92</v>
      </c>
      <c r="BK514" s="149">
        <f>ROUND(I514*H514,2)</f>
        <v>0</v>
      </c>
      <c r="BL514" s="17" t="s">
        <v>191</v>
      </c>
      <c r="BM514" s="148" t="s">
        <v>706</v>
      </c>
    </row>
    <row r="515" spans="2:65" s="13" customFormat="1">
      <c r="B515" s="168"/>
      <c r="D515" s="151" t="s">
        <v>193</v>
      </c>
      <c r="E515" s="169" t="s">
        <v>1</v>
      </c>
      <c r="F515" s="170" t="s">
        <v>490</v>
      </c>
      <c r="H515" s="169" t="s">
        <v>1</v>
      </c>
      <c r="I515" s="171"/>
      <c r="L515" s="168"/>
      <c r="M515" s="172"/>
      <c r="T515" s="173"/>
      <c r="AT515" s="169" t="s">
        <v>193</v>
      </c>
      <c r="AU515" s="169" t="s">
        <v>92</v>
      </c>
      <c r="AV515" s="13" t="s">
        <v>84</v>
      </c>
      <c r="AW515" s="13" t="s">
        <v>32</v>
      </c>
      <c r="AX515" s="13" t="s">
        <v>76</v>
      </c>
      <c r="AY515" s="169" t="s">
        <v>185</v>
      </c>
    </row>
    <row r="516" spans="2:65" s="12" customFormat="1">
      <c r="B516" s="150"/>
      <c r="D516" s="151" t="s">
        <v>193</v>
      </c>
      <c r="E516" s="152" t="s">
        <v>1</v>
      </c>
      <c r="F516" s="153" t="s">
        <v>707</v>
      </c>
      <c r="H516" s="154">
        <v>0.89700000000000002</v>
      </c>
      <c r="I516" s="155"/>
      <c r="L516" s="150"/>
      <c r="M516" s="156"/>
      <c r="T516" s="157"/>
      <c r="AT516" s="152" t="s">
        <v>193</v>
      </c>
      <c r="AU516" s="152" t="s">
        <v>92</v>
      </c>
      <c r="AV516" s="12" t="s">
        <v>92</v>
      </c>
      <c r="AW516" s="12" t="s">
        <v>32</v>
      </c>
      <c r="AX516" s="12" t="s">
        <v>76</v>
      </c>
      <c r="AY516" s="152" t="s">
        <v>185</v>
      </c>
    </row>
    <row r="517" spans="2:65" s="12" customFormat="1">
      <c r="B517" s="150"/>
      <c r="D517" s="151" t="s">
        <v>193</v>
      </c>
      <c r="E517" s="152" t="s">
        <v>1</v>
      </c>
      <c r="F517" s="153" t="s">
        <v>708</v>
      </c>
      <c r="H517" s="154">
        <v>1.242</v>
      </c>
      <c r="I517" s="155"/>
      <c r="L517" s="150"/>
      <c r="M517" s="156"/>
      <c r="T517" s="157"/>
      <c r="AT517" s="152" t="s">
        <v>193</v>
      </c>
      <c r="AU517" s="152" t="s">
        <v>92</v>
      </c>
      <c r="AV517" s="12" t="s">
        <v>92</v>
      </c>
      <c r="AW517" s="12" t="s">
        <v>32</v>
      </c>
      <c r="AX517" s="12" t="s">
        <v>76</v>
      </c>
      <c r="AY517" s="152" t="s">
        <v>185</v>
      </c>
    </row>
    <row r="518" spans="2:65" s="12" customFormat="1">
      <c r="B518" s="150"/>
      <c r="D518" s="151" t="s">
        <v>193</v>
      </c>
      <c r="E518" s="152" t="s">
        <v>1</v>
      </c>
      <c r="F518" s="153" t="s">
        <v>709</v>
      </c>
      <c r="H518" s="154">
        <v>100.188</v>
      </c>
      <c r="I518" s="155"/>
      <c r="L518" s="150"/>
      <c r="M518" s="156"/>
      <c r="T518" s="157"/>
      <c r="AT518" s="152" t="s">
        <v>193</v>
      </c>
      <c r="AU518" s="152" t="s">
        <v>92</v>
      </c>
      <c r="AV518" s="12" t="s">
        <v>92</v>
      </c>
      <c r="AW518" s="12" t="s">
        <v>32</v>
      </c>
      <c r="AX518" s="12" t="s">
        <v>76</v>
      </c>
      <c r="AY518" s="152" t="s">
        <v>185</v>
      </c>
    </row>
    <row r="519" spans="2:65" s="12" customFormat="1">
      <c r="B519" s="150"/>
      <c r="D519" s="151" t="s">
        <v>193</v>
      </c>
      <c r="E519" s="152" t="s">
        <v>1</v>
      </c>
      <c r="F519" s="153" t="s">
        <v>710</v>
      </c>
      <c r="H519" s="154">
        <v>30.187999999999999</v>
      </c>
      <c r="I519" s="155"/>
      <c r="L519" s="150"/>
      <c r="M519" s="156"/>
      <c r="T519" s="157"/>
      <c r="AT519" s="152" t="s">
        <v>193</v>
      </c>
      <c r="AU519" s="152" t="s">
        <v>92</v>
      </c>
      <c r="AV519" s="12" t="s">
        <v>92</v>
      </c>
      <c r="AW519" s="12" t="s">
        <v>32</v>
      </c>
      <c r="AX519" s="12" t="s">
        <v>76</v>
      </c>
      <c r="AY519" s="152" t="s">
        <v>185</v>
      </c>
    </row>
    <row r="520" spans="2:65" s="14" customFormat="1">
      <c r="B520" s="174"/>
      <c r="D520" s="151" t="s">
        <v>193</v>
      </c>
      <c r="E520" s="175" t="s">
        <v>1</v>
      </c>
      <c r="F520" s="176" t="s">
        <v>265</v>
      </c>
      <c r="H520" s="177">
        <v>132.51499999999999</v>
      </c>
      <c r="I520" s="178"/>
      <c r="L520" s="174"/>
      <c r="M520" s="179"/>
      <c r="T520" s="180"/>
      <c r="AT520" s="175" t="s">
        <v>193</v>
      </c>
      <c r="AU520" s="175" t="s">
        <v>92</v>
      </c>
      <c r="AV520" s="14" t="s">
        <v>191</v>
      </c>
      <c r="AW520" s="14" t="s">
        <v>32</v>
      </c>
      <c r="AX520" s="14" t="s">
        <v>84</v>
      </c>
      <c r="AY520" s="175" t="s">
        <v>185</v>
      </c>
    </row>
    <row r="521" spans="2:65" s="1" customFormat="1" ht="33" customHeight="1">
      <c r="B521" s="136"/>
      <c r="C521" s="137" t="s">
        <v>711</v>
      </c>
      <c r="D521" s="137" t="s">
        <v>187</v>
      </c>
      <c r="E521" s="138" t="s">
        <v>712</v>
      </c>
      <c r="F521" s="139" t="s">
        <v>713</v>
      </c>
      <c r="G521" s="140" t="s">
        <v>190</v>
      </c>
      <c r="H521" s="141">
        <v>2012.953</v>
      </c>
      <c r="I521" s="142"/>
      <c r="J521" s="143">
        <f>ROUND(I521*H521,2)</f>
        <v>0</v>
      </c>
      <c r="K521" s="139" t="s">
        <v>198</v>
      </c>
      <c r="L521" s="32"/>
      <c r="M521" s="144" t="s">
        <v>1</v>
      </c>
      <c r="N521" s="145" t="s">
        <v>42</v>
      </c>
      <c r="P521" s="146">
        <f>O521*H521</f>
        <v>0</v>
      </c>
      <c r="Q521" s="146">
        <v>2.7699999999999999E-2</v>
      </c>
      <c r="R521" s="146">
        <f>Q521*H521</f>
        <v>55.7587981</v>
      </c>
      <c r="S521" s="146">
        <v>0</v>
      </c>
      <c r="T521" s="147">
        <f>S521*H521</f>
        <v>0</v>
      </c>
      <c r="AR521" s="148" t="s">
        <v>191</v>
      </c>
      <c r="AT521" s="148" t="s">
        <v>187</v>
      </c>
      <c r="AU521" s="148" t="s">
        <v>92</v>
      </c>
      <c r="AY521" s="17" t="s">
        <v>185</v>
      </c>
      <c r="BE521" s="149">
        <f>IF(N521="základní",J521,0)</f>
        <v>0</v>
      </c>
      <c r="BF521" s="149">
        <f>IF(N521="snížená",J521,0)</f>
        <v>0</v>
      </c>
      <c r="BG521" s="149">
        <f>IF(N521="zákl. přenesená",J521,0)</f>
        <v>0</v>
      </c>
      <c r="BH521" s="149">
        <f>IF(N521="sníž. přenesená",J521,0)</f>
        <v>0</v>
      </c>
      <c r="BI521" s="149">
        <f>IF(N521="nulová",J521,0)</f>
        <v>0</v>
      </c>
      <c r="BJ521" s="17" t="s">
        <v>92</v>
      </c>
      <c r="BK521" s="149">
        <f>ROUND(I521*H521,2)</f>
        <v>0</v>
      </c>
      <c r="BL521" s="17" t="s">
        <v>191</v>
      </c>
      <c r="BM521" s="148" t="s">
        <v>714</v>
      </c>
    </row>
    <row r="522" spans="2:65" s="13" customFormat="1">
      <c r="B522" s="168"/>
      <c r="D522" s="151" t="s">
        <v>193</v>
      </c>
      <c r="E522" s="169" t="s">
        <v>1</v>
      </c>
      <c r="F522" s="170" t="s">
        <v>715</v>
      </c>
      <c r="H522" s="169" t="s">
        <v>1</v>
      </c>
      <c r="I522" s="171"/>
      <c r="L522" s="168"/>
      <c r="M522" s="172"/>
      <c r="T522" s="173"/>
      <c r="AT522" s="169" t="s">
        <v>193</v>
      </c>
      <c r="AU522" s="169" t="s">
        <v>92</v>
      </c>
      <c r="AV522" s="13" t="s">
        <v>84</v>
      </c>
      <c r="AW522" s="13" t="s">
        <v>32</v>
      </c>
      <c r="AX522" s="13" t="s">
        <v>76</v>
      </c>
      <c r="AY522" s="169" t="s">
        <v>185</v>
      </c>
    </row>
    <row r="523" spans="2:65" s="13" customFormat="1">
      <c r="B523" s="168"/>
      <c r="D523" s="151" t="s">
        <v>193</v>
      </c>
      <c r="E523" s="169" t="s">
        <v>1</v>
      </c>
      <c r="F523" s="170" t="s">
        <v>677</v>
      </c>
      <c r="H523" s="169" t="s">
        <v>1</v>
      </c>
      <c r="I523" s="171"/>
      <c r="L523" s="168"/>
      <c r="M523" s="172"/>
      <c r="T523" s="173"/>
      <c r="AT523" s="169" t="s">
        <v>193</v>
      </c>
      <c r="AU523" s="169" t="s">
        <v>92</v>
      </c>
      <c r="AV523" s="13" t="s">
        <v>84</v>
      </c>
      <c r="AW523" s="13" t="s">
        <v>32</v>
      </c>
      <c r="AX523" s="13" t="s">
        <v>76</v>
      </c>
      <c r="AY523" s="169" t="s">
        <v>185</v>
      </c>
    </row>
    <row r="524" spans="2:65" s="12" customFormat="1">
      <c r="B524" s="150"/>
      <c r="D524" s="151" t="s">
        <v>193</v>
      </c>
      <c r="E524" s="152" t="s">
        <v>1</v>
      </c>
      <c r="F524" s="153" t="s">
        <v>716</v>
      </c>
      <c r="H524" s="154">
        <v>641.68399999999997</v>
      </c>
      <c r="I524" s="155"/>
      <c r="L524" s="150"/>
      <c r="M524" s="156"/>
      <c r="T524" s="157"/>
      <c r="AT524" s="152" t="s">
        <v>193</v>
      </c>
      <c r="AU524" s="152" t="s">
        <v>92</v>
      </c>
      <c r="AV524" s="12" t="s">
        <v>92</v>
      </c>
      <c r="AW524" s="12" t="s">
        <v>32</v>
      </c>
      <c r="AX524" s="12" t="s">
        <v>76</v>
      </c>
      <c r="AY524" s="152" t="s">
        <v>185</v>
      </c>
    </row>
    <row r="525" spans="2:65" s="13" customFormat="1">
      <c r="B525" s="168"/>
      <c r="D525" s="151" t="s">
        <v>193</v>
      </c>
      <c r="E525" s="169" t="s">
        <v>1</v>
      </c>
      <c r="F525" s="170" t="s">
        <v>717</v>
      </c>
      <c r="H525" s="169" t="s">
        <v>1</v>
      </c>
      <c r="I525" s="171"/>
      <c r="L525" s="168"/>
      <c r="M525" s="172"/>
      <c r="T525" s="173"/>
      <c r="AT525" s="169" t="s">
        <v>193</v>
      </c>
      <c r="AU525" s="169" t="s">
        <v>92</v>
      </c>
      <c r="AV525" s="13" t="s">
        <v>84</v>
      </c>
      <c r="AW525" s="13" t="s">
        <v>32</v>
      </c>
      <c r="AX525" s="13" t="s">
        <v>76</v>
      </c>
      <c r="AY525" s="169" t="s">
        <v>185</v>
      </c>
    </row>
    <row r="526" spans="2:65" s="12" customFormat="1">
      <c r="B526" s="150"/>
      <c r="D526" s="151" t="s">
        <v>193</v>
      </c>
      <c r="E526" s="152" t="s">
        <v>1</v>
      </c>
      <c r="F526" s="153" t="s">
        <v>697</v>
      </c>
      <c r="H526" s="154">
        <v>1371.269</v>
      </c>
      <c r="I526" s="155"/>
      <c r="L526" s="150"/>
      <c r="M526" s="156"/>
      <c r="T526" s="157"/>
      <c r="AT526" s="152" t="s">
        <v>193</v>
      </c>
      <c r="AU526" s="152" t="s">
        <v>92</v>
      </c>
      <c r="AV526" s="12" t="s">
        <v>92</v>
      </c>
      <c r="AW526" s="12" t="s">
        <v>32</v>
      </c>
      <c r="AX526" s="12" t="s">
        <v>76</v>
      </c>
      <c r="AY526" s="152" t="s">
        <v>185</v>
      </c>
    </row>
    <row r="527" spans="2:65" s="14" customFormat="1">
      <c r="B527" s="174"/>
      <c r="D527" s="151" t="s">
        <v>193</v>
      </c>
      <c r="E527" s="175" t="s">
        <v>1</v>
      </c>
      <c r="F527" s="176" t="s">
        <v>265</v>
      </c>
      <c r="H527" s="177">
        <v>2012.953</v>
      </c>
      <c r="I527" s="178"/>
      <c r="L527" s="174"/>
      <c r="M527" s="179"/>
      <c r="T527" s="180"/>
      <c r="AT527" s="175" t="s">
        <v>193</v>
      </c>
      <c r="AU527" s="175" t="s">
        <v>92</v>
      </c>
      <c r="AV527" s="14" t="s">
        <v>191</v>
      </c>
      <c r="AW527" s="14" t="s">
        <v>32</v>
      </c>
      <c r="AX527" s="14" t="s">
        <v>84</v>
      </c>
      <c r="AY527" s="175" t="s">
        <v>185</v>
      </c>
    </row>
    <row r="528" spans="2:65" s="1" customFormat="1" ht="37.9" customHeight="1">
      <c r="B528" s="136"/>
      <c r="C528" s="137" t="s">
        <v>718</v>
      </c>
      <c r="D528" s="137" t="s">
        <v>187</v>
      </c>
      <c r="E528" s="138" t="s">
        <v>719</v>
      </c>
      <c r="F528" s="139" t="s">
        <v>720</v>
      </c>
      <c r="G528" s="140" t="s">
        <v>190</v>
      </c>
      <c r="H528" s="141">
        <v>2012.953</v>
      </c>
      <c r="I528" s="142"/>
      <c r="J528" s="143">
        <f>ROUND(I528*H528,2)</f>
        <v>0</v>
      </c>
      <c r="K528" s="139" t="s">
        <v>198</v>
      </c>
      <c r="L528" s="32"/>
      <c r="M528" s="144" t="s">
        <v>1</v>
      </c>
      <c r="N528" s="145" t="s">
        <v>42</v>
      </c>
      <c r="P528" s="146">
        <f>O528*H528</f>
        <v>0</v>
      </c>
      <c r="Q528" s="146">
        <v>1.0999999999999999E-2</v>
      </c>
      <c r="R528" s="146">
        <f>Q528*H528</f>
        <v>22.142482999999999</v>
      </c>
      <c r="S528" s="146">
        <v>0</v>
      </c>
      <c r="T528" s="147">
        <f>S528*H528</f>
        <v>0</v>
      </c>
      <c r="AR528" s="148" t="s">
        <v>191</v>
      </c>
      <c r="AT528" s="148" t="s">
        <v>187</v>
      </c>
      <c r="AU528" s="148" t="s">
        <v>92</v>
      </c>
      <c r="AY528" s="17" t="s">
        <v>185</v>
      </c>
      <c r="BE528" s="149">
        <f>IF(N528="základní",J528,0)</f>
        <v>0</v>
      </c>
      <c r="BF528" s="149">
        <f>IF(N528="snížená",J528,0)</f>
        <v>0</v>
      </c>
      <c r="BG528" s="149">
        <f>IF(N528="zákl. přenesená",J528,0)</f>
        <v>0</v>
      </c>
      <c r="BH528" s="149">
        <f>IF(N528="sníž. přenesená",J528,0)</f>
        <v>0</v>
      </c>
      <c r="BI528" s="149">
        <f>IF(N528="nulová",J528,0)</f>
        <v>0</v>
      </c>
      <c r="BJ528" s="17" t="s">
        <v>92</v>
      </c>
      <c r="BK528" s="149">
        <f>ROUND(I528*H528,2)</f>
        <v>0</v>
      </c>
      <c r="BL528" s="17" t="s">
        <v>191</v>
      </c>
      <c r="BM528" s="148" t="s">
        <v>721</v>
      </c>
    </row>
    <row r="529" spans="2:65" s="1" customFormat="1" ht="24.2" customHeight="1">
      <c r="B529" s="136"/>
      <c r="C529" s="137" t="s">
        <v>722</v>
      </c>
      <c r="D529" s="137" t="s">
        <v>187</v>
      </c>
      <c r="E529" s="138" t="s">
        <v>723</v>
      </c>
      <c r="F529" s="139" t="s">
        <v>724</v>
      </c>
      <c r="G529" s="140" t="s">
        <v>190</v>
      </c>
      <c r="H529" s="141">
        <v>90.128</v>
      </c>
      <c r="I529" s="142"/>
      <c r="J529" s="143">
        <f>ROUND(I529*H529,2)</f>
        <v>0</v>
      </c>
      <c r="K529" s="139" t="s">
        <v>198</v>
      </c>
      <c r="L529" s="32"/>
      <c r="M529" s="144" t="s">
        <v>1</v>
      </c>
      <c r="N529" s="145" t="s">
        <v>42</v>
      </c>
      <c r="P529" s="146">
        <f>O529*H529</f>
        <v>0</v>
      </c>
      <c r="Q529" s="146">
        <v>2.1000000000000001E-2</v>
      </c>
      <c r="R529" s="146">
        <f>Q529*H529</f>
        <v>1.8926880000000001</v>
      </c>
      <c r="S529" s="146">
        <v>0</v>
      </c>
      <c r="T529" s="147">
        <f>S529*H529</f>
        <v>0</v>
      </c>
      <c r="AR529" s="148" t="s">
        <v>191</v>
      </c>
      <c r="AT529" s="148" t="s">
        <v>187</v>
      </c>
      <c r="AU529" s="148" t="s">
        <v>92</v>
      </c>
      <c r="AY529" s="17" t="s">
        <v>185</v>
      </c>
      <c r="BE529" s="149">
        <f>IF(N529="základní",J529,0)</f>
        <v>0</v>
      </c>
      <c r="BF529" s="149">
        <f>IF(N529="snížená",J529,0)</f>
        <v>0</v>
      </c>
      <c r="BG529" s="149">
        <f>IF(N529="zákl. přenesená",J529,0)</f>
        <v>0</v>
      </c>
      <c r="BH529" s="149">
        <f>IF(N529="sníž. přenesená",J529,0)</f>
        <v>0</v>
      </c>
      <c r="BI529" s="149">
        <f>IF(N529="nulová",J529,0)</f>
        <v>0</v>
      </c>
      <c r="BJ529" s="17" t="s">
        <v>92</v>
      </c>
      <c r="BK529" s="149">
        <f>ROUND(I529*H529,2)</f>
        <v>0</v>
      </c>
      <c r="BL529" s="17" t="s">
        <v>191</v>
      </c>
      <c r="BM529" s="148" t="s">
        <v>725</v>
      </c>
    </row>
    <row r="530" spans="2:65" s="13" customFormat="1">
      <c r="B530" s="168"/>
      <c r="D530" s="151" t="s">
        <v>193</v>
      </c>
      <c r="E530" s="169" t="s">
        <v>1</v>
      </c>
      <c r="F530" s="170" t="s">
        <v>309</v>
      </c>
      <c r="H530" s="169" t="s">
        <v>1</v>
      </c>
      <c r="I530" s="171"/>
      <c r="L530" s="168"/>
      <c r="M530" s="172"/>
      <c r="T530" s="173"/>
      <c r="AT530" s="169" t="s">
        <v>193</v>
      </c>
      <c r="AU530" s="169" t="s">
        <v>92</v>
      </c>
      <c r="AV530" s="13" t="s">
        <v>84</v>
      </c>
      <c r="AW530" s="13" t="s">
        <v>32</v>
      </c>
      <c r="AX530" s="13" t="s">
        <v>76</v>
      </c>
      <c r="AY530" s="169" t="s">
        <v>185</v>
      </c>
    </row>
    <row r="531" spans="2:65" s="12" customFormat="1">
      <c r="B531" s="150"/>
      <c r="D531" s="151" t="s">
        <v>193</v>
      </c>
      <c r="E531" s="152" t="s">
        <v>1</v>
      </c>
      <c r="F531" s="153" t="s">
        <v>726</v>
      </c>
      <c r="H531" s="154">
        <v>15.972</v>
      </c>
      <c r="I531" s="155"/>
      <c r="L531" s="150"/>
      <c r="M531" s="156"/>
      <c r="T531" s="157"/>
      <c r="AT531" s="152" t="s">
        <v>193</v>
      </c>
      <c r="AU531" s="152" t="s">
        <v>92</v>
      </c>
      <c r="AV531" s="12" t="s">
        <v>92</v>
      </c>
      <c r="AW531" s="12" t="s">
        <v>32</v>
      </c>
      <c r="AX531" s="12" t="s">
        <v>76</v>
      </c>
      <c r="AY531" s="152" t="s">
        <v>185</v>
      </c>
    </row>
    <row r="532" spans="2:65" s="12" customFormat="1">
      <c r="B532" s="150"/>
      <c r="D532" s="151" t="s">
        <v>193</v>
      </c>
      <c r="E532" s="152" t="s">
        <v>1</v>
      </c>
      <c r="F532" s="153" t="s">
        <v>727</v>
      </c>
      <c r="H532" s="154">
        <v>29.22</v>
      </c>
      <c r="I532" s="155"/>
      <c r="L532" s="150"/>
      <c r="M532" s="156"/>
      <c r="T532" s="157"/>
      <c r="AT532" s="152" t="s">
        <v>193</v>
      </c>
      <c r="AU532" s="152" t="s">
        <v>92</v>
      </c>
      <c r="AV532" s="12" t="s">
        <v>92</v>
      </c>
      <c r="AW532" s="12" t="s">
        <v>32</v>
      </c>
      <c r="AX532" s="12" t="s">
        <v>76</v>
      </c>
      <c r="AY532" s="152" t="s">
        <v>185</v>
      </c>
    </row>
    <row r="533" spans="2:65" s="13" customFormat="1">
      <c r="B533" s="168"/>
      <c r="D533" s="151" t="s">
        <v>193</v>
      </c>
      <c r="E533" s="169" t="s">
        <v>1</v>
      </c>
      <c r="F533" s="170" t="s">
        <v>383</v>
      </c>
      <c r="H533" s="169" t="s">
        <v>1</v>
      </c>
      <c r="I533" s="171"/>
      <c r="L533" s="168"/>
      <c r="M533" s="172"/>
      <c r="T533" s="173"/>
      <c r="AT533" s="169" t="s">
        <v>193</v>
      </c>
      <c r="AU533" s="169" t="s">
        <v>92</v>
      </c>
      <c r="AV533" s="13" t="s">
        <v>84</v>
      </c>
      <c r="AW533" s="13" t="s">
        <v>32</v>
      </c>
      <c r="AX533" s="13" t="s">
        <v>76</v>
      </c>
      <c r="AY533" s="169" t="s">
        <v>185</v>
      </c>
    </row>
    <row r="534" spans="2:65" s="12" customFormat="1">
      <c r="B534" s="150"/>
      <c r="D534" s="151" t="s">
        <v>193</v>
      </c>
      <c r="E534" s="152" t="s">
        <v>1</v>
      </c>
      <c r="F534" s="153" t="s">
        <v>728</v>
      </c>
      <c r="H534" s="154">
        <v>16.555</v>
      </c>
      <c r="I534" s="155"/>
      <c r="L534" s="150"/>
      <c r="M534" s="156"/>
      <c r="T534" s="157"/>
      <c r="AT534" s="152" t="s">
        <v>193</v>
      </c>
      <c r="AU534" s="152" t="s">
        <v>92</v>
      </c>
      <c r="AV534" s="12" t="s">
        <v>92</v>
      </c>
      <c r="AW534" s="12" t="s">
        <v>32</v>
      </c>
      <c r="AX534" s="12" t="s">
        <v>76</v>
      </c>
      <c r="AY534" s="152" t="s">
        <v>185</v>
      </c>
    </row>
    <row r="535" spans="2:65" s="12" customFormat="1">
      <c r="B535" s="150"/>
      <c r="D535" s="151" t="s">
        <v>193</v>
      </c>
      <c r="E535" s="152" t="s">
        <v>1</v>
      </c>
      <c r="F535" s="153" t="s">
        <v>729</v>
      </c>
      <c r="H535" s="154">
        <v>5.9130000000000003</v>
      </c>
      <c r="I535" s="155"/>
      <c r="L535" s="150"/>
      <c r="M535" s="156"/>
      <c r="T535" s="157"/>
      <c r="AT535" s="152" t="s">
        <v>193</v>
      </c>
      <c r="AU535" s="152" t="s">
        <v>92</v>
      </c>
      <c r="AV535" s="12" t="s">
        <v>92</v>
      </c>
      <c r="AW535" s="12" t="s">
        <v>32</v>
      </c>
      <c r="AX535" s="12" t="s">
        <v>76</v>
      </c>
      <c r="AY535" s="152" t="s">
        <v>185</v>
      </c>
    </row>
    <row r="536" spans="2:65" s="13" customFormat="1">
      <c r="B536" s="168"/>
      <c r="D536" s="151" t="s">
        <v>193</v>
      </c>
      <c r="E536" s="169" t="s">
        <v>1</v>
      </c>
      <c r="F536" s="170" t="s">
        <v>385</v>
      </c>
      <c r="H536" s="169" t="s">
        <v>1</v>
      </c>
      <c r="I536" s="171"/>
      <c r="L536" s="168"/>
      <c r="M536" s="172"/>
      <c r="T536" s="173"/>
      <c r="AT536" s="169" t="s">
        <v>193</v>
      </c>
      <c r="AU536" s="169" t="s">
        <v>92</v>
      </c>
      <c r="AV536" s="13" t="s">
        <v>84</v>
      </c>
      <c r="AW536" s="13" t="s">
        <v>32</v>
      </c>
      <c r="AX536" s="13" t="s">
        <v>76</v>
      </c>
      <c r="AY536" s="169" t="s">
        <v>185</v>
      </c>
    </row>
    <row r="537" spans="2:65" s="12" customFormat="1">
      <c r="B537" s="150"/>
      <c r="D537" s="151" t="s">
        <v>193</v>
      </c>
      <c r="E537" s="152" t="s">
        <v>1</v>
      </c>
      <c r="F537" s="153" t="s">
        <v>728</v>
      </c>
      <c r="H537" s="154">
        <v>16.555</v>
      </c>
      <c r="I537" s="155"/>
      <c r="L537" s="150"/>
      <c r="M537" s="156"/>
      <c r="T537" s="157"/>
      <c r="AT537" s="152" t="s">
        <v>193</v>
      </c>
      <c r="AU537" s="152" t="s">
        <v>92</v>
      </c>
      <c r="AV537" s="12" t="s">
        <v>92</v>
      </c>
      <c r="AW537" s="12" t="s">
        <v>32</v>
      </c>
      <c r="AX537" s="12" t="s">
        <v>76</v>
      </c>
      <c r="AY537" s="152" t="s">
        <v>185</v>
      </c>
    </row>
    <row r="538" spans="2:65" s="12" customFormat="1">
      <c r="B538" s="150"/>
      <c r="D538" s="151" t="s">
        <v>193</v>
      </c>
      <c r="E538" s="152" t="s">
        <v>1</v>
      </c>
      <c r="F538" s="153" t="s">
        <v>729</v>
      </c>
      <c r="H538" s="154">
        <v>5.9130000000000003</v>
      </c>
      <c r="I538" s="155"/>
      <c r="L538" s="150"/>
      <c r="M538" s="156"/>
      <c r="T538" s="157"/>
      <c r="AT538" s="152" t="s">
        <v>193</v>
      </c>
      <c r="AU538" s="152" t="s">
        <v>92</v>
      </c>
      <c r="AV538" s="12" t="s">
        <v>92</v>
      </c>
      <c r="AW538" s="12" t="s">
        <v>32</v>
      </c>
      <c r="AX538" s="12" t="s">
        <v>76</v>
      </c>
      <c r="AY538" s="152" t="s">
        <v>185</v>
      </c>
    </row>
    <row r="539" spans="2:65" s="14" customFormat="1">
      <c r="B539" s="174"/>
      <c r="D539" s="151" t="s">
        <v>193</v>
      </c>
      <c r="E539" s="175" t="s">
        <v>1</v>
      </c>
      <c r="F539" s="176" t="s">
        <v>265</v>
      </c>
      <c r="H539" s="177">
        <v>90.128</v>
      </c>
      <c r="I539" s="178"/>
      <c r="L539" s="174"/>
      <c r="M539" s="179"/>
      <c r="T539" s="180"/>
      <c r="AT539" s="175" t="s">
        <v>193</v>
      </c>
      <c r="AU539" s="175" t="s">
        <v>92</v>
      </c>
      <c r="AV539" s="14" t="s">
        <v>191</v>
      </c>
      <c r="AW539" s="14" t="s">
        <v>32</v>
      </c>
      <c r="AX539" s="14" t="s">
        <v>84</v>
      </c>
      <c r="AY539" s="175" t="s">
        <v>185</v>
      </c>
    </row>
    <row r="540" spans="2:65" s="1" customFormat="1" ht="24.2" customHeight="1">
      <c r="B540" s="136"/>
      <c r="C540" s="137" t="s">
        <v>730</v>
      </c>
      <c r="D540" s="137" t="s">
        <v>187</v>
      </c>
      <c r="E540" s="138" t="s">
        <v>731</v>
      </c>
      <c r="F540" s="139" t="s">
        <v>732</v>
      </c>
      <c r="G540" s="140" t="s">
        <v>190</v>
      </c>
      <c r="H540" s="141">
        <v>740.11300000000006</v>
      </c>
      <c r="I540" s="142"/>
      <c r="J540" s="143">
        <f>ROUND(I540*H540,2)</f>
        <v>0</v>
      </c>
      <c r="K540" s="139" t="s">
        <v>198</v>
      </c>
      <c r="L540" s="32"/>
      <c r="M540" s="144" t="s">
        <v>1</v>
      </c>
      <c r="N540" s="145" t="s">
        <v>42</v>
      </c>
      <c r="P540" s="146">
        <f>O540*H540</f>
        <v>0</v>
      </c>
      <c r="Q540" s="146">
        <v>1.3610000000000001E-2</v>
      </c>
      <c r="R540" s="146">
        <f>Q540*H540</f>
        <v>10.072937930000002</v>
      </c>
      <c r="S540" s="146">
        <v>0</v>
      </c>
      <c r="T540" s="147">
        <f>S540*H540</f>
        <v>0</v>
      </c>
      <c r="AR540" s="148" t="s">
        <v>191</v>
      </c>
      <c r="AT540" s="148" t="s">
        <v>187</v>
      </c>
      <c r="AU540" s="148" t="s">
        <v>92</v>
      </c>
      <c r="AY540" s="17" t="s">
        <v>185</v>
      </c>
      <c r="BE540" s="149">
        <f>IF(N540="základní",J540,0)</f>
        <v>0</v>
      </c>
      <c r="BF540" s="149">
        <f>IF(N540="snížená",J540,0)</f>
        <v>0</v>
      </c>
      <c r="BG540" s="149">
        <f>IF(N540="zákl. přenesená",J540,0)</f>
        <v>0</v>
      </c>
      <c r="BH540" s="149">
        <f>IF(N540="sníž. přenesená",J540,0)</f>
        <v>0</v>
      </c>
      <c r="BI540" s="149">
        <f>IF(N540="nulová",J540,0)</f>
        <v>0</v>
      </c>
      <c r="BJ540" s="17" t="s">
        <v>92</v>
      </c>
      <c r="BK540" s="149">
        <f>ROUND(I540*H540,2)</f>
        <v>0</v>
      </c>
      <c r="BL540" s="17" t="s">
        <v>191</v>
      </c>
      <c r="BM540" s="148" t="s">
        <v>733</v>
      </c>
    </row>
    <row r="541" spans="2:65" s="1" customFormat="1" ht="49.15" customHeight="1">
      <c r="B541" s="136"/>
      <c r="C541" s="137" t="s">
        <v>734</v>
      </c>
      <c r="D541" s="137" t="s">
        <v>187</v>
      </c>
      <c r="E541" s="138" t="s">
        <v>735</v>
      </c>
      <c r="F541" s="139" t="s">
        <v>736</v>
      </c>
      <c r="G541" s="140" t="s">
        <v>190</v>
      </c>
      <c r="H541" s="141">
        <v>355.96899999999999</v>
      </c>
      <c r="I541" s="142"/>
      <c r="J541" s="143">
        <f>ROUND(I541*H541,2)</f>
        <v>0</v>
      </c>
      <c r="K541" s="139" t="s">
        <v>198</v>
      </c>
      <c r="L541" s="32"/>
      <c r="M541" s="144" t="s">
        <v>1</v>
      </c>
      <c r="N541" s="145" t="s">
        <v>42</v>
      </c>
      <c r="P541" s="146">
        <f>O541*H541</f>
        <v>0</v>
      </c>
      <c r="Q541" s="146">
        <v>1.9970000000000002E-2</v>
      </c>
      <c r="R541" s="146">
        <f>Q541*H541</f>
        <v>7.1087009300000004</v>
      </c>
      <c r="S541" s="146">
        <v>0</v>
      </c>
      <c r="T541" s="147">
        <f>S541*H541</f>
        <v>0</v>
      </c>
      <c r="AR541" s="148" t="s">
        <v>191</v>
      </c>
      <c r="AT541" s="148" t="s">
        <v>187</v>
      </c>
      <c r="AU541" s="148" t="s">
        <v>92</v>
      </c>
      <c r="AY541" s="17" t="s">
        <v>185</v>
      </c>
      <c r="BE541" s="149">
        <f>IF(N541="základní",J541,0)</f>
        <v>0</v>
      </c>
      <c r="BF541" s="149">
        <f>IF(N541="snížená",J541,0)</f>
        <v>0</v>
      </c>
      <c r="BG541" s="149">
        <f>IF(N541="zákl. přenesená",J541,0)</f>
        <v>0</v>
      </c>
      <c r="BH541" s="149">
        <f>IF(N541="sníž. přenesená",J541,0)</f>
        <v>0</v>
      </c>
      <c r="BI541" s="149">
        <f>IF(N541="nulová",J541,0)</f>
        <v>0</v>
      </c>
      <c r="BJ541" s="17" t="s">
        <v>92</v>
      </c>
      <c r="BK541" s="149">
        <f>ROUND(I541*H541,2)</f>
        <v>0</v>
      </c>
      <c r="BL541" s="17" t="s">
        <v>191</v>
      </c>
      <c r="BM541" s="148" t="s">
        <v>737</v>
      </c>
    </row>
    <row r="542" spans="2:65" s="12" customFormat="1">
      <c r="B542" s="150"/>
      <c r="D542" s="151" t="s">
        <v>193</v>
      </c>
      <c r="E542" s="152" t="s">
        <v>1</v>
      </c>
      <c r="F542" s="153" t="s">
        <v>738</v>
      </c>
      <c r="H542" s="154">
        <v>355.96899999999999</v>
      </c>
      <c r="I542" s="155"/>
      <c r="L542" s="150"/>
      <c r="M542" s="156"/>
      <c r="T542" s="157"/>
      <c r="AT542" s="152" t="s">
        <v>193</v>
      </c>
      <c r="AU542" s="152" t="s">
        <v>92</v>
      </c>
      <c r="AV542" s="12" t="s">
        <v>92</v>
      </c>
      <c r="AW542" s="12" t="s">
        <v>32</v>
      </c>
      <c r="AX542" s="12" t="s">
        <v>84</v>
      </c>
      <c r="AY542" s="152" t="s">
        <v>185</v>
      </c>
    </row>
    <row r="543" spans="2:65" s="1" customFormat="1" ht="37.9" customHeight="1">
      <c r="B543" s="136"/>
      <c r="C543" s="137" t="s">
        <v>739</v>
      </c>
      <c r="D543" s="137" t="s">
        <v>187</v>
      </c>
      <c r="E543" s="138" t="s">
        <v>740</v>
      </c>
      <c r="F543" s="139" t="s">
        <v>741</v>
      </c>
      <c r="G543" s="140" t="s">
        <v>190</v>
      </c>
      <c r="H543" s="141">
        <v>853.42700000000002</v>
      </c>
      <c r="I543" s="142"/>
      <c r="J543" s="143">
        <f>ROUND(I543*H543,2)</f>
        <v>0</v>
      </c>
      <c r="K543" s="139" t="s">
        <v>1</v>
      </c>
      <c r="L543" s="32"/>
      <c r="M543" s="144" t="s">
        <v>1</v>
      </c>
      <c r="N543" s="145" t="s">
        <v>42</v>
      </c>
      <c r="P543" s="146">
        <f>O543*H543</f>
        <v>0</v>
      </c>
      <c r="Q543" s="146">
        <v>7.0790000000000006E-2</v>
      </c>
      <c r="R543" s="146">
        <f>Q543*H543</f>
        <v>60.414097330000004</v>
      </c>
      <c r="S543" s="146">
        <v>0</v>
      </c>
      <c r="T543" s="147">
        <f>S543*H543</f>
        <v>0</v>
      </c>
      <c r="AR543" s="148" t="s">
        <v>191</v>
      </c>
      <c r="AT543" s="148" t="s">
        <v>187</v>
      </c>
      <c r="AU543" s="148" t="s">
        <v>92</v>
      </c>
      <c r="AY543" s="17" t="s">
        <v>185</v>
      </c>
      <c r="BE543" s="149">
        <f>IF(N543="základní",J543,0)</f>
        <v>0</v>
      </c>
      <c r="BF543" s="149">
        <f>IF(N543="snížená",J543,0)</f>
        <v>0</v>
      </c>
      <c r="BG543" s="149">
        <f>IF(N543="zákl. přenesená",J543,0)</f>
        <v>0</v>
      </c>
      <c r="BH543" s="149">
        <f>IF(N543="sníž. přenesená",J543,0)</f>
        <v>0</v>
      </c>
      <c r="BI543" s="149">
        <f>IF(N543="nulová",J543,0)</f>
        <v>0</v>
      </c>
      <c r="BJ543" s="17" t="s">
        <v>92</v>
      </c>
      <c r="BK543" s="149">
        <f>ROUND(I543*H543,2)</f>
        <v>0</v>
      </c>
      <c r="BL543" s="17" t="s">
        <v>191</v>
      </c>
      <c r="BM543" s="148" t="s">
        <v>742</v>
      </c>
    </row>
    <row r="544" spans="2:65" s="12" customFormat="1">
      <c r="B544" s="150"/>
      <c r="D544" s="151" t="s">
        <v>193</v>
      </c>
      <c r="E544" s="152" t="s">
        <v>1</v>
      </c>
      <c r="F544" s="153" t="s">
        <v>743</v>
      </c>
      <c r="H544" s="154">
        <v>853.42700000000002</v>
      </c>
      <c r="I544" s="155"/>
      <c r="L544" s="150"/>
      <c r="M544" s="156"/>
      <c r="T544" s="157"/>
      <c r="AT544" s="152" t="s">
        <v>193</v>
      </c>
      <c r="AU544" s="152" t="s">
        <v>92</v>
      </c>
      <c r="AV544" s="12" t="s">
        <v>92</v>
      </c>
      <c r="AW544" s="12" t="s">
        <v>32</v>
      </c>
      <c r="AX544" s="12" t="s">
        <v>84</v>
      </c>
      <c r="AY544" s="152" t="s">
        <v>185</v>
      </c>
    </row>
    <row r="545" spans="2:65" s="1" customFormat="1" ht="24.2" customHeight="1">
      <c r="B545" s="136"/>
      <c r="C545" s="137" t="s">
        <v>744</v>
      </c>
      <c r="D545" s="137" t="s">
        <v>187</v>
      </c>
      <c r="E545" s="138" t="s">
        <v>745</v>
      </c>
      <c r="F545" s="139" t="s">
        <v>746</v>
      </c>
      <c r="G545" s="140" t="s">
        <v>190</v>
      </c>
      <c r="H545" s="141">
        <v>11.2</v>
      </c>
      <c r="I545" s="142"/>
      <c r="J545" s="143">
        <f>ROUND(I545*H545,2)</f>
        <v>0</v>
      </c>
      <c r="K545" s="139" t="s">
        <v>198</v>
      </c>
      <c r="L545" s="32"/>
      <c r="M545" s="144" t="s">
        <v>1</v>
      </c>
      <c r="N545" s="145" t="s">
        <v>42</v>
      </c>
      <c r="P545" s="146">
        <f>O545*H545</f>
        <v>0</v>
      </c>
      <c r="Q545" s="146">
        <v>4.4099999999999999E-3</v>
      </c>
      <c r="R545" s="146">
        <f>Q545*H545</f>
        <v>4.9391999999999998E-2</v>
      </c>
      <c r="S545" s="146">
        <v>0</v>
      </c>
      <c r="T545" s="147">
        <f>S545*H545</f>
        <v>0</v>
      </c>
      <c r="AR545" s="148" t="s">
        <v>191</v>
      </c>
      <c r="AT545" s="148" t="s">
        <v>187</v>
      </c>
      <c r="AU545" s="148" t="s">
        <v>92</v>
      </c>
      <c r="AY545" s="17" t="s">
        <v>185</v>
      </c>
      <c r="BE545" s="149">
        <f>IF(N545="základní",J545,0)</f>
        <v>0</v>
      </c>
      <c r="BF545" s="149">
        <f>IF(N545="snížená",J545,0)</f>
        <v>0</v>
      </c>
      <c r="BG545" s="149">
        <f>IF(N545="zákl. přenesená",J545,0)</f>
        <v>0</v>
      </c>
      <c r="BH545" s="149">
        <f>IF(N545="sníž. přenesená",J545,0)</f>
        <v>0</v>
      </c>
      <c r="BI545" s="149">
        <f>IF(N545="nulová",J545,0)</f>
        <v>0</v>
      </c>
      <c r="BJ545" s="17" t="s">
        <v>92</v>
      </c>
      <c r="BK545" s="149">
        <f>ROUND(I545*H545,2)</f>
        <v>0</v>
      </c>
      <c r="BL545" s="17" t="s">
        <v>191</v>
      </c>
      <c r="BM545" s="148" t="s">
        <v>747</v>
      </c>
    </row>
    <row r="546" spans="2:65" s="12" customFormat="1">
      <c r="B546" s="150"/>
      <c r="D546" s="151" t="s">
        <v>193</v>
      </c>
      <c r="E546" s="152" t="s">
        <v>1</v>
      </c>
      <c r="F546" s="153" t="s">
        <v>748</v>
      </c>
      <c r="H546" s="154">
        <v>11.2</v>
      </c>
      <c r="I546" s="155"/>
      <c r="L546" s="150"/>
      <c r="M546" s="156"/>
      <c r="T546" s="157"/>
      <c r="AT546" s="152" t="s">
        <v>193</v>
      </c>
      <c r="AU546" s="152" t="s">
        <v>92</v>
      </c>
      <c r="AV546" s="12" t="s">
        <v>92</v>
      </c>
      <c r="AW546" s="12" t="s">
        <v>32</v>
      </c>
      <c r="AX546" s="12" t="s">
        <v>84</v>
      </c>
      <c r="AY546" s="152" t="s">
        <v>185</v>
      </c>
    </row>
    <row r="547" spans="2:65" s="1" customFormat="1" ht="44.25" customHeight="1">
      <c r="B547" s="136"/>
      <c r="C547" s="137" t="s">
        <v>749</v>
      </c>
      <c r="D547" s="137" t="s">
        <v>187</v>
      </c>
      <c r="E547" s="138" t="s">
        <v>750</v>
      </c>
      <c r="F547" s="139" t="s">
        <v>751</v>
      </c>
      <c r="G547" s="140" t="s">
        <v>190</v>
      </c>
      <c r="H547" s="141">
        <v>28.544</v>
      </c>
      <c r="I547" s="142"/>
      <c r="J547" s="143">
        <f>ROUND(I547*H547,2)</f>
        <v>0</v>
      </c>
      <c r="K547" s="139" t="s">
        <v>1</v>
      </c>
      <c r="L547" s="32"/>
      <c r="M547" s="144" t="s">
        <v>1</v>
      </c>
      <c r="N547" s="145" t="s">
        <v>42</v>
      </c>
      <c r="P547" s="146">
        <f>O547*H547</f>
        <v>0</v>
      </c>
      <c r="Q547" s="146">
        <v>2.5000000000000001E-2</v>
      </c>
      <c r="R547" s="146">
        <f>Q547*H547</f>
        <v>0.71360000000000001</v>
      </c>
      <c r="S547" s="146">
        <v>0</v>
      </c>
      <c r="T547" s="147">
        <f>S547*H547</f>
        <v>0</v>
      </c>
      <c r="AR547" s="148" t="s">
        <v>191</v>
      </c>
      <c r="AT547" s="148" t="s">
        <v>187</v>
      </c>
      <c r="AU547" s="148" t="s">
        <v>92</v>
      </c>
      <c r="AY547" s="17" t="s">
        <v>185</v>
      </c>
      <c r="BE547" s="149">
        <f>IF(N547="základní",J547,0)</f>
        <v>0</v>
      </c>
      <c r="BF547" s="149">
        <f>IF(N547="snížená",J547,0)</f>
        <v>0</v>
      </c>
      <c r="BG547" s="149">
        <f>IF(N547="zákl. přenesená",J547,0)</f>
        <v>0</v>
      </c>
      <c r="BH547" s="149">
        <f>IF(N547="sníž. přenesená",J547,0)</f>
        <v>0</v>
      </c>
      <c r="BI547" s="149">
        <f>IF(N547="nulová",J547,0)</f>
        <v>0</v>
      </c>
      <c r="BJ547" s="17" t="s">
        <v>92</v>
      </c>
      <c r="BK547" s="149">
        <f>ROUND(I547*H547,2)</f>
        <v>0</v>
      </c>
      <c r="BL547" s="17" t="s">
        <v>191</v>
      </c>
      <c r="BM547" s="148" t="s">
        <v>752</v>
      </c>
    </row>
    <row r="548" spans="2:65" s="12" customFormat="1">
      <c r="B548" s="150"/>
      <c r="D548" s="151" t="s">
        <v>193</v>
      </c>
      <c r="E548" s="152" t="s">
        <v>1</v>
      </c>
      <c r="F548" s="153" t="s">
        <v>753</v>
      </c>
      <c r="H548" s="154">
        <v>14.56</v>
      </c>
      <c r="I548" s="155"/>
      <c r="L548" s="150"/>
      <c r="M548" s="156"/>
      <c r="T548" s="157"/>
      <c r="AT548" s="152" t="s">
        <v>193</v>
      </c>
      <c r="AU548" s="152" t="s">
        <v>92</v>
      </c>
      <c r="AV548" s="12" t="s">
        <v>92</v>
      </c>
      <c r="AW548" s="12" t="s">
        <v>32</v>
      </c>
      <c r="AX548" s="12" t="s">
        <v>76</v>
      </c>
      <c r="AY548" s="152" t="s">
        <v>185</v>
      </c>
    </row>
    <row r="549" spans="2:65" s="12" customFormat="1">
      <c r="B549" s="150"/>
      <c r="D549" s="151" t="s">
        <v>193</v>
      </c>
      <c r="E549" s="152" t="s">
        <v>1</v>
      </c>
      <c r="F549" s="153" t="s">
        <v>754</v>
      </c>
      <c r="H549" s="154">
        <v>13.984</v>
      </c>
      <c r="I549" s="155"/>
      <c r="L549" s="150"/>
      <c r="M549" s="156"/>
      <c r="T549" s="157"/>
      <c r="AT549" s="152" t="s">
        <v>193</v>
      </c>
      <c r="AU549" s="152" t="s">
        <v>92</v>
      </c>
      <c r="AV549" s="12" t="s">
        <v>92</v>
      </c>
      <c r="AW549" s="12" t="s">
        <v>32</v>
      </c>
      <c r="AX549" s="12" t="s">
        <v>76</v>
      </c>
      <c r="AY549" s="152" t="s">
        <v>185</v>
      </c>
    </row>
    <row r="550" spans="2:65" s="14" customFormat="1">
      <c r="B550" s="174"/>
      <c r="D550" s="151" t="s">
        <v>193</v>
      </c>
      <c r="E550" s="175" t="s">
        <v>1</v>
      </c>
      <c r="F550" s="176" t="s">
        <v>265</v>
      </c>
      <c r="H550" s="177">
        <v>28.544</v>
      </c>
      <c r="I550" s="178"/>
      <c r="L550" s="174"/>
      <c r="M550" s="179"/>
      <c r="T550" s="180"/>
      <c r="AT550" s="175" t="s">
        <v>193</v>
      </c>
      <c r="AU550" s="175" t="s">
        <v>92</v>
      </c>
      <c r="AV550" s="14" t="s">
        <v>191</v>
      </c>
      <c r="AW550" s="14" t="s">
        <v>32</v>
      </c>
      <c r="AX550" s="14" t="s">
        <v>84</v>
      </c>
      <c r="AY550" s="175" t="s">
        <v>185</v>
      </c>
    </row>
    <row r="551" spans="2:65" s="1" customFormat="1" ht="24.2" customHeight="1">
      <c r="B551" s="136"/>
      <c r="C551" s="137" t="s">
        <v>755</v>
      </c>
      <c r="D551" s="137" t="s">
        <v>187</v>
      </c>
      <c r="E551" s="138" t="s">
        <v>756</v>
      </c>
      <c r="F551" s="139" t="s">
        <v>757</v>
      </c>
      <c r="G551" s="140" t="s">
        <v>190</v>
      </c>
      <c r="H551" s="141">
        <v>192.733</v>
      </c>
      <c r="I551" s="142"/>
      <c r="J551" s="143">
        <f>ROUND(I551*H551,2)</f>
        <v>0</v>
      </c>
      <c r="K551" s="139" t="s">
        <v>198</v>
      </c>
      <c r="L551" s="32"/>
      <c r="M551" s="144" t="s">
        <v>1</v>
      </c>
      <c r="N551" s="145" t="s">
        <v>42</v>
      </c>
      <c r="P551" s="146">
        <f>O551*H551</f>
        <v>0</v>
      </c>
      <c r="Q551" s="146">
        <v>2.0000000000000002E-5</v>
      </c>
      <c r="R551" s="146">
        <f>Q551*H551</f>
        <v>3.8546600000000002E-3</v>
      </c>
      <c r="S551" s="146">
        <v>1.0000000000000001E-5</v>
      </c>
      <c r="T551" s="147">
        <f>S551*H551</f>
        <v>1.9273300000000001E-3</v>
      </c>
      <c r="AR551" s="148" t="s">
        <v>191</v>
      </c>
      <c r="AT551" s="148" t="s">
        <v>187</v>
      </c>
      <c r="AU551" s="148" t="s">
        <v>92</v>
      </c>
      <c r="AY551" s="17" t="s">
        <v>185</v>
      </c>
      <c r="BE551" s="149">
        <f>IF(N551="základní",J551,0)</f>
        <v>0</v>
      </c>
      <c r="BF551" s="149">
        <f>IF(N551="snížená",J551,0)</f>
        <v>0</v>
      </c>
      <c r="BG551" s="149">
        <f>IF(N551="zákl. přenesená",J551,0)</f>
        <v>0</v>
      </c>
      <c r="BH551" s="149">
        <f>IF(N551="sníž. přenesená",J551,0)</f>
        <v>0</v>
      </c>
      <c r="BI551" s="149">
        <f>IF(N551="nulová",J551,0)</f>
        <v>0</v>
      </c>
      <c r="BJ551" s="17" t="s">
        <v>92</v>
      </c>
      <c r="BK551" s="149">
        <f>ROUND(I551*H551,2)</f>
        <v>0</v>
      </c>
      <c r="BL551" s="17" t="s">
        <v>191</v>
      </c>
      <c r="BM551" s="148" t="s">
        <v>758</v>
      </c>
    </row>
    <row r="552" spans="2:65" s="12" customFormat="1">
      <c r="B552" s="150"/>
      <c r="D552" s="151" t="s">
        <v>193</v>
      </c>
      <c r="E552" s="152" t="s">
        <v>1</v>
      </c>
      <c r="F552" s="153" t="s">
        <v>759</v>
      </c>
      <c r="H552" s="154">
        <v>181.5</v>
      </c>
      <c r="I552" s="155"/>
      <c r="L552" s="150"/>
      <c r="M552" s="156"/>
      <c r="T552" s="157"/>
      <c r="AT552" s="152" t="s">
        <v>193</v>
      </c>
      <c r="AU552" s="152" t="s">
        <v>92</v>
      </c>
      <c r="AV552" s="12" t="s">
        <v>92</v>
      </c>
      <c r="AW552" s="12" t="s">
        <v>32</v>
      </c>
      <c r="AX552" s="12" t="s">
        <v>76</v>
      </c>
      <c r="AY552" s="152" t="s">
        <v>185</v>
      </c>
    </row>
    <row r="553" spans="2:65" s="12" customFormat="1">
      <c r="B553" s="150"/>
      <c r="D553" s="151" t="s">
        <v>193</v>
      </c>
      <c r="E553" s="152" t="s">
        <v>1</v>
      </c>
      <c r="F553" s="153" t="s">
        <v>760</v>
      </c>
      <c r="H553" s="154">
        <v>2.375</v>
      </c>
      <c r="I553" s="155"/>
      <c r="L553" s="150"/>
      <c r="M553" s="156"/>
      <c r="T553" s="157"/>
      <c r="AT553" s="152" t="s">
        <v>193</v>
      </c>
      <c r="AU553" s="152" t="s">
        <v>92</v>
      </c>
      <c r="AV553" s="12" t="s">
        <v>92</v>
      </c>
      <c r="AW553" s="12" t="s">
        <v>32</v>
      </c>
      <c r="AX553" s="12" t="s">
        <v>76</v>
      </c>
      <c r="AY553" s="152" t="s">
        <v>185</v>
      </c>
    </row>
    <row r="554" spans="2:65" s="12" customFormat="1">
      <c r="B554" s="150"/>
      <c r="D554" s="151" t="s">
        <v>193</v>
      </c>
      <c r="E554" s="152" t="s">
        <v>1</v>
      </c>
      <c r="F554" s="153" t="s">
        <v>761</v>
      </c>
      <c r="H554" s="154">
        <v>1.6879999999999999</v>
      </c>
      <c r="I554" s="155"/>
      <c r="L554" s="150"/>
      <c r="M554" s="156"/>
      <c r="T554" s="157"/>
      <c r="AT554" s="152" t="s">
        <v>193</v>
      </c>
      <c r="AU554" s="152" t="s">
        <v>92</v>
      </c>
      <c r="AV554" s="12" t="s">
        <v>92</v>
      </c>
      <c r="AW554" s="12" t="s">
        <v>32</v>
      </c>
      <c r="AX554" s="12" t="s">
        <v>76</v>
      </c>
      <c r="AY554" s="152" t="s">
        <v>185</v>
      </c>
    </row>
    <row r="555" spans="2:65" s="12" customFormat="1">
      <c r="B555" s="150"/>
      <c r="D555" s="151" t="s">
        <v>193</v>
      </c>
      <c r="E555" s="152" t="s">
        <v>1</v>
      </c>
      <c r="F555" s="153" t="s">
        <v>762</v>
      </c>
      <c r="H555" s="154">
        <v>7.17</v>
      </c>
      <c r="I555" s="155"/>
      <c r="L555" s="150"/>
      <c r="M555" s="156"/>
      <c r="T555" s="157"/>
      <c r="AT555" s="152" t="s">
        <v>193</v>
      </c>
      <c r="AU555" s="152" t="s">
        <v>92</v>
      </c>
      <c r="AV555" s="12" t="s">
        <v>92</v>
      </c>
      <c r="AW555" s="12" t="s">
        <v>32</v>
      </c>
      <c r="AX555" s="12" t="s">
        <v>76</v>
      </c>
      <c r="AY555" s="152" t="s">
        <v>185</v>
      </c>
    </row>
    <row r="556" spans="2:65" s="14" customFormat="1">
      <c r="B556" s="174"/>
      <c r="D556" s="151" t="s">
        <v>193</v>
      </c>
      <c r="E556" s="175" t="s">
        <v>1</v>
      </c>
      <c r="F556" s="176" t="s">
        <v>265</v>
      </c>
      <c r="H556" s="177">
        <v>192.733</v>
      </c>
      <c r="I556" s="178"/>
      <c r="L556" s="174"/>
      <c r="M556" s="179"/>
      <c r="T556" s="180"/>
      <c r="AT556" s="175" t="s">
        <v>193</v>
      </c>
      <c r="AU556" s="175" t="s">
        <v>92</v>
      </c>
      <c r="AV556" s="14" t="s">
        <v>191</v>
      </c>
      <c r="AW556" s="14" t="s">
        <v>32</v>
      </c>
      <c r="AX556" s="14" t="s">
        <v>84</v>
      </c>
      <c r="AY556" s="175" t="s">
        <v>185</v>
      </c>
    </row>
    <row r="557" spans="2:65" s="1" customFormat="1" ht="24.2" customHeight="1">
      <c r="B557" s="136"/>
      <c r="C557" s="137" t="s">
        <v>763</v>
      </c>
      <c r="D557" s="137" t="s">
        <v>187</v>
      </c>
      <c r="E557" s="138" t="s">
        <v>764</v>
      </c>
      <c r="F557" s="139" t="s">
        <v>765</v>
      </c>
      <c r="G557" s="140" t="s">
        <v>190</v>
      </c>
      <c r="H557" s="141">
        <v>1061.212</v>
      </c>
      <c r="I557" s="142"/>
      <c r="J557" s="143">
        <f>ROUND(I557*H557,2)</f>
        <v>0</v>
      </c>
      <c r="K557" s="139" t="s">
        <v>198</v>
      </c>
      <c r="L557" s="32"/>
      <c r="M557" s="144" t="s">
        <v>1</v>
      </c>
      <c r="N557" s="145" t="s">
        <v>42</v>
      </c>
      <c r="P557" s="146">
        <f>O557*H557</f>
        <v>0</v>
      </c>
      <c r="Q557" s="146">
        <v>0</v>
      </c>
      <c r="R557" s="146">
        <f>Q557*H557</f>
        <v>0</v>
      </c>
      <c r="S557" s="146">
        <v>0</v>
      </c>
      <c r="T557" s="147">
        <f>S557*H557</f>
        <v>0</v>
      </c>
      <c r="AR557" s="148" t="s">
        <v>191</v>
      </c>
      <c r="AT557" s="148" t="s">
        <v>187</v>
      </c>
      <c r="AU557" s="148" t="s">
        <v>92</v>
      </c>
      <c r="AY557" s="17" t="s">
        <v>185</v>
      </c>
      <c r="BE557" s="149">
        <f>IF(N557="základní",J557,0)</f>
        <v>0</v>
      </c>
      <c r="BF557" s="149">
        <f>IF(N557="snížená",J557,0)</f>
        <v>0</v>
      </c>
      <c r="BG557" s="149">
        <f>IF(N557="zákl. přenesená",J557,0)</f>
        <v>0</v>
      </c>
      <c r="BH557" s="149">
        <f>IF(N557="sníž. přenesená",J557,0)</f>
        <v>0</v>
      </c>
      <c r="BI557" s="149">
        <f>IF(N557="nulová",J557,0)</f>
        <v>0</v>
      </c>
      <c r="BJ557" s="17" t="s">
        <v>92</v>
      </c>
      <c r="BK557" s="149">
        <f>ROUND(I557*H557,2)</f>
        <v>0</v>
      </c>
      <c r="BL557" s="17" t="s">
        <v>191</v>
      </c>
      <c r="BM557" s="148" t="s">
        <v>766</v>
      </c>
    </row>
    <row r="558" spans="2:65" s="13" customFormat="1">
      <c r="B558" s="168"/>
      <c r="D558" s="151" t="s">
        <v>193</v>
      </c>
      <c r="E558" s="169" t="s">
        <v>1</v>
      </c>
      <c r="F558" s="170" t="s">
        <v>767</v>
      </c>
      <c r="H558" s="169" t="s">
        <v>1</v>
      </c>
      <c r="I558" s="171"/>
      <c r="L558" s="168"/>
      <c r="M558" s="172"/>
      <c r="T558" s="173"/>
      <c r="AT558" s="169" t="s">
        <v>193</v>
      </c>
      <c r="AU558" s="169" t="s">
        <v>92</v>
      </c>
      <c r="AV558" s="13" t="s">
        <v>84</v>
      </c>
      <c r="AW558" s="13" t="s">
        <v>32</v>
      </c>
      <c r="AX558" s="13" t="s">
        <v>76</v>
      </c>
      <c r="AY558" s="169" t="s">
        <v>185</v>
      </c>
    </row>
    <row r="559" spans="2:65" s="12" customFormat="1">
      <c r="B559" s="150"/>
      <c r="D559" s="151" t="s">
        <v>193</v>
      </c>
      <c r="E559" s="152" t="s">
        <v>1</v>
      </c>
      <c r="F559" s="153" t="s">
        <v>768</v>
      </c>
      <c r="H559" s="154">
        <v>389.48899999999998</v>
      </c>
      <c r="I559" s="155"/>
      <c r="L559" s="150"/>
      <c r="M559" s="156"/>
      <c r="T559" s="157"/>
      <c r="AT559" s="152" t="s">
        <v>193</v>
      </c>
      <c r="AU559" s="152" t="s">
        <v>92</v>
      </c>
      <c r="AV559" s="12" t="s">
        <v>92</v>
      </c>
      <c r="AW559" s="12" t="s">
        <v>32</v>
      </c>
      <c r="AX559" s="12" t="s">
        <v>76</v>
      </c>
      <c r="AY559" s="152" t="s">
        <v>185</v>
      </c>
    </row>
    <row r="560" spans="2:65" s="12" customFormat="1">
      <c r="B560" s="150"/>
      <c r="D560" s="151" t="s">
        <v>193</v>
      </c>
      <c r="E560" s="152" t="s">
        <v>1</v>
      </c>
      <c r="F560" s="153" t="s">
        <v>769</v>
      </c>
      <c r="H560" s="154">
        <v>-60.25</v>
      </c>
      <c r="I560" s="155"/>
      <c r="L560" s="150"/>
      <c r="M560" s="156"/>
      <c r="T560" s="157"/>
      <c r="AT560" s="152" t="s">
        <v>193</v>
      </c>
      <c r="AU560" s="152" t="s">
        <v>92</v>
      </c>
      <c r="AV560" s="12" t="s">
        <v>92</v>
      </c>
      <c r="AW560" s="12" t="s">
        <v>32</v>
      </c>
      <c r="AX560" s="12" t="s">
        <v>76</v>
      </c>
      <c r="AY560" s="152" t="s">
        <v>185</v>
      </c>
    </row>
    <row r="561" spans="2:65" s="12" customFormat="1">
      <c r="B561" s="150"/>
      <c r="D561" s="151" t="s">
        <v>193</v>
      </c>
      <c r="E561" s="152" t="s">
        <v>1</v>
      </c>
      <c r="F561" s="153" t="s">
        <v>770</v>
      </c>
      <c r="H561" s="154">
        <v>26.73</v>
      </c>
      <c r="I561" s="155"/>
      <c r="L561" s="150"/>
      <c r="M561" s="156"/>
      <c r="T561" s="157"/>
      <c r="AT561" s="152" t="s">
        <v>193</v>
      </c>
      <c r="AU561" s="152" t="s">
        <v>92</v>
      </c>
      <c r="AV561" s="12" t="s">
        <v>92</v>
      </c>
      <c r="AW561" s="12" t="s">
        <v>32</v>
      </c>
      <c r="AX561" s="12" t="s">
        <v>76</v>
      </c>
      <c r="AY561" s="152" t="s">
        <v>185</v>
      </c>
    </row>
    <row r="562" spans="2:65" s="12" customFormat="1">
      <c r="B562" s="150"/>
      <c r="D562" s="151" t="s">
        <v>193</v>
      </c>
      <c r="E562" s="152" t="s">
        <v>1</v>
      </c>
      <c r="F562" s="153" t="s">
        <v>771</v>
      </c>
      <c r="H562" s="154">
        <v>-34.869999999999997</v>
      </c>
      <c r="I562" s="155"/>
      <c r="L562" s="150"/>
      <c r="M562" s="156"/>
      <c r="T562" s="157"/>
      <c r="AT562" s="152" t="s">
        <v>193</v>
      </c>
      <c r="AU562" s="152" t="s">
        <v>92</v>
      </c>
      <c r="AV562" s="12" t="s">
        <v>92</v>
      </c>
      <c r="AW562" s="12" t="s">
        <v>32</v>
      </c>
      <c r="AX562" s="12" t="s">
        <v>76</v>
      </c>
      <c r="AY562" s="152" t="s">
        <v>185</v>
      </c>
    </row>
    <row r="563" spans="2:65" s="15" customFormat="1">
      <c r="B563" s="181"/>
      <c r="D563" s="151" t="s">
        <v>193</v>
      </c>
      <c r="E563" s="182" t="s">
        <v>1</v>
      </c>
      <c r="F563" s="183" t="s">
        <v>281</v>
      </c>
      <c r="H563" s="184">
        <v>321.09899999999999</v>
      </c>
      <c r="I563" s="185"/>
      <c r="L563" s="181"/>
      <c r="M563" s="186"/>
      <c r="T563" s="187"/>
      <c r="AT563" s="182" t="s">
        <v>193</v>
      </c>
      <c r="AU563" s="182" t="s">
        <v>92</v>
      </c>
      <c r="AV563" s="15" t="s">
        <v>111</v>
      </c>
      <c r="AW563" s="15" t="s">
        <v>32</v>
      </c>
      <c r="AX563" s="15" t="s">
        <v>76</v>
      </c>
      <c r="AY563" s="182" t="s">
        <v>185</v>
      </c>
    </row>
    <row r="564" spans="2:65" s="13" customFormat="1">
      <c r="B564" s="168"/>
      <c r="D564" s="151" t="s">
        <v>193</v>
      </c>
      <c r="E564" s="169" t="s">
        <v>1</v>
      </c>
      <c r="F564" s="170" t="s">
        <v>772</v>
      </c>
      <c r="H564" s="169" t="s">
        <v>1</v>
      </c>
      <c r="I564" s="171"/>
      <c r="L564" s="168"/>
      <c r="M564" s="172"/>
      <c r="T564" s="173"/>
      <c r="AT564" s="169" t="s">
        <v>193</v>
      </c>
      <c r="AU564" s="169" t="s">
        <v>92</v>
      </c>
      <c r="AV564" s="13" t="s">
        <v>84</v>
      </c>
      <c r="AW564" s="13" t="s">
        <v>32</v>
      </c>
      <c r="AX564" s="13" t="s">
        <v>76</v>
      </c>
      <c r="AY564" s="169" t="s">
        <v>185</v>
      </c>
    </row>
    <row r="565" spans="2:65" s="12" customFormat="1">
      <c r="B565" s="150"/>
      <c r="D565" s="151" t="s">
        <v>193</v>
      </c>
      <c r="E565" s="152" t="s">
        <v>1</v>
      </c>
      <c r="F565" s="153" t="s">
        <v>773</v>
      </c>
      <c r="H565" s="154">
        <v>461.77600000000001</v>
      </c>
      <c r="I565" s="155"/>
      <c r="L565" s="150"/>
      <c r="M565" s="156"/>
      <c r="T565" s="157"/>
      <c r="AT565" s="152" t="s">
        <v>193</v>
      </c>
      <c r="AU565" s="152" t="s">
        <v>92</v>
      </c>
      <c r="AV565" s="12" t="s">
        <v>92</v>
      </c>
      <c r="AW565" s="12" t="s">
        <v>32</v>
      </c>
      <c r="AX565" s="12" t="s">
        <v>76</v>
      </c>
      <c r="AY565" s="152" t="s">
        <v>185</v>
      </c>
    </row>
    <row r="566" spans="2:65" s="12" customFormat="1">
      <c r="B566" s="150"/>
      <c r="D566" s="151" t="s">
        <v>193</v>
      </c>
      <c r="E566" s="152" t="s">
        <v>1</v>
      </c>
      <c r="F566" s="153" t="s">
        <v>774</v>
      </c>
      <c r="H566" s="154">
        <v>463.51900000000001</v>
      </c>
      <c r="I566" s="155"/>
      <c r="L566" s="150"/>
      <c r="M566" s="156"/>
      <c r="T566" s="157"/>
      <c r="AT566" s="152" t="s">
        <v>193</v>
      </c>
      <c r="AU566" s="152" t="s">
        <v>92</v>
      </c>
      <c r="AV566" s="12" t="s">
        <v>92</v>
      </c>
      <c r="AW566" s="12" t="s">
        <v>32</v>
      </c>
      <c r="AX566" s="12" t="s">
        <v>76</v>
      </c>
      <c r="AY566" s="152" t="s">
        <v>185</v>
      </c>
    </row>
    <row r="567" spans="2:65" s="12" customFormat="1">
      <c r="B567" s="150"/>
      <c r="D567" s="151" t="s">
        <v>193</v>
      </c>
      <c r="E567" s="152" t="s">
        <v>1</v>
      </c>
      <c r="F567" s="153" t="s">
        <v>775</v>
      </c>
      <c r="H567" s="154">
        <v>-132.44499999999999</v>
      </c>
      <c r="I567" s="155"/>
      <c r="L567" s="150"/>
      <c r="M567" s="156"/>
      <c r="T567" s="157"/>
      <c r="AT567" s="152" t="s">
        <v>193</v>
      </c>
      <c r="AU567" s="152" t="s">
        <v>92</v>
      </c>
      <c r="AV567" s="12" t="s">
        <v>92</v>
      </c>
      <c r="AW567" s="12" t="s">
        <v>32</v>
      </c>
      <c r="AX567" s="12" t="s">
        <v>76</v>
      </c>
      <c r="AY567" s="152" t="s">
        <v>185</v>
      </c>
    </row>
    <row r="568" spans="2:65" s="12" customFormat="1">
      <c r="B568" s="150"/>
      <c r="D568" s="151" t="s">
        <v>193</v>
      </c>
      <c r="E568" s="152" t="s">
        <v>1</v>
      </c>
      <c r="F568" s="153" t="s">
        <v>776</v>
      </c>
      <c r="H568" s="154">
        <v>60.576999999999998</v>
      </c>
      <c r="I568" s="155"/>
      <c r="L568" s="150"/>
      <c r="M568" s="156"/>
      <c r="T568" s="157"/>
      <c r="AT568" s="152" t="s">
        <v>193</v>
      </c>
      <c r="AU568" s="152" t="s">
        <v>92</v>
      </c>
      <c r="AV568" s="12" t="s">
        <v>92</v>
      </c>
      <c r="AW568" s="12" t="s">
        <v>32</v>
      </c>
      <c r="AX568" s="12" t="s">
        <v>76</v>
      </c>
      <c r="AY568" s="152" t="s">
        <v>185</v>
      </c>
    </row>
    <row r="569" spans="2:65" s="12" customFormat="1">
      <c r="B569" s="150"/>
      <c r="D569" s="151" t="s">
        <v>193</v>
      </c>
      <c r="E569" s="152" t="s">
        <v>1</v>
      </c>
      <c r="F569" s="153" t="s">
        <v>777</v>
      </c>
      <c r="H569" s="154">
        <v>-113.31399999999999</v>
      </c>
      <c r="I569" s="155"/>
      <c r="L569" s="150"/>
      <c r="M569" s="156"/>
      <c r="T569" s="157"/>
      <c r="AT569" s="152" t="s">
        <v>193</v>
      </c>
      <c r="AU569" s="152" t="s">
        <v>92</v>
      </c>
      <c r="AV569" s="12" t="s">
        <v>92</v>
      </c>
      <c r="AW569" s="12" t="s">
        <v>32</v>
      </c>
      <c r="AX569" s="12" t="s">
        <v>76</v>
      </c>
      <c r="AY569" s="152" t="s">
        <v>185</v>
      </c>
    </row>
    <row r="570" spans="2:65" s="15" customFormat="1">
      <c r="B570" s="181"/>
      <c r="D570" s="151" t="s">
        <v>193</v>
      </c>
      <c r="E570" s="182" t="s">
        <v>1</v>
      </c>
      <c r="F570" s="183" t="s">
        <v>281</v>
      </c>
      <c r="H570" s="184">
        <v>740.11300000000006</v>
      </c>
      <c r="I570" s="185"/>
      <c r="L570" s="181"/>
      <c r="M570" s="186"/>
      <c r="T570" s="187"/>
      <c r="AT570" s="182" t="s">
        <v>193</v>
      </c>
      <c r="AU570" s="182" t="s">
        <v>92</v>
      </c>
      <c r="AV570" s="15" t="s">
        <v>111</v>
      </c>
      <c r="AW570" s="15" t="s">
        <v>32</v>
      </c>
      <c r="AX570" s="15" t="s">
        <v>76</v>
      </c>
      <c r="AY570" s="182" t="s">
        <v>185</v>
      </c>
    </row>
    <row r="571" spans="2:65" s="14" customFormat="1">
      <c r="B571" s="174"/>
      <c r="D571" s="151" t="s">
        <v>193</v>
      </c>
      <c r="E571" s="175" t="s">
        <v>1</v>
      </c>
      <c r="F571" s="176" t="s">
        <v>265</v>
      </c>
      <c r="H571" s="177">
        <v>1061.212</v>
      </c>
      <c r="I571" s="178"/>
      <c r="L571" s="174"/>
      <c r="M571" s="179"/>
      <c r="T571" s="180"/>
      <c r="AT571" s="175" t="s">
        <v>193</v>
      </c>
      <c r="AU571" s="175" t="s">
        <v>92</v>
      </c>
      <c r="AV571" s="14" t="s">
        <v>191</v>
      </c>
      <c r="AW571" s="14" t="s">
        <v>32</v>
      </c>
      <c r="AX571" s="14" t="s">
        <v>84</v>
      </c>
      <c r="AY571" s="175" t="s">
        <v>185</v>
      </c>
    </row>
    <row r="572" spans="2:65" s="1" customFormat="1" ht="33" customHeight="1">
      <c r="B572" s="136"/>
      <c r="C572" s="137" t="s">
        <v>778</v>
      </c>
      <c r="D572" s="137" t="s">
        <v>187</v>
      </c>
      <c r="E572" s="138" t="s">
        <v>779</v>
      </c>
      <c r="F572" s="139" t="s">
        <v>780</v>
      </c>
      <c r="G572" s="140" t="s">
        <v>197</v>
      </c>
      <c r="H572" s="141">
        <v>0.4</v>
      </c>
      <c r="I572" s="142"/>
      <c r="J572" s="143">
        <f>ROUND(I572*H572,2)</f>
        <v>0</v>
      </c>
      <c r="K572" s="139" t="s">
        <v>198</v>
      </c>
      <c r="L572" s="32"/>
      <c r="M572" s="144" t="s">
        <v>1</v>
      </c>
      <c r="N572" s="145" t="s">
        <v>42</v>
      </c>
      <c r="P572" s="146">
        <f>O572*H572</f>
        <v>0</v>
      </c>
      <c r="Q572" s="146">
        <v>2.5018699999999998</v>
      </c>
      <c r="R572" s="146">
        <f>Q572*H572</f>
        <v>1.000748</v>
      </c>
      <c r="S572" s="146">
        <v>0</v>
      </c>
      <c r="T572" s="147">
        <f>S572*H572</f>
        <v>0</v>
      </c>
      <c r="AR572" s="148" t="s">
        <v>191</v>
      </c>
      <c r="AT572" s="148" t="s">
        <v>187</v>
      </c>
      <c r="AU572" s="148" t="s">
        <v>92</v>
      </c>
      <c r="AY572" s="17" t="s">
        <v>185</v>
      </c>
      <c r="BE572" s="149">
        <f>IF(N572="základní",J572,0)</f>
        <v>0</v>
      </c>
      <c r="BF572" s="149">
        <f>IF(N572="snížená",J572,0)</f>
        <v>0</v>
      </c>
      <c r="BG572" s="149">
        <f>IF(N572="zákl. přenesená",J572,0)</f>
        <v>0</v>
      </c>
      <c r="BH572" s="149">
        <f>IF(N572="sníž. přenesená",J572,0)</f>
        <v>0</v>
      </c>
      <c r="BI572" s="149">
        <f>IF(N572="nulová",J572,0)</f>
        <v>0</v>
      </c>
      <c r="BJ572" s="17" t="s">
        <v>92</v>
      </c>
      <c r="BK572" s="149">
        <f>ROUND(I572*H572,2)</f>
        <v>0</v>
      </c>
      <c r="BL572" s="17" t="s">
        <v>191</v>
      </c>
      <c r="BM572" s="148" t="s">
        <v>781</v>
      </c>
    </row>
    <row r="573" spans="2:65" s="13" customFormat="1">
      <c r="B573" s="168"/>
      <c r="D573" s="151" t="s">
        <v>193</v>
      </c>
      <c r="E573" s="169" t="s">
        <v>1</v>
      </c>
      <c r="F573" s="170" t="s">
        <v>279</v>
      </c>
      <c r="H573" s="169" t="s">
        <v>1</v>
      </c>
      <c r="I573" s="171"/>
      <c r="L573" s="168"/>
      <c r="M573" s="172"/>
      <c r="T573" s="173"/>
      <c r="AT573" s="169" t="s">
        <v>193</v>
      </c>
      <c r="AU573" s="169" t="s">
        <v>92</v>
      </c>
      <c r="AV573" s="13" t="s">
        <v>84</v>
      </c>
      <c r="AW573" s="13" t="s">
        <v>32</v>
      </c>
      <c r="AX573" s="13" t="s">
        <v>76</v>
      </c>
      <c r="AY573" s="169" t="s">
        <v>185</v>
      </c>
    </row>
    <row r="574" spans="2:65" s="12" customFormat="1">
      <c r="B574" s="150"/>
      <c r="D574" s="151" t="s">
        <v>193</v>
      </c>
      <c r="E574" s="152" t="s">
        <v>1</v>
      </c>
      <c r="F574" s="153" t="s">
        <v>782</v>
      </c>
      <c r="H574" s="154">
        <v>0.4</v>
      </c>
      <c r="I574" s="155"/>
      <c r="L574" s="150"/>
      <c r="M574" s="156"/>
      <c r="T574" s="157"/>
      <c r="AT574" s="152" t="s">
        <v>193</v>
      </c>
      <c r="AU574" s="152" t="s">
        <v>92</v>
      </c>
      <c r="AV574" s="12" t="s">
        <v>92</v>
      </c>
      <c r="AW574" s="12" t="s">
        <v>32</v>
      </c>
      <c r="AX574" s="12" t="s">
        <v>76</v>
      </c>
      <c r="AY574" s="152" t="s">
        <v>185</v>
      </c>
    </row>
    <row r="575" spans="2:65" s="14" customFormat="1">
      <c r="B575" s="174"/>
      <c r="D575" s="151" t="s">
        <v>193</v>
      </c>
      <c r="E575" s="175" t="s">
        <v>1</v>
      </c>
      <c r="F575" s="176" t="s">
        <v>265</v>
      </c>
      <c r="H575" s="177">
        <v>0.4</v>
      </c>
      <c r="I575" s="178"/>
      <c r="L575" s="174"/>
      <c r="M575" s="179"/>
      <c r="T575" s="180"/>
      <c r="AT575" s="175" t="s">
        <v>193</v>
      </c>
      <c r="AU575" s="175" t="s">
        <v>92</v>
      </c>
      <c r="AV575" s="14" t="s">
        <v>191</v>
      </c>
      <c r="AW575" s="14" t="s">
        <v>32</v>
      </c>
      <c r="AX575" s="14" t="s">
        <v>84</v>
      </c>
      <c r="AY575" s="175" t="s">
        <v>185</v>
      </c>
    </row>
    <row r="576" spans="2:65" s="1" customFormat="1" ht="33" customHeight="1">
      <c r="B576" s="136"/>
      <c r="C576" s="137" t="s">
        <v>783</v>
      </c>
      <c r="D576" s="137" t="s">
        <v>187</v>
      </c>
      <c r="E576" s="138" t="s">
        <v>784</v>
      </c>
      <c r="F576" s="139" t="s">
        <v>785</v>
      </c>
      <c r="G576" s="140" t="s">
        <v>197</v>
      </c>
      <c r="H576" s="141">
        <v>30.765000000000001</v>
      </c>
      <c r="I576" s="142"/>
      <c r="J576" s="143">
        <f>ROUND(I576*H576,2)</f>
        <v>0</v>
      </c>
      <c r="K576" s="139" t="s">
        <v>198</v>
      </c>
      <c r="L576" s="32"/>
      <c r="M576" s="144" t="s">
        <v>1</v>
      </c>
      <c r="N576" s="145" t="s">
        <v>42</v>
      </c>
      <c r="P576" s="146">
        <f>O576*H576</f>
        <v>0</v>
      </c>
      <c r="Q576" s="146">
        <v>2.5018699999999998</v>
      </c>
      <c r="R576" s="146">
        <f>Q576*H576</f>
        <v>76.97003054999999</v>
      </c>
      <c r="S576" s="146">
        <v>0</v>
      </c>
      <c r="T576" s="147">
        <f>S576*H576</f>
        <v>0</v>
      </c>
      <c r="AR576" s="148" t="s">
        <v>191</v>
      </c>
      <c r="AT576" s="148" t="s">
        <v>187</v>
      </c>
      <c r="AU576" s="148" t="s">
        <v>92</v>
      </c>
      <c r="AY576" s="17" t="s">
        <v>185</v>
      </c>
      <c r="BE576" s="149">
        <f>IF(N576="základní",J576,0)</f>
        <v>0</v>
      </c>
      <c r="BF576" s="149">
        <f>IF(N576="snížená",J576,0)</f>
        <v>0</v>
      </c>
      <c r="BG576" s="149">
        <f>IF(N576="zákl. přenesená",J576,0)</f>
        <v>0</v>
      </c>
      <c r="BH576" s="149">
        <f>IF(N576="sníž. přenesená",J576,0)</f>
        <v>0</v>
      </c>
      <c r="BI576" s="149">
        <f>IF(N576="nulová",J576,0)</f>
        <v>0</v>
      </c>
      <c r="BJ576" s="17" t="s">
        <v>92</v>
      </c>
      <c r="BK576" s="149">
        <f>ROUND(I576*H576,2)</f>
        <v>0</v>
      </c>
      <c r="BL576" s="17" t="s">
        <v>191</v>
      </c>
      <c r="BM576" s="148" t="s">
        <v>786</v>
      </c>
    </row>
    <row r="577" spans="2:51" s="13" customFormat="1">
      <c r="B577" s="168"/>
      <c r="D577" s="151" t="s">
        <v>193</v>
      </c>
      <c r="E577" s="169" t="s">
        <v>1</v>
      </c>
      <c r="F577" s="170" t="s">
        <v>249</v>
      </c>
      <c r="H577" s="169" t="s">
        <v>1</v>
      </c>
      <c r="I577" s="171"/>
      <c r="L577" s="168"/>
      <c r="M577" s="172"/>
      <c r="T577" s="173"/>
      <c r="AT577" s="169" t="s">
        <v>193</v>
      </c>
      <c r="AU577" s="169" t="s">
        <v>92</v>
      </c>
      <c r="AV577" s="13" t="s">
        <v>84</v>
      </c>
      <c r="AW577" s="13" t="s">
        <v>32</v>
      </c>
      <c r="AX577" s="13" t="s">
        <v>76</v>
      </c>
      <c r="AY577" s="169" t="s">
        <v>185</v>
      </c>
    </row>
    <row r="578" spans="2:51" s="12" customFormat="1">
      <c r="B578" s="150"/>
      <c r="D578" s="151" t="s">
        <v>193</v>
      </c>
      <c r="E578" s="152" t="s">
        <v>1</v>
      </c>
      <c r="F578" s="153" t="s">
        <v>787</v>
      </c>
      <c r="H578" s="154">
        <v>0.504</v>
      </c>
      <c r="I578" s="155"/>
      <c r="L578" s="150"/>
      <c r="M578" s="156"/>
      <c r="T578" s="157"/>
      <c r="AT578" s="152" t="s">
        <v>193</v>
      </c>
      <c r="AU578" s="152" t="s">
        <v>92</v>
      </c>
      <c r="AV578" s="12" t="s">
        <v>92</v>
      </c>
      <c r="AW578" s="12" t="s">
        <v>32</v>
      </c>
      <c r="AX578" s="12" t="s">
        <v>76</v>
      </c>
      <c r="AY578" s="152" t="s">
        <v>185</v>
      </c>
    </row>
    <row r="579" spans="2:51" s="13" customFormat="1">
      <c r="B579" s="168"/>
      <c r="D579" s="151" t="s">
        <v>193</v>
      </c>
      <c r="E579" s="169" t="s">
        <v>1</v>
      </c>
      <c r="F579" s="170" t="s">
        <v>251</v>
      </c>
      <c r="H579" s="169" t="s">
        <v>1</v>
      </c>
      <c r="I579" s="171"/>
      <c r="L579" s="168"/>
      <c r="M579" s="172"/>
      <c r="T579" s="173"/>
      <c r="AT579" s="169" t="s">
        <v>193</v>
      </c>
      <c r="AU579" s="169" t="s">
        <v>92</v>
      </c>
      <c r="AV579" s="13" t="s">
        <v>84</v>
      </c>
      <c r="AW579" s="13" t="s">
        <v>32</v>
      </c>
      <c r="AX579" s="13" t="s">
        <v>76</v>
      </c>
      <c r="AY579" s="169" t="s">
        <v>185</v>
      </c>
    </row>
    <row r="580" spans="2:51" s="12" customFormat="1">
      <c r="B580" s="150"/>
      <c r="D580" s="151" t="s">
        <v>193</v>
      </c>
      <c r="E580" s="152" t="s">
        <v>1</v>
      </c>
      <c r="F580" s="153" t="s">
        <v>788</v>
      </c>
      <c r="H580" s="154">
        <v>0.308</v>
      </c>
      <c r="I580" s="155"/>
      <c r="L580" s="150"/>
      <c r="M580" s="156"/>
      <c r="T580" s="157"/>
      <c r="AT580" s="152" t="s">
        <v>193</v>
      </c>
      <c r="AU580" s="152" t="s">
        <v>92</v>
      </c>
      <c r="AV580" s="12" t="s">
        <v>92</v>
      </c>
      <c r="AW580" s="12" t="s">
        <v>32</v>
      </c>
      <c r="AX580" s="12" t="s">
        <v>76</v>
      </c>
      <c r="AY580" s="152" t="s">
        <v>185</v>
      </c>
    </row>
    <row r="581" spans="2:51" s="13" customFormat="1">
      <c r="B581" s="168"/>
      <c r="D581" s="151" t="s">
        <v>193</v>
      </c>
      <c r="E581" s="169" t="s">
        <v>1</v>
      </c>
      <c r="F581" s="170" t="s">
        <v>789</v>
      </c>
      <c r="H581" s="169" t="s">
        <v>1</v>
      </c>
      <c r="I581" s="171"/>
      <c r="L581" s="168"/>
      <c r="M581" s="172"/>
      <c r="T581" s="173"/>
      <c r="AT581" s="169" t="s">
        <v>193</v>
      </c>
      <c r="AU581" s="169" t="s">
        <v>92</v>
      </c>
      <c r="AV581" s="13" t="s">
        <v>84</v>
      </c>
      <c r="AW581" s="13" t="s">
        <v>32</v>
      </c>
      <c r="AX581" s="13" t="s">
        <v>76</v>
      </c>
      <c r="AY581" s="169" t="s">
        <v>185</v>
      </c>
    </row>
    <row r="582" spans="2:51" s="12" customFormat="1">
      <c r="B582" s="150"/>
      <c r="D582" s="151" t="s">
        <v>193</v>
      </c>
      <c r="E582" s="152" t="s">
        <v>1</v>
      </c>
      <c r="F582" s="153" t="s">
        <v>790</v>
      </c>
      <c r="H582" s="154">
        <v>0.60899999999999999</v>
      </c>
      <c r="I582" s="155"/>
      <c r="L582" s="150"/>
      <c r="M582" s="156"/>
      <c r="T582" s="157"/>
      <c r="AT582" s="152" t="s">
        <v>193</v>
      </c>
      <c r="AU582" s="152" t="s">
        <v>92</v>
      </c>
      <c r="AV582" s="12" t="s">
        <v>92</v>
      </c>
      <c r="AW582" s="12" t="s">
        <v>32</v>
      </c>
      <c r="AX582" s="12" t="s">
        <v>76</v>
      </c>
      <c r="AY582" s="152" t="s">
        <v>185</v>
      </c>
    </row>
    <row r="583" spans="2:51" s="13" customFormat="1">
      <c r="B583" s="168"/>
      <c r="D583" s="151" t="s">
        <v>193</v>
      </c>
      <c r="E583" s="169" t="s">
        <v>1</v>
      </c>
      <c r="F583" s="170" t="s">
        <v>255</v>
      </c>
      <c r="H583" s="169" t="s">
        <v>1</v>
      </c>
      <c r="I583" s="171"/>
      <c r="L583" s="168"/>
      <c r="M583" s="172"/>
      <c r="T583" s="173"/>
      <c r="AT583" s="169" t="s">
        <v>193</v>
      </c>
      <c r="AU583" s="169" t="s">
        <v>92</v>
      </c>
      <c r="AV583" s="13" t="s">
        <v>84</v>
      </c>
      <c r="AW583" s="13" t="s">
        <v>32</v>
      </c>
      <c r="AX583" s="13" t="s">
        <v>76</v>
      </c>
      <c r="AY583" s="169" t="s">
        <v>185</v>
      </c>
    </row>
    <row r="584" spans="2:51" s="12" customFormat="1">
      <c r="B584" s="150"/>
      <c r="D584" s="151" t="s">
        <v>193</v>
      </c>
      <c r="E584" s="152" t="s">
        <v>1</v>
      </c>
      <c r="F584" s="153" t="s">
        <v>791</v>
      </c>
      <c r="H584" s="154">
        <v>10.962</v>
      </c>
      <c r="I584" s="155"/>
      <c r="L584" s="150"/>
      <c r="M584" s="156"/>
      <c r="T584" s="157"/>
      <c r="AT584" s="152" t="s">
        <v>193</v>
      </c>
      <c r="AU584" s="152" t="s">
        <v>92</v>
      </c>
      <c r="AV584" s="12" t="s">
        <v>92</v>
      </c>
      <c r="AW584" s="12" t="s">
        <v>32</v>
      </c>
      <c r="AX584" s="12" t="s">
        <v>76</v>
      </c>
      <c r="AY584" s="152" t="s">
        <v>185</v>
      </c>
    </row>
    <row r="585" spans="2:51" s="13" customFormat="1">
      <c r="B585" s="168"/>
      <c r="D585" s="151" t="s">
        <v>193</v>
      </c>
      <c r="E585" s="169" t="s">
        <v>1</v>
      </c>
      <c r="F585" s="170" t="s">
        <v>257</v>
      </c>
      <c r="H585" s="169" t="s">
        <v>1</v>
      </c>
      <c r="I585" s="171"/>
      <c r="L585" s="168"/>
      <c r="M585" s="172"/>
      <c r="T585" s="173"/>
      <c r="AT585" s="169" t="s">
        <v>193</v>
      </c>
      <c r="AU585" s="169" t="s">
        <v>92</v>
      </c>
      <c r="AV585" s="13" t="s">
        <v>84</v>
      </c>
      <c r="AW585" s="13" t="s">
        <v>32</v>
      </c>
      <c r="AX585" s="13" t="s">
        <v>76</v>
      </c>
      <c r="AY585" s="169" t="s">
        <v>185</v>
      </c>
    </row>
    <row r="586" spans="2:51" s="12" customFormat="1">
      <c r="B586" s="150"/>
      <c r="D586" s="151" t="s">
        <v>193</v>
      </c>
      <c r="E586" s="152" t="s">
        <v>1</v>
      </c>
      <c r="F586" s="153" t="s">
        <v>792</v>
      </c>
      <c r="H586" s="154">
        <v>1.526</v>
      </c>
      <c r="I586" s="155"/>
      <c r="L586" s="150"/>
      <c r="M586" s="156"/>
      <c r="T586" s="157"/>
      <c r="AT586" s="152" t="s">
        <v>193</v>
      </c>
      <c r="AU586" s="152" t="s">
        <v>92</v>
      </c>
      <c r="AV586" s="12" t="s">
        <v>92</v>
      </c>
      <c r="AW586" s="12" t="s">
        <v>32</v>
      </c>
      <c r="AX586" s="12" t="s">
        <v>76</v>
      </c>
      <c r="AY586" s="152" t="s">
        <v>185</v>
      </c>
    </row>
    <row r="587" spans="2:51" s="13" customFormat="1">
      <c r="B587" s="168"/>
      <c r="D587" s="151" t="s">
        <v>193</v>
      </c>
      <c r="E587" s="169" t="s">
        <v>1</v>
      </c>
      <c r="F587" s="170" t="s">
        <v>793</v>
      </c>
      <c r="H587" s="169" t="s">
        <v>1</v>
      </c>
      <c r="I587" s="171"/>
      <c r="L587" s="168"/>
      <c r="M587" s="172"/>
      <c r="T587" s="173"/>
      <c r="AT587" s="169" t="s">
        <v>193</v>
      </c>
      <c r="AU587" s="169" t="s">
        <v>92</v>
      </c>
      <c r="AV587" s="13" t="s">
        <v>84</v>
      </c>
      <c r="AW587" s="13" t="s">
        <v>32</v>
      </c>
      <c r="AX587" s="13" t="s">
        <v>76</v>
      </c>
      <c r="AY587" s="169" t="s">
        <v>185</v>
      </c>
    </row>
    <row r="588" spans="2:51" s="12" customFormat="1">
      <c r="B588" s="150"/>
      <c r="D588" s="151" t="s">
        <v>193</v>
      </c>
      <c r="E588" s="152" t="s">
        <v>1</v>
      </c>
      <c r="F588" s="153" t="s">
        <v>794</v>
      </c>
      <c r="H588" s="154">
        <v>4.7249999999999996</v>
      </c>
      <c r="I588" s="155"/>
      <c r="L588" s="150"/>
      <c r="M588" s="156"/>
      <c r="T588" s="157"/>
      <c r="AT588" s="152" t="s">
        <v>193</v>
      </c>
      <c r="AU588" s="152" t="s">
        <v>92</v>
      </c>
      <c r="AV588" s="12" t="s">
        <v>92</v>
      </c>
      <c r="AW588" s="12" t="s">
        <v>32</v>
      </c>
      <c r="AX588" s="12" t="s">
        <v>76</v>
      </c>
      <c r="AY588" s="152" t="s">
        <v>185</v>
      </c>
    </row>
    <row r="589" spans="2:51" s="13" customFormat="1">
      <c r="B589" s="168"/>
      <c r="D589" s="151" t="s">
        <v>193</v>
      </c>
      <c r="E589" s="169" t="s">
        <v>1</v>
      </c>
      <c r="F589" s="170" t="s">
        <v>259</v>
      </c>
      <c r="H589" s="169" t="s">
        <v>1</v>
      </c>
      <c r="I589" s="171"/>
      <c r="L589" s="168"/>
      <c r="M589" s="172"/>
      <c r="T589" s="173"/>
      <c r="AT589" s="169" t="s">
        <v>193</v>
      </c>
      <c r="AU589" s="169" t="s">
        <v>92</v>
      </c>
      <c r="AV589" s="13" t="s">
        <v>84</v>
      </c>
      <c r="AW589" s="13" t="s">
        <v>32</v>
      </c>
      <c r="AX589" s="13" t="s">
        <v>76</v>
      </c>
      <c r="AY589" s="169" t="s">
        <v>185</v>
      </c>
    </row>
    <row r="590" spans="2:51" s="12" customFormat="1">
      <c r="B590" s="150"/>
      <c r="D590" s="151" t="s">
        <v>193</v>
      </c>
      <c r="E590" s="152" t="s">
        <v>1</v>
      </c>
      <c r="F590" s="153" t="s">
        <v>795</v>
      </c>
      <c r="H590" s="154">
        <v>0.26500000000000001</v>
      </c>
      <c r="I590" s="155"/>
      <c r="L590" s="150"/>
      <c r="M590" s="156"/>
      <c r="T590" s="157"/>
      <c r="AT590" s="152" t="s">
        <v>193</v>
      </c>
      <c r="AU590" s="152" t="s">
        <v>92</v>
      </c>
      <c r="AV590" s="12" t="s">
        <v>92</v>
      </c>
      <c r="AW590" s="12" t="s">
        <v>32</v>
      </c>
      <c r="AX590" s="12" t="s">
        <v>76</v>
      </c>
      <c r="AY590" s="152" t="s">
        <v>185</v>
      </c>
    </row>
    <row r="591" spans="2:51" s="13" customFormat="1">
      <c r="B591" s="168"/>
      <c r="D591" s="151" t="s">
        <v>193</v>
      </c>
      <c r="E591" s="169" t="s">
        <v>1</v>
      </c>
      <c r="F591" s="170" t="s">
        <v>261</v>
      </c>
      <c r="H591" s="169" t="s">
        <v>1</v>
      </c>
      <c r="I591" s="171"/>
      <c r="L591" s="168"/>
      <c r="M591" s="172"/>
      <c r="T591" s="173"/>
      <c r="AT591" s="169" t="s">
        <v>193</v>
      </c>
      <c r="AU591" s="169" t="s">
        <v>92</v>
      </c>
      <c r="AV591" s="13" t="s">
        <v>84</v>
      </c>
      <c r="AW591" s="13" t="s">
        <v>32</v>
      </c>
      <c r="AX591" s="13" t="s">
        <v>76</v>
      </c>
      <c r="AY591" s="169" t="s">
        <v>185</v>
      </c>
    </row>
    <row r="592" spans="2:51" s="12" customFormat="1">
      <c r="B592" s="150"/>
      <c r="D592" s="151" t="s">
        <v>193</v>
      </c>
      <c r="E592" s="152" t="s">
        <v>1</v>
      </c>
      <c r="F592" s="153" t="s">
        <v>796</v>
      </c>
      <c r="H592" s="154">
        <v>1.331</v>
      </c>
      <c r="I592" s="155"/>
      <c r="L592" s="150"/>
      <c r="M592" s="156"/>
      <c r="T592" s="157"/>
      <c r="AT592" s="152" t="s">
        <v>193</v>
      </c>
      <c r="AU592" s="152" t="s">
        <v>92</v>
      </c>
      <c r="AV592" s="12" t="s">
        <v>92</v>
      </c>
      <c r="AW592" s="12" t="s">
        <v>32</v>
      </c>
      <c r="AX592" s="12" t="s">
        <v>76</v>
      </c>
      <c r="AY592" s="152" t="s">
        <v>185</v>
      </c>
    </row>
    <row r="593" spans="2:65" s="13" customFormat="1">
      <c r="B593" s="168"/>
      <c r="D593" s="151" t="s">
        <v>193</v>
      </c>
      <c r="E593" s="169" t="s">
        <v>1</v>
      </c>
      <c r="F593" s="170" t="s">
        <v>263</v>
      </c>
      <c r="H593" s="169" t="s">
        <v>1</v>
      </c>
      <c r="I593" s="171"/>
      <c r="L593" s="168"/>
      <c r="M593" s="172"/>
      <c r="T593" s="173"/>
      <c r="AT593" s="169" t="s">
        <v>193</v>
      </c>
      <c r="AU593" s="169" t="s">
        <v>92</v>
      </c>
      <c r="AV593" s="13" t="s">
        <v>84</v>
      </c>
      <c r="AW593" s="13" t="s">
        <v>32</v>
      </c>
      <c r="AX593" s="13" t="s">
        <v>76</v>
      </c>
      <c r="AY593" s="169" t="s">
        <v>185</v>
      </c>
    </row>
    <row r="594" spans="2:65" s="12" customFormat="1">
      <c r="B594" s="150"/>
      <c r="D594" s="151" t="s">
        <v>193</v>
      </c>
      <c r="E594" s="152" t="s">
        <v>1</v>
      </c>
      <c r="F594" s="153" t="s">
        <v>797</v>
      </c>
      <c r="H594" s="154">
        <v>4.9349999999999996</v>
      </c>
      <c r="I594" s="155"/>
      <c r="L594" s="150"/>
      <c r="M594" s="156"/>
      <c r="T594" s="157"/>
      <c r="AT594" s="152" t="s">
        <v>193</v>
      </c>
      <c r="AU594" s="152" t="s">
        <v>92</v>
      </c>
      <c r="AV594" s="12" t="s">
        <v>92</v>
      </c>
      <c r="AW594" s="12" t="s">
        <v>32</v>
      </c>
      <c r="AX594" s="12" t="s">
        <v>76</v>
      </c>
      <c r="AY594" s="152" t="s">
        <v>185</v>
      </c>
    </row>
    <row r="595" spans="2:65" s="15" customFormat="1">
      <c r="B595" s="181"/>
      <c r="D595" s="151" t="s">
        <v>193</v>
      </c>
      <c r="E595" s="182" t="s">
        <v>1</v>
      </c>
      <c r="F595" s="183" t="s">
        <v>281</v>
      </c>
      <c r="H595" s="184">
        <v>25.164999999999999</v>
      </c>
      <c r="I595" s="185"/>
      <c r="L595" s="181"/>
      <c r="M595" s="186"/>
      <c r="T595" s="187"/>
      <c r="AT595" s="182" t="s">
        <v>193</v>
      </c>
      <c r="AU595" s="182" t="s">
        <v>92</v>
      </c>
      <c r="AV595" s="15" t="s">
        <v>111</v>
      </c>
      <c r="AW595" s="15" t="s">
        <v>32</v>
      </c>
      <c r="AX595" s="15" t="s">
        <v>76</v>
      </c>
      <c r="AY595" s="182" t="s">
        <v>185</v>
      </c>
    </row>
    <row r="596" spans="2:65" s="13" customFormat="1">
      <c r="B596" s="168"/>
      <c r="D596" s="151" t="s">
        <v>193</v>
      </c>
      <c r="E596" s="169" t="s">
        <v>1</v>
      </c>
      <c r="F596" s="170" t="s">
        <v>798</v>
      </c>
      <c r="H596" s="169" t="s">
        <v>1</v>
      </c>
      <c r="I596" s="171"/>
      <c r="L596" s="168"/>
      <c r="M596" s="172"/>
      <c r="T596" s="173"/>
      <c r="AT596" s="169" t="s">
        <v>193</v>
      </c>
      <c r="AU596" s="169" t="s">
        <v>92</v>
      </c>
      <c r="AV596" s="13" t="s">
        <v>84</v>
      </c>
      <c r="AW596" s="13" t="s">
        <v>32</v>
      </c>
      <c r="AX596" s="13" t="s">
        <v>76</v>
      </c>
      <c r="AY596" s="169" t="s">
        <v>185</v>
      </c>
    </row>
    <row r="597" spans="2:65" s="12" customFormat="1">
      <c r="B597" s="150"/>
      <c r="D597" s="151" t="s">
        <v>193</v>
      </c>
      <c r="E597" s="152" t="s">
        <v>1</v>
      </c>
      <c r="F597" s="153" t="s">
        <v>799</v>
      </c>
      <c r="H597" s="154">
        <v>4.62</v>
      </c>
      <c r="I597" s="155"/>
      <c r="L597" s="150"/>
      <c r="M597" s="156"/>
      <c r="T597" s="157"/>
      <c r="AT597" s="152" t="s">
        <v>193</v>
      </c>
      <c r="AU597" s="152" t="s">
        <v>92</v>
      </c>
      <c r="AV597" s="12" t="s">
        <v>92</v>
      </c>
      <c r="AW597" s="12" t="s">
        <v>32</v>
      </c>
      <c r="AX597" s="12" t="s">
        <v>76</v>
      </c>
      <c r="AY597" s="152" t="s">
        <v>185</v>
      </c>
    </row>
    <row r="598" spans="2:65" s="13" customFormat="1">
      <c r="B598" s="168"/>
      <c r="D598" s="151" t="s">
        <v>193</v>
      </c>
      <c r="E598" s="169" t="s">
        <v>1</v>
      </c>
      <c r="F598" s="170" t="s">
        <v>800</v>
      </c>
      <c r="H598" s="169" t="s">
        <v>1</v>
      </c>
      <c r="I598" s="171"/>
      <c r="L598" s="168"/>
      <c r="M598" s="172"/>
      <c r="T598" s="173"/>
      <c r="AT598" s="169" t="s">
        <v>193</v>
      </c>
      <c r="AU598" s="169" t="s">
        <v>92</v>
      </c>
      <c r="AV598" s="13" t="s">
        <v>84</v>
      </c>
      <c r="AW598" s="13" t="s">
        <v>32</v>
      </c>
      <c r="AX598" s="13" t="s">
        <v>76</v>
      </c>
      <c r="AY598" s="169" t="s">
        <v>185</v>
      </c>
    </row>
    <row r="599" spans="2:65" s="12" customFormat="1">
      <c r="B599" s="150"/>
      <c r="D599" s="151" t="s">
        <v>193</v>
      </c>
      <c r="E599" s="152" t="s">
        <v>1</v>
      </c>
      <c r="F599" s="153" t="s">
        <v>801</v>
      </c>
      <c r="H599" s="154">
        <v>0.98</v>
      </c>
      <c r="I599" s="155"/>
      <c r="L599" s="150"/>
      <c r="M599" s="156"/>
      <c r="T599" s="157"/>
      <c r="AT599" s="152" t="s">
        <v>193</v>
      </c>
      <c r="AU599" s="152" t="s">
        <v>92</v>
      </c>
      <c r="AV599" s="12" t="s">
        <v>92</v>
      </c>
      <c r="AW599" s="12" t="s">
        <v>32</v>
      </c>
      <c r="AX599" s="12" t="s">
        <v>76</v>
      </c>
      <c r="AY599" s="152" t="s">
        <v>185</v>
      </c>
    </row>
    <row r="600" spans="2:65" s="14" customFormat="1">
      <c r="B600" s="174"/>
      <c r="D600" s="151" t="s">
        <v>193</v>
      </c>
      <c r="E600" s="175" t="s">
        <v>1</v>
      </c>
      <c r="F600" s="176" t="s">
        <v>265</v>
      </c>
      <c r="H600" s="177">
        <v>30.765000000000001</v>
      </c>
      <c r="I600" s="178"/>
      <c r="L600" s="174"/>
      <c r="M600" s="179"/>
      <c r="T600" s="180"/>
      <c r="AT600" s="175" t="s">
        <v>193</v>
      </c>
      <c r="AU600" s="175" t="s">
        <v>92</v>
      </c>
      <c r="AV600" s="14" t="s">
        <v>191</v>
      </c>
      <c r="AW600" s="14" t="s">
        <v>32</v>
      </c>
      <c r="AX600" s="14" t="s">
        <v>84</v>
      </c>
      <c r="AY600" s="175" t="s">
        <v>185</v>
      </c>
    </row>
    <row r="601" spans="2:65" s="1" customFormat="1" ht="33" customHeight="1">
      <c r="B601" s="136"/>
      <c r="C601" s="137" t="s">
        <v>802</v>
      </c>
      <c r="D601" s="137" t="s">
        <v>187</v>
      </c>
      <c r="E601" s="138" t="s">
        <v>803</v>
      </c>
      <c r="F601" s="139" t="s">
        <v>804</v>
      </c>
      <c r="G601" s="140" t="s">
        <v>197</v>
      </c>
      <c r="H601" s="141">
        <v>7.05</v>
      </c>
      <c r="I601" s="142"/>
      <c r="J601" s="143">
        <f>ROUND(I601*H601,2)</f>
        <v>0</v>
      </c>
      <c r="K601" s="139" t="s">
        <v>198</v>
      </c>
      <c r="L601" s="32"/>
      <c r="M601" s="144" t="s">
        <v>1</v>
      </c>
      <c r="N601" s="145" t="s">
        <v>42</v>
      </c>
      <c r="P601" s="146">
        <f>O601*H601</f>
        <v>0</v>
      </c>
      <c r="Q601" s="146">
        <v>2.5018699999999998</v>
      </c>
      <c r="R601" s="146">
        <f>Q601*H601</f>
        <v>17.638183499999997</v>
      </c>
      <c r="S601" s="146">
        <v>0</v>
      </c>
      <c r="T601" s="147">
        <f>S601*H601</f>
        <v>0</v>
      </c>
      <c r="AR601" s="148" t="s">
        <v>191</v>
      </c>
      <c r="AT601" s="148" t="s">
        <v>187</v>
      </c>
      <c r="AU601" s="148" t="s">
        <v>92</v>
      </c>
      <c r="AY601" s="17" t="s">
        <v>185</v>
      </c>
      <c r="BE601" s="149">
        <f>IF(N601="základní",J601,0)</f>
        <v>0</v>
      </c>
      <c r="BF601" s="149">
        <f>IF(N601="snížená",J601,0)</f>
        <v>0</v>
      </c>
      <c r="BG601" s="149">
        <f>IF(N601="zákl. přenesená",J601,0)</f>
        <v>0</v>
      </c>
      <c r="BH601" s="149">
        <f>IF(N601="sníž. přenesená",J601,0)</f>
        <v>0</v>
      </c>
      <c r="BI601" s="149">
        <f>IF(N601="nulová",J601,0)</f>
        <v>0</v>
      </c>
      <c r="BJ601" s="17" t="s">
        <v>92</v>
      </c>
      <c r="BK601" s="149">
        <f>ROUND(I601*H601,2)</f>
        <v>0</v>
      </c>
      <c r="BL601" s="17" t="s">
        <v>191</v>
      </c>
      <c r="BM601" s="148" t="s">
        <v>805</v>
      </c>
    </row>
    <row r="602" spans="2:65" s="13" customFormat="1">
      <c r="B602" s="168"/>
      <c r="D602" s="151" t="s">
        <v>193</v>
      </c>
      <c r="E602" s="169" t="s">
        <v>1</v>
      </c>
      <c r="F602" s="170" t="s">
        <v>263</v>
      </c>
      <c r="H602" s="169" t="s">
        <v>1</v>
      </c>
      <c r="I602" s="171"/>
      <c r="L602" s="168"/>
      <c r="M602" s="172"/>
      <c r="T602" s="173"/>
      <c r="AT602" s="169" t="s">
        <v>193</v>
      </c>
      <c r="AU602" s="169" t="s">
        <v>92</v>
      </c>
      <c r="AV602" s="13" t="s">
        <v>84</v>
      </c>
      <c r="AW602" s="13" t="s">
        <v>32</v>
      </c>
      <c r="AX602" s="13" t="s">
        <v>76</v>
      </c>
      <c r="AY602" s="169" t="s">
        <v>185</v>
      </c>
    </row>
    <row r="603" spans="2:65" s="12" customFormat="1">
      <c r="B603" s="150"/>
      <c r="D603" s="151" t="s">
        <v>193</v>
      </c>
      <c r="E603" s="152" t="s">
        <v>1</v>
      </c>
      <c r="F603" s="153" t="s">
        <v>806</v>
      </c>
      <c r="H603" s="154">
        <v>7.05</v>
      </c>
      <c r="I603" s="155"/>
      <c r="L603" s="150"/>
      <c r="M603" s="156"/>
      <c r="T603" s="157"/>
      <c r="AT603" s="152" t="s">
        <v>193</v>
      </c>
      <c r="AU603" s="152" t="s">
        <v>92</v>
      </c>
      <c r="AV603" s="12" t="s">
        <v>92</v>
      </c>
      <c r="AW603" s="12" t="s">
        <v>32</v>
      </c>
      <c r="AX603" s="12" t="s">
        <v>84</v>
      </c>
      <c r="AY603" s="152" t="s">
        <v>185</v>
      </c>
    </row>
    <row r="604" spans="2:65" s="1" customFormat="1" ht="33" customHeight="1">
      <c r="B604" s="136"/>
      <c r="C604" s="137" t="s">
        <v>807</v>
      </c>
      <c r="D604" s="137" t="s">
        <v>187</v>
      </c>
      <c r="E604" s="138" t="s">
        <v>808</v>
      </c>
      <c r="F604" s="139" t="s">
        <v>809</v>
      </c>
      <c r="G604" s="140" t="s">
        <v>197</v>
      </c>
      <c r="H604" s="141">
        <v>31.92</v>
      </c>
      <c r="I604" s="142"/>
      <c r="J604" s="143">
        <f>ROUND(I604*H604,2)</f>
        <v>0</v>
      </c>
      <c r="K604" s="139" t="s">
        <v>198</v>
      </c>
      <c r="L604" s="32"/>
      <c r="M604" s="144" t="s">
        <v>1</v>
      </c>
      <c r="N604" s="145" t="s">
        <v>42</v>
      </c>
      <c r="P604" s="146">
        <f>O604*H604</f>
        <v>0</v>
      </c>
      <c r="Q604" s="146">
        <v>2.5018699999999998</v>
      </c>
      <c r="R604" s="146">
        <f>Q604*H604</f>
        <v>79.859690400000005</v>
      </c>
      <c r="S604" s="146">
        <v>0</v>
      </c>
      <c r="T604" s="147">
        <f>S604*H604</f>
        <v>0</v>
      </c>
      <c r="AR604" s="148" t="s">
        <v>191</v>
      </c>
      <c r="AT604" s="148" t="s">
        <v>187</v>
      </c>
      <c r="AU604" s="148" t="s">
        <v>92</v>
      </c>
      <c r="AY604" s="17" t="s">
        <v>185</v>
      </c>
      <c r="BE604" s="149">
        <f>IF(N604="základní",J604,0)</f>
        <v>0</v>
      </c>
      <c r="BF604" s="149">
        <f>IF(N604="snížená",J604,0)</f>
        <v>0</v>
      </c>
      <c r="BG604" s="149">
        <f>IF(N604="zákl. přenesená",J604,0)</f>
        <v>0</v>
      </c>
      <c r="BH604" s="149">
        <f>IF(N604="sníž. přenesená",J604,0)</f>
        <v>0</v>
      </c>
      <c r="BI604" s="149">
        <f>IF(N604="nulová",J604,0)</f>
        <v>0</v>
      </c>
      <c r="BJ604" s="17" t="s">
        <v>92</v>
      </c>
      <c r="BK604" s="149">
        <f>ROUND(I604*H604,2)</f>
        <v>0</v>
      </c>
      <c r="BL604" s="17" t="s">
        <v>191</v>
      </c>
      <c r="BM604" s="148" t="s">
        <v>810</v>
      </c>
    </row>
    <row r="605" spans="2:65" s="13" customFormat="1">
      <c r="B605" s="168"/>
      <c r="D605" s="151" t="s">
        <v>193</v>
      </c>
      <c r="E605" s="169" t="s">
        <v>1</v>
      </c>
      <c r="F605" s="170" t="s">
        <v>249</v>
      </c>
      <c r="H605" s="169" t="s">
        <v>1</v>
      </c>
      <c r="I605" s="171"/>
      <c r="L605" s="168"/>
      <c r="M605" s="172"/>
      <c r="T605" s="173"/>
      <c r="AT605" s="169" t="s">
        <v>193</v>
      </c>
      <c r="AU605" s="169" t="s">
        <v>92</v>
      </c>
      <c r="AV605" s="13" t="s">
        <v>84</v>
      </c>
      <c r="AW605" s="13" t="s">
        <v>32</v>
      </c>
      <c r="AX605" s="13" t="s">
        <v>76</v>
      </c>
      <c r="AY605" s="169" t="s">
        <v>185</v>
      </c>
    </row>
    <row r="606" spans="2:65" s="12" customFormat="1">
      <c r="B606" s="150"/>
      <c r="D606" s="151" t="s">
        <v>193</v>
      </c>
      <c r="E606" s="152" t="s">
        <v>1</v>
      </c>
      <c r="F606" s="153" t="s">
        <v>811</v>
      </c>
      <c r="H606" s="154">
        <v>1.08</v>
      </c>
      <c r="I606" s="155"/>
      <c r="L606" s="150"/>
      <c r="M606" s="156"/>
      <c r="T606" s="157"/>
      <c r="AT606" s="152" t="s">
        <v>193</v>
      </c>
      <c r="AU606" s="152" t="s">
        <v>92</v>
      </c>
      <c r="AV606" s="12" t="s">
        <v>92</v>
      </c>
      <c r="AW606" s="12" t="s">
        <v>32</v>
      </c>
      <c r="AX606" s="12" t="s">
        <v>76</v>
      </c>
      <c r="AY606" s="152" t="s">
        <v>185</v>
      </c>
    </row>
    <row r="607" spans="2:65" s="13" customFormat="1">
      <c r="B607" s="168"/>
      <c r="D607" s="151" t="s">
        <v>193</v>
      </c>
      <c r="E607" s="169" t="s">
        <v>1</v>
      </c>
      <c r="F607" s="170" t="s">
        <v>251</v>
      </c>
      <c r="H607" s="169" t="s">
        <v>1</v>
      </c>
      <c r="I607" s="171"/>
      <c r="L607" s="168"/>
      <c r="M607" s="172"/>
      <c r="T607" s="173"/>
      <c r="AT607" s="169" t="s">
        <v>193</v>
      </c>
      <c r="AU607" s="169" t="s">
        <v>92</v>
      </c>
      <c r="AV607" s="13" t="s">
        <v>84</v>
      </c>
      <c r="AW607" s="13" t="s">
        <v>32</v>
      </c>
      <c r="AX607" s="13" t="s">
        <v>76</v>
      </c>
      <c r="AY607" s="169" t="s">
        <v>185</v>
      </c>
    </row>
    <row r="608" spans="2:65" s="12" customFormat="1">
      <c r="B608" s="150"/>
      <c r="D608" s="151" t="s">
        <v>193</v>
      </c>
      <c r="E608" s="152" t="s">
        <v>1</v>
      </c>
      <c r="F608" s="153" t="s">
        <v>812</v>
      </c>
      <c r="H608" s="154">
        <v>0.66</v>
      </c>
      <c r="I608" s="155"/>
      <c r="L608" s="150"/>
      <c r="M608" s="156"/>
      <c r="T608" s="157"/>
      <c r="AT608" s="152" t="s">
        <v>193</v>
      </c>
      <c r="AU608" s="152" t="s">
        <v>92</v>
      </c>
      <c r="AV608" s="12" t="s">
        <v>92</v>
      </c>
      <c r="AW608" s="12" t="s">
        <v>32</v>
      </c>
      <c r="AX608" s="12" t="s">
        <v>76</v>
      </c>
      <c r="AY608" s="152" t="s">
        <v>185</v>
      </c>
    </row>
    <row r="609" spans="2:65" s="13" customFormat="1">
      <c r="B609" s="168"/>
      <c r="D609" s="151" t="s">
        <v>193</v>
      </c>
      <c r="E609" s="169" t="s">
        <v>1</v>
      </c>
      <c r="F609" s="170" t="s">
        <v>255</v>
      </c>
      <c r="H609" s="169" t="s">
        <v>1</v>
      </c>
      <c r="I609" s="171"/>
      <c r="L609" s="168"/>
      <c r="M609" s="172"/>
      <c r="T609" s="173"/>
      <c r="AT609" s="169" t="s">
        <v>193</v>
      </c>
      <c r="AU609" s="169" t="s">
        <v>92</v>
      </c>
      <c r="AV609" s="13" t="s">
        <v>84</v>
      </c>
      <c r="AW609" s="13" t="s">
        <v>32</v>
      </c>
      <c r="AX609" s="13" t="s">
        <v>76</v>
      </c>
      <c r="AY609" s="169" t="s">
        <v>185</v>
      </c>
    </row>
    <row r="610" spans="2:65" s="12" customFormat="1">
      <c r="B610" s="150"/>
      <c r="D610" s="151" t="s">
        <v>193</v>
      </c>
      <c r="E610" s="152" t="s">
        <v>1</v>
      </c>
      <c r="F610" s="153" t="s">
        <v>813</v>
      </c>
      <c r="H610" s="154">
        <v>23.49</v>
      </c>
      <c r="I610" s="155"/>
      <c r="L610" s="150"/>
      <c r="M610" s="156"/>
      <c r="T610" s="157"/>
      <c r="AT610" s="152" t="s">
        <v>193</v>
      </c>
      <c r="AU610" s="152" t="s">
        <v>92</v>
      </c>
      <c r="AV610" s="12" t="s">
        <v>92</v>
      </c>
      <c r="AW610" s="12" t="s">
        <v>32</v>
      </c>
      <c r="AX610" s="12" t="s">
        <v>76</v>
      </c>
      <c r="AY610" s="152" t="s">
        <v>185</v>
      </c>
    </row>
    <row r="611" spans="2:65" s="13" customFormat="1">
      <c r="B611" s="168"/>
      <c r="D611" s="151" t="s">
        <v>193</v>
      </c>
      <c r="E611" s="169" t="s">
        <v>1</v>
      </c>
      <c r="F611" s="170" t="s">
        <v>257</v>
      </c>
      <c r="H611" s="169" t="s">
        <v>1</v>
      </c>
      <c r="I611" s="171"/>
      <c r="L611" s="168"/>
      <c r="M611" s="172"/>
      <c r="T611" s="173"/>
      <c r="AT611" s="169" t="s">
        <v>193</v>
      </c>
      <c r="AU611" s="169" t="s">
        <v>92</v>
      </c>
      <c r="AV611" s="13" t="s">
        <v>84</v>
      </c>
      <c r="AW611" s="13" t="s">
        <v>32</v>
      </c>
      <c r="AX611" s="13" t="s">
        <v>76</v>
      </c>
      <c r="AY611" s="169" t="s">
        <v>185</v>
      </c>
    </row>
    <row r="612" spans="2:65" s="12" customFormat="1">
      <c r="B612" s="150"/>
      <c r="D612" s="151" t="s">
        <v>193</v>
      </c>
      <c r="E612" s="152" t="s">
        <v>1</v>
      </c>
      <c r="F612" s="153" t="s">
        <v>814</v>
      </c>
      <c r="H612" s="154">
        <v>3.27</v>
      </c>
      <c r="I612" s="155"/>
      <c r="L612" s="150"/>
      <c r="M612" s="156"/>
      <c r="T612" s="157"/>
      <c r="AT612" s="152" t="s">
        <v>193</v>
      </c>
      <c r="AU612" s="152" t="s">
        <v>92</v>
      </c>
      <c r="AV612" s="12" t="s">
        <v>92</v>
      </c>
      <c r="AW612" s="12" t="s">
        <v>32</v>
      </c>
      <c r="AX612" s="12" t="s">
        <v>76</v>
      </c>
      <c r="AY612" s="152" t="s">
        <v>185</v>
      </c>
    </row>
    <row r="613" spans="2:65" s="13" customFormat="1">
      <c r="B613" s="168"/>
      <c r="D613" s="151" t="s">
        <v>193</v>
      </c>
      <c r="E613" s="169" t="s">
        <v>1</v>
      </c>
      <c r="F613" s="170" t="s">
        <v>259</v>
      </c>
      <c r="H613" s="169" t="s">
        <v>1</v>
      </c>
      <c r="I613" s="171"/>
      <c r="L613" s="168"/>
      <c r="M613" s="172"/>
      <c r="T613" s="173"/>
      <c r="AT613" s="169" t="s">
        <v>193</v>
      </c>
      <c r="AU613" s="169" t="s">
        <v>92</v>
      </c>
      <c r="AV613" s="13" t="s">
        <v>84</v>
      </c>
      <c r="AW613" s="13" t="s">
        <v>32</v>
      </c>
      <c r="AX613" s="13" t="s">
        <v>76</v>
      </c>
      <c r="AY613" s="169" t="s">
        <v>185</v>
      </c>
    </row>
    <row r="614" spans="2:65" s="12" customFormat="1">
      <c r="B614" s="150"/>
      <c r="D614" s="151" t="s">
        <v>193</v>
      </c>
      <c r="E614" s="152" t="s">
        <v>1</v>
      </c>
      <c r="F614" s="153" t="s">
        <v>815</v>
      </c>
      <c r="H614" s="154">
        <v>0.56699999999999995</v>
      </c>
      <c r="I614" s="155"/>
      <c r="L614" s="150"/>
      <c r="M614" s="156"/>
      <c r="T614" s="157"/>
      <c r="AT614" s="152" t="s">
        <v>193</v>
      </c>
      <c r="AU614" s="152" t="s">
        <v>92</v>
      </c>
      <c r="AV614" s="12" t="s">
        <v>92</v>
      </c>
      <c r="AW614" s="12" t="s">
        <v>32</v>
      </c>
      <c r="AX614" s="12" t="s">
        <v>76</v>
      </c>
      <c r="AY614" s="152" t="s">
        <v>185</v>
      </c>
    </row>
    <row r="615" spans="2:65" s="13" customFormat="1">
      <c r="B615" s="168"/>
      <c r="D615" s="151" t="s">
        <v>193</v>
      </c>
      <c r="E615" s="169" t="s">
        <v>1</v>
      </c>
      <c r="F615" s="170" t="s">
        <v>261</v>
      </c>
      <c r="H615" s="169" t="s">
        <v>1</v>
      </c>
      <c r="I615" s="171"/>
      <c r="L615" s="168"/>
      <c r="M615" s="172"/>
      <c r="T615" s="173"/>
      <c r="AT615" s="169" t="s">
        <v>193</v>
      </c>
      <c r="AU615" s="169" t="s">
        <v>92</v>
      </c>
      <c r="AV615" s="13" t="s">
        <v>84</v>
      </c>
      <c r="AW615" s="13" t="s">
        <v>32</v>
      </c>
      <c r="AX615" s="13" t="s">
        <v>76</v>
      </c>
      <c r="AY615" s="169" t="s">
        <v>185</v>
      </c>
    </row>
    <row r="616" spans="2:65" s="12" customFormat="1">
      <c r="B616" s="150"/>
      <c r="D616" s="151" t="s">
        <v>193</v>
      </c>
      <c r="E616" s="152" t="s">
        <v>1</v>
      </c>
      <c r="F616" s="153" t="s">
        <v>816</v>
      </c>
      <c r="H616" s="154">
        <v>2.8530000000000002</v>
      </c>
      <c r="I616" s="155"/>
      <c r="L616" s="150"/>
      <c r="M616" s="156"/>
      <c r="T616" s="157"/>
      <c r="AT616" s="152" t="s">
        <v>193</v>
      </c>
      <c r="AU616" s="152" t="s">
        <v>92</v>
      </c>
      <c r="AV616" s="12" t="s">
        <v>92</v>
      </c>
      <c r="AW616" s="12" t="s">
        <v>32</v>
      </c>
      <c r="AX616" s="12" t="s">
        <v>76</v>
      </c>
      <c r="AY616" s="152" t="s">
        <v>185</v>
      </c>
    </row>
    <row r="617" spans="2:65" s="14" customFormat="1">
      <c r="B617" s="174"/>
      <c r="D617" s="151" t="s">
        <v>193</v>
      </c>
      <c r="E617" s="175" t="s">
        <v>1</v>
      </c>
      <c r="F617" s="176" t="s">
        <v>265</v>
      </c>
      <c r="H617" s="177">
        <v>31.919999999999998</v>
      </c>
      <c r="I617" s="178"/>
      <c r="L617" s="174"/>
      <c r="M617" s="179"/>
      <c r="T617" s="180"/>
      <c r="AT617" s="175" t="s">
        <v>193</v>
      </c>
      <c r="AU617" s="175" t="s">
        <v>92</v>
      </c>
      <c r="AV617" s="14" t="s">
        <v>191</v>
      </c>
      <c r="AW617" s="14" t="s">
        <v>32</v>
      </c>
      <c r="AX617" s="14" t="s">
        <v>84</v>
      </c>
      <c r="AY617" s="175" t="s">
        <v>185</v>
      </c>
    </row>
    <row r="618" spans="2:65" s="1" customFormat="1" ht="33" customHeight="1">
      <c r="B618" s="136"/>
      <c r="C618" s="137" t="s">
        <v>817</v>
      </c>
      <c r="D618" s="137" t="s">
        <v>187</v>
      </c>
      <c r="E618" s="138" t="s">
        <v>818</v>
      </c>
      <c r="F618" s="139" t="s">
        <v>819</v>
      </c>
      <c r="G618" s="140" t="s">
        <v>197</v>
      </c>
      <c r="H618" s="141">
        <v>0.46500000000000002</v>
      </c>
      <c r="I618" s="142"/>
      <c r="J618" s="143">
        <f>ROUND(I618*H618,2)</f>
        <v>0</v>
      </c>
      <c r="K618" s="139" t="s">
        <v>198</v>
      </c>
      <c r="L618" s="32"/>
      <c r="M618" s="144" t="s">
        <v>1</v>
      </c>
      <c r="N618" s="145" t="s">
        <v>42</v>
      </c>
      <c r="P618" s="146">
        <f>O618*H618</f>
        <v>0</v>
      </c>
      <c r="Q618" s="146">
        <v>2.5018699999999998</v>
      </c>
      <c r="R618" s="146">
        <f>Q618*H618</f>
        <v>1.1633695500000001</v>
      </c>
      <c r="S618" s="146">
        <v>0</v>
      </c>
      <c r="T618" s="147">
        <f>S618*H618</f>
        <v>0</v>
      </c>
      <c r="AR618" s="148" t="s">
        <v>191</v>
      </c>
      <c r="AT618" s="148" t="s">
        <v>187</v>
      </c>
      <c r="AU618" s="148" t="s">
        <v>92</v>
      </c>
      <c r="AY618" s="17" t="s">
        <v>185</v>
      </c>
      <c r="BE618" s="149">
        <f>IF(N618="základní",J618,0)</f>
        <v>0</v>
      </c>
      <c r="BF618" s="149">
        <f>IF(N618="snížená",J618,0)</f>
        <v>0</v>
      </c>
      <c r="BG618" s="149">
        <f>IF(N618="zákl. přenesená",J618,0)</f>
        <v>0</v>
      </c>
      <c r="BH618" s="149">
        <f>IF(N618="sníž. přenesená",J618,0)</f>
        <v>0</v>
      </c>
      <c r="BI618" s="149">
        <f>IF(N618="nulová",J618,0)</f>
        <v>0</v>
      </c>
      <c r="BJ618" s="17" t="s">
        <v>92</v>
      </c>
      <c r="BK618" s="149">
        <f>ROUND(I618*H618,2)</f>
        <v>0</v>
      </c>
      <c r="BL618" s="17" t="s">
        <v>191</v>
      </c>
      <c r="BM618" s="148" t="s">
        <v>820</v>
      </c>
    </row>
    <row r="619" spans="2:65" s="13" customFormat="1">
      <c r="B619" s="168"/>
      <c r="D619" s="151" t="s">
        <v>193</v>
      </c>
      <c r="E619" s="169" t="s">
        <v>1</v>
      </c>
      <c r="F619" s="170" t="s">
        <v>273</v>
      </c>
      <c r="H619" s="169" t="s">
        <v>1</v>
      </c>
      <c r="I619" s="171"/>
      <c r="L619" s="168"/>
      <c r="M619" s="172"/>
      <c r="T619" s="173"/>
      <c r="AT619" s="169" t="s">
        <v>193</v>
      </c>
      <c r="AU619" s="169" t="s">
        <v>92</v>
      </c>
      <c r="AV619" s="13" t="s">
        <v>84</v>
      </c>
      <c r="AW619" s="13" t="s">
        <v>32</v>
      </c>
      <c r="AX619" s="13" t="s">
        <v>76</v>
      </c>
      <c r="AY619" s="169" t="s">
        <v>185</v>
      </c>
    </row>
    <row r="620" spans="2:65" s="12" customFormat="1">
      <c r="B620" s="150"/>
      <c r="D620" s="151" t="s">
        <v>193</v>
      </c>
      <c r="E620" s="152" t="s">
        <v>1</v>
      </c>
      <c r="F620" s="153" t="s">
        <v>821</v>
      </c>
      <c r="H620" s="154">
        <v>0.46500000000000002</v>
      </c>
      <c r="I620" s="155"/>
      <c r="L620" s="150"/>
      <c r="M620" s="156"/>
      <c r="T620" s="157"/>
      <c r="AT620" s="152" t="s">
        <v>193</v>
      </c>
      <c r="AU620" s="152" t="s">
        <v>92</v>
      </c>
      <c r="AV620" s="12" t="s">
        <v>92</v>
      </c>
      <c r="AW620" s="12" t="s">
        <v>32</v>
      </c>
      <c r="AX620" s="12" t="s">
        <v>76</v>
      </c>
      <c r="AY620" s="152" t="s">
        <v>185</v>
      </c>
    </row>
    <row r="621" spans="2:65" s="14" customFormat="1">
      <c r="B621" s="174"/>
      <c r="D621" s="151" t="s">
        <v>193</v>
      </c>
      <c r="E621" s="175" t="s">
        <v>1</v>
      </c>
      <c r="F621" s="176" t="s">
        <v>265</v>
      </c>
      <c r="H621" s="177">
        <v>0.46500000000000002</v>
      </c>
      <c r="I621" s="178"/>
      <c r="L621" s="174"/>
      <c r="M621" s="179"/>
      <c r="T621" s="180"/>
      <c r="AT621" s="175" t="s">
        <v>193</v>
      </c>
      <c r="AU621" s="175" t="s">
        <v>92</v>
      </c>
      <c r="AV621" s="14" t="s">
        <v>191</v>
      </c>
      <c r="AW621" s="14" t="s">
        <v>32</v>
      </c>
      <c r="AX621" s="14" t="s">
        <v>84</v>
      </c>
      <c r="AY621" s="175" t="s">
        <v>185</v>
      </c>
    </row>
    <row r="622" spans="2:65" s="1" customFormat="1" ht="33" customHeight="1">
      <c r="B622" s="136"/>
      <c r="C622" s="137" t="s">
        <v>822</v>
      </c>
      <c r="D622" s="137" t="s">
        <v>187</v>
      </c>
      <c r="E622" s="138" t="s">
        <v>823</v>
      </c>
      <c r="F622" s="139" t="s">
        <v>824</v>
      </c>
      <c r="G622" s="140" t="s">
        <v>197</v>
      </c>
      <c r="H622" s="141">
        <v>31.164999999999999</v>
      </c>
      <c r="I622" s="142"/>
      <c r="J622" s="143">
        <f>ROUND(I622*H622,2)</f>
        <v>0</v>
      </c>
      <c r="K622" s="139" t="s">
        <v>198</v>
      </c>
      <c r="L622" s="32"/>
      <c r="M622" s="144" t="s">
        <v>1</v>
      </c>
      <c r="N622" s="145" t="s">
        <v>42</v>
      </c>
      <c r="P622" s="146">
        <f>O622*H622</f>
        <v>0</v>
      </c>
      <c r="Q622" s="146">
        <v>0</v>
      </c>
      <c r="R622" s="146">
        <f>Q622*H622</f>
        <v>0</v>
      </c>
      <c r="S622" s="146">
        <v>0</v>
      </c>
      <c r="T622" s="147">
        <f>S622*H622</f>
        <v>0</v>
      </c>
      <c r="AR622" s="148" t="s">
        <v>191</v>
      </c>
      <c r="AT622" s="148" t="s">
        <v>187</v>
      </c>
      <c r="AU622" s="148" t="s">
        <v>92</v>
      </c>
      <c r="AY622" s="17" t="s">
        <v>185</v>
      </c>
      <c r="BE622" s="149">
        <f>IF(N622="základní",J622,0)</f>
        <v>0</v>
      </c>
      <c r="BF622" s="149">
        <f>IF(N622="snížená",J622,0)</f>
        <v>0</v>
      </c>
      <c r="BG622" s="149">
        <f>IF(N622="zákl. přenesená",J622,0)</f>
        <v>0</v>
      </c>
      <c r="BH622" s="149">
        <f>IF(N622="sníž. přenesená",J622,0)</f>
        <v>0</v>
      </c>
      <c r="BI622" s="149">
        <f>IF(N622="nulová",J622,0)</f>
        <v>0</v>
      </c>
      <c r="BJ622" s="17" t="s">
        <v>92</v>
      </c>
      <c r="BK622" s="149">
        <f>ROUND(I622*H622,2)</f>
        <v>0</v>
      </c>
      <c r="BL622" s="17" t="s">
        <v>191</v>
      </c>
      <c r="BM622" s="148" t="s">
        <v>825</v>
      </c>
    </row>
    <row r="623" spans="2:65" s="12" customFormat="1">
      <c r="B623" s="150"/>
      <c r="D623" s="151" t="s">
        <v>193</v>
      </c>
      <c r="E623" s="152" t="s">
        <v>1</v>
      </c>
      <c r="F623" s="153" t="s">
        <v>826</v>
      </c>
      <c r="H623" s="154">
        <v>31.164999999999999</v>
      </c>
      <c r="I623" s="155"/>
      <c r="L623" s="150"/>
      <c r="M623" s="156"/>
      <c r="T623" s="157"/>
      <c r="AT623" s="152" t="s">
        <v>193</v>
      </c>
      <c r="AU623" s="152" t="s">
        <v>92</v>
      </c>
      <c r="AV623" s="12" t="s">
        <v>92</v>
      </c>
      <c r="AW623" s="12" t="s">
        <v>32</v>
      </c>
      <c r="AX623" s="12" t="s">
        <v>84</v>
      </c>
      <c r="AY623" s="152" t="s">
        <v>185</v>
      </c>
    </row>
    <row r="624" spans="2:65" s="1" customFormat="1" ht="33" customHeight="1">
      <c r="B624" s="136"/>
      <c r="C624" s="137" t="s">
        <v>827</v>
      </c>
      <c r="D624" s="137" t="s">
        <v>187</v>
      </c>
      <c r="E624" s="138" t="s">
        <v>828</v>
      </c>
      <c r="F624" s="139" t="s">
        <v>829</v>
      </c>
      <c r="G624" s="140" t="s">
        <v>197</v>
      </c>
      <c r="H624" s="141">
        <v>7.05</v>
      </c>
      <c r="I624" s="142"/>
      <c r="J624" s="143">
        <f>ROUND(I624*H624,2)</f>
        <v>0</v>
      </c>
      <c r="K624" s="139" t="s">
        <v>198</v>
      </c>
      <c r="L624" s="32"/>
      <c r="M624" s="144" t="s">
        <v>1</v>
      </c>
      <c r="N624" s="145" t="s">
        <v>42</v>
      </c>
      <c r="P624" s="146">
        <f>O624*H624</f>
        <v>0</v>
      </c>
      <c r="Q624" s="146">
        <v>0</v>
      </c>
      <c r="R624" s="146">
        <f>Q624*H624</f>
        <v>0</v>
      </c>
      <c r="S624" s="146">
        <v>0</v>
      </c>
      <c r="T624" s="147">
        <f>S624*H624</f>
        <v>0</v>
      </c>
      <c r="AR624" s="148" t="s">
        <v>191</v>
      </c>
      <c r="AT624" s="148" t="s">
        <v>187</v>
      </c>
      <c r="AU624" s="148" t="s">
        <v>92</v>
      </c>
      <c r="AY624" s="17" t="s">
        <v>185</v>
      </c>
      <c r="BE624" s="149">
        <f>IF(N624="základní",J624,0)</f>
        <v>0</v>
      </c>
      <c r="BF624" s="149">
        <f>IF(N624="snížená",J624,0)</f>
        <v>0</v>
      </c>
      <c r="BG624" s="149">
        <f>IF(N624="zákl. přenesená",J624,0)</f>
        <v>0</v>
      </c>
      <c r="BH624" s="149">
        <f>IF(N624="sníž. přenesená",J624,0)</f>
        <v>0</v>
      </c>
      <c r="BI624" s="149">
        <f>IF(N624="nulová",J624,0)</f>
        <v>0</v>
      </c>
      <c r="BJ624" s="17" t="s">
        <v>92</v>
      </c>
      <c r="BK624" s="149">
        <f>ROUND(I624*H624,2)</f>
        <v>0</v>
      </c>
      <c r="BL624" s="17" t="s">
        <v>191</v>
      </c>
      <c r="BM624" s="148" t="s">
        <v>830</v>
      </c>
    </row>
    <row r="625" spans="2:65" s="1" customFormat="1" ht="33" customHeight="1">
      <c r="B625" s="136"/>
      <c r="C625" s="137" t="s">
        <v>831</v>
      </c>
      <c r="D625" s="137" t="s">
        <v>187</v>
      </c>
      <c r="E625" s="138" t="s">
        <v>832</v>
      </c>
      <c r="F625" s="139" t="s">
        <v>833</v>
      </c>
      <c r="G625" s="140" t="s">
        <v>197</v>
      </c>
      <c r="H625" s="141">
        <v>32.384999999999998</v>
      </c>
      <c r="I625" s="142"/>
      <c r="J625" s="143">
        <f>ROUND(I625*H625,2)</f>
        <v>0</v>
      </c>
      <c r="K625" s="139" t="s">
        <v>198</v>
      </c>
      <c r="L625" s="32"/>
      <c r="M625" s="144" t="s">
        <v>1</v>
      </c>
      <c r="N625" s="145" t="s">
        <v>42</v>
      </c>
      <c r="P625" s="146">
        <f>O625*H625</f>
        <v>0</v>
      </c>
      <c r="Q625" s="146">
        <v>0</v>
      </c>
      <c r="R625" s="146">
        <f>Q625*H625</f>
        <v>0</v>
      </c>
      <c r="S625" s="146">
        <v>0</v>
      </c>
      <c r="T625" s="147">
        <f>S625*H625</f>
        <v>0</v>
      </c>
      <c r="AR625" s="148" t="s">
        <v>191</v>
      </c>
      <c r="AT625" s="148" t="s">
        <v>187</v>
      </c>
      <c r="AU625" s="148" t="s">
        <v>92</v>
      </c>
      <c r="AY625" s="17" t="s">
        <v>185</v>
      </c>
      <c r="BE625" s="149">
        <f>IF(N625="základní",J625,0)</f>
        <v>0</v>
      </c>
      <c r="BF625" s="149">
        <f>IF(N625="snížená",J625,0)</f>
        <v>0</v>
      </c>
      <c r="BG625" s="149">
        <f>IF(N625="zákl. přenesená",J625,0)</f>
        <v>0</v>
      </c>
      <c r="BH625" s="149">
        <f>IF(N625="sníž. přenesená",J625,0)</f>
        <v>0</v>
      </c>
      <c r="BI625" s="149">
        <f>IF(N625="nulová",J625,0)</f>
        <v>0</v>
      </c>
      <c r="BJ625" s="17" t="s">
        <v>92</v>
      </c>
      <c r="BK625" s="149">
        <f>ROUND(I625*H625,2)</f>
        <v>0</v>
      </c>
      <c r="BL625" s="17" t="s">
        <v>191</v>
      </c>
      <c r="BM625" s="148" t="s">
        <v>834</v>
      </c>
    </row>
    <row r="626" spans="2:65" s="12" customFormat="1">
      <c r="B626" s="150"/>
      <c r="D626" s="151" t="s">
        <v>193</v>
      </c>
      <c r="E626" s="152" t="s">
        <v>1</v>
      </c>
      <c r="F626" s="153" t="s">
        <v>835</v>
      </c>
      <c r="H626" s="154">
        <v>32.384999999999998</v>
      </c>
      <c r="I626" s="155"/>
      <c r="L626" s="150"/>
      <c r="M626" s="156"/>
      <c r="T626" s="157"/>
      <c r="AT626" s="152" t="s">
        <v>193</v>
      </c>
      <c r="AU626" s="152" t="s">
        <v>92</v>
      </c>
      <c r="AV626" s="12" t="s">
        <v>92</v>
      </c>
      <c r="AW626" s="12" t="s">
        <v>32</v>
      </c>
      <c r="AX626" s="12" t="s">
        <v>84</v>
      </c>
      <c r="AY626" s="152" t="s">
        <v>185</v>
      </c>
    </row>
    <row r="627" spans="2:65" s="1" customFormat="1" ht="24.2" customHeight="1">
      <c r="B627" s="136"/>
      <c r="C627" s="137" t="s">
        <v>836</v>
      </c>
      <c r="D627" s="137" t="s">
        <v>187</v>
      </c>
      <c r="E627" s="138" t="s">
        <v>837</v>
      </c>
      <c r="F627" s="139" t="s">
        <v>838</v>
      </c>
      <c r="G627" s="140" t="s">
        <v>197</v>
      </c>
      <c r="H627" s="141">
        <v>59.853999999999999</v>
      </c>
      <c r="I627" s="142"/>
      <c r="J627" s="143">
        <f>ROUND(I627*H627,2)</f>
        <v>0</v>
      </c>
      <c r="K627" s="139" t="s">
        <v>1</v>
      </c>
      <c r="L627" s="32"/>
      <c r="M627" s="144" t="s">
        <v>1</v>
      </c>
      <c r="N627" s="145" t="s">
        <v>42</v>
      </c>
      <c r="P627" s="146">
        <f>O627*H627</f>
        <v>0</v>
      </c>
      <c r="Q627" s="146">
        <v>0.86</v>
      </c>
      <c r="R627" s="146">
        <f>Q627*H627</f>
        <v>51.474440000000001</v>
      </c>
      <c r="S627" s="146">
        <v>0</v>
      </c>
      <c r="T627" s="147">
        <f>S627*H627</f>
        <v>0</v>
      </c>
      <c r="AR627" s="148" t="s">
        <v>191</v>
      </c>
      <c r="AT627" s="148" t="s">
        <v>187</v>
      </c>
      <c r="AU627" s="148" t="s">
        <v>92</v>
      </c>
      <c r="AY627" s="17" t="s">
        <v>185</v>
      </c>
      <c r="BE627" s="149">
        <f>IF(N627="základní",J627,0)</f>
        <v>0</v>
      </c>
      <c r="BF627" s="149">
        <f>IF(N627="snížená",J627,0)</f>
        <v>0</v>
      </c>
      <c r="BG627" s="149">
        <f>IF(N627="zákl. přenesená",J627,0)</f>
        <v>0</v>
      </c>
      <c r="BH627" s="149">
        <f>IF(N627="sníž. přenesená",J627,0)</f>
        <v>0</v>
      </c>
      <c r="BI627" s="149">
        <f>IF(N627="nulová",J627,0)</f>
        <v>0</v>
      </c>
      <c r="BJ627" s="17" t="s">
        <v>92</v>
      </c>
      <c r="BK627" s="149">
        <f>ROUND(I627*H627,2)</f>
        <v>0</v>
      </c>
      <c r="BL627" s="17" t="s">
        <v>191</v>
      </c>
      <c r="BM627" s="148" t="s">
        <v>839</v>
      </c>
    </row>
    <row r="628" spans="2:65" s="13" customFormat="1">
      <c r="B628" s="168"/>
      <c r="D628" s="151" t="s">
        <v>193</v>
      </c>
      <c r="E628" s="169" t="s">
        <v>1</v>
      </c>
      <c r="F628" s="170" t="s">
        <v>789</v>
      </c>
      <c r="H628" s="169" t="s">
        <v>1</v>
      </c>
      <c r="I628" s="171"/>
      <c r="L628" s="168"/>
      <c r="M628" s="172"/>
      <c r="T628" s="173"/>
      <c r="AT628" s="169" t="s">
        <v>193</v>
      </c>
      <c r="AU628" s="169" t="s">
        <v>92</v>
      </c>
      <c r="AV628" s="13" t="s">
        <v>84</v>
      </c>
      <c r="AW628" s="13" t="s">
        <v>32</v>
      </c>
      <c r="AX628" s="13" t="s">
        <v>76</v>
      </c>
      <c r="AY628" s="169" t="s">
        <v>185</v>
      </c>
    </row>
    <row r="629" spans="2:65" s="12" customFormat="1">
      <c r="B629" s="150"/>
      <c r="D629" s="151" t="s">
        <v>193</v>
      </c>
      <c r="E629" s="152" t="s">
        <v>1</v>
      </c>
      <c r="F629" s="153" t="s">
        <v>840</v>
      </c>
      <c r="H629" s="154">
        <v>3.089</v>
      </c>
      <c r="I629" s="155"/>
      <c r="L629" s="150"/>
      <c r="M629" s="156"/>
      <c r="T629" s="157"/>
      <c r="AT629" s="152" t="s">
        <v>193</v>
      </c>
      <c r="AU629" s="152" t="s">
        <v>92</v>
      </c>
      <c r="AV629" s="12" t="s">
        <v>92</v>
      </c>
      <c r="AW629" s="12" t="s">
        <v>32</v>
      </c>
      <c r="AX629" s="12" t="s">
        <v>76</v>
      </c>
      <c r="AY629" s="152" t="s">
        <v>185</v>
      </c>
    </row>
    <row r="630" spans="2:65" s="13" customFormat="1">
      <c r="B630" s="168"/>
      <c r="D630" s="151" t="s">
        <v>193</v>
      </c>
      <c r="E630" s="169" t="s">
        <v>1</v>
      </c>
      <c r="F630" s="170" t="s">
        <v>793</v>
      </c>
      <c r="H630" s="169" t="s">
        <v>1</v>
      </c>
      <c r="I630" s="171"/>
      <c r="L630" s="168"/>
      <c r="M630" s="172"/>
      <c r="T630" s="173"/>
      <c r="AT630" s="169" t="s">
        <v>193</v>
      </c>
      <c r="AU630" s="169" t="s">
        <v>92</v>
      </c>
      <c r="AV630" s="13" t="s">
        <v>84</v>
      </c>
      <c r="AW630" s="13" t="s">
        <v>32</v>
      </c>
      <c r="AX630" s="13" t="s">
        <v>76</v>
      </c>
      <c r="AY630" s="169" t="s">
        <v>185</v>
      </c>
    </row>
    <row r="631" spans="2:65" s="12" customFormat="1">
      <c r="B631" s="150"/>
      <c r="D631" s="151" t="s">
        <v>193</v>
      </c>
      <c r="E631" s="152" t="s">
        <v>1</v>
      </c>
      <c r="F631" s="153" t="s">
        <v>841</v>
      </c>
      <c r="H631" s="154">
        <v>23.963000000000001</v>
      </c>
      <c r="I631" s="155"/>
      <c r="L631" s="150"/>
      <c r="M631" s="156"/>
      <c r="T631" s="157"/>
      <c r="AT631" s="152" t="s">
        <v>193</v>
      </c>
      <c r="AU631" s="152" t="s">
        <v>92</v>
      </c>
      <c r="AV631" s="12" t="s">
        <v>92</v>
      </c>
      <c r="AW631" s="12" t="s">
        <v>32</v>
      </c>
      <c r="AX631" s="12" t="s">
        <v>76</v>
      </c>
      <c r="AY631" s="152" t="s">
        <v>185</v>
      </c>
    </row>
    <row r="632" spans="2:65" s="13" customFormat="1">
      <c r="B632" s="168"/>
      <c r="D632" s="151" t="s">
        <v>193</v>
      </c>
      <c r="E632" s="169" t="s">
        <v>1</v>
      </c>
      <c r="F632" s="170" t="s">
        <v>798</v>
      </c>
      <c r="H632" s="169" t="s">
        <v>1</v>
      </c>
      <c r="I632" s="171"/>
      <c r="L632" s="168"/>
      <c r="M632" s="172"/>
      <c r="T632" s="173"/>
      <c r="AT632" s="169" t="s">
        <v>193</v>
      </c>
      <c r="AU632" s="169" t="s">
        <v>92</v>
      </c>
      <c r="AV632" s="13" t="s">
        <v>84</v>
      </c>
      <c r="AW632" s="13" t="s">
        <v>32</v>
      </c>
      <c r="AX632" s="13" t="s">
        <v>76</v>
      </c>
      <c r="AY632" s="169" t="s">
        <v>185</v>
      </c>
    </row>
    <row r="633" spans="2:65" s="12" customFormat="1">
      <c r="B633" s="150"/>
      <c r="D633" s="151" t="s">
        <v>193</v>
      </c>
      <c r="E633" s="152" t="s">
        <v>1</v>
      </c>
      <c r="F633" s="153" t="s">
        <v>842</v>
      </c>
      <c r="H633" s="154">
        <v>32.802</v>
      </c>
      <c r="I633" s="155"/>
      <c r="L633" s="150"/>
      <c r="M633" s="156"/>
      <c r="T633" s="157"/>
      <c r="AT633" s="152" t="s">
        <v>193</v>
      </c>
      <c r="AU633" s="152" t="s">
        <v>92</v>
      </c>
      <c r="AV633" s="12" t="s">
        <v>92</v>
      </c>
      <c r="AW633" s="12" t="s">
        <v>32</v>
      </c>
      <c r="AX633" s="12" t="s">
        <v>76</v>
      </c>
      <c r="AY633" s="152" t="s">
        <v>185</v>
      </c>
    </row>
    <row r="634" spans="2:65" s="14" customFormat="1">
      <c r="B634" s="174"/>
      <c r="D634" s="151" t="s">
        <v>193</v>
      </c>
      <c r="E634" s="175" t="s">
        <v>1</v>
      </c>
      <c r="F634" s="176" t="s">
        <v>265</v>
      </c>
      <c r="H634" s="177">
        <v>59.853999999999999</v>
      </c>
      <c r="I634" s="178"/>
      <c r="L634" s="174"/>
      <c r="M634" s="179"/>
      <c r="T634" s="180"/>
      <c r="AT634" s="175" t="s">
        <v>193</v>
      </c>
      <c r="AU634" s="175" t="s">
        <v>92</v>
      </c>
      <c r="AV634" s="14" t="s">
        <v>191</v>
      </c>
      <c r="AW634" s="14" t="s">
        <v>32</v>
      </c>
      <c r="AX634" s="14" t="s">
        <v>84</v>
      </c>
      <c r="AY634" s="175" t="s">
        <v>185</v>
      </c>
    </row>
    <row r="635" spans="2:65" s="1" customFormat="1" ht="16.5" customHeight="1">
      <c r="B635" s="136"/>
      <c r="C635" s="137" t="s">
        <v>843</v>
      </c>
      <c r="D635" s="137" t="s">
        <v>187</v>
      </c>
      <c r="E635" s="138" t="s">
        <v>844</v>
      </c>
      <c r="F635" s="139" t="s">
        <v>845</v>
      </c>
      <c r="G635" s="140" t="s">
        <v>219</v>
      </c>
      <c r="H635" s="141">
        <v>3.02</v>
      </c>
      <c r="I635" s="142"/>
      <c r="J635" s="143">
        <f>ROUND(I635*H635,2)</f>
        <v>0</v>
      </c>
      <c r="K635" s="139" t="s">
        <v>198</v>
      </c>
      <c r="L635" s="32"/>
      <c r="M635" s="144" t="s">
        <v>1</v>
      </c>
      <c r="N635" s="145" t="s">
        <v>42</v>
      </c>
      <c r="P635" s="146">
        <f>O635*H635</f>
        <v>0</v>
      </c>
      <c r="Q635" s="146">
        <v>1.06277</v>
      </c>
      <c r="R635" s="146">
        <f>Q635*H635</f>
        <v>3.2095653999999998</v>
      </c>
      <c r="S635" s="146">
        <v>0</v>
      </c>
      <c r="T635" s="147">
        <f>S635*H635</f>
        <v>0</v>
      </c>
      <c r="AR635" s="148" t="s">
        <v>191</v>
      </c>
      <c r="AT635" s="148" t="s">
        <v>187</v>
      </c>
      <c r="AU635" s="148" t="s">
        <v>92</v>
      </c>
      <c r="AY635" s="17" t="s">
        <v>185</v>
      </c>
      <c r="BE635" s="149">
        <f>IF(N635="základní",J635,0)</f>
        <v>0</v>
      </c>
      <c r="BF635" s="149">
        <f>IF(N635="snížená",J635,0)</f>
        <v>0</v>
      </c>
      <c r="BG635" s="149">
        <f>IF(N635="zákl. přenesená",J635,0)</f>
        <v>0</v>
      </c>
      <c r="BH635" s="149">
        <f>IF(N635="sníž. přenesená",J635,0)</f>
        <v>0</v>
      </c>
      <c r="BI635" s="149">
        <f>IF(N635="nulová",J635,0)</f>
        <v>0</v>
      </c>
      <c r="BJ635" s="17" t="s">
        <v>92</v>
      </c>
      <c r="BK635" s="149">
        <f>ROUND(I635*H635,2)</f>
        <v>0</v>
      </c>
      <c r="BL635" s="17" t="s">
        <v>191</v>
      </c>
      <c r="BM635" s="148" t="s">
        <v>846</v>
      </c>
    </row>
    <row r="636" spans="2:65" s="13" customFormat="1">
      <c r="B636" s="168"/>
      <c r="D636" s="151" t="s">
        <v>193</v>
      </c>
      <c r="E636" s="169" t="s">
        <v>1</v>
      </c>
      <c r="F636" s="170" t="s">
        <v>273</v>
      </c>
      <c r="H636" s="169" t="s">
        <v>1</v>
      </c>
      <c r="I636" s="171"/>
      <c r="L636" s="168"/>
      <c r="M636" s="172"/>
      <c r="T636" s="173"/>
      <c r="AT636" s="169" t="s">
        <v>193</v>
      </c>
      <c r="AU636" s="169" t="s">
        <v>92</v>
      </c>
      <c r="AV636" s="13" t="s">
        <v>84</v>
      </c>
      <c r="AW636" s="13" t="s">
        <v>32</v>
      </c>
      <c r="AX636" s="13" t="s">
        <v>76</v>
      </c>
      <c r="AY636" s="169" t="s">
        <v>185</v>
      </c>
    </row>
    <row r="637" spans="2:65" s="12" customFormat="1">
      <c r="B637" s="150"/>
      <c r="D637" s="151" t="s">
        <v>193</v>
      </c>
      <c r="E637" s="152" t="s">
        <v>1</v>
      </c>
      <c r="F637" s="153" t="s">
        <v>847</v>
      </c>
      <c r="H637" s="154">
        <v>2.4E-2</v>
      </c>
      <c r="I637" s="155"/>
      <c r="L637" s="150"/>
      <c r="M637" s="156"/>
      <c r="T637" s="157"/>
      <c r="AT637" s="152" t="s">
        <v>193</v>
      </c>
      <c r="AU637" s="152" t="s">
        <v>92</v>
      </c>
      <c r="AV637" s="12" t="s">
        <v>92</v>
      </c>
      <c r="AW637" s="12" t="s">
        <v>32</v>
      </c>
      <c r="AX637" s="12" t="s">
        <v>76</v>
      </c>
      <c r="AY637" s="152" t="s">
        <v>185</v>
      </c>
    </row>
    <row r="638" spans="2:65" s="13" customFormat="1">
      <c r="B638" s="168"/>
      <c r="D638" s="151" t="s">
        <v>193</v>
      </c>
      <c r="E638" s="169" t="s">
        <v>1</v>
      </c>
      <c r="F638" s="170" t="s">
        <v>279</v>
      </c>
      <c r="H638" s="169" t="s">
        <v>1</v>
      </c>
      <c r="I638" s="171"/>
      <c r="L638" s="168"/>
      <c r="M638" s="172"/>
      <c r="T638" s="173"/>
      <c r="AT638" s="169" t="s">
        <v>193</v>
      </c>
      <c r="AU638" s="169" t="s">
        <v>92</v>
      </c>
      <c r="AV638" s="13" t="s">
        <v>84</v>
      </c>
      <c r="AW638" s="13" t="s">
        <v>32</v>
      </c>
      <c r="AX638" s="13" t="s">
        <v>76</v>
      </c>
      <c r="AY638" s="169" t="s">
        <v>185</v>
      </c>
    </row>
    <row r="639" spans="2:65" s="12" customFormat="1">
      <c r="B639" s="150"/>
      <c r="D639" s="151" t="s">
        <v>193</v>
      </c>
      <c r="E639" s="152" t="s">
        <v>1</v>
      </c>
      <c r="F639" s="153" t="s">
        <v>848</v>
      </c>
      <c r="H639" s="154">
        <v>0.02</v>
      </c>
      <c r="I639" s="155"/>
      <c r="L639" s="150"/>
      <c r="M639" s="156"/>
      <c r="T639" s="157"/>
      <c r="AT639" s="152" t="s">
        <v>193</v>
      </c>
      <c r="AU639" s="152" t="s">
        <v>92</v>
      </c>
      <c r="AV639" s="12" t="s">
        <v>92</v>
      </c>
      <c r="AW639" s="12" t="s">
        <v>32</v>
      </c>
      <c r="AX639" s="12" t="s">
        <v>76</v>
      </c>
      <c r="AY639" s="152" t="s">
        <v>185</v>
      </c>
    </row>
    <row r="640" spans="2:65" s="13" customFormat="1">
      <c r="B640" s="168"/>
      <c r="D640" s="151" t="s">
        <v>193</v>
      </c>
      <c r="E640" s="169" t="s">
        <v>1</v>
      </c>
      <c r="F640" s="170" t="s">
        <v>849</v>
      </c>
      <c r="H640" s="169" t="s">
        <v>1</v>
      </c>
      <c r="I640" s="171"/>
      <c r="L640" s="168"/>
      <c r="M640" s="172"/>
      <c r="T640" s="173"/>
      <c r="AT640" s="169" t="s">
        <v>193</v>
      </c>
      <c r="AU640" s="169" t="s">
        <v>92</v>
      </c>
      <c r="AV640" s="13" t="s">
        <v>84</v>
      </c>
      <c r="AW640" s="13" t="s">
        <v>32</v>
      </c>
      <c r="AX640" s="13" t="s">
        <v>76</v>
      </c>
      <c r="AY640" s="169" t="s">
        <v>185</v>
      </c>
    </row>
    <row r="641" spans="2:65" s="12" customFormat="1">
      <c r="B641" s="150"/>
      <c r="D641" s="151" t="s">
        <v>193</v>
      </c>
      <c r="E641" s="152" t="s">
        <v>1</v>
      </c>
      <c r="F641" s="153" t="s">
        <v>850</v>
      </c>
      <c r="H641" s="154">
        <v>1.417</v>
      </c>
      <c r="I641" s="155"/>
      <c r="L641" s="150"/>
      <c r="M641" s="156"/>
      <c r="T641" s="157"/>
      <c r="AT641" s="152" t="s">
        <v>193</v>
      </c>
      <c r="AU641" s="152" t="s">
        <v>92</v>
      </c>
      <c r="AV641" s="12" t="s">
        <v>92</v>
      </c>
      <c r="AW641" s="12" t="s">
        <v>32</v>
      </c>
      <c r="AX641" s="12" t="s">
        <v>76</v>
      </c>
      <c r="AY641" s="152" t="s">
        <v>185</v>
      </c>
    </row>
    <row r="642" spans="2:65" s="13" customFormat="1">
      <c r="B642" s="168"/>
      <c r="D642" s="151" t="s">
        <v>193</v>
      </c>
      <c r="E642" s="169" t="s">
        <v>1</v>
      </c>
      <c r="F642" s="170" t="s">
        <v>851</v>
      </c>
      <c r="H642" s="169" t="s">
        <v>1</v>
      </c>
      <c r="I642" s="171"/>
      <c r="L642" s="168"/>
      <c r="M642" s="172"/>
      <c r="T642" s="173"/>
      <c r="AT642" s="169" t="s">
        <v>193</v>
      </c>
      <c r="AU642" s="169" t="s">
        <v>92</v>
      </c>
      <c r="AV642" s="13" t="s">
        <v>84</v>
      </c>
      <c r="AW642" s="13" t="s">
        <v>32</v>
      </c>
      <c r="AX642" s="13" t="s">
        <v>76</v>
      </c>
      <c r="AY642" s="169" t="s">
        <v>185</v>
      </c>
    </row>
    <row r="643" spans="2:65" s="12" customFormat="1">
      <c r="B643" s="150"/>
      <c r="D643" s="151" t="s">
        <v>193</v>
      </c>
      <c r="E643" s="152" t="s">
        <v>1</v>
      </c>
      <c r="F643" s="153" t="s">
        <v>852</v>
      </c>
      <c r="H643" s="154">
        <v>0.442</v>
      </c>
      <c r="I643" s="155"/>
      <c r="L643" s="150"/>
      <c r="M643" s="156"/>
      <c r="T643" s="157"/>
      <c r="AT643" s="152" t="s">
        <v>193</v>
      </c>
      <c r="AU643" s="152" t="s">
        <v>92</v>
      </c>
      <c r="AV643" s="12" t="s">
        <v>92</v>
      </c>
      <c r="AW643" s="12" t="s">
        <v>32</v>
      </c>
      <c r="AX643" s="12" t="s">
        <v>76</v>
      </c>
      <c r="AY643" s="152" t="s">
        <v>185</v>
      </c>
    </row>
    <row r="644" spans="2:65" s="13" customFormat="1">
      <c r="B644" s="168"/>
      <c r="D644" s="151" t="s">
        <v>193</v>
      </c>
      <c r="E644" s="169" t="s">
        <v>1</v>
      </c>
      <c r="F644" s="170" t="s">
        <v>853</v>
      </c>
      <c r="H644" s="169" t="s">
        <v>1</v>
      </c>
      <c r="I644" s="171"/>
      <c r="L644" s="168"/>
      <c r="M644" s="172"/>
      <c r="T644" s="173"/>
      <c r="AT644" s="169" t="s">
        <v>193</v>
      </c>
      <c r="AU644" s="169" t="s">
        <v>92</v>
      </c>
      <c r="AV644" s="13" t="s">
        <v>84</v>
      </c>
      <c r="AW644" s="13" t="s">
        <v>32</v>
      </c>
      <c r="AX644" s="13" t="s">
        <v>76</v>
      </c>
      <c r="AY644" s="169" t="s">
        <v>185</v>
      </c>
    </row>
    <row r="645" spans="2:65" s="12" customFormat="1">
      <c r="B645" s="150"/>
      <c r="D645" s="151" t="s">
        <v>193</v>
      </c>
      <c r="E645" s="152" t="s">
        <v>1</v>
      </c>
      <c r="F645" s="153" t="s">
        <v>854</v>
      </c>
      <c r="H645" s="154">
        <v>0.83899999999999997</v>
      </c>
      <c r="I645" s="155"/>
      <c r="L645" s="150"/>
      <c r="M645" s="156"/>
      <c r="T645" s="157"/>
      <c r="AT645" s="152" t="s">
        <v>193</v>
      </c>
      <c r="AU645" s="152" t="s">
        <v>92</v>
      </c>
      <c r="AV645" s="12" t="s">
        <v>92</v>
      </c>
      <c r="AW645" s="12" t="s">
        <v>32</v>
      </c>
      <c r="AX645" s="12" t="s">
        <v>76</v>
      </c>
      <c r="AY645" s="152" t="s">
        <v>185</v>
      </c>
    </row>
    <row r="646" spans="2:65" s="13" customFormat="1">
      <c r="B646" s="168"/>
      <c r="D646" s="151" t="s">
        <v>193</v>
      </c>
      <c r="E646" s="169" t="s">
        <v>1</v>
      </c>
      <c r="F646" s="170" t="s">
        <v>263</v>
      </c>
      <c r="H646" s="169" t="s">
        <v>1</v>
      </c>
      <c r="I646" s="171"/>
      <c r="L646" s="168"/>
      <c r="M646" s="172"/>
      <c r="T646" s="173"/>
      <c r="AT646" s="169" t="s">
        <v>193</v>
      </c>
      <c r="AU646" s="169" t="s">
        <v>92</v>
      </c>
      <c r="AV646" s="13" t="s">
        <v>84</v>
      </c>
      <c r="AW646" s="13" t="s">
        <v>32</v>
      </c>
      <c r="AX646" s="13" t="s">
        <v>76</v>
      </c>
      <c r="AY646" s="169" t="s">
        <v>185</v>
      </c>
    </row>
    <row r="647" spans="2:65" s="12" customFormat="1">
      <c r="B647" s="150"/>
      <c r="D647" s="151" t="s">
        <v>193</v>
      </c>
      <c r="E647" s="152" t="s">
        <v>1</v>
      </c>
      <c r="F647" s="153" t="s">
        <v>855</v>
      </c>
      <c r="H647" s="154">
        <v>0.27800000000000002</v>
      </c>
      <c r="I647" s="155"/>
      <c r="L647" s="150"/>
      <c r="M647" s="156"/>
      <c r="T647" s="157"/>
      <c r="AT647" s="152" t="s">
        <v>193</v>
      </c>
      <c r="AU647" s="152" t="s">
        <v>92</v>
      </c>
      <c r="AV647" s="12" t="s">
        <v>92</v>
      </c>
      <c r="AW647" s="12" t="s">
        <v>32</v>
      </c>
      <c r="AX647" s="12" t="s">
        <v>76</v>
      </c>
      <c r="AY647" s="152" t="s">
        <v>185</v>
      </c>
    </row>
    <row r="648" spans="2:65" s="14" customFormat="1">
      <c r="B648" s="174"/>
      <c r="D648" s="151" t="s">
        <v>193</v>
      </c>
      <c r="E648" s="175" t="s">
        <v>1</v>
      </c>
      <c r="F648" s="176" t="s">
        <v>265</v>
      </c>
      <c r="H648" s="177">
        <v>3.02</v>
      </c>
      <c r="I648" s="178"/>
      <c r="L648" s="174"/>
      <c r="M648" s="179"/>
      <c r="T648" s="180"/>
      <c r="AT648" s="175" t="s">
        <v>193</v>
      </c>
      <c r="AU648" s="175" t="s">
        <v>92</v>
      </c>
      <c r="AV648" s="14" t="s">
        <v>191</v>
      </c>
      <c r="AW648" s="14" t="s">
        <v>32</v>
      </c>
      <c r="AX648" s="14" t="s">
        <v>84</v>
      </c>
      <c r="AY648" s="175" t="s">
        <v>185</v>
      </c>
    </row>
    <row r="649" spans="2:65" s="1" customFormat="1" ht="24.2" customHeight="1">
      <c r="B649" s="136"/>
      <c r="C649" s="137" t="s">
        <v>856</v>
      </c>
      <c r="D649" s="137" t="s">
        <v>187</v>
      </c>
      <c r="E649" s="138" t="s">
        <v>857</v>
      </c>
      <c r="F649" s="139" t="s">
        <v>858</v>
      </c>
      <c r="G649" s="140" t="s">
        <v>190</v>
      </c>
      <c r="H649" s="141">
        <v>2.16</v>
      </c>
      <c r="I649" s="142"/>
      <c r="J649" s="143">
        <f>ROUND(I649*H649,2)</f>
        <v>0</v>
      </c>
      <c r="K649" s="139" t="s">
        <v>198</v>
      </c>
      <c r="L649" s="32"/>
      <c r="M649" s="144" t="s">
        <v>1</v>
      </c>
      <c r="N649" s="145" t="s">
        <v>42</v>
      </c>
      <c r="P649" s="146">
        <f>O649*H649</f>
        <v>0</v>
      </c>
      <c r="Q649" s="146">
        <v>3.78E-2</v>
      </c>
      <c r="R649" s="146">
        <f>Q649*H649</f>
        <v>8.1648000000000012E-2</v>
      </c>
      <c r="S649" s="146">
        <v>0</v>
      </c>
      <c r="T649" s="147">
        <f>S649*H649</f>
        <v>0</v>
      </c>
      <c r="AR649" s="148" t="s">
        <v>191</v>
      </c>
      <c r="AT649" s="148" t="s">
        <v>187</v>
      </c>
      <c r="AU649" s="148" t="s">
        <v>92</v>
      </c>
      <c r="AY649" s="17" t="s">
        <v>185</v>
      </c>
      <c r="BE649" s="149">
        <f>IF(N649="základní",J649,0)</f>
        <v>0</v>
      </c>
      <c r="BF649" s="149">
        <f>IF(N649="snížená",J649,0)</f>
        <v>0</v>
      </c>
      <c r="BG649" s="149">
        <f>IF(N649="zákl. přenesená",J649,0)</f>
        <v>0</v>
      </c>
      <c r="BH649" s="149">
        <f>IF(N649="sníž. přenesená",J649,0)</f>
        <v>0</v>
      </c>
      <c r="BI649" s="149">
        <f>IF(N649="nulová",J649,0)</f>
        <v>0</v>
      </c>
      <c r="BJ649" s="17" t="s">
        <v>92</v>
      </c>
      <c r="BK649" s="149">
        <f>ROUND(I649*H649,2)</f>
        <v>0</v>
      </c>
      <c r="BL649" s="17" t="s">
        <v>191</v>
      </c>
      <c r="BM649" s="148" t="s">
        <v>859</v>
      </c>
    </row>
    <row r="650" spans="2:65" s="12" customFormat="1">
      <c r="B650" s="150"/>
      <c r="D650" s="151" t="s">
        <v>193</v>
      </c>
      <c r="E650" s="152" t="s">
        <v>1</v>
      </c>
      <c r="F650" s="153" t="s">
        <v>860</v>
      </c>
      <c r="H650" s="154">
        <v>2.16</v>
      </c>
      <c r="I650" s="155"/>
      <c r="L650" s="150"/>
      <c r="M650" s="156"/>
      <c r="T650" s="157"/>
      <c r="AT650" s="152" t="s">
        <v>193</v>
      </c>
      <c r="AU650" s="152" t="s">
        <v>92</v>
      </c>
      <c r="AV650" s="12" t="s">
        <v>92</v>
      </c>
      <c r="AW650" s="12" t="s">
        <v>32</v>
      </c>
      <c r="AX650" s="12" t="s">
        <v>84</v>
      </c>
      <c r="AY650" s="152" t="s">
        <v>185</v>
      </c>
    </row>
    <row r="651" spans="2:65" s="1" customFormat="1" ht="24.2" customHeight="1">
      <c r="B651" s="136"/>
      <c r="C651" s="137" t="s">
        <v>861</v>
      </c>
      <c r="D651" s="137" t="s">
        <v>187</v>
      </c>
      <c r="E651" s="138" t="s">
        <v>862</v>
      </c>
      <c r="F651" s="139" t="s">
        <v>863</v>
      </c>
      <c r="G651" s="140" t="s">
        <v>190</v>
      </c>
      <c r="H651" s="141">
        <v>70.5</v>
      </c>
      <c r="I651" s="142"/>
      <c r="J651" s="143">
        <f>ROUND(I651*H651,2)</f>
        <v>0</v>
      </c>
      <c r="K651" s="139" t="s">
        <v>198</v>
      </c>
      <c r="L651" s="32"/>
      <c r="M651" s="144" t="s">
        <v>1</v>
      </c>
      <c r="N651" s="145" t="s">
        <v>42</v>
      </c>
      <c r="P651" s="146">
        <f>O651*H651</f>
        <v>0</v>
      </c>
      <c r="Q651" s="146">
        <v>4.9840000000000002E-2</v>
      </c>
      <c r="R651" s="146">
        <f>Q651*H651</f>
        <v>3.5137200000000002</v>
      </c>
      <c r="S651" s="146">
        <v>0</v>
      </c>
      <c r="T651" s="147">
        <f>S651*H651</f>
        <v>0</v>
      </c>
      <c r="AR651" s="148" t="s">
        <v>191</v>
      </c>
      <c r="AT651" s="148" t="s">
        <v>187</v>
      </c>
      <c r="AU651" s="148" t="s">
        <v>92</v>
      </c>
      <c r="AY651" s="17" t="s">
        <v>185</v>
      </c>
      <c r="BE651" s="149">
        <f>IF(N651="základní",J651,0)</f>
        <v>0</v>
      </c>
      <c r="BF651" s="149">
        <f>IF(N651="snížená",J651,0)</f>
        <v>0</v>
      </c>
      <c r="BG651" s="149">
        <f>IF(N651="zákl. přenesená",J651,0)</f>
        <v>0</v>
      </c>
      <c r="BH651" s="149">
        <f>IF(N651="sníž. přenesená",J651,0)</f>
        <v>0</v>
      </c>
      <c r="BI651" s="149">
        <f>IF(N651="nulová",J651,0)</f>
        <v>0</v>
      </c>
      <c r="BJ651" s="17" t="s">
        <v>92</v>
      </c>
      <c r="BK651" s="149">
        <f>ROUND(I651*H651,2)</f>
        <v>0</v>
      </c>
      <c r="BL651" s="17" t="s">
        <v>191</v>
      </c>
      <c r="BM651" s="148" t="s">
        <v>864</v>
      </c>
    </row>
    <row r="652" spans="2:65" s="13" customFormat="1">
      <c r="B652" s="168"/>
      <c r="D652" s="151" t="s">
        <v>193</v>
      </c>
      <c r="E652" s="169" t="s">
        <v>1</v>
      </c>
      <c r="F652" s="170" t="s">
        <v>263</v>
      </c>
      <c r="H652" s="169" t="s">
        <v>1</v>
      </c>
      <c r="I652" s="171"/>
      <c r="L652" s="168"/>
      <c r="M652" s="172"/>
      <c r="T652" s="173"/>
      <c r="AT652" s="169" t="s">
        <v>193</v>
      </c>
      <c r="AU652" s="169" t="s">
        <v>92</v>
      </c>
      <c r="AV652" s="13" t="s">
        <v>84</v>
      </c>
      <c r="AW652" s="13" t="s">
        <v>32</v>
      </c>
      <c r="AX652" s="13" t="s">
        <v>76</v>
      </c>
      <c r="AY652" s="169" t="s">
        <v>185</v>
      </c>
    </row>
    <row r="653" spans="2:65" s="12" customFormat="1">
      <c r="B653" s="150"/>
      <c r="D653" s="151" t="s">
        <v>193</v>
      </c>
      <c r="E653" s="152" t="s">
        <v>1</v>
      </c>
      <c r="F653" s="153" t="s">
        <v>264</v>
      </c>
      <c r="H653" s="154">
        <v>70.5</v>
      </c>
      <c r="I653" s="155"/>
      <c r="L653" s="150"/>
      <c r="M653" s="156"/>
      <c r="T653" s="157"/>
      <c r="AT653" s="152" t="s">
        <v>193</v>
      </c>
      <c r="AU653" s="152" t="s">
        <v>92</v>
      </c>
      <c r="AV653" s="12" t="s">
        <v>92</v>
      </c>
      <c r="AW653" s="12" t="s">
        <v>32</v>
      </c>
      <c r="AX653" s="12" t="s">
        <v>84</v>
      </c>
      <c r="AY653" s="152" t="s">
        <v>185</v>
      </c>
    </row>
    <row r="654" spans="2:65" s="1" customFormat="1" ht="21.75" customHeight="1">
      <c r="B654" s="136"/>
      <c r="C654" s="137" t="s">
        <v>865</v>
      </c>
      <c r="D654" s="137" t="s">
        <v>187</v>
      </c>
      <c r="E654" s="138" t="s">
        <v>866</v>
      </c>
      <c r="F654" s="139" t="s">
        <v>867</v>
      </c>
      <c r="G654" s="140" t="s">
        <v>190</v>
      </c>
      <c r="H654" s="141">
        <v>135.11699999999999</v>
      </c>
      <c r="I654" s="142"/>
      <c r="J654" s="143">
        <f>ROUND(I654*H654,2)</f>
        <v>0</v>
      </c>
      <c r="K654" s="139" t="s">
        <v>198</v>
      </c>
      <c r="L654" s="32"/>
      <c r="M654" s="144" t="s">
        <v>1</v>
      </c>
      <c r="N654" s="145" t="s">
        <v>42</v>
      </c>
      <c r="P654" s="146">
        <f>O654*H654</f>
        <v>0</v>
      </c>
      <c r="Q654" s="146">
        <v>1.0200000000000001E-2</v>
      </c>
      <c r="R654" s="146">
        <f>Q654*H654</f>
        <v>1.3781934</v>
      </c>
      <c r="S654" s="146">
        <v>0</v>
      </c>
      <c r="T654" s="147">
        <f>S654*H654</f>
        <v>0</v>
      </c>
      <c r="AR654" s="148" t="s">
        <v>191</v>
      </c>
      <c r="AT654" s="148" t="s">
        <v>187</v>
      </c>
      <c r="AU654" s="148" t="s">
        <v>92</v>
      </c>
      <c r="AY654" s="17" t="s">
        <v>185</v>
      </c>
      <c r="BE654" s="149">
        <f>IF(N654="základní",J654,0)</f>
        <v>0</v>
      </c>
      <c r="BF654" s="149">
        <f>IF(N654="snížená",J654,0)</f>
        <v>0</v>
      </c>
      <c r="BG654" s="149">
        <f>IF(N654="zákl. přenesená",J654,0)</f>
        <v>0</v>
      </c>
      <c r="BH654" s="149">
        <f>IF(N654="sníž. přenesená",J654,0)</f>
        <v>0</v>
      </c>
      <c r="BI654" s="149">
        <f>IF(N654="nulová",J654,0)</f>
        <v>0</v>
      </c>
      <c r="BJ654" s="17" t="s">
        <v>92</v>
      </c>
      <c r="BK654" s="149">
        <f>ROUND(I654*H654,2)</f>
        <v>0</v>
      </c>
      <c r="BL654" s="17" t="s">
        <v>191</v>
      </c>
      <c r="BM654" s="148" t="s">
        <v>868</v>
      </c>
    </row>
    <row r="655" spans="2:65" s="13" customFormat="1">
      <c r="B655" s="168"/>
      <c r="D655" s="151" t="s">
        <v>193</v>
      </c>
      <c r="E655" s="169" t="s">
        <v>1</v>
      </c>
      <c r="F655" s="170" t="s">
        <v>249</v>
      </c>
      <c r="H655" s="169" t="s">
        <v>1</v>
      </c>
      <c r="I655" s="171"/>
      <c r="L655" s="168"/>
      <c r="M655" s="172"/>
      <c r="T655" s="173"/>
      <c r="AT655" s="169" t="s">
        <v>193</v>
      </c>
      <c r="AU655" s="169" t="s">
        <v>92</v>
      </c>
      <c r="AV655" s="13" t="s">
        <v>84</v>
      </c>
      <c r="AW655" s="13" t="s">
        <v>32</v>
      </c>
      <c r="AX655" s="13" t="s">
        <v>76</v>
      </c>
      <c r="AY655" s="169" t="s">
        <v>185</v>
      </c>
    </row>
    <row r="656" spans="2:65" s="12" customFormat="1">
      <c r="B656" s="150"/>
      <c r="D656" s="151" t="s">
        <v>193</v>
      </c>
      <c r="E656" s="152" t="s">
        <v>1</v>
      </c>
      <c r="F656" s="153" t="s">
        <v>250</v>
      </c>
      <c r="H656" s="154">
        <v>7.2</v>
      </c>
      <c r="I656" s="155"/>
      <c r="L656" s="150"/>
      <c r="M656" s="156"/>
      <c r="T656" s="157"/>
      <c r="AT656" s="152" t="s">
        <v>193</v>
      </c>
      <c r="AU656" s="152" t="s">
        <v>92</v>
      </c>
      <c r="AV656" s="12" t="s">
        <v>92</v>
      </c>
      <c r="AW656" s="12" t="s">
        <v>32</v>
      </c>
      <c r="AX656" s="12" t="s">
        <v>76</v>
      </c>
      <c r="AY656" s="152" t="s">
        <v>185</v>
      </c>
    </row>
    <row r="657" spans="2:65" s="13" customFormat="1">
      <c r="B657" s="168"/>
      <c r="D657" s="151" t="s">
        <v>193</v>
      </c>
      <c r="E657" s="169" t="s">
        <v>1</v>
      </c>
      <c r="F657" s="170" t="s">
        <v>261</v>
      </c>
      <c r="H657" s="169" t="s">
        <v>1</v>
      </c>
      <c r="I657" s="171"/>
      <c r="L657" s="168"/>
      <c r="M657" s="172"/>
      <c r="T657" s="173"/>
      <c r="AT657" s="169" t="s">
        <v>193</v>
      </c>
      <c r="AU657" s="169" t="s">
        <v>92</v>
      </c>
      <c r="AV657" s="13" t="s">
        <v>84</v>
      </c>
      <c r="AW657" s="13" t="s">
        <v>32</v>
      </c>
      <c r="AX657" s="13" t="s">
        <v>76</v>
      </c>
      <c r="AY657" s="169" t="s">
        <v>185</v>
      </c>
    </row>
    <row r="658" spans="2:65" s="12" customFormat="1">
      <c r="B658" s="150"/>
      <c r="D658" s="151" t="s">
        <v>193</v>
      </c>
      <c r="E658" s="152" t="s">
        <v>1</v>
      </c>
      <c r="F658" s="153" t="s">
        <v>869</v>
      </c>
      <c r="H658" s="154">
        <v>15.917</v>
      </c>
      <c r="I658" s="155"/>
      <c r="L658" s="150"/>
      <c r="M658" s="156"/>
      <c r="T658" s="157"/>
      <c r="AT658" s="152" t="s">
        <v>193</v>
      </c>
      <c r="AU658" s="152" t="s">
        <v>92</v>
      </c>
      <c r="AV658" s="12" t="s">
        <v>92</v>
      </c>
      <c r="AW658" s="12" t="s">
        <v>32</v>
      </c>
      <c r="AX658" s="12" t="s">
        <v>76</v>
      </c>
      <c r="AY658" s="152" t="s">
        <v>185</v>
      </c>
    </row>
    <row r="659" spans="2:65" s="13" customFormat="1">
      <c r="B659" s="168"/>
      <c r="D659" s="151" t="s">
        <v>193</v>
      </c>
      <c r="E659" s="169" t="s">
        <v>1</v>
      </c>
      <c r="F659" s="170" t="s">
        <v>798</v>
      </c>
      <c r="H659" s="169" t="s">
        <v>1</v>
      </c>
      <c r="I659" s="171"/>
      <c r="L659" s="168"/>
      <c r="M659" s="172"/>
      <c r="T659" s="173"/>
      <c r="AT659" s="169" t="s">
        <v>193</v>
      </c>
      <c r="AU659" s="169" t="s">
        <v>92</v>
      </c>
      <c r="AV659" s="13" t="s">
        <v>84</v>
      </c>
      <c r="AW659" s="13" t="s">
        <v>32</v>
      </c>
      <c r="AX659" s="13" t="s">
        <v>76</v>
      </c>
      <c r="AY659" s="169" t="s">
        <v>185</v>
      </c>
    </row>
    <row r="660" spans="2:65" s="12" customFormat="1">
      <c r="B660" s="150"/>
      <c r="D660" s="151" t="s">
        <v>193</v>
      </c>
      <c r="E660" s="152" t="s">
        <v>1</v>
      </c>
      <c r="F660" s="153" t="s">
        <v>870</v>
      </c>
      <c r="H660" s="154">
        <v>92.4</v>
      </c>
      <c r="I660" s="155"/>
      <c r="L660" s="150"/>
      <c r="M660" s="156"/>
      <c r="T660" s="157"/>
      <c r="AT660" s="152" t="s">
        <v>193</v>
      </c>
      <c r="AU660" s="152" t="s">
        <v>92</v>
      </c>
      <c r="AV660" s="12" t="s">
        <v>92</v>
      </c>
      <c r="AW660" s="12" t="s">
        <v>32</v>
      </c>
      <c r="AX660" s="12" t="s">
        <v>76</v>
      </c>
      <c r="AY660" s="152" t="s">
        <v>185</v>
      </c>
    </row>
    <row r="661" spans="2:65" s="13" customFormat="1">
      <c r="B661" s="168"/>
      <c r="D661" s="151" t="s">
        <v>193</v>
      </c>
      <c r="E661" s="169" t="s">
        <v>1</v>
      </c>
      <c r="F661" s="170" t="s">
        <v>800</v>
      </c>
      <c r="H661" s="169" t="s">
        <v>1</v>
      </c>
      <c r="I661" s="171"/>
      <c r="L661" s="168"/>
      <c r="M661" s="172"/>
      <c r="T661" s="173"/>
      <c r="AT661" s="169" t="s">
        <v>193</v>
      </c>
      <c r="AU661" s="169" t="s">
        <v>92</v>
      </c>
      <c r="AV661" s="13" t="s">
        <v>84</v>
      </c>
      <c r="AW661" s="13" t="s">
        <v>32</v>
      </c>
      <c r="AX661" s="13" t="s">
        <v>76</v>
      </c>
      <c r="AY661" s="169" t="s">
        <v>185</v>
      </c>
    </row>
    <row r="662" spans="2:65" s="12" customFormat="1">
      <c r="B662" s="150"/>
      <c r="D662" s="151" t="s">
        <v>193</v>
      </c>
      <c r="E662" s="152" t="s">
        <v>1</v>
      </c>
      <c r="F662" s="153" t="s">
        <v>871</v>
      </c>
      <c r="H662" s="154">
        <v>19.600000000000001</v>
      </c>
      <c r="I662" s="155"/>
      <c r="L662" s="150"/>
      <c r="M662" s="156"/>
      <c r="T662" s="157"/>
      <c r="AT662" s="152" t="s">
        <v>193</v>
      </c>
      <c r="AU662" s="152" t="s">
        <v>92</v>
      </c>
      <c r="AV662" s="12" t="s">
        <v>92</v>
      </c>
      <c r="AW662" s="12" t="s">
        <v>32</v>
      </c>
      <c r="AX662" s="12" t="s">
        <v>76</v>
      </c>
      <c r="AY662" s="152" t="s">
        <v>185</v>
      </c>
    </row>
    <row r="663" spans="2:65" s="14" customFormat="1">
      <c r="B663" s="174"/>
      <c r="D663" s="151" t="s">
        <v>193</v>
      </c>
      <c r="E663" s="175" t="s">
        <v>1</v>
      </c>
      <c r="F663" s="176" t="s">
        <v>265</v>
      </c>
      <c r="H663" s="177">
        <v>135.11699999999999</v>
      </c>
      <c r="I663" s="178"/>
      <c r="L663" s="174"/>
      <c r="M663" s="179"/>
      <c r="T663" s="180"/>
      <c r="AT663" s="175" t="s">
        <v>193</v>
      </c>
      <c r="AU663" s="175" t="s">
        <v>92</v>
      </c>
      <c r="AV663" s="14" t="s">
        <v>191</v>
      </c>
      <c r="AW663" s="14" t="s">
        <v>32</v>
      </c>
      <c r="AX663" s="14" t="s">
        <v>84</v>
      </c>
      <c r="AY663" s="175" t="s">
        <v>185</v>
      </c>
    </row>
    <row r="664" spans="2:65" s="1" customFormat="1" ht="24.2" customHeight="1">
      <c r="B664" s="136"/>
      <c r="C664" s="137" t="s">
        <v>872</v>
      </c>
      <c r="D664" s="137" t="s">
        <v>187</v>
      </c>
      <c r="E664" s="138" t="s">
        <v>873</v>
      </c>
      <c r="F664" s="139" t="s">
        <v>874</v>
      </c>
      <c r="G664" s="140" t="s">
        <v>190</v>
      </c>
      <c r="H664" s="141">
        <v>4.4000000000000004</v>
      </c>
      <c r="I664" s="142"/>
      <c r="J664" s="143">
        <f>ROUND(I664*H664,2)</f>
        <v>0</v>
      </c>
      <c r="K664" s="139" t="s">
        <v>1</v>
      </c>
      <c r="L664" s="32"/>
      <c r="M664" s="144" t="s">
        <v>1</v>
      </c>
      <c r="N664" s="145" t="s">
        <v>42</v>
      </c>
      <c r="P664" s="146">
        <f>O664*H664</f>
        <v>0</v>
      </c>
      <c r="Q664" s="146">
        <v>0.02</v>
      </c>
      <c r="R664" s="146">
        <f>Q664*H664</f>
        <v>8.8000000000000009E-2</v>
      </c>
      <c r="S664" s="146">
        <v>0</v>
      </c>
      <c r="T664" s="147">
        <f>S664*H664</f>
        <v>0</v>
      </c>
      <c r="AR664" s="148" t="s">
        <v>191</v>
      </c>
      <c r="AT664" s="148" t="s">
        <v>187</v>
      </c>
      <c r="AU664" s="148" t="s">
        <v>92</v>
      </c>
      <c r="AY664" s="17" t="s">
        <v>185</v>
      </c>
      <c r="BE664" s="149">
        <f>IF(N664="základní",J664,0)</f>
        <v>0</v>
      </c>
      <c r="BF664" s="149">
        <f>IF(N664="snížená",J664,0)</f>
        <v>0</v>
      </c>
      <c r="BG664" s="149">
        <f>IF(N664="zákl. přenesená",J664,0)</f>
        <v>0</v>
      </c>
      <c r="BH664" s="149">
        <f>IF(N664="sníž. přenesená",J664,0)</f>
        <v>0</v>
      </c>
      <c r="BI664" s="149">
        <f>IF(N664="nulová",J664,0)</f>
        <v>0</v>
      </c>
      <c r="BJ664" s="17" t="s">
        <v>92</v>
      </c>
      <c r="BK664" s="149">
        <f>ROUND(I664*H664,2)</f>
        <v>0</v>
      </c>
      <c r="BL664" s="17" t="s">
        <v>191</v>
      </c>
      <c r="BM664" s="148" t="s">
        <v>875</v>
      </c>
    </row>
    <row r="665" spans="2:65" s="13" customFormat="1">
      <c r="B665" s="168"/>
      <c r="D665" s="151" t="s">
        <v>193</v>
      </c>
      <c r="E665" s="169" t="s">
        <v>1</v>
      </c>
      <c r="F665" s="170" t="s">
        <v>251</v>
      </c>
      <c r="H665" s="169" t="s">
        <v>1</v>
      </c>
      <c r="I665" s="171"/>
      <c r="L665" s="168"/>
      <c r="M665" s="172"/>
      <c r="T665" s="173"/>
      <c r="AT665" s="169" t="s">
        <v>193</v>
      </c>
      <c r="AU665" s="169" t="s">
        <v>92</v>
      </c>
      <c r="AV665" s="13" t="s">
        <v>84</v>
      </c>
      <c r="AW665" s="13" t="s">
        <v>32</v>
      </c>
      <c r="AX665" s="13" t="s">
        <v>76</v>
      </c>
      <c r="AY665" s="169" t="s">
        <v>185</v>
      </c>
    </row>
    <row r="666" spans="2:65" s="12" customFormat="1">
      <c r="B666" s="150"/>
      <c r="D666" s="151" t="s">
        <v>193</v>
      </c>
      <c r="E666" s="152" t="s">
        <v>1</v>
      </c>
      <c r="F666" s="153" t="s">
        <v>252</v>
      </c>
      <c r="H666" s="154">
        <v>4.4000000000000004</v>
      </c>
      <c r="I666" s="155"/>
      <c r="L666" s="150"/>
      <c r="M666" s="156"/>
      <c r="T666" s="157"/>
      <c r="AT666" s="152" t="s">
        <v>193</v>
      </c>
      <c r="AU666" s="152" t="s">
        <v>92</v>
      </c>
      <c r="AV666" s="12" t="s">
        <v>92</v>
      </c>
      <c r="AW666" s="12" t="s">
        <v>32</v>
      </c>
      <c r="AX666" s="12" t="s">
        <v>84</v>
      </c>
      <c r="AY666" s="152" t="s">
        <v>185</v>
      </c>
    </row>
    <row r="667" spans="2:65" s="1" customFormat="1" ht="24.2" customHeight="1">
      <c r="B667" s="136"/>
      <c r="C667" s="137" t="s">
        <v>876</v>
      </c>
      <c r="D667" s="137" t="s">
        <v>187</v>
      </c>
      <c r="E667" s="138" t="s">
        <v>877</v>
      </c>
      <c r="F667" s="139" t="s">
        <v>878</v>
      </c>
      <c r="G667" s="140" t="s">
        <v>190</v>
      </c>
      <c r="H667" s="141">
        <v>1214.1659999999999</v>
      </c>
      <c r="I667" s="142"/>
      <c r="J667" s="143">
        <f>ROUND(I667*H667,2)</f>
        <v>0</v>
      </c>
      <c r="K667" s="139" t="s">
        <v>1</v>
      </c>
      <c r="L667" s="32"/>
      <c r="M667" s="144" t="s">
        <v>1</v>
      </c>
      <c r="N667" s="145" t="s">
        <v>42</v>
      </c>
      <c r="P667" s="146">
        <f>O667*H667</f>
        <v>0</v>
      </c>
      <c r="Q667" s="146">
        <v>1.2999999999999999E-4</v>
      </c>
      <c r="R667" s="146">
        <f>Q667*H667</f>
        <v>0.15784157999999998</v>
      </c>
      <c r="S667" s="146">
        <v>0</v>
      </c>
      <c r="T667" s="147">
        <f>S667*H667</f>
        <v>0</v>
      </c>
      <c r="AR667" s="148" t="s">
        <v>191</v>
      </c>
      <c r="AT667" s="148" t="s">
        <v>187</v>
      </c>
      <c r="AU667" s="148" t="s">
        <v>92</v>
      </c>
      <c r="AY667" s="17" t="s">
        <v>185</v>
      </c>
      <c r="BE667" s="149">
        <f>IF(N667="základní",J667,0)</f>
        <v>0</v>
      </c>
      <c r="BF667" s="149">
        <f>IF(N667="snížená",J667,0)</f>
        <v>0</v>
      </c>
      <c r="BG667" s="149">
        <f>IF(N667="zákl. přenesená",J667,0)</f>
        <v>0</v>
      </c>
      <c r="BH667" s="149">
        <f>IF(N667="sníž. přenesená",J667,0)</f>
        <v>0</v>
      </c>
      <c r="BI667" s="149">
        <f>IF(N667="nulová",J667,0)</f>
        <v>0</v>
      </c>
      <c r="BJ667" s="17" t="s">
        <v>92</v>
      </c>
      <c r="BK667" s="149">
        <f>ROUND(I667*H667,2)</f>
        <v>0</v>
      </c>
      <c r="BL667" s="17" t="s">
        <v>191</v>
      </c>
      <c r="BM667" s="148" t="s">
        <v>879</v>
      </c>
    </row>
    <row r="668" spans="2:65" s="13" customFormat="1">
      <c r="B668" s="168"/>
      <c r="D668" s="151" t="s">
        <v>193</v>
      </c>
      <c r="E668" s="169" t="s">
        <v>1</v>
      </c>
      <c r="F668" s="170" t="s">
        <v>880</v>
      </c>
      <c r="H668" s="169" t="s">
        <v>1</v>
      </c>
      <c r="I668" s="171"/>
      <c r="L668" s="168"/>
      <c r="M668" s="172"/>
      <c r="T668" s="173"/>
      <c r="AT668" s="169" t="s">
        <v>193</v>
      </c>
      <c r="AU668" s="169" t="s">
        <v>92</v>
      </c>
      <c r="AV668" s="13" t="s">
        <v>84</v>
      </c>
      <c r="AW668" s="13" t="s">
        <v>32</v>
      </c>
      <c r="AX668" s="13" t="s">
        <v>76</v>
      </c>
      <c r="AY668" s="169" t="s">
        <v>185</v>
      </c>
    </row>
    <row r="669" spans="2:65" s="12" customFormat="1">
      <c r="B669" s="150"/>
      <c r="D669" s="151" t="s">
        <v>193</v>
      </c>
      <c r="E669" s="152" t="s">
        <v>1</v>
      </c>
      <c r="F669" s="153" t="s">
        <v>881</v>
      </c>
      <c r="H669" s="154">
        <v>20.3</v>
      </c>
      <c r="I669" s="155"/>
      <c r="L669" s="150"/>
      <c r="M669" s="156"/>
      <c r="T669" s="157"/>
      <c r="AT669" s="152" t="s">
        <v>193</v>
      </c>
      <c r="AU669" s="152" t="s">
        <v>92</v>
      </c>
      <c r="AV669" s="12" t="s">
        <v>92</v>
      </c>
      <c r="AW669" s="12" t="s">
        <v>32</v>
      </c>
      <c r="AX669" s="12" t="s">
        <v>76</v>
      </c>
      <c r="AY669" s="152" t="s">
        <v>185</v>
      </c>
    </row>
    <row r="670" spans="2:65" s="13" customFormat="1">
      <c r="B670" s="168"/>
      <c r="D670" s="151" t="s">
        <v>193</v>
      </c>
      <c r="E670" s="169" t="s">
        <v>1</v>
      </c>
      <c r="F670" s="170" t="s">
        <v>882</v>
      </c>
      <c r="H670" s="169" t="s">
        <v>1</v>
      </c>
      <c r="I670" s="171"/>
      <c r="L670" s="168"/>
      <c r="M670" s="172"/>
      <c r="T670" s="173"/>
      <c r="AT670" s="169" t="s">
        <v>193</v>
      </c>
      <c r="AU670" s="169" t="s">
        <v>92</v>
      </c>
      <c r="AV670" s="13" t="s">
        <v>84</v>
      </c>
      <c r="AW670" s="13" t="s">
        <v>32</v>
      </c>
      <c r="AX670" s="13" t="s">
        <v>76</v>
      </c>
      <c r="AY670" s="169" t="s">
        <v>185</v>
      </c>
    </row>
    <row r="671" spans="2:65" s="12" customFormat="1">
      <c r="B671" s="150"/>
      <c r="D671" s="151" t="s">
        <v>193</v>
      </c>
      <c r="E671" s="152" t="s">
        <v>1</v>
      </c>
      <c r="F671" s="153" t="s">
        <v>883</v>
      </c>
      <c r="H671" s="154">
        <v>245.9</v>
      </c>
      <c r="I671" s="155"/>
      <c r="L671" s="150"/>
      <c r="M671" s="156"/>
      <c r="T671" s="157"/>
      <c r="AT671" s="152" t="s">
        <v>193</v>
      </c>
      <c r="AU671" s="152" t="s">
        <v>92</v>
      </c>
      <c r="AV671" s="12" t="s">
        <v>92</v>
      </c>
      <c r="AW671" s="12" t="s">
        <v>32</v>
      </c>
      <c r="AX671" s="12" t="s">
        <v>76</v>
      </c>
      <c r="AY671" s="152" t="s">
        <v>185</v>
      </c>
    </row>
    <row r="672" spans="2:65" s="13" customFormat="1">
      <c r="B672" s="168"/>
      <c r="D672" s="151" t="s">
        <v>193</v>
      </c>
      <c r="E672" s="169" t="s">
        <v>1</v>
      </c>
      <c r="F672" s="170" t="s">
        <v>884</v>
      </c>
      <c r="H672" s="169" t="s">
        <v>1</v>
      </c>
      <c r="I672" s="171"/>
      <c r="L672" s="168"/>
      <c r="M672" s="172"/>
      <c r="T672" s="173"/>
      <c r="AT672" s="169" t="s">
        <v>193</v>
      </c>
      <c r="AU672" s="169" t="s">
        <v>92</v>
      </c>
      <c r="AV672" s="13" t="s">
        <v>84</v>
      </c>
      <c r="AW672" s="13" t="s">
        <v>32</v>
      </c>
      <c r="AX672" s="13" t="s">
        <v>76</v>
      </c>
      <c r="AY672" s="169" t="s">
        <v>185</v>
      </c>
    </row>
    <row r="673" spans="2:51" s="12" customFormat="1">
      <c r="B673" s="150"/>
      <c r="D673" s="151" t="s">
        <v>193</v>
      </c>
      <c r="E673" s="152" t="s">
        <v>1</v>
      </c>
      <c r="F673" s="153" t="s">
        <v>885</v>
      </c>
      <c r="H673" s="154">
        <v>93.3</v>
      </c>
      <c r="I673" s="155"/>
      <c r="L673" s="150"/>
      <c r="M673" s="156"/>
      <c r="T673" s="157"/>
      <c r="AT673" s="152" t="s">
        <v>193</v>
      </c>
      <c r="AU673" s="152" t="s">
        <v>92</v>
      </c>
      <c r="AV673" s="12" t="s">
        <v>92</v>
      </c>
      <c r="AW673" s="12" t="s">
        <v>32</v>
      </c>
      <c r="AX673" s="12" t="s">
        <v>76</v>
      </c>
      <c r="AY673" s="152" t="s">
        <v>185</v>
      </c>
    </row>
    <row r="674" spans="2:51" s="13" customFormat="1">
      <c r="B674" s="168"/>
      <c r="D674" s="151" t="s">
        <v>193</v>
      </c>
      <c r="E674" s="169" t="s">
        <v>1</v>
      </c>
      <c r="F674" s="170" t="s">
        <v>886</v>
      </c>
      <c r="H674" s="169" t="s">
        <v>1</v>
      </c>
      <c r="I674" s="171"/>
      <c r="L674" s="168"/>
      <c r="M674" s="172"/>
      <c r="T674" s="173"/>
      <c r="AT674" s="169" t="s">
        <v>193</v>
      </c>
      <c r="AU674" s="169" t="s">
        <v>92</v>
      </c>
      <c r="AV674" s="13" t="s">
        <v>84</v>
      </c>
      <c r="AW674" s="13" t="s">
        <v>32</v>
      </c>
      <c r="AX674" s="13" t="s">
        <v>76</v>
      </c>
      <c r="AY674" s="169" t="s">
        <v>185</v>
      </c>
    </row>
    <row r="675" spans="2:51" s="12" customFormat="1">
      <c r="B675" s="150"/>
      <c r="D675" s="151" t="s">
        <v>193</v>
      </c>
      <c r="E675" s="152" t="s">
        <v>1</v>
      </c>
      <c r="F675" s="153" t="s">
        <v>887</v>
      </c>
      <c r="H675" s="154">
        <v>112</v>
      </c>
      <c r="I675" s="155"/>
      <c r="L675" s="150"/>
      <c r="M675" s="156"/>
      <c r="T675" s="157"/>
      <c r="AT675" s="152" t="s">
        <v>193</v>
      </c>
      <c r="AU675" s="152" t="s">
        <v>92</v>
      </c>
      <c r="AV675" s="12" t="s">
        <v>92</v>
      </c>
      <c r="AW675" s="12" t="s">
        <v>32</v>
      </c>
      <c r="AX675" s="12" t="s">
        <v>76</v>
      </c>
      <c r="AY675" s="152" t="s">
        <v>185</v>
      </c>
    </row>
    <row r="676" spans="2:51" s="13" customFormat="1">
      <c r="B676" s="168"/>
      <c r="D676" s="151" t="s">
        <v>193</v>
      </c>
      <c r="E676" s="169" t="s">
        <v>1</v>
      </c>
      <c r="F676" s="170" t="s">
        <v>279</v>
      </c>
      <c r="H676" s="169" t="s">
        <v>1</v>
      </c>
      <c r="I676" s="171"/>
      <c r="L676" s="168"/>
      <c r="M676" s="172"/>
      <c r="T676" s="173"/>
      <c r="AT676" s="169" t="s">
        <v>193</v>
      </c>
      <c r="AU676" s="169" t="s">
        <v>92</v>
      </c>
      <c r="AV676" s="13" t="s">
        <v>84</v>
      </c>
      <c r="AW676" s="13" t="s">
        <v>32</v>
      </c>
      <c r="AX676" s="13" t="s">
        <v>76</v>
      </c>
      <c r="AY676" s="169" t="s">
        <v>185</v>
      </c>
    </row>
    <row r="677" spans="2:51" s="12" customFormat="1">
      <c r="B677" s="150"/>
      <c r="D677" s="151" t="s">
        <v>193</v>
      </c>
      <c r="E677" s="152" t="s">
        <v>1</v>
      </c>
      <c r="F677" s="153" t="s">
        <v>888</v>
      </c>
      <c r="H677" s="154">
        <v>5</v>
      </c>
      <c r="I677" s="155"/>
      <c r="L677" s="150"/>
      <c r="M677" s="156"/>
      <c r="T677" s="157"/>
      <c r="AT677" s="152" t="s">
        <v>193</v>
      </c>
      <c r="AU677" s="152" t="s">
        <v>92</v>
      </c>
      <c r="AV677" s="12" t="s">
        <v>92</v>
      </c>
      <c r="AW677" s="12" t="s">
        <v>32</v>
      </c>
      <c r="AX677" s="12" t="s">
        <v>76</v>
      </c>
      <c r="AY677" s="152" t="s">
        <v>185</v>
      </c>
    </row>
    <row r="678" spans="2:51" s="13" customFormat="1">
      <c r="B678" s="168"/>
      <c r="D678" s="151" t="s">
        <v>193</v>
      </c>
      <c r="E678" s="169" t="s">
        <v>1</v>
      </c>
      <c r="F678" s="170" t="s">
        <v>889</v>
      </c>
      <c r="H678" s="169" t="s">
        <v>1</v>
      </c>
      <c r="I678" s="171"/>
      <c r="L678" s="168"/>
      <c r="M678" s="172"/>
      <c r="T678" s="173"/>
      <c r="AT678" s="169" t="s">
        <v>193</v>
      </c>
      <c r="AU678" s="169" t="s">
        <v>92</v>
      </c>
      <c r="AV678" s="13" t="s">
        <v>84</v>
      </c>
      <c r="AW678" s="13" t="s">
        <v>32</v>
      </c>
      <c r="AX678" s="13" t="s">
        <v>76</v>
      </c>
      <c r="AY678" s="169" t="s">
        <v>185</v>
      </c>
    </row>
    <row r="679" spans="2:51" s="12" customFormat="1">
      <c r="B679" s="150"/>
      <c r="D679" s="151" t="s">
        <v>193</v>
      </c>
      <c r="E679" s="152" t="s">
        <v>1</v>
      </c>
      <c r="F679" s="153" t="s">
        <v>890</v>
      </c>
      <c r="H679" s="154">
        <v>46.3</v>
      </c>
      <c r="I679" s="155"/>
      <c r="L679" s="150"/>
      <c r="M679" s="156"/>
      <c r="T679" s="157"/>
      <c r="AT679" s="152" t="s">
        <v>193</v>
      </c>
      <c r="AU679" s="152" t="s">
        <v>92</v>
      </c>
      <c r="AV679" s="12" t="s">
        <v>92</v>
      </c>
      <c r="AW679" s="12" t="s">
        <v>32</v>
      </c>
      <c r="AX679" s="12" t="s">
        <v>76</v>
      </c>
      <c r="AY679" s="152" t="s">
        <v>185</v>
      </c>
    </row>
    <row r="680" spans="2:51" s="13" customFormat="1">
      <c r="B680" s="168"/>
      <c r="D680" s="151" t="s">
        <v>193</v>
      </c>
      <c r="E680" s="169" t="s">
        <v>1</v>
      </c>
      <c r="F680" s="170" t="s">
        <v>891</v>
      </c>
      <c r="H680" s="169" t="s">
        <v>1</v>
      </c>
      <c r="I680" s="171"/>
      <c r="L680" s="168"/>
      <c r="M680" s="172"/>
      <c r="T680" s="173"/>
      <c r="AT680" s="169" t="s">
        <v>193</v>
      </c>
      <c r="AU680" s="169" t="s">
        <v>92</v>
      </c>
      <c r="AV680" s="13" t="s">
        <v>84</v>
      </c>
      <c r="AW680" s="13" t="s">
        <v>32</v>
      </c>
      <c r="AX680" s="13" t="s">
        <v>76</v>
      </c>
      <c r="AY680" s="169" t="s">
        <v>185</v>
      </c>
    </row>
    <row r="681" spans="2:51" s="12" customFormat="1">
      <c r="B681" s="150"/>
      <c r="D681" s="151" t="s">
        <v>193</v>
      </c>
      <c r="E681" s="152" t="s">
        <v>1</v>
      </c>
      <c r="F681" s="153" t="s">
        <v>892</v>
      </c>
      <c r="H681" s="154">
        <v>34.018000000000001</v>
      </c>
      <c r="I681" s="155"/>
      <c r="L681" s="150"/>
      <c r="M681" s="156"/>
      <c r="T681" s="157"/>
      <c r="AT681" s="152" t="s">
        <v>193</v>
      </c>
      <c r="AU681" s="152" t="s">
        <v>92</v>
      </c>
      <c r="AV681" s="12" t="s">
        <v>92</v>
      </c>
      <c r="AW681" s="12" t="s">
        <v>32</v>
      </c>
      <c r="AX681" s="12" t="s">
        <v>76</v>
      </c>
      <c r="AY681" s="152" t="s">
        <v>185</v>
      </c>
    </row>
    <row r="682" spans="2:51" s="13" customFormat="1">
      <c r="B682" s="168"/>
      <c r="D682" s="151" t="s">
        <v>193</v>
      </c>
      <c r="E682" s="169" t="s">
        <v>1</v>
      </c>
      <c r="F682" s="170" t="s">
        <v>893</v>
      </c>
      <c r="H682" s="169" t="s">
        <v>1</v>
      </c>
      <c r="I682" s="171"/>
      <c r="L682" s="168"/>
      <c r="M682" s="172"/>
      <c r="T682" s="173"/>
      <c r="AT682" s="169" t="s">
        <v>193</v>
      </c>
      <c r="AU682" s="169" t="s">
        <v>92</v>
      </c>
      <c r="AV682" s="13" t="s">
        <v>84</v>
      </c>
      <c r="AW682" s="13" t="s">
        <v>32</v>
      </c>
      <c r="AX682" s="13" t="s">
        <v>76</v>
      </c>
      <c r="AY682" s="169" t="s">
        <v>185</v>
      </c>
    </row>
    <row r="683" spans="2:51" s="12" customFormat="1">
      <c r="B683" s="150"/>
      <c r="D683" s="151" t="s">
        <v>193</v>
      </c>
      <c r="E683" s="152" t="s">
        <v>1</v>
      </c>
      <c r="F683" s="153" t="s">
        <v>894</v>
      </c>
      <c r="H683" s="154">
        <v>43.4</v>
      </c>
      <c r="I683" s="155"/>
      <c r="L683" s="150"/>
      <c r="M683" s="156"/>
      <c r="T683" s="157"/>
      <c r="AT683" s="152" t="s">
        <v>193</v>
      </c>
      <c r="AU683" s="152" t="s">
        <v>92</v>
      </c>
      <c r="AV683" s="12" t="s">
        <v>92</v>
      </c>
      <c r="AW683" s="12" t="s">
        <v>32</v>
      </c>
      <c r="AX683" s="12" t="s">
        <v>76</v>
      </c>
      <c r="AY683" s="152" t="s">
        <v>185</v>
      </c>
    </row>
    <row r="684" spans="2:51" s="13" customFormat="1">
      <c r="B684" s="168"/>
      <c r="D684" s="151" t="s">
        <v>193</v>
      </c>
      <c r="E684" s="169" t="s">
        <v>1</v>
      </c>
      <c r="F684" s="170" t="s">
        <v>895</v>
      </c>
      <c r="H684" s="169" t="s">
        <v>1</v>
      </c>
      <c r="I684" s="171"/>
      <c r="L684" s="168"/>
      <c r="M684" s="172"/>
      <c r="T684" s="173"/>
      <c r="AT684" s="169" t="s">
        <v>193</v>
      </c>
      <c r="AU684" s="169" t="s">
        <v>92</v>
      </c>
      <c r="AV684" s="13" t="s">
        <v>84</v>
      </c>
      <c r="AW684" s="13" t="s">
        <v>32</v>
      </c>
      <c r="AX684" s="13" t="s">
        <v>76</v>
      </c>
      <c r="AY684" s="169" t="s">
        <v>185</v>
      </c>
    </row>
    <row r="685" spans="2:51" s="12" customFormat="1">
      <c r="B685" s="150"/>
      <c r="D685" s="151" t="s">
        <v>193</v>
      </c>
      <c r="E685" s="152" t="s">
        <v>1</v>
      </c>
      <c r="F685" s="153" t="s">
        <v>896</v>
      </c>
      <c r="H685" s="154">
        <v>396.54599999999999</v>
      </c>
      <c r="I685" s="155"/>
      <c r="L685" s="150"/>
      <c r="M685" s="156"/>
      <c r="T685" s="157"/>
      <c r="AT685" s="152" t="s">
        <v>193</v>
      </c>
      <c r="AU685" s="152" t="s">
        <v>92</v>
      </c>
      <c r="AV685" s="12" t="s">
        <v>92</v>
      </c>
      <c r="AW685" s="12" t="s">
        <v>32</v>
      </c>
      <c r="AX685" s="12" t="s">
        <v>76</v>
      </c>
      <c r="AY685" s="152" t="s">
        <v>185</v>
      </c>
    </row>
    <row r="686" spans="2:51" s="13" customFormat="1">
      <c r="B686" s="168"/>
      <c r="D686" s="151" t="s">
        <v>193</v>
      </c>
      <c r="E686" s="169" t="s">
        <v>1</v>
      </c>
      <c r="F686" s="170" t="s">
        <v>897</v>
      </c>
      <c r="H686" s="169" t="s">
        <v>1</v>
      </c>
      <c r="I686" s="171"/>
      <c r="L686" s="168"/>
      <c r="M686" s="172"/>
      <c r="T686" s="173"/>
      <c r="AT686" s="169" t="s">
        <v>193</v>
      </c>
      <c r="AU686" s="169" t="s">
        <v>92</v>
      </c>
      <c r="AV686" s="13" t="s">
        <v>84</v>
      </c>
      <c r="AW686" s="13" t="s">
        <v>32</v>
      </c>
      <c r="AX686" s="13" t="s">
        <v>76</v>
      </c>
      <c r="AY686" s="169" t="s">
        <v>185</v>
      </c>
    </row>
    <row r="687" spans="2:51" s="12" customFormat="1">
      <c r="B687" s="150"/>
      <c r="D687" s="151" t="s">
        <v>193</v>
      </c>
      <c r="E687" s="152" t="s">
        <v>1</v>
      </c>
      <c r="F687" s="153" t="s">
        <v>898</v>
      </c>
      <c r="H687" s="154">
        <v>197.38200000000001</v>
      </c>
      <c r="I687" s="155"/>
      <c r="L687" s="150"/>
      <c r="M687" s="156"/>
      <c r="T687" s="157"/>
      <c r="AT687" s="152" t="s">
        <v>193</v>
      </c>
      <c r="AU687" s="152" t="s">
        <v>92</v>
      </c>
      <c r="AV687" s="12" t="s">
        <v>92</v>
      </c>
      <c r="AW687" s="12" t="s">
        <v>32</v>
      </c>
      <c r="AX687" s="12" t="s">
        <v>76</v>
      </c>
      <c r="AY687" s="152" t="s">
        <v>185</v>
      </c>
    </row>
    <row r="688" spans="2:51" s="13" customFormat="1">
      <c r="B688" s="168"/>
      <c r="D688" s="151" t="s">
        <v>193</v>
      </c>
      <c r="E688" s="169" t="s">
        <v>1</v>
      </c>
      <c r="F688" s="170" t="s">
        <v>899</v>
      </c>
      <c r="H688" s="169" t="s">
        <v>1</v>
      </c>
      <c r="I688" s="171"/>
      <c r="L688" s="168"/>
      <c r="M688" s="172"/>
      <c r="T688" s="173"/>
      <c r="AT688" s="169" t="s">
        <v>193</v>
      </c>
      <c r="AU688" s="169" t="s">
        <v>92</v>
      </c>
      <c r="AV688" s="13" t="s">
        <v>84</v>
      </c>
      <c r="AW688" s="13" t="s">
        <v>32</v>
      </c>
      <c r="AX688" s="13" t="s">
        <v>76</v>
      </c>
      <c r="AY688" s="169" t="s">
        <v>185</v>
      </c>
    </row>
    <row r="689" spans="2:65" s="12" customFormat="1">
      <c r="B689" s="150"/>
      <c r="D689" s="151" t="s">
        <v>193</v>
      </c>
      <c r="E689" s="152" t="s">
        <v>1</v>
      </c>
      <c r="F689" s="153" t="s">
        <v>900</v>
      </c>
      <c r="H689" s="154">
        <v>20.02</v>
      </c>
      <c r="I689" s="155"/>
      <c r="L689" s="150"/>
      <c r="M689" s="156"/>
      <c r="T689" s="157"/>
      <c r="AT689" s="152" t="s">
        <v>193</v>
      </c>
      <c r="AU689" s="152" t="s">
        <v>92</v>
      </c>
      <c r="AV689" s="12" t="s">
        <v>92</v>
      </c>
      <c r="AW689" s="12" t="s">
        <v>32</v>
      </c>
      <c r="AX689" s="12" t="s">
        <v>76</v>
      </c>
      <c r="AY689" s="152" t="s">
        <v>185</v>
      </c>
    </row>
    <row r="690" spans="2:65" s="14" customFormat="1">
      <c r="B690" s="174"/>
      <c r="D690" s="151" t="s">
        <v>193</v>
      </c>
      <c r="E690" s="175" t="s">
        <v>1</v>
      </c>
      <c r="F690" s="176" t="s">
        <v>265</v>
      </c>
      <c r="H690" s="177">
        <v>1214.1659999999999</v>
      </c>
      <c r="I690" s="178"/>
      <c r="L690" s="174"/>
      <c r="M690" s="179"/>
      <c r="T690" s="180"/>
      <c r="AT690" s="175" t="s">
        <v>193</v>
      </c>
      <c r="AU690" s="175" t="s">
        <v>92</v>
      </c>
      <c r="AV690" s="14" t="s">
        <v>191</v>
      </c>
      <c r="AW690" s="14" t="s">
        <v>32</v>
      </c>
      <c r="AX690" s="14" t="s">
        <v>84</v>
      </c>
      <c r="AY690" s="175" t="s">
        <v>185</v>
      </c>
    </row>
    <row r="691" spans="2:65" s="1" customFormat="1" ht="24.2" customHeight="1">
      <c r="B691" s="136"/>
      <c r="C691" s="137" t="s">
        <v>901</v>
      </c>
      <c r="D691" s="137" t="s">
        <v>187</v>
      </c>
      <c r="E691" s="138" t="s">
        <v>902</v>
      </c>
      <c r="F691" s="139" t="s">
        <v>903</v>
      </c>
      <c r="G691" s="140" t="s">
        <v>190</v>
      </c>
      <c r="H691" s="141">
        <v>326.55399999999997</v>
      </c>
      <c r="I691" s="142"/>
      <c r="J691" s="143">
        <f>ROUND(I691*H691,2)</f>
        <v>0</v>
      </c>
      <c r="K691" s="139" t="s">
        <v>1</v>
      </c>
      <c r="L691" s="32"/>
      <c r="M691" s="144" t="s">
        <v>1</v>
      </c>
      <c r="N691" s="145" t="s">
        <v>42</v>
      </c>
      <c r="P691" s="146">
        <f>O691*H691</f>
        <v>0</v>
      </c>
      <c r="Q691" s="146">
        <v>3.3E-4</v>
      </c>
      <c r="R691" s="146">
        <f>Q691*H691</f>
        <v>0.10776282</v>
      </c>
      <c r="S691" s="146">
        <v>0</v>
      </c>
      <c r="T691" s="147">
        <f>S691*H691</f>
        <v>0</v>
      </c>
      <c r="AR691" s="148" t="s">
        <v>191</v>
      </c>
      <c r="AT691" s="148" t="s">
        <v>187</v>
      </c>
      <c r="AU691" s="148" t="s">
        <v>92</v>
      </c>
      <c r="AY691" s="17" t="s">
        <v>185</v>
      </c>
      <c r="BE691" s="149">
        <f>IF(N691="základní",J691,0)</f>
        <v>0</v>
      </c>
      <c r="BF691" s="149">
        <f>IF(N691="snížená",J691,0)</f>
        <v>0</v>
      </c>
      <c r="BG691" s="149">
        <f>IF(N691="zákl. přenesená",J691,0)</f>
        <v>0</v>
      </c>
      <c r="BH691" s="149">
        <f>IF(N691="sníž. přenesená",J691,0)</f>
        <v>0</v>
      </c>
      <c r="BI691" s="149">
        <f>IF(N691="nulová",J691,0)</f>
        <v>0</v>
      </c>
      <c r="BJ691" s="17" t="s">
        <v>92</v>
      </c>
      <c r="BK691" s="149">
        <f>ROUND(I691*H691,2)</f>
        <v>0</v>
      </c>
      <c r="BL691" s="17" t="s">
        <v>191</v>
      </c>
      <c r="BM691" s="148" t="s">
        <v>904</v>
      </c>
    </row>
    <row r="692" spans="2:65" s="13" customFormat="1">
      <c r="B692" s="168"/>
      <c r="D692" s="151" t="s">
        <v>193</v>
      </c>
      <c r="E692" s="169" t="s">
        <v>1</v>
      </c>
      <c r="F692" s="170" t="s">
        <v>249</v>
      </c>
      <c r="H692" s="169" t="s">
        <v>1</v>
      </c>
      <c r="I692" s="171"/>
      <c r="L692" s="168"/>
      <c r="M692" s="172"/>
      <c r="T692" s="173"/>
      <c r="AT692" s="169" t="s">
        <v>193</v>
      </c>
      <c r="AU692" s="169" t="s">
        <v>92</v>
      </c>
      <c r="AV692" s="13" t="s">
        <v>84</v>
      </c>
      <c r="AW692" s="13" t="s">
        <v>32</v>
      </c>
      <c r="AX692" s="13" t="s">
        <v>76</v>
      </c>
      <c r="AY692" s="169" t="s">
        <v>185</v>
      </c>
    </row>
    <row r="693" spans="2:65" s="12" customFormat="1">
      <c r="B693" s="150"/>
      <c r="D693" s="151" t="s">
        <v>193</v>
      </c>
      <c r="E693" s="152" t="s">
        <v>1</v>
      </c>
      <c r="F693" s="153" t="s">
        <v>250</v>
      </c>
      <c r="H693" s="154">
        <v>7.2</v>
      </c>
      <c r="I693" s="155"/>
      <c r="L693" s="150"/>
      <c r="M693" s="156"/>
      <c r="T693" s="157"/>
      <c r="AT693" s="152" t="s">
        <v>193</v>
      </c>
      <c r="AU693" s="152" t="s">
        <v>92</v>
      </c>
      <c r="AV693" s="12" t="s">
        <v>92</v>
      </c>
      <c r="AW693" s="12" t="s">
        <v>32</v>
      </c>
      <c r="AX693" s="12" t="s">
        <v>76</v>
      </c>
      <c r="AY693" s="152" t="s">
        <v>185</v>
      </c>
    </row>
    <row r="694" spans="2:65" s="13" customFormat="1">
      <c r="B694" s="168"/>
      <c r="D694" s="151" t="s">
        <v>193</v>
      </c>
      <c r="E694" s="169" t="s">
        <v>1</v>
      </c>
      <c r="F694" s="170" t="s">
        <v>251</v>
      </c>
      <c r="H694" s="169" t="s">
        <v>1</v>
      </c>
      <c r="I694" s="171"/>
      <c r="L694" s="168"/>
      <c r="M694" s="172"/>
      <c r="T694" s="173"/>
      <c r="AT694" s="169" t="s">
        <v>193</v>
      </c>
      <c r="AU694" s="169" t="s">
        <v>92</v>
      </c>
      <c r="AV694" s="13" t="s">
        <v>84</v>
      </c>
      <c r="AW694" s="13" t="s">
        <v>32</v>
      </c>
      <c r="AX694" s="13" t="s">
        <v>76</v>
      </c>
      <c r="AY694" s="169" t="s">
        <v>185</v>
      </c>
    </row>
    <row r="695" spans="2:65" s="12" customFormat="1">
      <c r="B695" s="150"/>
      <c r="D695" s="151" t="s">
        <v>193</v>
      </c>
      <c r="E695" s="152" t="s">
        <v>1</v>
      </c>
      <c r="F695" s="153" t="s">
        <v>252</v>
      </c>
      <c r="H695" s="154">
        <v>4.4000000000000004</v>
      </c>
      <c r="I695" s="155"/>
      <c r="L695" s="150"/>
      <c r="M695" s="156"/>
      <c r="T695" s="157"/>
      <c r="AT695" s="152" t="s">
        <v>193</v>
      </c>
      <c r="AU695" s="152" t="s">
        <v>92</v>
      </c>
      <c r="AV695" s="12" t="s">
        <v>92</v>
      </c>
      <c r="AW695" s="12" t="s">
        <v>32</v>
      </c>
      <c r="AX695" s="12" t="s">
        <v>76</v>
      </c>
      <c r="AY695" s="152" t="s">
        <v>185</v>
      </c>
    </row>
    <row r="696" spans="2:65" s="13" customFormat="1">
      <c r="B696" s="168"/>
      <c r="D696" s="151" t="s">
        <v>193</v>
      </c>
      <c r="E696" s="169" t="s">
        <v>1</v>
      </c>
      <c r="F696" s="170" t="s">
        <v>253</v>
      </c>
      <c r="H696" s="169" t="s">
        <v>1</v>
      </c>
      <c r="I696" s="171"/>
      <c r="L696" s="168"/>
      <c r="M696" s="172"/>
      <c r="T696" s="173"/>
      <c r="AT696" s="169" t="s">
        <v>193</v>
      </c>
      <c r="AU696" s="169" t="s">
        <v>92</v>
      </c>
      <c r="AV696" s="13" t="s">
        <v>84</v>
      </c>
      <c r="AW696" s="13" t="s">
        <v>32</v>
      </c>
      <c r="AX696" s="13" t="s">
        <v>76</v>
      </c>
      <c r="AY696" s="169" t="s">
        <v>185</v>
      </c>
    </row>
    <row r="697" spans="2:65" s="12" customFormat="1">
      <c r="B697" s="150"/>
      <c r="D697" s="151" t="s">
        <v>193</v>
      </c>
      <c r="E697" s="152" t="s">
        <v>1</v>
      </c>
      <c r="F697" s="153" t="s">
        <v>254</v>
      </c>
      <c r="H697" s="154">
        <v>113.754</v>
      </c>
      <c r="I697" s="155"/>
      <c r="L697" s="150"/>
      <c r="M697" s="156"/>
      <c r="T697" s="157"/>
      <c r="AT697" s="152" t="s">
        <v>193</v>
      </c>
      <c r="AU697" s="152" t="s">
        <v>92</v>
      </c>
      <c r="AV697" s="12" t="s">
        <v>92</v>
      </c>
      <c r="AW697" s="12" t="s">
        <v>32</v>
      </c>
      <c r="AX697" s="12" t="s">
        <v>76</v>
      </c>
      <c r="AY697" s="152" t="s">
        <v>185</v>
      </c>
    </row>
    <row r="698" spans="2:65" s="13" customFormat="1">
      <c r="B698" s="168"/>
      <c r="D698" s="151" t="s">
        <v>193</v>
      </c>
      <c r="E698" s="169" t="s">
        <v>1</v>
      </c>
      <c r="F698" s="170" t="s">
        <v>255</v>
      </c>
      <c r="H698" s="169" t="s">
        <v>1</v>
      </c>
      <c r="I698" s="171"/>
      <c r="L698" s="168"/>
      <c r="M698" s="172"/>
      <c r="T698" s="173"/>
      <c r="AT698" s="169" t="s">
        <v>193</v>
      </c>
      <c r="AU698" s="169" t="s">
        <v>92</v>
      </c>
      <c r="AV698" s="13" t="s">
        <v>84</v>
      </c>
      <c r="AW698" s="13" t="s">
        <v>32</v>
      </c>
      <c r="AX698" s="13" t="s">
        <v>76</v>
      </c>
      <c r="AY698" s="169" t="s">
        <v>185</v>
      </c>
    </row>
    <row r="699" spans="2:65" s="12" customFormat="1">
      <c r="B699" s="150"/>
      <c r="D699" s="151" t="s">
        <v>193</v>
      </c>
      <c r="E699" s="152" t="s">
        <v>1</v>
      </c>
      <c r="F699" s="153" t="s">
        <v>256</v>
      </c>
      <c r="H699" s="154">
        <v>156.6</v>
      </c>
      <c r="I699" s="155"/>
      <c r="L699" s="150"/>
      <c r="M699" s="156"/>
      <c r="T699" s="157"/>
      <c r="AT699" s="152" t="s">
        <v>193</v>
      </c>
      <c r="AU699" s="152" t="s">
        <v>92</v>
      </c>
      <c r="AV699" s="12" t="s">
        <v>92</v>
      </c>
      <c r="AW699" s="12" t="s">
        <v>32</v>
      </c>
      <c r="AX699" s="12" t="s">
        <v>76</v>
      </c>
      <c r="AY699" s="152" t="s">
        <v>185</v>
      </c>
    </row>
    <row r="700" spans="2:65" s="13" customFormat="1">
      <c r="B700" s="168"/>
      <c r="D700" s="151" t="s">
        <v>193</v>
      </c>
      <c r="E700" s="169" t="s">
        <v>1</v>
      </c>
      <c r="F700" s="170" t="s">
        <v>257</v>
      </c>
      <c r="H700" s="169" t="s">
        <v>1</v>
      </c>
      <c r="I700" s="171"/>
      <c r="L700" s="168"/>
      <c r="M700" s="172"/>
      <c r="T700" s="173"/>
      <c r="AT700" s="169" t="s">
        <v>193</v>
      </c>
      <c r="AU700" s="169" t="s">
        <v>92</v>
      </c>
      <c r="AV700" s="13" t="s">
        <v>84</v>
      </c>
      <c r="AW700" s="13" t="s">
        <v>32</v>
      </c>
      <c r="AX700" s="13" t="s">
        <v>76</v>
      </c>
      <c r="AY700" s="169" t="s">
        <v>185</v>
      </c>
    </row>
    <row r="701" spans="2:65" s="12" customFormat="1">
      <c r="B701" s="150"/>
      <c r="D701" s="151" t="s">
        <v>193</v>
      </c>
      <c r="E701" s="152" t="s">
        <v>1</v>
      </c>
      <c r="F701" s="153" t="s">
        <v>258</v>
      </c>
      <c r="H701" s="154">
        <v>21.8</v>
      </c>
      <c r="I701" s="155"/>
      <c r="L701" s="150"/>
      <c r="M701" s="156"/>
      <c r="T701" s="157"/>
      <c r="AT701" s="152" t="s">
        <v>193</v>
      </c>
      <c r="AU701" s="152" t="s">
        <v>92</v>
      </c>
      <c r="AV701" s="12" t="s">
        <v>92</v>
      </c>
      <c r="AW701" s="12" t="s">
        <v>32</v>
      </c>
      <c r="AX701" s="12" t="s">
        <v>76</v>
      </c>
      <c r="AY701" s="152" t="s">
        <v>185</v>
      </c>
    </row>
    <row r="702" spans="2:65" s="13" customFormat="1">
      <c r="B702" s="168"/>
      <c r="D702" s="151" t="s">
        <v>193</v>
      </c>
      <c r="E702" s="169" t="s">
        <v>1</v>
      </c>
      <c r="F702" s="170" t="s">
        <v>259</v>
      </c>
      <c r="H702" s="169" t="s">
        <v>1</v>
      </c>
      <c r="I702" s="171"/>
      <c r="L702" s="168"/>
      <c r="M702" s="172"/>
      <c r="T702" s="173"/>
      <c r="AT702" s="169" t="s">
        <v>193</v>
      </c>
      <c r="AU702" s="169" t="s">
        <v>92</v>
      </c>
      <c r="AV702" s="13" t="s">
        <v>84</v>
      </c>
      <c r="AW702" s="13" t="s">
        <v>32</v>
      </c>
      <c r="AX702" s="13" t="s">
        <v>76</v>
      </c>
      <c r="AY702" s="169" t="s">
        <v>185</v>
      </c>
    </row>
    <row r="703" spans="2:65" s="12" customFormat="1">
      <c r="B703" s="150"/>
      <c r="D703" s="151" t="s">
        <v>193</v>
      </c>
      <c r="E703" s="152" t="s">
        <v>1</v>
      </c>
      <c r="F703" s="153" t="s">
        <v>260</v>
      </c>
      <c r="H703" s="154">
        <v>3.7829999999999999</v>
      </c>
      <c r="I703" s="155"/>
      <c r="L703" s="150"/>
      <c r="M703" s="156"/>
      <c r="T703" s="157"/>
      <c r="AT703" s="152" t="s">
        <v>193</v>
      </c>
      <c r="AU703" s="152" t="s">
        <v>92</v>
      </c>
      <c r="AV703" s="12" t="s">
        <v>92</v>
      </c>
      <c r="AW703" s="12" t="s">
        <v>32</v>
      </c>
      <c r="AX703" s="12" t="s">
        <v>76</v>
      </c>
      <c r="AY703" s="152" t="s">
        <v>185</v>
      </c>
    </row>
    <row r="704" spans="2:65" s="13" customFormat="1">
      <c r="B704" s="168"/>
      <c r="D704" s="151" t="s">
        <v>193</v>
      </c>
      <c r="E704" s="169" t="s">
        <v>1</v>
      </c>
      <c r="F704" s="170" t="s">
        <v>261</v>
      </c>
      <c r="H704" s="169" t="s">
        <v>1</v>
      </c>
      <c r="I704" s="171"/>
      <c r="L704" s="168"/>
      <c r="M704" s="172"/>
      <c r="T704" s="173"/>
      <c r="AT704" s="169" t="s">
        <v>193</v>
      </c>
      <c r="AU704" s="169" t="s">
        <v>92</v>
      </c>
      <c r="AV704" s="13" t="s">
        <v>84</v>
      </c>
      <c r="AW704" s="13" t="s">
        <v>32</v>
      </c>
      <c r="AX704" s="13" t="s">
        <v>76</v>
      </c>
      <c r="AY704" s="169" t="s">
        <v>185</v>
      </c>
    </row>
    <row r="705" spans="2:65" s="12" customFormat="1">
      <c r="B705" s="150"/>
      <c r="D705" s="151" t="s">
        <v>193</v>
      </c>
      <c r="E705" s="152" t="s">
        <v>1</v>
      </c>
      <c r="F705" s="153" t="s">
        <v>262</v>
      </c>
      <c r="H705" s="154">
        <v>19.016999999999999</v>
      </c>
      <c r="I705" s="155"/>
      <c r="L705" s="150"/>
      <c r="M705" s="156"/>
      <c r="T705" s="157"/>
      <c r="AT705" s="152" t="s">
        <v>193</v>
      </c>
      <c r="AU705" s="152" t="s">
        <v>92</v>
      </c>
      <c r="AV705" s="12" t="s">
        <v>92</v>
      </c>
      <c r="AW705" s="12" t="s">
        <v>32</v>
      </c>
      <c r="AX705" s="12" t="s">
        <v>76</v>
      </c>
      <c r="AY705" s="152" t="s">
        <v>185</v>
      </c>
    </row>
    <row r="706" spans="2:65" s="14" customFormat="1">
      <c r="B706" s="174"/>
      <c r="D706" s="151" t="s">
        <v>193</v>
      </c>
      <c r="E706" s="175" t="s">
        <v>1</v>
      </c>
      <c r="F706" s="176" t="s">
        <v>265</v>
      </c>
      <c r="H706" s="177">
        <v>326.55400000000003</v>
      </c>
      <c r="I706" s="178"/>
      <c r="L706" s="174"/>
      <c r="M706" s="179"/>
      <c r="T706" s="180"/>
      <c r="AT706" s="175" t="s">
        <v>193</v>
      </c>
      <c r="AU706" s="175" t="s">
        <v>92</v>
      </c>
      <c r="AV706" s="14" t="s">
        <v>191</v>
      </c>
      <c r="AW706" s="14" t="s">
        <v>32</v>
      </c>
      <c r="AX706" s="14" t="s">
        <v>84</v>
      </c>
      <c r="AY706" s="175" t="s">
        <v>185</v>
      </c>
    </row>
    <row r="707" spans="2:65" s="1" customFormat="1" ht="24.2" customHeight="1">
      <c r="B707" s="136"/>
      <c r="C707" s="137" t="s">
        <v>905</v>
      </c>
      <c r="D707" s="137" t="s">
        <v>187</v>
      </c>
      <c r="E707" s="138" t="s">
        <v>906</v>
      </c>
      <c r="F707" s="139" t="s">
        <v>907</v>
      </c>
      <c r="G707" s="140" t="s">
        <v>197</v>
      </c>
      <c r="H707" s="141">
        <v>0.31</v>
      </c>
      <c r="I707" s="142"/>
      <c r="J707" s="143">
        <f>ROUND(I707*H707,2)</f>
        <v>0</v>
      </c>
      <c r="K707" s="139" t="s">
        <v>198</v>
      </c>
      <c r="L707" s="32"/>
      <c r="M707" s="144" t="s">
        <v>1</v>
      </c>
      <c r="N707" s="145" t="s">
        <v>42</v>
      </c>
      <c r="P707" s="146">
        <f>O707*H707</f>
        <v>0</v>
      </c>
      <c r="Q707" s="146">
        <v>2.16</v>
      </c>
      <c r="R707" s="146">
        <f>Q707*H707</f>
        <v>0.66960000000000008</v>
      </c>
      <c r="S707" s="146">
        <v>0</v>
      </c>
      <c r="T707" s="147">
        <f>S707*H707</f>
        <v>0</v>
      </c>
      <c r="AR707" s="148" t="s">
        <v>191</v>
      </c>
      <c r="AT707" s="148" t="s">
        <v>187</v>
      </c>
      <c r="AU707" s="148" t="s">
        <v>92</v>
      </c>
      <c r="AY707" s="17" t="s">
        <v>185</v>
      </c>
      <c r="BE707" s="149">
        <f>IF(N707="základní",J707,0)</f>
        <v>0</v>
      </c>
      <c r="BF707" s="149">
        <f>IF(N707="snížená",J707,0)</f>
        <v>0</v>
      </c>
      <c r="BG707" s="149">
        <f>IF(N707="zákl. přenesená",J707,0)</f>
        <v>0</v>
      </c>
      <c r="BH707" s="149">
        <f>IF(N707="sníž. přenesená",J707,0)</f>
        <v>0</v>
      </c>
      <c r="BI707" s="149">
        <f>IF(N707="nulová",J707,0)</f>
        <v>0</v>
      </c>
      <c r="BJ707" s="17" t="s">
        <v>92</v>
      </c>
      <c r="BK707" s="149">
        <f>ROUND(I707*H707,2)</f>
        <v>0</v>
      </c>
      <c r="BL707" s="17" t="s">
        <v>191</v>
      </c>
      <c r="BM707" s="148" t="s">
        <v>908</v>
      </c>
    </row>
    <row r="708" spans="2:65" s="13" customFormat="1">
      <c r="B708" s="168"/>
      <c r="D708" s="151" t="s">
        <v>193</v>
      </c>
      <c r="E708" s="169" t="s">
        <v>1</v>
      </c>
      <c r="F708" s="170" t="s">
        <v>273</v>
      </c>
      <c r="H708" s="169" t="s">
        <v>1</v>
      </c>
      <c r="I708" s="171"/>
      <c r="L708" s="168"/>
      <c r="M708" s="172"/>
      <c r="T708" s="173"/>
      <c r="AT708" s="169" t="s">
        <v>193</v>
      </c>
      <c r="AU708" s="169" t="s">
        <v>92</v>
      </c>
      <c r="AV708" s="13" t="s">
        <v>84</v>
      </c>
      <c r="AW708" s="13" t="s">
        <v>32</v>
      </c>
      <c r="AX708" s="13" t="s">
        <v>76</v>
      </c>
      <c r="AY708" s="169" t="s">
        <v>185</v>
      </c>
    </row>
    <row r="709" spans="2:65" s="12" customFormat="1">
      <c r="B709" s="150"/>
      <c r="D709" s="151" t="s">
        <v>193</v>
      </c>
      <c r="E709" s="152" t="s">
        <v>1</v>
      </c>
      <c r="F709" s="153" t="s">
        <v>909</v>
      </c>
      <c r="H709" s="154">
        <v>0.31</v>
      </c>
      <c r="I709" s="155"/>
      <c r="L709" s="150"/>
      <c r="M709" s="156"/>
      <c r="T709" s="157"/>
      <c r="AT709" s="152" t="s">
        <v>193</v>
      </c>
      <c r="AU709" s="152" t="s">
        <v>92</v>
      </c>
      <c r="AV709" s="12" t="s">
        <v>92</v>
      </c>
      <c r="AW709" s="12" t="s">
        <v>32</v>
      </c>
      <c r="AX709" s="12" t="s">
        <v>84</v>
      </c>
      <c r="AY709" s="152" t="s">
        <v>185</v>
      </c>
    </row>
    <row r="710" spans="2:65" s="1" customFormat="1" ht="16.5" customHeight="1">
      <c r="B710" s="136"/>
      <c r="C710" s="137" t="s">
        <v>910</v>
      </c>
      <c r="D710" s="137" t="s">
        <v>187</v>
      </c>
      <c r="E710" s="138" t="s">
        <v>911</v>
      </c>
      <c r="F710" s="139" t="s">
        <v>912</v>
      </c>
      <c r="G710" s="140" t="s">
        <v>197</v>
      </c>
      <c r="H710" s="141">
        <v>42.451999999999998</v>
      </c>
      <c r="I710" s="142"/>
      <c r="J710" s="143">
        <f>ROUND(I710*H710,2)</f>
        <v>0</v>
      </c>
      <c r="K710" s="139" t="s">
        <v>1</v>
      </c>
      <c r="L710" s="32"/>
      <c r="M710" s="144" t="s">
        <v>1</v>
      </c>
      <c r="N710" s="145" t="s">
        <v>42</v>
      </c>
      <c r="P710" s="146">
        <f>O710*H710</f>
        <v>0</v>
      </c>
      <c r="Q710" s="146">
        <v>2.16</v>
      </c>
      <c r="R710" s="146">
        <f>Q710*H710</f>
        <v>91.69632</v>
      </c>
      <c r="S710" s="146">
        <v>0</v>
      </c>
      <c r="T710" s="147">
        <f>S710*H710</f>
        <v>0</v>
      </c>
      <c r="AR710" s="148" t="s">
        <v>191</v>
      </c>
      <c r="AT710" s="148" t="s">
        <v>187</v>
      </c>
      <c r="AU710" s="148" t="s">
        <v>92</v>
      </c>
      <c r="AY710" s="17" t="s">
        <v>185</v>
      </c>
      <c r="BE710" s="149">
        <f>IF(N710="základní",J710,0)</f>
        <v>0</v>
      </c>
      <c r="BF710" s="149">
        <f>IF(N710="snížená",J710,0)</f>
        <v>0</v>
      </c>
      <c r="BG710" s="149">
        <f>IF(N710="zákl. přenesená",J710,0)</f>
        <v>0</v>
      </c>
      <c r="BH710" s="149">
        <f>IF(N710="sníž. přenesená",J710,0)</f>
        <v>0</v>
      </c>
      <c r="BI710" s="149">
        <f>IF(N710="nulová",J710,0)</f>
        <v>0</v>
      </c>
      <c r="BJ710" s="17" t="s">
        <v>92</v>
      </c>
      <c r="BK710" s="149">
        <f>ROUND(I710*H710,2)</f>
        <v>0</v>
      </c>
      <c r="BL710" s="17" t="s">
        <v>191</v>
      </c>
      <c r="BM710" s="148" t="s">
        <v>913</v>
      </c>
    </row>
    <row r="711" spans="2:65" s="13" customFormat="1">
      <c r="B711" s="168"/>
      <c r="D711" s="151" t="s">
        <v>193</v>
      </c>
      <c r="E711" s="169" t="s">
        <v>1</v>
      </c>
      <c r="F711" s="170" t="s">
        <v>249</v>
      </c>
      <c r="H711" s="169" t="s">
        <v>1</v>
      </c>
      <c r="I711" s="171"/>
      <c r="L711" s="168"/>
      <c r="M711" s="172"/>
      <c r="T711" s="173"/>
      <c r="AT711" s="169" t="s">
        <v>193</v>
      </c>
      <c r="AU711" s="169" t="s">
        <v>92</v>
      </c>
      <c r="AV711" s="13" t="s">
        <v>84</v>
      </c>
      <c r="AW711" s="13" t="s">
        <v>32</v>
      </c>
      <c r="AX711" s="13" t="s">
        <v>76</v>
      </c>
      <c r="AY711" s="169" t="s">
        <v>185</v>
      </c>
    </row>
    <row r="712" spans="2:65" s="12" customFormat="1">
      <c r="B712" s="150"/>
      <c r="D712" s="151" t="s">
        <v>193</v>
      </c>
      <c r="E712" s="152" t="s">
        <v>1</v>
      </c>
      <c r="F712" s="153" t="s">
        <v>914</v>
      </c>
      <c r="H712" s="154">
        <v>0.93600000000000005</v>
      </c>
      <c r="I712" s="155"/>
      <c r="L712" s="150"/>
      <c r="M712" s="156"/>
      <c r="T712" s="157"/>
      <c r="AT712" s="152" t="s">
        <v>193</v>
      </c>
      <c r="AU712" s="152" t="s">
        <v>92</v>
      </c>
      <c r="AV712" s="12" t="s">
        <v>92</v>
      </c>
      <c r="AW712" s="12" t="s">
        <v>32</v>
      </c>
      <c r="AX712" s="12" t="s">
        <v>76</v>
      </c>
      <c r="AY712" s="152" t="s">
        <v>185</v>
      </c>
    </row>
    <row r="713" spans="2:65" s="13" customFormat="1">
      <c r="B713" s="168"/>
      <c r="D713" s="151" t="s">
        <v>193</v>
      </c>
      <c r="E713" s="169" t="s">
        <v>1</v>
      </c>
      <c r="F713" s="170" t="s">
        <v>251</v>
      </c>
      <c r="H713" s="169" t="s">
        <v>1</v>
      </c>
      <c r="I713" s="171"/>
      <c r="L713" s="168"/>
      <c r="M713" s="172"/>
      <c r="T713" s="173"/>
      <c r="AT713" s="169" t="s">
        <v>193</v>
      </c>
      <c r="AU713" s="169" t="s">
        <v>92</v>
      </c>
      <c r="AV713" s="13" t="s">
        <v>84</v>
      </c>
      <c r="AW713" s="13" t="s">
        <v>32</v>
      </c>
      <c r="AX713" s="13" t="s">
        <v>76</v>
      </c>
      <c r="AY713" s="169" t="s">
        <v>185</v>
      </c>
    </row>
    <row r="714" spans="2:65" s="12" customFormat="1">
      <c r="B714" s="150"/>
      <c r="D714" s="151" t="s">
        <v>193</v>
      </c>
      <c r="E714" s="152" t="s">
        <v>1</v>
      </c>
      <c r="F714" s="153" t="s">
        <v>915</v>
      </c>
      <c r="H714" s="154">
        <v>0.57199999999999995</v>
      </c>
      <c r="I714" s="155"/>
      <c r="L714" s="150"/>
      <c r="M714" s="156"/>
      <c r="T714" s="157"/>
      <c r="AT714" s="152" t="s">
        <v>193</v>
      </c>
      <c r="AU714" s="152" t="s">
        <v>92</v>
      </c>
      <c r="AV714" s="12" t="s">
        <v>92</v>
      </c>
      <c r="AW714" s="12" t="s">
        <v>32</v>
      </c>
      <c r="AX714" s="12" t="s">
        <v>76</v>
      </c>
      <c r="AY714" s="152" t="s">
        <v>185</v>
      </c>
    </row>
    <row r="715" spans="2:65" s="13" customFormat="1">
      <c r="B715" s="168"/>
      <c r="D715" s="151" t="s">
        <v>193</v>
      </c>
      <c r="E715" s="169" t="s">
        <v>1</v>
      </c>
      <c r="F715" s="170" t="s">
        <v>253</v>
      </c>
      <c r="H715" s="169" t="s">
        <v>1</v>
      </c>
      <c r="I715" s="171"/>
      <c r="L715" s="168"/>
      <c r="M715" s="172"/>
      <c r="T715" s="173"/>
      <c r="AT715" s="169" t="s">
        <v>193</v>
      </c>
      <c r="AU715" s="169" t="s">
        <v>92</v>
      </c>
      <c r="AV715" s="13" t="s">
        <v>84</v>
      </c>
      <c r="AW715" s="13" t="s">
        <v>32</v>
      </c>
      <c r="AX715" s="13" t="s">
        <v>76</v>
      </c>
      <c r="AY715" s="169" t="s">
        <v>185</v>
      </c>
    </row>
    <row r="716" spans="2:65" s="12" customFormat="1">
      <c r="B716" s="150"/>
      <c r="D716" s="151" t="s">
        <v>193</v>
      </c>
      <c r="E716" s="152" t="s">
        <v>1</v>
      </c>
      <c r="F716" s="153" t="s">
        <v>916</v>
      </c>
      <c r="H716" s="154">
        <v>14.788</v>
      </c>
      <c r="I716" s="155"/>
      <c r="L716" s="150"/>
      <c r="M716" s="156"/>
      <c r="T716" s="157"/>
      <c r="AT716" s="152" t="s">
        <v>193</v>
      </c>
      <c r="AU716" s="152" t="s">
        <v>92</v>
      </c>
      <c r="AV716" s="12" t="s">
        <v>92</v>
      </c>
      <c r="AW716" s="12" t="s">
        <v>32</v>
      </c>
      <c r="AX716" s="12" t="s">
        <v>76</v>
      </c>
      <c r="AY716" s="152" t="s">
        <v>185</v>
      </c>
    </row>
    <row r="717" spans="2:65" s="13" customFormat="1">
      <c r="B717" s="168"/>
      <c r="D717" s="151" t="s">
        <v>193</v>
      </c>
      <c r="E717" s="169" t="s">
        <v>1</v>
      </c>
      <c r="F717" s="170" t="s">
        <v>255</v>
      </c>
      <c r="H717" s="169" t="s">
        <v>1</v>
      </c>
      <c r="I717" s="171"/>
      <c r="L717" s="168"/>
      <c r="M717" s="172"/>
      <c r="T717" s="173"/>
      <c r="AT717" s="169" t="s">
        <v>193</v>
      </c>
      <c r="AU717" s="169" t="s">
        <v>92</v>
      </c>
      <c r="AV717" s="13" t="s">
        <v>84</v>
      </c>
      <c r="AW717" s="13" t="s">
        <v>32</v>
      </c>
      <c r="AX717" s="13" t="s">
        <v>76</v>
      </c>
      <c r="AY717" s="169" t="s">
        <v>185</v>
      </c>
    </row>
    <row r="718" spans="2:65" s="12" customFormat="1">
      <c r="B718" s="150"/>
      <c r="D718" s="151" t="s">
        <v>193</v>
      </c>
      <c r="E718" s="152" t="s">
        <v>1</v>
      </c>
      <c r="F718" s="153" t="s">
        <v>917</v>
      </c>
      <c r="H718" s="154">
        <v>20.358000000000001</v>
      </c>
      <c r="I718" s="155"/>
      <c r="L718" s="150"/>
      <c r="M718" s="156"/>
      <c r="T718" s="157"/>
      <c r="AT718" s="152" t="s">
        <v>193</v>
      </c>
      <c r="AU718" s="152" t="s">
        <v>92</v>
      </c>
      <c r="AV718" s="12" t="s">
        <v>92</v>
      </c>
      <c r="AW718" s="12" t="s">
        <v>32</v>
      </c>
      <c r="AX718" s="12" t="s">
        <v>76</v>
      </c>
      <c r="AY718" s="152" t="s">
        <v>185</v>
      </c>
    </row>
    <row r="719" spans="2:65" s="13" customFormat="1">
      <c r="B719" s="168"/>
      <c r="D719" s="151" t="s">
        <v>193</v>
      </c>
      <c r="E719" s="169" t="s">
        <v>1</v>
      </c>
      <c r="F719" s="170" t="s">
        <v>257</v>
      </c>
      <c r="H719" s="169" t="s">
        <v>1</v>
      </c>
      <c r="I719" s="171"/>
      <c r="L719" s="168"/>
      <c r="M719" s="172"/>
      <c r="T719" s="173"/>
      <c r="AT719" s="169" t="s">
        <v>193</v>
      </c>
      <c r="AU719" s="169" t="s">
        <v>92</v>
      </c>
      <c r="AV719" s="13" t="s">
        <v>84</v>
      </c>
      <c r="AW719" s="13" t="s">
        <v>32</v>
      </c>
      <c r="AX719" s="13" t="s">
        <v>76</v>
      </c>
      <c r="AY719" s="169" t="s">
        <v>185</v>
      </c>
    </row>
    <row r="720" spans="2:65" s="12" customFormat="1">
      <c r="B720" s="150"/>
      <c r="D720" s="151" t="s">
        <v>193</v>
      </c>
      <c r="E720" s="152" t="s">
        <v>1</v>
      </c>
      <c r="F720" s="153" t="s">
        <v>918</v>
      </c>
      <c r="H720" s="154">
        <v>2.8340000000000001</v>
      </c>
      <c r="I720" s="155"/>
      <c r="L720" s="150"/>
      <c r="M720" s="156"/>
      <c r="T720" s="157"/>
      <c r="AT720" s="152" t="s">
        <v>193</v>
      </c>
      <c r="AU720" s="152" t="s">
        <v>92</v>
      </c>
      <c r="AV720" s="12" t="s">
        <v>92</v>
      </c>
      <c r="AW720" s="12" t="s">
        <v>32</v>
      </c>
      <c r="AX720" s="12" t="s">
        <v>76</v>
      </c>
      <c r="AY720" s="152" t="s">
        <v>185</v>
      </c>
    </row>
    <row r="721" spans="2:65" s="13" customFormat="1">
      <c r="B721" s="168"/>
      <c r="D721" s="151" t="s">
        <v>193</v>
      </c>
      <c r="E721" s="169" t="s">
        <v>1</v>
      </c>
      <c r="F721" s="170" t="s">
        <v>259</v>
      </c>
      <c r="H721" s="169" t="s">
        <v>1</v>
      </c>
      <c r="I721" s="171"/>
      <c r="L721" s="168"/>
      <c r="M721" s="172"/>
      <c r="T721" s="173"/>
      <c r="AT721" s="169" t="s">
        <v>193</v>
      </c>
      <c r="AU721" s="169" t="s">
        <v>92</v>
      </c>
      <c r="AV721" s="13" t="s">
        <v>84</v>
      </c>
      <c r="AW721" s="13" t="s">
        <v>32</v>
      </c>
      <c r="AX721" s="13" t="s">
        <v>76</v>
      </c>
      <c r="AY721" s="169" t="s">
        <v>185</v>
      </c>
    </row>
    <row r="722" spans="2:65" s="12" customFormat="1">
      <c r="B722" s="150"/>
      <c r="D722" s="151" t="s">
        <v>193</v>
      </c>
      <c r="E722" s="152" t="s">
        <v>1</v>
      </c>
      <c r="F722" s="153" t="s">
        <v>919</v>
      </c>
      <c r="H722" s="154">
        <v>0.49199999999999999</v>
      </c>
      <c r="I722" s="155"/>
      <c r="L722" s="150"/>
      <c r="M722" s="156"/>
      <c r="T722" s="157"/>
      <c r="AT722" s="152" t="s">
        <v>193</v>
      </c>
      <c r="AU722" s="152" t="s">
        <v>92</v>
      </c>
      <c r="AV722" s="12" t="s">
        <v>92</v>
      </c>
      <c r="AW722" s="12" t="s">
        <v>32</v>
      </c>
      <c r="AX722" s="12" t="s">
        <v>76</v>
      </c>
      <c r="AY722" s="152" t="s">
        <v>185</v>
      </c>
    </row>
    <row r="723" spans="2:65" s="13" customFormat="1">
      <c r="B723" s="168"/>
      <c r="D723" s="151" t="s">
        <v>193</v>
      </c>
      <c r="E723" s="169" t="s">
        <v>1</v>
      </c>
      <c r="F723" s="170" t="s">
        <v>261</v>
      </c>
      <c r="H723" s="169" t="s">
        <v>1</v>
      </c>
      <c r="I723" s="171"/>
      <c r="L723" s="168"/>
      <c r="M723" s="172"/>
      <c r="T723" s="173"/>
      <c r="AT723" s="169" t="s">
        <v>193</v>
      </c>
      <c r="AU723" s="169" t="s">
        <v>92</v>
      </c>
      <c r="AV723" s="13" t="s">
        <v>84</v>
      </c>
      <c r="AW723" s="13" t="s">
        <v>32</v>
      </c>
      <c r="AX723" s="13" t="s">
        <v>76</v>
      </c>
      <c r="AY723" s="169" t="s">
        <v>185</v>
      </c>
    </row>
    <row r="724" spans="2:65" s="12" customFormat="1">
      <c r="B724" s="150"/>
      <c r="D724" s="151" t="s">
        <v>193</v>
      </c>
      <c r="E724" s="152" t="s">
        <v>1</v>
      </c>
      <c r="F724" s="153" t="s">
        <v>920</v>
      </c>
      <c r="H724" s="154">
        <v>2.472</v>
      </c>
      <c r="I724" s="155"/>
      <c r="L724" s="150"/>
      <c r="M724" s="156"/>
      <c r="T724" s="157"/>
      <c r="AT724" s="152" t="s">
        <v>193</v>
      </c>
      <c r="AU724" s="152" t="s">
        <v>92</v>
      </c>
      <c r="AV724" s="12" t="s">
        <v>92</v>
      </c>
      <c r="AW724" s="12" t="s">
        <v>32</v>
      </c>
      <c r="AX724" s="12" t="s">
        <v>76</v>
      </c>
      <c r="AY724" s="152" t="s">
        <v>185</v>
      </c>
    </row>
    <row r="725" spans="2:65" s="14" customFormat="1">
      <c r="B725" s="174"/>
      <c r="D725" s="151" t="s">
        <v>193</v>
      </c>
      <c r="E725" s="175" t="s">
        <v>1</v>
      </c>
      <c r="F725" s="176" t="s">
        <v>265</v>
      </c>
      <c r="H725" s="177">
        <v>42.451999999999998</v>
      </c>
      <c r="I725" s="178"/>
      <c r="L725" s="174"/>
      <c r="M725" s="179"/>
      <c r="T725" s="180"/>
      <c r="AT725" s="175" t="s">
        <v>193</v>
      </c>
      <c r="AU725" s="175" t="s">
        <v>92</v>
      </c>
      <c r="AV725" s="14" t="s">
        <v>191</v>
      </c>
      <c r="AW725" s="14" t="s">
        <v>32</v>
      </c>
      <c r="AX725" s="14" t="s">
        <v>84</v>
      </c>
      <c r="AY725" s="175" t="s">
        <v>185</v>
      </c>
    </row>
    <row r="726" spans="2:65" s="1" customFormat="1" ht="24.2" customHeight="1">
      <c r="B726" s="136"/>
      <c r="C726" s="137" t="s">
        <v>921</v>
      </c>
      <c r="D726" s="137" t="s">
        <v>187</v>
      </c>
      <c r="E726" s="138" t="s">
        <v>922</v>
      </c>
      <c r="F726" s="139" t="s">
        <v>923</v>
      </c>
      <c r="G726" s="140" t="s">
        <v>197</v>
      </c>
      <c r="H726" s="141">
        <v>0.62</v>
      </c>
      <c r="I726" s="142"/>
      <c r="J726" s="143">
        <f>ROUND(I726*H726,2)</f>
        <v>0</v>
      </c>
      <c r="K726" s="139" t="s">
        <v>198</v>
      </c>
      <c r="L726" s="32"/>
      <c r="M726" s="144" t="s">
        <v>1</v>
      </c>
      <c r="N726" s="145" t="s">
        <v>42</v>
      </c>
      <c r="P726" s="146">
        <f>O726*H726</f>
        <v>0</v>
      </c>
      <c r="Q726" s="146">
        <v>2.16</v>
      </c>
      <c r="R726" s="146">
        <f>Q726*H726</f>
        <v>1.3392000000000002</v>
      </c>
      <c r="S726" s="146">
        <v>0</v>
      </c>
      <c r="T726" s="147">
        <f>S726*H726</f>
        <v>0</v>
      </c>
      <c r="AR726" s="148" t="s">
        <v>191</v>
      </c>
      <c r="AT726" s="148" t="s">
        <v>187</v>
      </c>
      <c r="AU726" s="148" t="s">
        <v>92</v>
      </c>
      <c r="AY726" s="17" t="s">
        <v>185</v>
      </c>
      <c r="BE726" s="149">
        <f>IF(N726="základní",J726,0)</f>
        <v>0</v>
      </c>
      <c r="BF726" s="149">
        <f>IF(N726="snížená",J726,0)</f>
        <v>0</v>
      </c>
      <c r="BG726" s="149">
        <f>IF(N726="zákl. přenesená",J726,0)</f>
        <v>0</v>
      </c>
      <c r="BH726" s="149">
        <f>IF(N726="sníž. přenesená",J726,0)</f>
        <v>0</v>
      </c>
      <c r="BI726" s="149">
        <f>IF(N726="nulová",J726,0)</f>
        <v>0</v>
      </c>
      <c r="BJ726" s="17" t="s">
        <v>92</v>
      </c>
      <c r="BK726" s="149">
        <f>ROUND(I726*H726,2)</f>
        <v>0</v>
      </c>
      <c r="BL726" s="17" t="s">
        <v>191</v>
      </c>
      <c r="BM726" s="148" t="s">
        <v>924</v>
      </c>
    </row>
    <row r="727" spans="2:65" s="13" customFormat="1">
      <c r="B727" s="168"/>
      <c r="D727" s="151" t="s">
        <v>193</v>
      </c>
      <c r="E727" s="169" t="s">
        <v>1</v>
      </c>
      <c r="F727" s="170" t="s">
        <v>273</v>
      </c>
      <c r="H727" s="169" t="s">
        <v>1</v>
      </c>
      <c r="I727" s="171"/>
      <c r="L727" s="168"/>
      <c r="M727" s="172"/>
      <c r="T727" s="173"/>
      <c r="AT727" s="169" t="s">
        <v>193</v>
      </c>
      <c r="AU727" s="169" t="s">
        <v>92</v>
      </c>
      <c r="AV727" s="13" t="s">
        <v>84</v>
      </c>
      <c r="AW727" s="13" t="s">
        <v>32</v>
      </c>
      <c r="AX727" s="13" t="s">
        <v>76</v>
      </c>
      <c r="AY727" s="169" t="s">
        <v>185</v>
      </c>
    </row>
    <row r="728" spans="2:65" s="12" customFormat="1">
      <c r="B728" s="150"/>
      <c r="D728" s="151" t="s">
        <v>193</v>
      </c>
      <c r="E728" s="152" t="s">
        <v>1</v>
      </c>
      <c r="F728" s="153" t="s">
        <v>925</v>
      </c>
      <c r="H728" s="154">
        <v>0.62</v>
      </c>
      <c r="I728" s="155"/>
      <c r="L728" s="150"/>
      <c r="M728" s="156"/>
      <c r="T728" s="157"/>
      <c r="AT728" s="152" t="s">
        <v>193</v>
      </c>
      <c r="AU728" s="152" t="s">
        <v>92</v>
      </c>
      <c r="AV728" s="12" t="s">
        <v>92</v>
      </c>
      <c r="AW728" s="12" t="s">
        <v>32</v>
      </c>
      <c r="AX728" s="12" t="s">
        <v>84</v>
      </c>
      <c r="AY728" s="152" t="s">
        <v>185</v>
      </c>
    </row>
    <row r="729" spans="2:65" s="11" customFormat="1" ht="22.9" customHeight="1">
      <c r="B729" s="124"/>
      <c r="D729" s="125" t="s">
        <v>75</v>
      </c>
      <c r="E729" s="134" t="s">
        <v>226</v>
      </c>
      <c r="F729" s="134" t="s">
        <v>926</v>
      </c>
      <c r="I729" s="127"/>
      <c r="J729" s="135">
        <f>BK729</f>
        <v>0</v>
      </c>
      <c r="L729" s="124"/>
      <c r="M729" s="129"/>
      <c r="P729" s="130">
        <f>SUM(P730:P1135)</f>
        <v>0</v>
      </c>
      <c r="R729" s="130">
        <f>SUM(R730:R1135)</f>
        <v>1.1759298800000004</v>
      </c>
      <c r="T729" s="131">
        <f>SUM(T730:T1135)</f>
        <v>1196.7947399999998</v>
      </c>
      <c r="AR729" s="125" t="s">
        <v>84</v>
      </c>
      <c r="AT729" s="132" t="s">
        <v>75</v>
      </c>
      <c r="AU729" s="132" t="s">
        <v>84</v>
      </c>
      <c r="AY729" s="125" t="s">
        <v>185</v>
      </c>
      <c r="BK729" s="133">
        <f>SUM(BK730:BK1135)</f>
        <v>0</v>
      </c>
    </row>
    <row r="730" spans="2:65" s="1" customFormat="1" ht="37.9" customHeight="1">
      <c r="B730" s="136"/>
      <c r="C730" s="137" t="s">
        <v>927</v>
      </c>
      <c r="D730" s="137" t="s">
        <v>187</v>
      </c>
      <c r="E730" s="138" t="s">
        <v>928</v>
      </c>
      <c r="F730" s="139" t="s">
        <v>929</v>
      </c>
      <c r="G730" s="140" t="s">
        <v>190</v>
      </c>
      <c r="H730" s="141">
        <v>1404.634</v>
      </c>
      <c r="I730" s="142"/>
      <c r="J730" s="143">
        <f>ROUND(I730*H730,2)</f>
        <v>0</v>
      </c>
      <c r="K730" s="139" t="s">
        <v>198</v>
      </c>
      <c r="L730" s="32"/>
      <c r="M730" s="144" t="s">
        <v>1</v>
      </c>
      <c r="N730" s="145" t="s">
        <v>42</v>
      </c>
      <c r="P730" s="146">
        <f>O730*H730</f>
        <v>0</v>
      </c>
      <c r="Q730" s="146">
        <v>0</v>
      </c>
      <c r="R730" s="146">
        <f>Q730*H730</f>
        <v>0</v>
      </c>
      <c r="S730" s="146">
        <v>0</v>
      </c>
      <c r="T730" s="147">
        <f>S730*H730</f>
        <v>0</v>
      </c>
      <c r="AR730" s="148" t="s">
        <v>191</v>
      </c>
      <c r="AT730" s="148" t="s">
        <v>187</v>
      </c>
      <c r="AU730" s="148" t="s">
        <v>92</v>
      </c>
      <c r="AY730" s="17" t="s">
        <v>185</v>
      </c>
      <c r="BE730" s="149">
        <f>IF(N730="základní",J730,0)</f>
        <v>0</v>
      </c>
      <c r="BF730" s="149">
        <f>IF(N730="snížená",J730,0)</f>
        <v>0</v>
      </c>
      <c r="BG730" s="149">
        <f>IF(N730="zákl. přenesená",J730,0)</f>
        <v>0</v>
      </c>
      <c r="BH730" s="149">
        <f>IF(N730="sníž. přenesená",J730,0)</f>
        <v>0</v>
      </c>
      <c r="BI730" s="149">
        <f>IF(N730="nulová",J730,0)</f>
        <v>0</v>
      </c>
      <c r="BJ730" s="17" t="s">
        <v>92</v>
      </c>
      <c r="BK730" s="149">
        <f>ROUND(I730*H730,2)</f>
        <v>0</v>
      </c>
      <c r="BL730" s="17" t="s">
        <v>191</v>
      </c>
      <c r="BM730" s="148" t="s">
        <v>930</v>
      </c>
    </row>
    <row r="731" spans="2:65" s="12" customFormat="1">
      <c r="B731" s="150"/>
      <c r="D731" s="151" t="s">
        <v>193</v>
      </c>
      <c r="E731" s="152" t="s">
        <v>1</v>
      </c>
      <c r="F731" s="153" t="s">
        <v>931</v>
      </c>
      <c r="H731" s="154">
        <v>394.02699999999999</v>
      </c>
      <c r="I731" s="155"/>
      <c r="L731" s="150"/>
      <c r="M731" s="156"/>
      <c r="T731" s="157"/>
      <c r="AT731" s="152" t="s">
        <v>193</v>
      </c>
      <c r="AU731" s="152" t="s">
        <v>92</v>
      </c>
      <c r="AV731" s="12" t="s">
        <v>92</v>
      </c>
      <c r="AW731" s="12" t="s">
        <v>32</v>
      </c>
      <c r="AX731" s="12" t="s">
        <v>76</v>
      </c>
      <c r="AY731" s="152" t="s">
        <v>185</v>
      </c>
    </row>
    <row r="732" spans="2:65" s="12" customFormat="1">
      <c r="B732" s="150"/>
      <c r="D732" s="151" t="s">
        <v>193</v>
      </c>
      <c r="E732" s="152" t="s">
        <v>1</v>
      </c>
      <c r="F732" s="153" t="s">
        <v>932</v>
      </c>
      <c r="H732" s="154">
        <v>487.49200000000002</v>
      </c>
      <c r="I732" s="155"/>
      <c r="L732" s="150"/>
      <c r="M732" s="156"/>
      <c r="T732" s="157"/>
      <c r="AT732" s="152" t="s">
        <v>193</v>
      </c>
      <c r="AU732" s="152" t="s">
        <v>92</v>
      </c>
      <c r="AV732" s="12" t="s">
        <v>92</v>
      </c>
      <c r="AW732" s="12" t="s">
        <v>32</v>
      </c>
      <c r="AX732" s="12" t="s">
        <v>76</v>
      </c>
      <c r="AY732" s="152" t="s">
        <v>185</v>
      </c>
    </row>
    <row r="733" spans="2:65" s="12" customFormat="1">
      <c r="B733" s="150"/>
      <c r="D733" s="151" t="s">
        <v>193</v>
      </c>
      <c r="E733" s="152" t="s">
        <v>1</v>
      </c>
      <c r="F733" s="153" t="s">
        <v>933</v>
      </c>
      <c r="H733" s="154">
        <v>523.11500000000001</v>
      </c>
      <c r="I733" s="155"/>
      <c r="L733" s="150"/>
      <c r="M733" s="156"/>
      <c r="T733" s="157"/>
      <c r="AT733" s="152" t="s">
        <v>193</v>
      </c>
      <c r="AU733" s="152" t="s">
        <v>92</v>
      </c>
      <c r="AV733" s="12" t="s">
        <v>92</v>
      </c>
      <c r="AW733" s="12" t="s">
        <v>32</v>
      </c>
      <c r="AX733" s="12" t="s">
        <v>76</v>
      </c>
      <c r="AY733" s="152" t="s">
        <v>185</v>
      </c>
    </row>
    <row r="734" spans="2:65" s="14" customFormat="1">
      <c r="B734" s="174"/>
      <c r="D734" s="151" t="s">
        <v>193</v>
      </c>
      <c r="E734" s="175" t="s">
        <v>1</v>
      </c>
      <c r="F734" s="176" t="s">
        <v>265</v>
      </c>
      <c r="H734" s="177">
        <v>1404.634</v>
      </c>
      <c r="I734" s="178"/>
      <c r="L734" s="174"/>
      <c r="M734" s="179"/>
      <c r="T734" s="180"/>
      <c r="AT734" s="175" t="s">
        <v>193</v>
      </c>
      <c r="AU734" s="175" t="s">
        <v>92</v>
      </c>
      <c r="AV734" s="14" t="s">
        <v>191</v>
      </c>
      <c r="AW734" s="14" t="s">
        <v>32</v>
      </c>
      <c r="AX734" s="14" t="s">
        <v>84</v>
      </c>
      <c r="AY734" s="175" t="s">
        <v>185</v>
      </c>
    </row>
    <row r="735" spans="2:65" s="1" customFormat="1" ht="37.9" customHeight="1">
      <c r="B735" s="136"/>
      <c r="C735" s="137" t="s">
        <v>934</v>
      </c>
      <c r="D735" s="137" t="s">
        <v>187</v>
      </c>
      <c r="E735" s="138" t="s">
        <v>935</v>
      </c>
      <c r="F735" s="139" t="s">
        <v>936</v>
      </c>
      <c r="G735" s="140" t="s">
        <v>190</v>
      </c>
      <c r="H735" s="141">
        <v>171365.348</v>
      </c>
      <c r="I735" s="142"/>
      <c r="J735" s="143">
        <f>ROUND(I735*H735,2)</f>
        <v>0</v>
      </c>
      <c r="K735" s="139" t="s">
        <v>198</v>
      </c>
      <c r="L735" s="32"/>
      <c r="M735" s="144" t="s">
        <v>1</v>
      </c>
      <c r="N735" s="145" t="s">
        <v>42</v>
      </c>
      <c r="P735" s="146">
        <f>O735*H735</f>
        <v>0</v>
      </c>
      <c r="Q735" s="146">
        <v>0</v>
      </c>
      <c r="R735" s="146">
        <f>Q735*H735</f>
        <v>0</v>
      </c>
      <c r="S735" s="146">
        <v>0</v>
      </c>
      <c r="T735" s="147">
        <f>S735*H735</f>
        <v>0</v>
      </c>
      <c r="AR735" s="148" t="s">
        <v>191</v>
      </c>
      <c r="AT735" s="148" t="s">
        <v>187</v>
      </c>
      <c r="AU735" s="148" t="s">
        <v>92</v>
      </c>
      <c r="AY735" s="17" t="s">
        <v>185</v>
      </c>
      <c r="BE735" s="149">
        <f>IF(N735="základní",J735,0)</f>
        <v>0</v>
      </c>
      <c r="BF735" s="149">
        <f>IF(N735="snížená",J735,0)</f>
        <v>0</v>
      </c>
      <c r="BG735" s="149">
        <f>IF(N735="zákl. přenesená",J735,0)</f>
        <v>0</v>
      </c>
      <c r="BH735" s="149">
        <f>IF(N735="sníž. přenesená",J735,0)</f>
        <v>0</v>
      </c>
      <c r="BI735" s="149">
        <f>IF(N735="nulová",J735,0)</f>
        <v>0</v>
      </c>
      <c r="BJ735" s="17" t="s">
        <v>92</v>
      </c>
      <c r="BK735" s="149">
        <f>ROUND(I735*H735,2)</f>
        <v>0</v>
      </c>
      <c r="BL735" s="17" t="s">
        <v>191</v>
      </c>
      <c r="BM735" s="148" t="s">
        <v>937</v>
      </c>
    </row>
    <row r="736" spans="2:65" s="12" customFormat="1">
      <c r="B736" s="150"/>
      <c r="D736" s="151" t="s">
        <v>193</v>
      </c>
      <c r="E736" s="152" t="s">
        <v>1</v>
      </c>
      <c r="F736" s="153" t="s">
        <v>938</v>
      </c>
      <c r="H736" s="154">
        <v>171365.348</v>
      </c>
      <c r="I736" s="155"/>
      <c r="L736" s="150"/>
      <c r="M736" s="156"/>
      <c r="T736" s="157"/>
      <c r="AT736" s="152" t="s">
        <v>193</v>
      </c>
      <c r="AU736" s="152" t="s">
        <v>92</v>
      </c>
      <c r="AV736" s="12" t="s">
        <v>92</v>
      </c>
      <c r="AW736" s="12" t="s">
        <v>32</v>
      </c>
      <c r="AX736" s="12" t="s">
        <v>84</v>
      </c>
      <c r="AY736" s="152" t="s">
        <v>185</v>
      </c>
    </row>
    <row r="737" spans="2:65" s="1" customFormat="1" ht="37.9" customHeight="1">
      <c r="B737" s="136"/>
      <c r="C737" s="137" t="s">
        <v>939</v>
      </c>
      <c r="D737" s="137" t="s">
        <v>187</v>
      </c>
      <c r="E737" s="138" t="s">
        <v>940</v>
      </c>
      <c r="F737" s="139" t="s">
        <v>941</v>
      </c>
      <c r="G737" s="140" t="s">
        <v>190</v>
      </c>
      <c r="H737" s="141">
        <v>1404.634</v>
      </c>
      <c r="I737" s="142"/>
      <c r="J737" s="143">
        <f>ROUND(I737*H737,2)</f>
        <v>0</v>
      </c>
      <c r="K737" s="139" t="s">
        <v>198</v>
      </c>
      <c r="L737" s="32"/>
      <c r="M737" s="144" t="s">
        <v>1</v>
      </c>
      <c r="N737" s="145" t="s">
        <v>42</v>
      </c>
      <c r="P737" s="146">
        <f>O737*H737</f>
        <v>0</v>
      </c>
      <c r="Q737" s="146">
        <v>0</v>
      </c>
      <c r="R737" s="146">
        <f>Q737*H737</f>
        <v>0</v>
      </c>
      <c r="S737" s="146">
        <v>0</v>
      </c>
      <c r="T737" s="147">
        <f>S737*H737</f>
        <v>0</v>
      </c>
      <c r="AR737" s="148" t="s">
        <v>191</v>
      </c>
      <c r="AT737" s="148" t="s">
        <v>187</v>
      </c>
      <c r="AU737" s="148" t="s">
        <v>92</v>
      </c>
      <c r="AY737" s="17" t="s">
        <v>185</v>
      </c>
      <c r="BE737" s="149">
        <f>IF(N737="základní",J737,0)</f>
        <v>0</v>
      </c>
      <c r="BF737" s="149">
        <f>IF(N737="snížená",J737,0)</f>
        <v>0</v>
      </c>
      <c r="BG737" s="149">
        <f>IF(N737="zákl. přenesená",J737,0)</f>
        <v>0</v>
      </c>
      <c r="BH737" s="149">
        <f>IF(N737="sníž. přenesená",J737,0)</f>
        <v>0</v>
      </c>
      <c r="BI737" s="149">
        <f>IF(N737="nulová",J737,0)</f>
        <v>0</v>
      </c>
      <c r="BJ737" s="17" t="s">
        <v>92</v>
      </c>
      <c r="BK737" s="149">
        <f>ROUND(I737*H737,2)</f>
        <v>0</v>
      </c>
      <c r="BL737" s="17" t="s">
        <v>191</v>
      </c>
      <c r="BM737" s="148" t="s">
        <v>942</v>
      </c>
    </row>
    <row r="738" spans="2:65" s="1" customFormat="1" ht="44.25" customHeight="1">
      <c r="B738" s="136"/>
      <c r="C738" s="137" t="s">
        <v>943</v>
      </c>
      <c r="D738" s="137" t="s">
        <v>187</v>
      </c>
      <c r="E738" s="138" t="s">
        <v>944</v>
      </c>
      <c r="F738" s="139" t="s">
        <v>945</v>
      </c>
      <c r="G738" s="140" t="s">
        <v>190</v>
      </c>
      <c r="H738" s="141">
        <v>286.38099999999997</v>
      </c>
      <c r="I738" s="142"/>
      <c r="J738" s="143">
        <f>ROUND(I738*H738,2)</f>
        <v>0</v>
      </c>
      <c r="K738" s="139" t="s">
        <v>198</v>
      </c>
      <c r="L738" s="32"/>
      <c r="M738" s="144" t="s">
        <v>1</v>
      </c>
      <c r="N738" s="145" t="s">
        <v>42</v>
      </c>
      <c r="P738" s="146">
        <f>O738*H738</f>
        <v>0</v>
      </c>
      <c r="Q738" s="146">
        <v>0</v>
      </c>
      <c r="R738" s="146">
        <f>Q738*H738</f>
        <v>0</v>
      </c>
      <c r="S738" s="146">
        <v>0</v>
      </c>
      <c r="T738" s="147">
        <f>S738*H738</f>
        <v>0</v>
      </c>
      <c r="AR738" s="148" t="s">
        <v>191</v>
      </c>
      <c r="AT738" s="148" t="s">
        <v>187</v>
      </c>
      <c r="AU738" s="148" t="s">
        <v>92</v>
      </c>
      <c r="AY738" s="17" t="s">
        <v>185</v>
      </c>
      <c r="BE738" s="149">
        <f>IF(N738="základní",J738,0)</f>
        <v>0</v>
      </c>
      <c r="BF738" s="149">
        <f>IF(N738="snížená",J738,0)</f>
        <v>0</v>
      </c>
      <c r="BG738" s="149">
        <f>IF(N738="zákl. přenesená",J738,0)</f>
        <v>0</v>
      </c>
      <c r="BH738" s="149">
        <f>IF(N738="sníž. přenesená",J738,0)</f>
        <v>0</v>
      </c>
      <c r="BI738" s="149">
        <f>IF(N738="nulová",J738,0)</f>
        <v>0</v>
      </c>
      <c r="BJ738" s="17" t="s">
        <v>92</v>
      </c>
      <c r="BK738" s="149">
        <f>ROUND(I738*H738,2)</f>
        <v>0</v>
      </c>
      <c r="BL738" s="17" t="s">
        <v>191</v>
      </c>
      <c r="BM738" s="148" t="s">
        <v>946</v>
      </c>
    </row>
    <row r="739" spans="2:65" s="12" customFormat="1">
      <c r="B739" s="150"/>
      <c r="D739" s="151" t="s">
        <v>193</v>
      </c>
      <c r="E739" s="152" t="s">
        <v>1</v>
      </c>
      <c r="F739" s="153" t="s">
        <v>947</v>
      </c>
      <c r="H739" s="154">
        <v>135.876</v>
      </c>
      <c r="I739" s="155"/>
      <c r="L739" s="150"/>
      <c r="M739" s="156"/>
      <c r="T739" s="157"/>
      <c r="AT739" s="152" t="s">
        <v>193</v>
      </c>
      <c r="AU739" s="152" t="s">
        <v>92</v>
      </c>
      <c r="AV739" s="12" t="s">
        <v>92</v>
      </c>
      <c r="AW739" s="12" t="s">
        <v>32</v>
      </c>
      <c r="AX739" s="12" t="s">
        <v>76</v>
      </c>
      <c r="AY739" s="152" t="s">
        <v>185</v>
      </c>
    </row>
    <row r="740" spans="2:65" s="12" customFormat="1">
      <c r="B740" s="150"/>
      <c r="D740" s="151" t="s">
        <v>193</v>
      </c>
      <c r="E740" s="152" t="s">
        <v>1</v>
      </c>
      <c r="F740" s="153" t="s">
        <v>948</v>
      </c>
      <c r="H740" s="154">
        <v>150.505</v>
      </c>
      <c r="I740" s="155"/>
      <c r="L740" s="150"/>
      <c r="M740" s="156"/>
      <c r="T740" s="157"/>
      <c r="AT740" s="152" t="s">
        <v>193</v>
      </c>
      <c r="AU740" s="152" t="s">
        <v>92</v>
      </c>
      <c r="AV740" s="12" t="s">
        <v>92</v>
      </c>
      <c r="AW740" s="12" t="s">
        <v>32</v>
      </c>
      <c r="AX740" s="12" t="s">
        <v>76</v>
      </c>
      <c r="AY740" s="152" t="s">
        <v>185</v>
      </c>
    </row>
    <row r="741" spans="2:65" s="14" customFormat="1">
      <c r="B741" s="174"/>
      <c r="D741" s="151" t="s">
        <v>193</v>
      </c>
      <c r="E741" s="175" t="s">
        <v>1</v>
      </c>
      <c r="F741" s="176" t="s">
        <v>265</v>
      </c>
      <c r="H741" s="177">
        <v>286.38099999999997</v>
      </c>
      <c r="I741" s="178"/>
      <c r="L741" s="174"/>
      <c r="M741" s="179"/>
      <c r="T741" s="180"/>
      <c r="AT741" s="175" t="s">
        <v>193</v>
      </c>
      <c r="AU741" s="175" t="s">
        <v>92</v>
      </c>
      <c r="AV741" s="14" t="s">
        <v>191</v>
      </c>
      <c r="AW741" s="14" t="s">
        <v>32</v>
      </c>
      <c r="AX741" s="14" t="s">
        <v>84</v>
      </c>
      <c r="AY741" s="175" t="s">
        <v>185</v>
      </c>
    </row>
    <row r="742" spans="2:65" s="1" customFormat="1" ht="37.9" customHeight="1">
      <c r="B742" s="136"/>
      <c r="C742" s="137" t="s">
        <v>949</v>
      </c>
      <c r="D742" s="137" t="s">
        <v>187</v>
      </c>
      <c r="E742" s="138" t="s">
        <v>950</v>
      </c>
      <c r="F742" s="139" t="s">
        <v>951</v>
      </c>
      <c r="G742" s="140" t="s">
        <v>190</v>
      </c>
      <c r="H742" s="141">
        <v>8591.43</v>
      </c>
      <c r="I742" s="142"/>
      <c r="J742" s="143">
        <f>ROUND(I742*H742,2)</f>
        <v>0</v>
      </c>
      <c r="K742" s="139" t="s">
        <v>198</v>
      </c>
      <c r="L742" s="32"/>
      <c r="M742" s="144" t="s">
        <v>1</v>
      </c>
      <c r="N742" s="145" t="s">
        <v>42</v>
      </c>
      <c r="P742" s="146">
        <f>O742*H742</f>
        <v>0</v>
      </c>
      <c r="Q742" s="146">
        <v>0</v>
      </c>
      <c r="R742" s="146">
        <f>Q742*H742</f>
        <v>0</v>
      </c>
      <c r="S742" s="146">
        <v>0</v>
      </c>
      <c r="T742" s="147">
        <f>S742*H742</f>
        <v>0</v>
      </c>
      <c r="AR742" s="148" t="s">
        <v>191</v>
      </c>
      <c r="AT742" s="148" t="s">
        <v>187</v>
      </c>
      <c r="AU742" s="148" t="s">
        <v>92</v>
      </c>
      <c r="AY742" s="17" t="s">
        <v>185</v>
      </c>
      <c r="BE742" s="149">
        <f>IF(N742="základní",J742,0)</f>
        <v>0</v>
      </c>
      <c r="BF742" s="149">
        <f>IF(N742="snížená",J742,0)</f>
        <v>0</v>
      </c>
      <c r="BG742" s="149">
        <f>IF(N742="zákl. přenesená",J742,0)</f>
        <v>0</v>
      </c>
      <c r="BH742" s="149">
        <f>IF(N742="sníž. přenesená",J742,0)</f>
        <v>0</v>
      </c>
      <c r="BI742" s="149">
        <f>IF(N742="nulová",J742,0)</f>
        <v>0</v>
      </c>
      <c r="BJ742" s="17" t="s">
        <v>92</v>
      </c>
      <c r="BK742" s="149">
        <f>ROUND(I742*H742,2)</f>
        <v>0</v>
      </c>
      <c r="BL742" s="17" t="s">
        <v>191</v>
      </c>
      <c r="BM742" s="148" t="s">
        <v>952</v>
      </c>
    </row>
    <row r="743" spans="2:65" s="12" customFormat="1">
      <c r="B743" s="150"/>
      <c r="D743" s="151" t="s">
        <v>193</v>
      </c>
      <c r="E743" s="152" t="s">
        <v>1</v>
      </c>
      <c r="F743" s="153" t="s">
        <v>953</v>
      </c>
      <c r="H743" s="154">
        <v>8591.43</v>
      </c>
      <c r="I743" s="155"/>
      <c r="L743" s="150"/>
      <c r="M743" s="156"/>
      <c r="T743" s="157"/>
      <c r="AT743" s="152" t="s">
        <v>193</v>
      </c>
      <c r="AU743" s="152" t="s">
        <v>92</v>
      </c>
      <c r="AV743" s="12" t="s">
        <v>92</v>
      </c>
      <c r="AW743" s="12" t="s">
        <v>32</v>
      </c>
      <c r="AX743" s="12" t="s">
        <v>84</v>
      </c>
      <c r="AY743" s="152" t="s">
        <v>185</v>
      </c>
    </row>
    <row r="744" spans="2:65" s="1" customFormat="1" ht="37.9" customHeight="1">
      <c r="B744" s="136"/>
      <c r="C744" s="137" t="s">
        <v>954</v>
      </c>
      <c r="D744" s="137" t="s">
        <v>187</v>
      </c>
      <c r="E744" s="138" t="s">
        <v>955</v>
      </c>
      <c r="F744" s="139" t="s">
        <v>956</v>
      </c>
      <c r="G744" s="140" t="s">
        <v>190</v>
      </c>
      <c r="H744" s="141">
        <v>286.38099999999997</v>
      </c>
      <c r="I744" s="142"/>
      <c r="J744" s="143">
        <f>ROUND(I744*H744,2)</f>
        <v>0</v>
      </c>
      <c r="K744" s="139" t="s">
        <v>198</v>
      </c>
      <c r="L744" s="32"/>
      <c r="M744" s="144" t="s">
        <v>1</v>
      </c>
      <c r="N744" s="145" t="s">
        <v>42</v>
      </c>
      <c r="P744" s="146">
        <f>O744*H744</f>
        <v>0</v>
      </c>
      <c r="Q744" s="146">
        <v>0</v>
      </c>
      <c r="R744" s="146">
        <f>Q744*H744</f>
        <v>0</v>
      </c>
      <c r="S744" s="146">
        <v>0</v>
      </c>
      <c r="T744" s="147">
        <f>S744*H744</f>
        <v>0</v>
      </c>
      <c r="AR744" s="148" t="s">
        <v>191</v>
      </c>
      <c r="AT744" s="148" t="s">
        <v>187</v>
      </c>
      <c r="AU744" s="148" t="s">
        <v>92</v>
      </c>
      <c r="AY744" s="17" t="s">
        <v>185</v>
      </c>
      <c r="BE744" s="149">
        <f>IF(N744="základní",J744,0)</f>
        <v>0</v>
      </c>
      <c r="BF744" s="149">
        <f>IF(N744="snížená",J744,0)</f>
        <v>0</v>
      </c>
      <c r="BG744" s="149">
        <f>IF(N744="zákl. přenesená",J744,0)</f>
        <v>0</v>
      </c>
      <c r="BH744" s="149">
        <f>IF(N744="sníž. přenesená",J744,0)</f>
        <v>0</v>
      </c>
      <c r="BI744" s="149">
        <f>IF(N744="nulová",J744,0)</f>
        <v>0</v>
      </c>
      <c r="BJ744" s="17" t="s">
        <v>92</v>
      </c>
      <c r="BK744" s="149">
        <f>ROUND(I744*H744,2)</f>
        <v>0</v>
      </c>
      <c r="BL744" s="17" t="s">
        <v>191</v>
      </c>
      <c r="BM744" s="148" t="s">
        <v>957</v>
      </c>
    </row>
    <row r="745" spans="2:65" s="1" customFormat="1" ht="16.5" customHeight="1">
      <c r="B745" s="136"/>
      <c r="C745" s="137" t="s">
        <v>958</v>
      </c>
      <c r="D745" s="137" t="s">
        <v>187</v>
      </c>
      <c r="E745" s="138" t="s">
        <v>959</v>
      </c>
      <c r="F745" s="139" t="s">
        <v>960</v>
      </c>
      <c r="G745" s="140" t="s">
        <v>190</v>
      </c>
      <c r="H745" s="141">
        <v>1404.634</v>
      </c>
      <c r="I745" s="142"/>
      <c r="J745" s="143">
        <f>ROUND(I745*H745,2)</f>
        <v>0</v>
      </c>
      <c r="K745" s="139" t="s">
        <v>198</v>
      </c>
      <c r="L745" s="32"/>
      <c r="M745" s="144" t="s">
        <v>1</v>
      </c>
      <c r="N745" s="145" t="s">
        <v>42</v>
      </c>
      <c r="P745" s="146">
        <f>O745*H745</f>
        <v>0</v>
      </c>
      <c r="Q745" s="146">
        <v>0</v>
      </c>
      <c r="R745" s="146">
        <f>Q745*H745</f>
        <v>0</v>
      </c>
      <c r="S745" s="146">
        <v>0</v>
      </c>
      <c r="T745" s="147">
        <f>S745*H745</f>
        <v>0</v>
      </c>
      <c r="AR745" s="148" t="s">
        <v>191</v>
      </c>
      <c r="AT745" s="148" t="s">
        <v>187</v>
      </c>
      <c r="AU745" s="148" t="s">
        <v>92</v>
      </c>
      <c r="AY745" s="17" t="s">
        <v>185</v>
      </c>
      <c r="BE745" s="149">
        <f>IF(N745="základní",J745,0)</f>
        <v>0</v>
      </c>
      <c r="BF745" s="149">
        <f>IF(N745="snížená",J745,0)</f>
        <v>0</v>
      </c>
      <c r="BG745" s="149">
        <f>IF(N745="zákl. přenesená",J745,0)</f>
        <v>0</v>
      </c>
      <c r="BH745" s="149">
        <f>IF(N745="sníž. přenesená",J745,0)</f>
        <v>0</v>
      </c>
      <c r="BI745" s="149">
        <f>IF(N745="nulová",J745,0)</f>
        <v>0</v>
      </c>
      <c r="BJ745" s="17" t="s">
        <v>92</v>
      </c>
      <c r="BK745" s="149">
        <f>ROUND(I745*H745,2)</f>
        <v>0</v>
      </c>
      <c r="BL745" s="17" t="s">
        <v>191</v>
      </c>
      <c r="BM745" s="148" t="s">
        <v>961</v>
      </c>
    </row>
    <row r="746" spans="2:65" s="1" customFormat="1" ht="16.5" customHeight="1">
      <c r="B746" s="136"/>
      <c r="C746" s="137" t="s">
        <v>962</v>
      </c>
      <c r="D746" s="137" t="s">
        <v>187</v>
      </c>
      <c r="E746" s="138" t="s">
        <v>963</v>
      </c>
      <c r="F746" s="139" t="s">
        <v>964</v>
      </c>
      <c r="G746" s="140" t="s">
        <v>190</v>
      </c>
      <c r="H746" s="141">
        <v>171365.348</v>
      </c>
      <c r="I746" s="142"/>
      <c r="J746" s="143">
        <f>ROUND(I746*H746,2)</f>
        <v>0</v>
      </c>
      <c r="K746" s="139" t="s">
        <v>198</v>
      </c>
      <c r="L746" s="32"/>
      <c r="M746" s="144" t="s">
        <v>1</v>
      </c>
      <c r="N746" s="145" t="s">
        <v>42</v>
      </c>
      <c r="P746" s="146">
        <f>O746*H746</f>
        <v>0</v>
      </c>
      <c r="Q746" s="146">
        <v>0</v>
      </c>
      <c r="R746" s="146">
        <f>Q746*H746</f>
        <v>0</v>
      </c>
      <c r="S746" s="146">
        <v>0</v>
      </c>
      <c r="T746" s="147">
        <f>S746*H746</f>
        <v>0</v>
      </c>
      <c r="AR746" s="148" t="s">
        <v>191</v>
      </c>
      <c r="AT746" s="148" t="s">
        <v>187</v>
      </c>
      <c r="AU746" s="148" t="s">
        <v>92</v>
      </c>
      <c r="AY746" s="17" t="s">
        <v>185</v>
      </c>
      <c r="BE746" s="149">
        <f>IF(N746="základní",J746,0)</f>
        <v>0</v>
      </c>
      <c r="BF746" s="149">
        <f>IF(N746="snížená",J746,0)</f>
        <v>0</v>
      </c>
      <c r="BG746" s="149">
        <f>IF(N746="zákl. přenesená",J746,0)</f>
        <v>0</v>
      </c>
      <c r="BH746" s="149">
        <f>IF(N746="sníž. přenesená",J746,0)</f>
        <v>0</v>
      </c>
      <c r="BI746" s="149">
        <f>IF(N746="nulová",J746,0)</f>
        <v>0</v>
      </c>
      <c r="BJ746" s="17" t="s">
        <v>92</v>
      </c>
      <c r="BK746" s="149">
        <f>ROUND(I746*H746,2)</f>
        <v>0</v>
      </c>
      <c r="BL746" s="17" t="s">
        <v>191</v>
      </c>
      <c r="BM746" s="148" t="s">
        <v>965</v>
      </c>
    </row>
    <row r="747" spans="2:65" s="1" customFormat="1" ht="21.75" customHeight="1">
      <c r="B747" s="136"/>
      <c r="C747" s="137" t="s">
        <v>966</v>
      </c>
      <c r="D747" s="137" t="s">
        <v>187</v>
      </c>
      <c r="E747" s="138" t="s">
        <v>967</v>
      </c>
      <c r="F747" s="139" t="s">
        <v>968</v>
      </c>
      <c r="G747" s="140" t="s">
        <v>190</v>
      </c>
      <c r="H747" s="141">
        <v>1404.634</v>
      </c>
      <c r="I747" s="142"/>
      <c r="J747" s="143">
        <f>ROUND(I747*H747,2)</f>
        <v>0</v>
      </c>
      <c r="K747" s="139" t="s">
        <v>198</v>
      </c>
      <c r="L747" s="32"/>
      <c r="M747" s="144" t="s">
        <v>1</v>
      </c>
      <c r="N747" s="145" t="s">
        <v>42</v>
      </c>
      <c r="P747" s="146">
        <f>O747*H747</f>
        <v>0</v>
      </c>
      <c r="Q747" s="146">
        <v>0</v>
      </c>
      <c r="R747" s="146">
        <f>Q747*H747</f>
        <v>0</v>
      </c>
      <c r="S747" s="146">
        <v>0</v>
      </c>
      <c r="T747" s="147">
        <f>S747*H747</f>
        <v>0</v>
      </c>
      <c r="AR747" s="148" t="s">
        <v>191</v>
      </c>
      <c r="AT747" s="148" t="s">
        <v>187</v>
      </c>
      <c r="AU747" s="148" t="s">
        <v>92</v>
      </c>
      <c r="AY747" s="17" t="s">
        <v>185</v>
      </c>
      <c r="BE747" s="149">
        <f>IF(N747="základní",J747,0)</f>
        <v>0</v>
      </c>
      <c r="BF747" s="149">
        <f>IF(N747="snížená",J747,0)</f>
        <v>0</v>
      </c>
      <c r="BG747" s="149">
        <f>IF(N747="zákl. přenesená",J747,0)</f>
        <v>0</v>
      </c>
      <c r="BH747" s="149">
        <f>IF(N747="sníž. přenesená",J747,0)</f>
        <v>0</v>
      </c>
      <c r="BI747" s="149">
        <f>IF(N747="nulová",J747,0)</f>
        <v>0</v>
      </c>
      <c r="BJ747" s="17" t="s">
        <v>92</v>
      </c>
      <c r="BK747" s="149">
        <f>ROUND(I747*H747,2)</f>
        <v>0</v>
      </c>
      <c r="BL747" s="17" t="s">
        <v>191</v>
      </c>
      <c r="BM747" s="148" t="s">
        <v>969</v>
      </c>
    </row>
    <row r="748" spans="2:65" s="1" customFormat="1" ht="16.5" customHeight="1">
      <c r="B748" s="136"/>
      <c r="C748" s="137" t="s">
        <v>970</v>
      </c>
      <c r="D748" s="137" t="s">
        <v>187</v>
      </c>
      <c r="E748" s="138" t="s">
        <v>971</v>
      </c>
      <c r="F748" s="139" t="s">
        <v>972</v>
      </c>
      <c r="G748" s="140" t="s">
        <v>546</v>
      </c>
      <c r="H748" s="141">
        <v>6</v>
      </c>
      <c r="I748" s="142"/>
      <c r="J748" s="143">
        <f>ROUND(I748*H748,2)</f>
        <v>0</v>
      </c>
      <c r="K748" s="139" t="s">
        <v>198</v>
      </c>
      <c r="L748" s="32"/>
      <c r="M748" s="144" t="s">
        <v>1</v>
      </c>
      <c r="N748" s="145" t="s">
        <v>42</v>
      </c>
      <c r="P748" s="146">
        <f>O748*H748</f>
        <v>0</v>
      </c>
      <c r="Q748" s="146">
        <v>0</v>
      </c>
      <c r="R748" s="146">
        <f>Q748*H748</f>
        <v>0</v>
      </c>
      <c r="S748" s="146">
        <v>0</v>
      </c>
      <c r="T748" s="147">
        <f>S748*H748</f>
        <v>0</v>
      </c>
      <c r="AR748" s="148" t="s">
        <v>191</v>
      </c>
      <c r="AT748" s="148" t="s">
        <v>187</v>
      </c>
      <c r="AU748" s="148" t="s">
        <v>92</v>
      </c>
      <c r="AY748" s="17" t="s">
        <v>185</v>
      </c>
      <c r="BE748" s="149">
        <f>IF(N748="základní",J748,0)</f>
        <v>0</v>
      </c>
      <c r="BF748" s="149">
        <f>IF(N748="snížená",J748,0)</f>
        <v>0</v>
      </c>
      <c r="BG748" s="149">
        <f>IF(N748="zákl. přenesená",J748,0)</f>
        <v>0</v>
      </c>
      <c r="BH748" s="149">
        <f>IF(N748="sníž. přenesená",J748,0)</f>
        <v>0</v>
      </c>
      <c r="BI748" s="149">
        <f>IF(N748="nulová",J748,0)</f>
        <v>0</v>
      </c>
      <c r="BJ748" s="17" t="s">
        <v>92</v>
      </c>
      <c r="BK748" s="149">
        <f>ROUND(I748*H748,2)</f>
        <v>0</v>
      </c>
      <c r="BL748" s="17" t="s">
        <v>191</v>
      </c>
      <c r="BM748" s="148" t="s">
        <v>973</v>
      </c>
    </row>
    <row r="749" spans="2:65" s="12" customFormat="1">
      <c r="B749" s="150"/>
      <c r="D749" s="151" t="s">
        <v>193</v>
      </c>
      <c r="E749" s="152" t="s">
        <v>1</v>
      </c>
      <c r="F749" s="153" t="s">
        <v>974</v>
      </c>
      <c r="H749" s="154">
        <v>6</v>
      </c>
      <c r="I749" s="155"/>
      <c r="L749" s="150"/>
      <c r="M749" s="156"/>
      <c r="T749" s="157"/>
      <c r="AT749" s="152" t="s">
        <v>193</v>
      </c>
      <c r="AU749" s="152" t="s">
        <v>92</v>
      </c>
      <c r="AV749" s="12" t="s">
        <v>92</v>
      </c>
      <c r="AW749" s="12" t="s">
        <v>32</v>
      </c>
      <c r="AX749" s="12" t="s">
        <v>84</v>
      </c>
      <c r="AY749" s="152" t="s">
        <v>185</v>
      </c>
    </row>
    <row r="750" spans="2:65" s="1" customFormat="1" ht="24.2" customHeight="1">
      <c r="B750" s="136"/>
      <c r="C750" s="137" t="s">
        <v>975</v>
      </c>
      <c r="D750" s="137" t="s">
        <v>187</v>
      </c>
      <c r="E750" s="138" t="s">
        <v>976</v>
      </c>
      <c r="F750" s="139" t="s">
        <v>977</v>
      </c>
      <c r="G750" s="140" t="s">
        <v>546</v>
      </c>
      <c r="H750" s="141">
        <v>128</v>
      </c>
      <c r="I750" s="142"/>
      <c r="J750" s="143">
        <f>ROUND(I750*H750,2)</f>
        <v>0</v>
      </c>
      <c r="K750" s="139" t="s">
        <v>198</v>
      </c>
      <c r="L750" s="32"/>
      <c r="M750" s="144" t="s">
        <v>1</v>
      </c>
      <c r="N750" s="145" t="s">
        <v>42</v>
      </c>
      <c r="P750" s="146">
        <f>O750*H750</f>
        <v>0</v>
      </c>
      <c r="Q750" s="146">
        <v>0</v>
      </c>
      <c r="R750" s="146">
        <f>Q750*H750</f>
        <v>0</v>
      </c>
      <c r="S750" s="146">
        <v>0</v>
      </c>
      <c r="T750" s="147">
        <f>S750*H750</f>
        <v>0</v>
      </c>
      <c r="AR750" s="148" t="s">
        <v>191</v>
      </c>
      <c r="AT750" s="148" t="s">
        <v>187</v>
      </c>
      <c r="AU750" s="148" t="s">
        <v>92</v>
      </c>
      <c r="AY750" s="17" t="s">
        <v>185</v>
      </c>
      <c r="BE750" s="149">
        <f>IF(N750="základní",J750,0)</f>
        <v>0</v>
      </c>
      <c r="BF750" s="149">
        <f>IF(N750="snížená",J750,0)</f>
        <v>0</v>
      </c>
      <c r="BG750" s="149">
        <f>IF(N750="zákl. přenesená",J750,0)</f>
        <v>0</v>
      </c>
      <c r="BH750" s="149">
        <f>IF(N750="sníž. přenesená",J750,0)</f>
        <v>0</v>
      </c>
      <c r="BI750" s="149">
        <f>IF(N750="nulová",J750,0)</f>
        <v>0</v>
      </c>
      <c r="BJ750" s="17" t="s">
        <v>92</v>
      </c>
      <c r="BK750" s="149">
        <f>ROUND(I750*H750,2)</f>
        <v>0</v>
      </c>
      <c r="BL750" s="17" t="s">
        <v>191</v>
      </c>
      <c r="BM750" s="148" t="s">
        <v>978</v>
      </c>
    </row>
    <row r="751" spans="2:65" s="12" customFormat="1">
      <c r="B751" s="150"/>
      <c r="D751" s="151" t="s">
        <v>193</v>
      </c>
      <c r="E751" s="152" t="s">
        <v>1</v>
      </c>
      <c r="F751" s="153" t="s">
        <v>979</v>
      </c>
      <c r="H751" s="154">
        <v>128</v>
      </c>
      <c r="I751" s="155"/>
      <c r="L751" s="150"/>
      <c r="M751" s="156"/>
      <c r="T751" s="157"/>
      <c r="AT751" s="152" t="s">
        <v>193</v>
      </c>
      <c r="AU751" s="152" t="s">
        <v>92</v>
      </c>
      <c r="AV751" s="12" t="s">
        <v>92</v>
      </c>
      <c r="AW751" s="12" t="s">
        <v>32</v>
      </c>
      <c r="AX751" s="12" t="s">
        <v>84</v>
      </c>
      <c r="AY751" s="152" t="s">
        <v>185</v>
      </c>
    </row>
    <row r="752" spans="2:65" s="1" customFormat="1" ht="16.5" customHeight="1">
      <c r="B752" s="136"/>
      <c r="C752" s="137" t="s">
        <v>980</v>
      </c>
      <c r="D752" s="137" t="s">
        <v>187</v>
      </c>
      <c r="E752" s="138" t="s">
        <v>981</v>
      </c>
      <c r="F752" s="139" t="s">
        <v>982</v>
      </c>
      <c r="G752" s="140" t="s">
        <v>546</v>
      </c>
      <c r="H752" s="141">
        <v>6</v>
      </c>
      <c r="I752" s="142"/>
      <c r="J752" s="143">
        <f>ROUND(I752*H752,2)</f>
        <v>0</v>
      </c>
      <c r="K752" s="139" t="s">
        <v>198</v>
      </c>
      <c r="L752" s="32"/>
      <c r="M752" s="144" t="s">
        <v>1</v>
      </c>
      <c r="N752" s="145" t="s">
        <v>42</v>
      </c>
      <c r="P752" s="146">
        <f>O752*H752</f>
        <v>0</v>
      </c>
      <c r="Q752" s="146">
        <v>0</v>
      </c>
      <c r="R752" s="146">
        <f>Q752*H752</f>
        <v>0</v>
      </c>
      <c r="S752" s="146">
        <v>0</v>
      </c>
      <c r="T752" s="147">
        <f>S752*H752</f>
        <v>0</v>
      </c>
      <c r="AR752" s="148" t="s">
        <v>191</v>
      </c>
      <c r="AT752" s="148" t="s">
        <v>187</v>
      </c>
      <c r="AU752" s="148" t="s">
        <v>92</v>
      </c>
      <c r="AY752" s="17" t="s">
        <v>185</v>
      </c>
      <c r="BE752" s="149">
        <f>IF(N752="základní",J752,0)</f>
        <v>0</v>
      </c>
      <c r="BF752" s="149">
        <f>IF(N752="snížená",J752,0)</f>
        <v>0</v>
      </c>
      <c r="BG752" s="149">
        <f>IF(N752="zákl. přenesená",J752,0)</f>
        <v>0</v>
      </c>
      <c r="BH752" s="149">
        <f>IF(N752="sníž. přenesená",J752,0)</f>
        <v>0</v>
      </c>
      <c r="BI752" s="149">
        <f>IF(N752="nulová",J752,0)</f>
        <v>0</v>
      </c>
      <c r="BJ752" s="17" t="s">
        <v>92</v>
      </c>
      <c r="BK752" s="149">
        <f>ROUND(I752*H752,2)</f>
        <v>0</v>
      </c>
      <c r="BL752" s="17" t="s">
        <v>191</v>
      </c>
      <c r="BM752" s="148" t="s">
        <v>983</v>
      </c>
    </row>
    <row r="753" spans="2:65" s="1" customFormat="1" ht="24.2" customHeight="1">
      <c r="B753" s="136"/>
      <c r="C753" s="137" t="s">
        <v>984</v>
      </c>
      <c r="D753" s="137" t="s">
        <v>187</v>
      </c>
      <c r="E753" s="138" t="s">
        <v>985</v>
      </c>
      <c r="F753" s="139" t="s">
        <v>986</v>
      </c>
      <c r="G753" s="140" t="s">
        <v>190</v>
      </c>
      <c r="H753" s="141">
        <v>1805.087</v>
      </c>
      <c r="I753" s="142"/>
      <c r="J753" s="143">
        <f>ROUND(I753*H753,2)</f>
        <v>0</v>
      </c>
      <c r="K753" s="139" t="s">
        <v>198</v>
      </c>
      <c r="L753" s="32"/>
      <c r="M753" s="144" t="s">
        <v>1</v>
      </c>
      <c r="N753" s="145" t="s">
        <v>42</v>
      </c>
      <c r="P753" s="146">
        <f>O753*H753</f>
        <v>0</v>
      </c>
      <c r="Q753" s="146">
        <v>4.0000000000000003E-5</v>
      </c>
      <c r="R753" s="146">
        <f>Q753*H753</f>
        <v>7.220348E-2</v>
      </c>
      <c r="S753" s="146">
        <v>0</v>
      </c>
      <c r="T753" s="147">
        <f>S753*H753</f>
        <v>0</v>
      </c>
      <c r="AR753" s="148" t="s">
        <v>191</v>
      </c>
      <c r="AT753" s="148" t="s">
        <v>187</v>
      </c>
      <c r="AU753" s="148" t="s">
        <v>92</v>
      </c>
      <c r="AY753" s="17" t="s">
        <v>185</v>
      </c>
      <c r="BE753" s="149">
        <f>IF(N753="základní",J753,0)</f>
        <v>0</v>
      </c>
      <c r="BF753" s="149">
        <f>IF(N753="snížená",J753,0)</f>
        <v>0</v>
      </c>
      <c r="BG753" s="149">
        <f>IF(N753="zákl. přenesená",J753,0)</f>
        <v>0</v>
      </c>
      <c r="BH753" s="149">
        <f>IF(N753="sníž. přenesená",J753,0)</f>
        <v>0</v>
      </c>
      <c r="BI753" s="149">
        <f>IF(N753="nulová",J753,0)</f>
        <v>0</v>
      </c>
      <c r="BJ753" s="17" t="s">
        <v>92</v>
      </c>
      <c r="BK753" s="149">
        <f>ROUND(I753*H753,2)</f>
        <v>0</v>
      </c>
      <c r="BL753" s="17" t="s">
        <v>191</v>
      </c>
      <c r="BM753" s="148" t="s">
        <v>987</v>
      </c>
    </row>
    <row r="754" spans="2:65" s="12" customFormat="1">
      <c r="B754" s="150"/>
      <c r="D754" s="151" t="s">
        <v>193</v>
      </c>
      <c r="E754" s="152" t="s">
        <v>1</v>
      </c>
      <c r="F754" s="153" t="s">
        <v>988</v>
      </c>
      <c r="H754" s="154">
        <v>1805.087</v>
      </c>
      <c r="I754" s="155"/>
      <c r="L754" s="150"/>
      <c r="M754" s="156"/>
      <c r="T754" s="157"/>
      <c r="AT754" s="152" t="s">
        <v>193</v>
      </c>
      <c r="AU754" s="152" t="s">
        <v>92</v>
      </c>
      <c r="AV754" s="12" t="s">
        <v>92</v>
      </c>
      <c r="AW754" s="12" t="s">
        <v>32</v>
      </c>
      <c r="AX754" s="12" t="s">
        <v>84</v>
      </c>
      <c r="AY754" s="152" t="s">
        <v>185</v>
      </c>
    </row>
    <row r="755" spans="2:65" s="1" customFormat="1" ht="24.2" customHeight="1">
      <c r="B755" s="136"/>
      <c r="C755" s="137" t="s">
        <v>989</v>
      </c>
      <c r="D755" s="137" t="s">
        <v>187</v>
      </c>
      <c r="E755" s="138" t="s">
        <v>990</v>
      </c>
      <c r="F755" s="139" t="s">
        <v>991</v>
      </c>
      <c r="G755" s="140" t="s">
        <v>546</v>
      </c>
      <c r="H755" s="141">
        <v>37.200000000000003</v>
      </c>
      <c r="I755" s="142"/>
      <c r="J755" s="143">
        <f>ROUND(I755*H755,2)</f>
        <v>0</v>
      </c>
      <c r="K755" s="139" t="s">
        <v>198</v>
      </c>
      <c r="L755" s="32"/>
      <c r="M755" s="144" t="s">
        <v>1</v>
      </c>
      <c r="N755" s="145" t="s">
        <v>42</v>
      </c>
      <c r="P755" s="146">
        <f>O755*H755</f>
        <v>0</v>
      </c>
      <c r="Q755" s="146">
        <v>5.1999999999999998E-3</v>
      </c>
      <c r="R755" s="146">
        <f>Q755*H755</f>
        <v>0.19344</v>
      </c>
      <c r="S755" s="146">
        <v>0</v>
      </c>
      <c r="T755" s="147">
        <f>S755*H755</f>
        <v>0</v>
      </c>
      <c r="AR755" s="148" t="s">
        <v>191</v>
      </c>
      <c r="AT755" s="148" t="s">
        <v>187</v>
      </c>
      <c r="AU755" s="148" t="s">
        <v>92</v>
      </c>
      <c r="AY755" s="17" t="s">
        <v>185</v>
      </c>
      <c r="BE755" s="149">
        <f>IF(N755="základní",J755,0)</f>
        <v>0</v>
      </c>
      <c r="BF755" s="149">
        <f>IF(N755="snížená",J755,0)</f>
        <v>0</v>
      </c>
      <c r="BG755" s="149">
        <f>IF(N755="zákl. přenesená",J755,0)</f>
        <v>0</v>
      </c>
      <c r="BH755" s="149">
        <f>IF(N755="sníž. přenesená",J755,0)</f>
        <v>0</v>
      </c>
      <c r="BI755" s="149">
        <f>IF(N755="nulová",J755,0)</f>
        <v>0</v>
      </c>
      <c r="BJ755" s="17" t="s">
        <v>92</v>
      </c>
      <c r="BK755" s="149">
        <f>ROUND(I755*H755,2)</f>
        <v>0</v>
      </c>
      <c r="BL755" s="17" t="s">
        <v>191</v>
      </c>
      <c r="BM755" s="148" t="s">
        <v>992</v>
      </c>
    </row>
    <row r="756" spans="2:65" s="12" customFormat="1">
      <c r="B756" s="150"/>
      <c r="D756" s="151" t="s">
        <v>193</v>
      </c>
      <c r="E756" s="152" t="s">
        <v>1</v>
      </c>
      <c r="F756" s="153" t="s">
        <v>993</v>
      </c>
      <c r="H756" s="154">
        <v>37.200000000000003</v>
      </c>
      <c r="I756" s="155"/>
      <c r="L756" s="150"/>
      <c r="M756" s="156"/>
      <c r="T756" s="157"/>
      <c r="AT756" s="152" t="s">
        <v>193</v>
      </c>
      <c r="AU756" s="152" t="s">
        <v>92</v>
      </c>
      <c r="AV756" s="12" t="s">
        <v>92</v>
      </c>
      <c r="AW756" s="12" t="s">
        <v>32</v>
      </c>
      <c r="AX756" s="12" t="s">
        <v>84</v>
      </c>
      <c r="AY756" s="152" t="s">
        <v>185</v>
      </c>
    </row>
    <row r="757" spans="2:65" s="1" customFormat="1" ht="16.5" customHeight="1">
      <c r="B757" s="136"/>
      <c r="C757" s="158" t="s">
        <v>994</v>
      </c>
      <c r="D757" s="158" t="s">
        <v>231</v>
      </c>
      <c r="E757" s="159" t="s">
        <v>995</v>
      </c>
      <c r="F757" s="160" t="s">
        <v>996</v>
      </c>
      <c r="G757" s="161" t="s">
        <v>546</v>
      </c>
      <c r="H757" s="162">
        <v>37.200000000000003</v>
      </c>
      <c r="I757" s="163"/>
      <c r="J757" s="164">
        <f>ROUND(I757*H757,2)</f>
        <v>0</v>
      </c>
      <c r="K757" s="160" t="s">
        <v>198</v>
      </c>
      <c r="L757" s="165"/>
      <c r="M757" s="166" t="s">
        <v>1</v>
      </c>
      <c r="N757" s="167" t="s">
        <v>42</v>
      </c>
      <c r="P757" s="146">
        <f>O757*H757</f>
        <v>0</v>
      </c>
      <c r="Q757" s="146">
        <v>1.82E-3</v>
      </c>
      <c r="R757" s="146">
        <f>Q757*H757</f>
        <v>6.7704E-2</v>
      </c>
      <c r="S757" s="146">
        <v>0</v>
      </c>
      <c r="T757" s="147">
        <f>S757*H757</f>
        <v>0</v>
      </c>
      <c r="AR757" s="148" t="s">
        <v>222</v>
      </c>
      <c r="AT757" s="148" t="s">
        <v>231</v>
      </c>
      <c r="AU757" s="148" t="s">
        <v>92</v>
      </c>
      <c r="AY757" s="17" t="s">
        <v>185</v>
      </c>
      <c r="BE757" s="149">
        <f>IF(N757="základní",J757,0)</f>
        <v>0</v>
      </c>
      <c r="BF757" s="149">
        <f>IF(N757="snížená",J757,0)</f>
        <v>0</v>
      </c>
      <c r="BG757" s="149">
        <f>IF(N757="zákl. přenesená",J757,0)</f>
        <v>0</v>
      </c>
      <c r="BH757" s="149">
        <f>IF(N757="sníž. přenesená",J757,0)</f>
        <v>0</v>
      </c>
      <c r="BI757" s="149">
        <f>IF(N757="nulová",J757,0)</f>
        <v>0</v>
      </c>
      <c r="BJ757" s="17" t="s">
        <v>92</v>
      </c>
      <c r="BK757" s="149">
        <f>ROUND(I757*H757,2)</f>
        <v>0</v>
      </c>
      <c r="BL757" s="17" t="s">
        <v>191</v>
      </c>
      <c r="BM757" s="148" t="s">
        <v>997</v>
      </c>
    </row>
    <row r="758" spans="2:65" s="1" customFormat="1" ht="16.5" customHeight="1">
      <c r="B758" s="136"/>
      <c r="C758" s="137" t="s">
        <v>998</v>
      </c>
      <c r="D758" s="137" t="s">
        <v>187</v>
      </c>
      <c r="E758" s="138" t="s">
        <v>999</v>
      </c>
      <c r="F758" s="139" t="s">
        <v>1000</v>
      </c>
      <c r="G758" s="140" t="s">
        <v>365</v>
      </c>
      <c r="H758" s="141">
        <v>6</v>
      </c>
      <c r="I758" s="142"/>
      <c r="J758" s="143">
        <f>ROUND(I758*H758,2)</f>
        <v>0</v>
      </c>
      <c r="K758" s="139" t="s">
        <v>198</v>
      </c>
      <c r="L758" s="32"/>
      <c r="M758" s="144" t="s">
        <v>1</v>
      </c>
      <c r="N758" s="145" t="s">
        <v>42</v>
      </c>
      <c r="P758" s="146">
        <f>O758*H758</f>
        <v>0</v>
      </c>
      <c r="Q758" s="146">
        <v>1.1E-4</v>
      </c>
      <c r="R758" s="146">
        <f>Q758*H758</f>
        <v>6.6E-4</v>
      </c>
      <c r="S758" s="146">
        <v>0</v>
      </c>
      <c r="T758" s="147">
        <f>S758*H758</f>
        <v>0</v>
      </c>
      <c r="AR758" s="148" t="s">
        <v>191</v>
      </c>
      <c r="AT758" s="148" t="s">
        <v>187</v>
      </c>
      <c r="AU758" s="148" t="s">
        <v>92</v>
      </c>
      <c r="AY758" s="17" t="s">
        <v>185</v>
      </c>
      <c r="BE758" s="149">
        <f>IF(N758="základní",J758,0)</f>
        <v>0</v>
      </c>
      <c r="BF758" s="149">
        <f>IF(N758="snížená",J758,0)</f>
        <v>0</v>
      </c>
      <c r="BG758" s="149">
        <f>IF(N758="zákl. přenesená",J758,0)</f>
        <v>0</v>
      </c>
      <c r="BH758" s="149">
        <f>IF(N758="sníž. přenesená",J758,0)</f>
        <v>0</v>
      </c>
      <c r="BI758" s="149">
        <f>IF(N758="nulová",J758,0)</f>
        <v>0</v>
      </c>
      <c r="BJ758" s="17" t="s">
        <v>92</v>
      </c>
      <c r="BK758" s="149">
        <f>ROUND(I758*H758,2)</f>
        <v>0</v>
      </c>
      <c r="BL758" s="17" t="s">
        <v>191</v>
      </c>
      <c r="BM758" s="148" t="s">
        <v>1001</v>
      </c>
    </row>
    <row r="759" spans="2:65" s="12" customFormat="1">
      <c r="B759" s="150"/>
      <c r="D759" s="151" t="s">
        <v>193</v>
      </c>
      <c r="E759" s="152" t="s">
        <v>1</v>
      </c>
      <c r="F759" s="153" t="s">
        <v>1002</v>
      </c>
      <c r="H759" s="154">
        <v>6</v>
      </c>
      <c r="I759" s="155"/>
      <c r="L759" s="150"/>
      <c r="M759" s="156"/>
      <c r="T759" s="157"/>
      <c r="AT759" s="152" t="s">
        <v>193</v>
      </c>
      <c r="AU759" s="152" t="s">
        <v>92</v>
      </c>
      <c r="AV759" s="12" t="s">
        <v>92</v>
      </c>
      <c r="AW759" s="12" t="s">
        <v>32</v>
      </c>
      <c r="AX759" s="12" t="s">
        <v>84</v>
      </c>
      <c r="AY759" s="152" t="s">
        <v>185</v>
      </c>
    </row>
    <row r="760" spans="2:65" s="1" customFormat="1" ht="21.75" customHeight="1">
      <c r="B760" s="136"/>
      <c r="C760" s="158" t="s">
        <v>1003</v>
      </c>
      <c r="D760" s="158" t="s">
        <v>231</v>
      </c>
      <c r="E760" s="159" t="s">
        <v>1004</v>
      </c>
      <c r="F760" s="160" t="s">
        <v>1005</v>
      </c>
      <c r="G760" s="161" t="s">
        <v>365</v>
      </c>
      <c r="H760" s="162">
        <v>4</v>
      </c>
      <c r="I760" s="163"/>
      <c r="J760" s="164">
        <f>ROUND(I760*H760,2)</f>
        <v>0</v>
      </c>
      <c r="K760" s="160" t="s">
        <v>198</v>
      </c>
      <c r="L760" s="165"/>
      <c r="M760" s="166" t="s">
        <v>1</v>
      </c>
      <c r="N760" s="167" t="s">
        <v>42</v>
      </c>
      <c r="P760" s="146">
        <f>O760*H760</f>
        <v>0</v>
      </c>
      <c r="Q760" s="146">
        <v>1.0699999999999999E-2</v>
      </c>
      <c r="R760" s="146">
        <f>Q760*H760</f>
        <v>4.2799999999999998E-2</v>
      </c>
      <c r="S760" s="146">
        <v>0</v>
      </c>
      <c r="T760" s="147">
        <f>S760*H760</f>
        <v>0</v>
      </c>
      <c r="AR760" s="148" t="s">
        <v>222</v>
      </c>
      <c r="AT760" s="148" t="s">
        <v>231</v>
      </c>
      <c r="AU760" s="148" t="s">
        <v>92</v>
      </c>
      <c r="AY760" s="17" t="s">
        <v>185</v>
      </c>
      <c r="BE760" s="149">
        <f>IF(N760="základní",J760,0)</f>
        <v>0</v>
      </c>
      <c r="BF760" s="149">
        <f>IF(N760="snížená",J760,0)</f>
        <v>0</v>
      </c>
      <c r="BG760" s="149">
        <f>IF(N760="zákl. přenesená",J760,0)</f>
        <v>0</v>
      </c>
      <c r="BH760" s="149">
        <f>IF(N760="sníž. přenesená",J760,0)</f>
        <v>0</v>
      </c>
      <c r="BI760" s="149">
        <f>IF(N760="nulová",J760,0)</f>
        <v>0</v>
      </c>
      <c r="BJ760" s="17" t="s">
        <v>92</v>
      </c>
      <c r="BK760" s="149">
        <f>ROUND(I760*H760,2)</f>
        <v>0</v>
      </c>
      <c r="BL760" s="17" t="s">
        <v>191</v>
      </c>
      <c r="BM760" s="148" t="s">
        <v>1006</v>
      </c>
    </row>
    <row r="761" spans="2:65" s="1" customFormat="1" ht="21.75" customHeight="1">
      <c r="B761" s="136"/>
      <c r="C761" s="158" t="s">
        <v>1007</v>
      </c>
      <c r="D761" s="158" t="s">
        <v>231</v>
      </c>
      <c r="E761" s="159" t="s">
        <v>1008</v>
      </c>
      <c r="F761" s="160" t="s">
        <v>1009</v>
      </c>
      <c r="G761" s="161" t="s">
        <v>365</v>
      </c>
      <c r="H761" s="162">
        <v>2</v>
      </c>
      <c r="I761" s="163"/>
      <c r="J761" s="164">
        <f>ROUND(I761*H761,2)</f>
        <v>0</v>
      </c>
      <c r="K761" s="160" t="s">
        <v>198</v>
      </c>
      <c r="L761" s="165"/>
      <c r="M761" s="166" t="s">
        <v>1</v>
      </c>
      <c r="N761" s="167" t="s">
        <v>42</v>
      </c>
      <c r="P761" s="146">
        <f>O761*H761</f>
        <v>0</v>
      </c>
      <c r="Q761" s="146">
        <v>1.2500000000000001E-2</v>
      </c>
      <c r="R761" s="146">
        <f>Q761*H761</f>
        <v>2.5000000000000001E-2</v>
      </c>
      <c r="S761" s="146">
        <v>0</v>
      </c>
      <c r="T761" s="147">
        <f>S761*H761</f>
        <v>0</v>
      </c>
      <c r="AR761" s="148" t="s">
        <v>222</v>
      </c>
      <c r="AT761" s="148" t="s">
        <v>231</v>
      </c>
      <c r="AU761" s="148" t="s">
        <v>92</v>
      </c>
      <c r="AY761" s="17" t="s">
        <v>185</v>
      </c>
      <c r="BE761" s="149">
        <f>IF(N761="základní",J761,0)</f>
        <v>0</v>
      </c>
      <c r="BF761" s="149">
        <f>IF(N761="snížená",J761,0)</f>
        <v>0</v>
      </c>
      <c r="BG761" s="149">
        <f>IF(N761="zákl. přenesená",J761,0)</f>
        <v>0</v>
      </c>
      <c r="BH761" s="149">
        <f>IF(N761="sníž. přenesená",J761,0)</f>
        <v>0</v>
      </c>
      <c r="BI761" s="149">
        <f>IF(N761="nulová",J761,0)</f>
        <v>0</v>
      </c>
      <c r="BJ761" s="17" t="s">
        <v>92</v>
      </c>
      <c r="BK761" s="149">
        <f>ROUND(I761*H761,2)</f>
        <v>0</v>
      </c>
      <c r="BL761" s="17" t="s">
        <v>191</v>
      </c>
      <c r="BM761" s="148" t="s">
        <v>1010</v>
      </c>
    </row>
    <row r="762" spans="2:65" s="1" customFormat="1" ht="24.2" customHeight="1">
      <c r="B762" s="136"/>
      <c r="C762" s="137" t="s">
        <v>1011</v>
      </c>
      <c r="D762" s="137" t="s">
        <v>187</v>
      </c>
      <c r="E762" s="138" t="s">
        <v>1012</v>
      </c>
      <c r="F762" s="139" t="s">
        <v>1013</v>
      </c>
      <c r="G762" s="140" t="s">
        <v>190</v>
      </c>
      <c r="H762" s="141">
        <v>667.85299999999995</v>
      </c>
      <c r="I762" s="142"/>
      <c r="J762" s="143">
        <f>ROUND(I762*H762,2)</f>
        <v>0</v>
      </c>
      <c r="K762" s="139" t="s">
        <v>198</v>
      </c>
      <c r="L762" s="32"/>
      <c r="M762" s="144" t="s">
        <v>1</v>
      </c>
      <c r="N762" s="145" t="s">
        <v>42</v>
      </c>
      <c r="P762" s="146">
        <f>O762*H762</f>
        <v>0</v>
      </c>
      <c r="Q762" s="146">
        <v>0</v>
      </c>
      <c r="R762" s="146">
        <f>Q762*H762</f>
        <v>0</v>
      </c>
      <c r="S762" s="146">
        <v>0.20799999999999999</v>
      </c>
      <c r="T762" s="147">
        <f>S762*H762</f>
        <v>138.91342399999999</v>
      </c>
      <c r="AR762" s="148" t="s">
        <v>191</v>
      </c>
      <c r="AT762" s="148" t="s">
        <v>187</v>
      </c>
      <c r="AU762" s="148" t="s">
        <v>92</v>
      </c>
      <c r="AY762" s="17" t="s">
        <v>185</v>
      </c>
      <c r="BE762" s="149">
        <f>IF(N762="základní",J762,0)</f>
        <v>0</v>
      </c>
      <c r="BF762" s="149">
        <f>IF(N762="snížená",J762,0)</f>
        <v>0</v>
      </c>
      <c r="BG762" s="149">
        <f>IF(N762="zákl. přenesená",J762,0)</f>
        <v>0</v>
      </c>
      <c r="BH762" s="149">
        <f>IF(N762="sníž. přenesená",J762,0)</f>
        <v>0</v>
      </c>
      <c r="BI762" s="149">
        <f>IF(N762="nulová",J762,0)</f>
        <v>0</v>
      </c>
      <c r="BJ762" s="17" t="s">
        <v>92</v>
      </c>
      <c r="BK762" s="149">
        <f>ROUND(I762*H762,2)</f>
        <v>0</v>
      </c>
      <c r="BL762" s="17" t="s">
        <v>191</v>
      </c>
      <c r="BM762" s="148" t="s">
        <v>1014</v>
      </c>
    </row>
    <row r="763" spans="2:65" s="13" customFormat="1">
      <c r="B763" s="168"/>
      <c r="D763" s="151" t="s">
        <v>193</v>
      </c>
      <c r="E763" s="169" t="s">
        <v>1</v>
      </c>
      <c r="F763" s="170" t="s">
        <v>309</v>
      </c>
      <c r="H763" s="169" t="s">
        <v>1</v>
      </c>
      <c r="I763" s="171"/>
      <c r="L763" s="168"/>
      <c r="M763" s="172"/>
      <c r="T763" s="173"/>
      <c r="AT763" s="169" t="s">
        <v>193</v>
      </c>
      <c r="AU763" s="169" t="s">
        <v>92</v>
      </c>
      <c r="AV763" s="13" t="s">
        <v>84</v>
      </c>
      <c r="AW763" s="13" t="s">
        <v>32</v>
      </c>
      <c r="AX763" s="13" t="s">
        <v>76</v>
      </c>
      <c r="AY763" s="169" t="s">
        <v>185</v>
      </c>
    </row>
    <row r="764" spans="2:65" s="12" customFormat="1">
      <c r="B764" s="150"/>
      <c r="D764" s="151" t="s">
        <v>193</v>
      </c>
      <c r="E764" s="152" t="s">
        <v>1</v>
      </c>
      <c r="F764" s="153" t="s">
        <v>1015</v>
      </c>
      <c r="H764" s="154">
        <v>51.716999999999999</v>
      </c>
      <c r="I764" s="155"/>
      <c r="L764" s="150"/>
      <c r="M764" s="156"/>
      <c r="T764" s="157"/>
      <c r="AT764" s="152" t="s">
        <v>193</v>
      </c>
      <c r="AU764" s="152" t="s">
        <v>92</v>
      </c>
      <c r="AV764" s="12" t="s">
        <v>92</v>
      </c>
      <c r="AW764" s="12" t="s">
        <v>32</v>
      </c>
      <c r="AX764" s="12" t="s">
        <v>76</v>
      </c>
      <c r="AY764" s="152" t="s">
        <v>185</v>
      </c>
    </row>
    <row r="765" spans="2:65" s="13" customFormat="1">
      <c r="B765" s="168"/>
      <c r="D765" s="151" t="s">
        <v>193</v>
      </c>
      <c r="E765" s="169" t="s">
        <v>1</v>
      </c>
      <c r="F765" s="170" t="s">
        <v>383</v>
      </c>
      <c r="H765" s="169" t="s">
        <v>1</v>
      </c>
      <c r="I765" s="171"/>
      <c r="L765" s="168"/>
      <c r="M765" s="172"/>
      <c r="T765" s="173"/>
      <c r="AT765" s="169" t="s">
        <v>193</v>
      </c>
      <c r="AU765" s="169" t="s">
        <v>92</v>
      </c>
      <c r="AV765" s="13" t="s">
        <v>84</v>
      </c>
      <c r="AW765" s="13" t="s">
        <v>32</v>
      </c>
      <c r="AX765" s="13" t="s">
        <v>76</v>
      </c>
      <c r="AY765" s="169" t="s">
        <v>185</v>
      </c>
    </row>
    <row r="766" spans="2:65" s="12" customFormat="1" ht="33.75">
      <c r="B766" s="150"/>
      <c r="D766" s="151" t="s">
        <v>193</v>
      </c>
      <c r="E766" s="152" t="s">
        <v>1</v>
      </c>
      <c r="F766" s="153" t="s">
        <v>1016</v>
      </c>
      <c r="H766" s="154">
        <v>282.08800000000002</v>
      </c>
      <c r="I766" s="155"/>
      <c r="L766" s="150"/>
      <c r="M766" s="156"/>
      <c r="T766" s="157"/>
      <c r="AT766" s="152" t="s">
        <v>193</v>
      </c>
      <c r="AU766" s="152" t="s">
        <v>92</v>
      </c>
      <c r="AV766" s="12" t="s">
        <v>92</v>
      </c>
      <c r="AW766" s="12" t="s">
        <v>32</v>
      </c>
      <c r="AX766" s="12" t="s">
        <v>76</v>
      </c>
      <c r="AY766" s="152" t="s">
        <v>185</v>
      </c>
    </row>
    <row r="767" spans="2:65" s="12" customFormat="1">
      <c r="B767" s="150"/>
      <c r="D767" s="151" t="s">
        <v>193</v>
      </c>
      <c r="E767" s="152" t="s">
        <v>1</v>
      </c>
      <c r="F767" s="153" t="s">
        <v>1017</v>
      </c>
      <c r="H767" s="154">
        <v>-14.199</v>
      </c>
      <c r="I767" s="155"/>
      <c r="L767" s="150"/>
      <c r="M767" s="156"/>
      <c r="T767" s="157"/>
      <c r="AT767" s="152" t="s">
        <v>193</v>
      </c>
      <c r="AU767" s="152" t="s">
        <v>92</v>
      </c>
      <c r="AV767" s="12" t="s">
        <v>92</v>
      </c>
      <c r="AW767" s="12" t="s">
        <v>32</v>
      </c>
      <c r="AX767" s="12" t="s">
        <v>76</v>
      </c>
      <c r="AY767" s="152" t="s">
        <v>185</v>
      </c>
    </row>
    <row r="768" spans="2:65" s="13" customFormat="1">
      <c r="B768" s="168"/>
      <c r="D768" s="151" t="s">
        <v>193</v>
      </c>
      <c r="E768" s="169" t="s">
        <v>1</v>
      </c>
      <c r="F768" s="170" t="s">
        <v>385</v>
      </c>
      <c r="H768" s="169" t="s">
        <v>1</v>
      </c>
      <c r="I768" s="171"/>
      <c r="L768" s="168"/>
      <c r="M768" s="172"/>
      <c r="T768" s="173"/>
      <c r="AT768" s="169" t="s">
        <v>193</v>
      </c>
      <c r="AU768" s="169" t="s">
        <v>92</v>
      </c>
      <c r="AV768" s="13" t="s">
        <v>84</v>
      </c>
      <c r="AW768" s="13" t="s">
        <v>32</v>
      </c>
      <c r="AX768" s="13" t="s">
        <v>76</v>
      </c>
      <c r="AY768" s="169" t="s">
        <v>185</v>
      </c>
    </row>
    <row r="769" spans="2:65" s="12" customFormat="1" ht="33.75">
      <c r="B769" s="150"/>
      <c r="D769" s="151" t="s">
        <v>193</v>
      </c>
      <c r="E769" s="152" t="s">
        <v>1</v>
      </c>
      <c r="F769" s="153" t="s">
        <v>1018</v>
      </c>
      <c r="H769" s="154">
        <v>290.38499999999999</v>
      </c>
      <c r="I769" s="155"/>
      <c r="L769" s="150"/>
      <c r="M769" s="156"/>
      <c r="T769" s="157"/>
      <c r="AT769" s="152" t="s">
        <v>193</v>
      </c>
      <c r="AU769" s="152" t="s">
        <v>92</v>
      </c>
      <c r="AV769" s="12" t="s">
        <v>92</v>
      </c>
      <c r="AW769" s="12" t="s">
        <v>32</v>
      </c>
      <c r="AX769" s="12" t="s">
        <v>76</v>
      </c>
      <c r="AY769" s="152" t="s">
        <v>185</v>
      </c>
    </row>
    <row r="770" spans="2:65" s="12" customFormat="1">
      <c r="B770" s="150"/>
      <c r="D770" s="151" t="s">
        <v>193</v>
      </c>
      <c r="E770" s="152" t="s">
        <v>1</v>
      </c>
      <c r="F770" s="153" t="s">
        <v>1019</v>
      </c>
      <c r="H770" s="154">
        <v>-13.683999999999999</v>
      </c>
      <c r="I770" s="155"/>
      <c r="L770" s="150"/>
      <c r="M770" s="156"/>
      <c r="T770" s="157"/>
      <c r="AT770" s="152" t="s">
        <v>193</v>
      </c>
      <c r="AU770" s="152" t="s">
        <v>92</v>
      </c>
      <c r="AV770" s="12" t="s">
        <v>92</v>
      </c>
      <c r="AW770" s="12" t="s">
        <v>32</v>
      </c>
      <c r="AX770" s="12" t="s">
        <v>76</v>
      </c>
      <c r="AY770" s="152" t="s">
        <v>185</v>
      </c>
    </row>
    <row r="771" spans="2:65" s="13" customFormat="1">
      <c r="B771" s="168"/>
      <c r="D771" s="151" t="s">
        <v>193</v>
      </c>
      <c r="E771" s="169" t="s">
        <v>1</v>
      </c>
      <c r="F771" s="170" t="s">
        <v>1020</v>
      </c>
      <c r="H771" s="169" t="s">
        <v>1</v>
      </c>
      <c r="I771" s="171"/>
      <c r="L771" s="168"/>
      <c r="M771" s="172"/>
      <c r="T771" s="173"/>
      <c r="AT771" s="169" t="s">
        <v>193</v>
      </c>
      <c r="AU771" s="169" t="s">
        <v>92</v>
      </c>
      <c r="AV771" s="13" t="s">
        <v>84</v>
      </c>
      <c r="AW771" s="13" t="s">
        <v>32</v>
      </c>
      <c r="AX771" s="13" t="s">
        <v>76</v>
      </c>
      <c r="AY771" s="169" t="s">
        <v>185</v>
      </c>
    </row>
    <row r="772" spans="2:65" s="12" customFormat="1">
      <c r="B772" s="150"/>
      <c r="D772" s="151" t="s">
        <v>193</v>
      </c>
      <c r="E772" s="152" t="s">
        <v>1</v>
      </c>
      <c r="F772" s="153" t="s">
        <v>1021</v>
      </c>
      <c r="H772" s="154">
        <v>33.212000000000003</v>
      </c>
      <c r="I772" s="155"/>
      <c r="L772" s="150"/>
      <c r="M772" s="156"/>
      <c r="T772" s="157"/>
      <c r="AT772" s="152" t="s">
        <v>193</v>
      </c>
      <c r="AU772" s="152" t="s">
        <v>92</v>
      </c>
      <c r="AV772" s="12" t="s">
        <v>92</v>
      </c>
      <c r="AW772" s="12" t="s">
        <v>32</v>
      </c>
      <c r="AX772" s="12" t="s">
        <v>76</v>
      </c>
      <c r="AY772" s="152" t="s">
        <v>185</v>
      </c>
    </row>
    <row r="773" spans="2:65" s="13" customFormat="1">
      <c r="B773" s="168"/>
      <c r="D773" s="151" t="s">
        <v>193</v>
      </c>
      <c r="E773" s="169" t="s">
        <v>1</v>
      </c>
      <c r="F773" s="170" t="s">
        <v>1022</v>
      </c>
      <c r="H773" s="169" t="s">
        <v>1</v>
      </c>
      <c r="I773" s="171"/>
      <c r="L773" s="168"/>
      <c r="M773" s="172"/>
      <c r="T773" s="173"/>
      <c r="AT773" s="169" t="s">
        <v>193</v>
      </c>
      <c r="AU773" s="169" t="s">
        <v>92</v>
      </c>
      <c r="AV773" s="13" t="s">
        <v>84</v>
      </c>
      <c r="AW773" s="13" t="s">
        <v>32</v>
      </c>
      <c r="AX773" s="13" t="s">
        <v>76</v>
      </c>
      <c r="AY773" s="169" t="s">
        <v>185</v>
      </c>
    </row>
    <row r="774" spans="2:65" s="12" customFormat="1">
      <c r="B774" s="150"/>
      <c r="D774" s="151" t="s">
        <v>193</v>
      </c>
      <c r="E774" s="152" t="s">
        <v>1</v>
      </c>
      <c r="F774" s="153" t="s">
        <v>1023</v>
      </c>
      <c r="H774" s="154">
        <v>16.742999999999999</v>
      </c>
      <c r="I774" s="155"/>
      <c r="L774" s="150"/>
      <c r="M774" s="156"/>
      <c r="T774" s="157"/>
      <c r="AT774" s="152" t="s">
        <v>193</v>
      </c>
      <c r="AU774" s="152" t="s">
        <v>92</v>
      </c>
      <c r="AV774" s="12" t="s">
        <v>92</v>
      </c>
      <c r="AW774" s="12" t="s">
        <v>32</v>
      </c>
      <c r="AX774" s="12" t="s">
        <v>76</v>
      </c>
      <c r="AY774" s="152" t="s">
        <v>185</v>
      </c>
    </row>
    <row r="775" spans="2:65" s="12" customFormat="1">
      <c r="B775" s="150"/>
      <c r="D775" s="151" t="s">
        <v>193</v>
      </c>
      <c r="E775" s="152" t="s">
        <v>1</v>
      </c>
      <c r="F775" s="153" t="s">
        <v>1024</v>
      </c>
      <c r="H775" s="154">
        <v>21.591000000000001</v>
      </c>
      <c r="I775" s="155"/>
      <c r="L775" s="150"/>
      <c r="M775" s="156"/>
      <c r="T775" s="157"/>
      <c r="AT775" s="152" t="s">
        <v>193</v>
      </c>
      <c r="AU775" s="152" t="s">
        <v>92</v>
      </c>
      <c r="AV775" s="12" t="s">
        <v>92</v>
      </c>
      <c r="AW775" s="12" t="s">
        <v>32</v>
      </c>
      <c r="AX775" s="12" t="s">
        <v>76</v>
      </c>
      <c r="AY775" s="152" t="s">
        <v>185</v>
      </c>
    </row>
    <row r="776" spans="2:65" s="14" customFormat="1">
      <c r="B776" s="174"/>
      <c r="D776" s="151" t="s">
        <v>193</v>
      </c>
      <c r="E776" s="175" t="s">
        <v>1</v>
      </c>
      <c r="F776" s="176" t="s">
        <v>265</v>
      </c>
      <c r="H776" s="177">
        <v>667.85299999999995</v>
      </c>
      <c r="I776" s="178"/>
      <c r="L776" s="174"/>
      <c r="M776" s="179"/>
      <c r="T776" s="180"/>
      <c r="AT776" s="175" t="s">
        <v>193</v>
      </c>
      <c r="AU776" s="175" t="s">
        <v>92</v>
      </c>
      <c r="AV776" s="14" t="s">
        <v>191</v>
      </c>
      <c r="AW776" s="14" t="s">
        <v>32</v>
      </c>
      <c r="AX776" s="14" t="s">
        <v>84</v>
      </c>
      <c r="AY776" s="175" t="s">
        <v>185</v>
      </c>
    </row>
    <row r="777" spans="2:65" s="1" customFormat="1" ht="24.2" customHeight="1">
      <c r="B777" s="136"/>
      <c r="C777" s="137" t="s">
        <v>1025</v>
      </c>
      <c r="D777" s="137" t="s">
        <v>187</v>
      </c>
      <c r="E777" s="138" t="s">
        <v>1026</v>
      </c>
      <c r="F777" s="139" t="s">
        <v>1027</v>
      </c>
      <c r="G777" s="140" t="s">
        <v>190</v>
      </c>
      <c r="H777" s="141">
        <v>230.404</v>
      </c>
      <c r="I777" s="142"/>
      <c r="J777" s="143">
        <f>ROUND(I777*H777,2)</f>
        <v>0</v>
      </c>
      <c r="K777" s="139" t="s">
        <v>198</v>
      </c>
      <c r="L777" s="32"/>
      <c r="M777" s="144" t="s">
        <v>1</v>
      </c>
      <c r="N777" s="145" t="s">
        <v>42</v>
      </c>
      <c r="P777" s="146">
        <f>O777*H777</f>
        <v>0</v>
      </c>
      <c r="Q777" s="146">
        <v>0</v>
      </c>
      <c r="R777" s="146">
        <f>Q777*H777</f>
        <v>0</v>
      </c>
      <c r="S777" s="146">
        <v>0.308</v>
      </c>
      <c r="T777" s="147">
        <f>S777*H777</f>
        <v>70.964432000000002</v>
      </c>
      <c r="AR777" s="148" t="s">
        <v>191</v>
      </c>
      <c r="AT777" s="148" t="s">
        <v>187</v>
      </c>
      <c r="AU777" s="148" t="s">
        <v>92</v>
      </c>
      <c r="AY777" s="17" t="s">
        <v>185</v>
      </c>
      <c r="BE777" s="149">
        <f>IF(N777="základní",J777,0)</f>
        <v>0</v>
      </c>
      <c r="BF777" s="149">
        <f>IF(N777="snížená",J777,0)</f>
        <v>0</v>
      </c>
      <c r="BG777" s="149">
        <f>IF(N777="zákl. přenesená",J777,0)</f>
        <v>0</v>
      </c>
      <c r="BH777" s="149">
        <f>IF(N777="sníž. přenesená",J777,0)</f>
        <v>0</v>
      </c>
      <c r="BI777" s="149">
        <f>IF(N777="nulová",J777,0)</f>
        <v>0</v>
      </c>
      <c r="BJ777" s="17" t="s">
        <v>92</v>
      </c>
      <c r="BK777" s="149">
        <f>ROUND(I777*H777,2)</f>
        <v>0</v>
      </c>
      <c r="BL777" s="17" t="s">
        <v>191</v>
      </c>
      <c r="BM777" s="148" t="s">
        <v>1028</v>
      </c>
    </row>
    <row r="778" spans="2:65" s="13" customFormat="1">
      <c r="B778" s="168"/>
      <c r="D778" s="151" t="s">
        <v>193</v>
      </c>
      <c r="E778" s="169" t="s">
        <v>1</v>
      </c>
      <c r="F778" s="170" t="s">
        <v>309</v>
      </c>
      <c r="H778" s="169" t="s">
        <v>1</v>
      </c>
      <c r="I778" s="171"/>
      <c r="L778" s="168"/>
      <c r="M778" s="172"/>
      <c r="T778" s="173"/>
      <c r="AT778" s="169" t="s">
        <v>193</v>
      </c>
      <c r="AU778" s="169" t="s">
        <v>92</v>
      </c>
      <c r="AV778" s="13" t="s">
        <v>84</v>
      </c>
      <c r="AW778" s="13" t="s">
        <v>32</v>
      </c>
      <c r="AX778" s="13" t="s">
        <v>76</v>
      </c>
      <c r="AY778" s="169" t="s">
        <v>185</v>
      </c>
    </row>
    <row r="779" spans="2:65" s="12" customFormat="1" ht="22.5">
      <c r="B779" s="150"/>
      <c r="D779" s="151" t="s">
        <v>193</v>
      </c>
      <c r="E779" s="152" t="s">
        <v>1</v>
      </c>
      <c r="F779" s="153" t="s">
        <v>1029</v>
      </c>
      <c r="H779" s="154">
        <v>138.88999999999999</v>
      </c>
      <c r="I779" s="155"/>
      <c r="L779" s="150"/>
      <c r="M779" s="156"/>
      <c r="T779" s="157"/>
      <c r="AT779" s="152" t="s">
        <v>193</v>
      </c>
      <c r="AU779" s="152" t="s">
        <v>92</v>
      </c>
      <c r="AV779" s="12" t="s">
        <v>92</v>
      </c>
      <c r="AW779" s="12" t="s">
        <v>32</v>
      </c>
      <c r="AX779" s="12" t="s">
        <v>76</v>
      </c>
      <c r="AY779" s="152" t="s">
        <v>185</v>
      </c>
    </row>
    <row r="780" spans="2:65" s="12" customFormat="1">
      <c r="B780" s="150"/>
      <c r="D780" s="151" t="s">
        <v>193</v>
      </c>
      <c r="E780" s="152" t="s">
        <v>1</v>
      </c>
      <c r="F780" s="153" t="s">
        <v>1030</v>
      </c>
      <c r="H780" s="154">
        <v>0.50700000000000001</v>
      </c>
      <c r="I780" s="155"/>
      <c r="L780" s="150"/>
      <c r="M780" s="156"/>
      <c r="T780" s="157"/>
      <c r="AT780" s="152" t="s">
        <v>193</v>
      </c>
      <c r="AU780" s="152" t="s">
        <v>92</v>
      </c>
      <c r="AV780" s="12" t="s">
        <v>92</v>
      </c>
      <c r="AW780" s="12" t="s">
        <v>32</v>
      </c>
      <c r="AX780" s="12" t="s">
        <v>76</v>
      </c>
      <c r="AY780" s="152" t="s">
        <v>185</v>
      </c>
    </row>
    <row r="781" spans="2:65" s="12" customFormat="1">
      <c r="B781" s="150"/>
      <c r="D781" s="151" t="s">
        <v>193</v>
      </c>
      <c r="E781" s="152" t="s">
        <v>1</v>
      </c>
      <c r="F781" s="153" t="s">
        <v>1031</v>
      </c>
      <c r="H781" s="154">
        <v>-8.68</v>
      </c>
      <c r="I781" s="155"/>
      <c r="L781" s="150"/>
      <c r="M781" s="156"/>
      <c r="T781" s="157"/>
      <c r="AT781" s="152" t="s">
        <v>193</v>
      </c>
      <c r="AU781" s="152" t="s">
        <v>92</v>
      </c>
      <c r="AV781" s="12" t="s">
        <v>92</v>
      </c>
      <c r="AW781" s="12" t="s">
        <v>32</v>
      </c>
      <c r="AX781" s="12" t="s">
        <v>76</v>
      </c>
      <c r="AY781" s="152" t="s">
        <v>185</v>
      </c>
    </row>
    <row r="782" spans="2:65" s="12" customFormat="1">
      <c r="B782" s="150"/>
      <c r="D782" s="151" t="s">
        <v>193</v>
      </c>
      <c r="E782" s="152" t="s">
        <v>1</v>
      </c>
      <c r="F782" s="153" t="s">
        <v>1032</v>
      </c>
      <c r="H782" s="154">
        <v>28.577000000000002</v>
      </c>
      <c r="I782" s="155"/>
      <c r="L782" s="150"/>
      <c r="M782" s="156"/>
      <c r="T782" s="157"/>
      <c r="AT782" s="152" t="s">
        <v>193</v>
      </c>
      <c r="AU782" s="152" t="s">
        <v>92</v>
      </c>
      <c r="AV782" s="12" t="s">
        <v>92</v>
      </c>
      <c r="AW782" s="12" t="s">
        <v>32</v>
      </c>
      <c r="AX782" s="12" t="s">
        <v>76</v>
      </c>
      <c r="AY782" s="152" t="s">
        <v>185</v>
      </c>
    </row>
    <row r="783" spans="2:65" s="12" customFormat="1">
      <c r="B783" s="150"/>
      <c r="D783" s="151" t="s">
        <v>193</v>
      </c>
      <c r="E783" s="152" t="s">
        <v>1</v>
      </c>
      <c r="F783" s="153" t="s">
        <v>1033</v>
      </c>
      <c r="H783" s="154">
        <v>25.956</v>
      </c>
      <c r="I783" s="155"/>
      <c r="L783" s="150"/>
      <c r="M783" s="156"/>
      <c r="T783" s="157"/>
      <c r="AT783" s="152" t="s">
        <v>193</v>
      </c>
      <c r="AU783" s="152" t="s">
        <v>92</v>
      </c>
      <c r="AV783" s="12" t="s">
        <v>92</v>
      </c>
      <c r="AW783" s="12" t="s">
        <v>32</v>
      </c>
      <c r="AX783" s="12" t="s">
        <v>76</v>
      </c>
      <c r="AY783" s="152" t="s">
        <v>185</v>
      </c>
    </row>
    <row r="784" spans="2:65" s="13" customFormat="1">
      <c r="B784" s="168"/>
      <c r="D784" s="151" t="s">
        <v>193</v>
      </c>
      <c r="E784" s="169" t="s">
        <v>1</v>
      </c>
      <c r="F784" s="170" t="s">
        <v>383</v>
      </c>
      <c r="H784" s="169" t="s">
        <v>1</v>
      </c>
      <c r="I784" s="171"/>
      <c r="L784" s="168"/>
      <c r="M784" s="172"/>
      <c r="T784" s="173"/>
      <c r="AT784" s="169" t="s">
        <v>193</v>
      </c>
      <c r="AU784" s="169" t="s">
        <v>92</v>
      </c>
      <c r="AV784" s="13" t="s">
        <v>84</v>
      </c>
      <c r="AW784" s="13" t="s">
        <v>32</v>
      </c>
      <c r="AX784" s="13" t="s">
        <v>76</v>
      </c>
      <c r="AY784" s="169" t="s">
        <v>185</v>
      </c>
    </row>
    <row r="785" spans="2:65" s="12" customFormat="1">
      <c r="B785" s="150"/>
      <c r="D785" s="151" t="s">
        <v>193</v>
      </c>
      <c r="E785" s="152" t="s">
        <v>1</v>
      </c>
      <c r="F785" s="153" t="s">
        <v>1034</v>
      </c>
      <c r="H785" s="154">
        <v>22.25</v>
      </c>
      <c r="I785" s="155"/>
      <c r="L785" s="150"/>
      <c r="M785" s="156"/>
      <c r="T785" s="157"/>
      <c r="AT785" s="152" t="s">
        <v>193</v>
      </c>
      <c r="AU785" s="152" t="s">
        <v>92</v>
      </c>
      <c r="AV785" s="12" t="s">
        <v>92</v>
      </c>
      <c r="AW785" s="12" t="s">
        <v>32</v>
      </c>
      <c r="AX785" s="12" t="s">
        <v>76</v>
      </c>
      <c r="AY785" s="152" t="s">
        <v>185</v>
      </c>
    </row>
    <row r="786" spans="2:65" s="13" customFormat="1">
      <c r="B786" s="168"/>
      <c r="D786" s="151" t="s">
        <v>193</v>
      </c>
      <c r="E786" s="169" t="s">
        <v>1</v>
      </c>
      <c r="F786" s="170" t="s">
        <v>385</v>
      </c>
      <c r="H786" s="169" t="s">
        <v>1</v>
      </c>
      <c r="I786" s="171"/>
      <c r="L786" s="168"/>
      <c r="M786" s="172"/>
      <c r="T786" s="173"/>
      <c r="AT786" s="169" t="s">
        <v>193</v>
      </c>
      <c r="AU786" s="169" t="s">
        <v>92</v>
      </c>
      <c r="AV786" s="13" t="s">
        <v>84</v>
      </c>
      <c r="AW786" s="13" t="s">
        <v>32</v>
      </c>
      <c r="AX786" s="13" t="s">
        <v>76</v>
      </c>
      <c r="AY786" s="169" t="s">
        <v>185</v>
      </c>
    </row>
    <row r="787" spans="2:65" s="12" customFormat="1">
      <c r="B787" s="150"/>
      <c r="D787" s="151" t="s">
        <v>193</v>
      </c>
      <c r="E787" s="152" t="s">
        <v>1</v>
      </c>
      <c r="F787" s="153" t="s">
        <v>1035</v>
      </c>
      <c r="H787" s="154">
        <v>22.904</v>
      </c>
      <c r="I787" s="155"/>
      <c r="L787" s="150"/>
      <c r="M787" s="156"/>
      <c r="T787" s="157"/>
      <c r="AT787" s="152" t="s">
        <v>193</v>
      </c>
      <c r="AU787" s="152" t="s">
        <v>92</v>
      </c>
      <c r="AV787" s="12" t="s">
        <v>92</v>
      </c>
      <c r="AW787" s="12" t="s">
        <v>32</v>
      </c>
      <c r="AX787" s="12" t="s">
        <v>76</v>
      </c>
      <c r="AY787" s="152" t="s">
        <v>185</v>
      </c>
    </row>
    <row r="788" spans="2:65" s="14" customFormat="1">
      <c r="B788" s="174"/>
      <c r="D788" s="151" t="s">
        <v>193</v>
      </c>
      <c r="E788" s="175" t="s">
        <v>1</v>
      </c>
      <c r="F788" s="176" t="s">
        <v>265</v>
      </c>
      <c r="H788" s="177">
        <v>230.404</v>
      </c>
      <c r="I788" s="178"/>
      <c r="L788" s="174"/>
      <c r="M788" s="179"/>
      <c r="T788" s="180"/>
      <c r="AT788" s="175" t="s">
        <v>193</v>
      </c>
      <c r="AU788" s="175" t="s">
        <v>92</v>
      </c>
      <c r="AV788" s="14" t="s">
        <v>191</v>
      </c>
      <c r="AW788" s="14" t="s">
        <v>32</v>
      </c>
      <c r="AX788" s="14" t="s">
        <v>84</v>
      </c>
      <c r="AY788" s="175" t="s">
        <v>185</v>
      </c>
    </row>
    <row r="789" spans="2:65" s="1" customFormat="1" ht="33" customHeight="1">
      <c r="B789" s="136"/>
      <c r="C789" s="137" t="s">
        <v>1036</v>
      </c>
      <c r="D789" s="137" t="s">
        <v>187</v>
      </c>
      <c r="E789" s="138" t="s">
        <v>1037</v>
      </c>
      <c r="F789" s="139" t="s">
        <v>1038</v>
      </c>
      <c r="G789" s="140" t="s">
        <v>197</v>
      </c>
      <c r="H789" s="141">
        <v>17.513000000000002</v>
      </c>
      <c r="I789" s="142"/>
      <c r="J789" s="143">
        <f>ROUND(I789*H789,2)</f>
        <v>0</v>
      </c>
      <c r="K789" s="139" t="s">
        <v>198</v>
      </c>
      <c r="L789" s="32"/>
      <c r="M789" s="144" t="s">
        <v>1</v>
      </c>
      <c r="N789" s="145" t="s">
        <v>42</v>
      </c>
      <c r="P789" s="146">
        <f>O789*H789</f>
        <v>0</v>
      </c>
      <c r="Q789" s="146">
        <v>0</v>
      </c>
      <c r="R789" s="146">
        <f>Q789*H789</f>
        <v>0</v>
      </c>
      <c r="S789" s="146">
        <v>1.5940000000000001</v>
      </c>
      <c r="T789" s="147">
        <f>S789*H789</f>
        <v>27.915722000000002</v>
      </c>
      <c r="AR789" s="148" t="s">
        <v>191</v>
      </c>
      <c r="AT789" s="148" t="s">
        <v>187</v>
      </c>
      <c r="AU789" s="148" t="s">
        <v>92</v>
      </c>
      <c r="AY789" s="17" t="s">
        <v>185</v>
      </c>
      <c r="BE789" s="149">
        <f>IF(N789="základní",J789,0)</f>
        <v>0</v>
      </c>
      <c r="BF789" s="149">
        <f>IF(N789="snížená",J789,0)</f>
        <v>0</v>
      </c>
      <c r="BG789" s="149">
        <f>IF(N789="zákl. přenesená",J789,0)</f>
        <v>0</v>
      </c>
      <c r="BH789" s="149">
        <f>IF(N789="sníž. přenesená",J789,0)</f>
        <v>0</v>
      </c>
      <c r="BI789" s="149">
        <f>IF(N789="nulová",J789,0)</f>
        <v>0</v>
      </c>
      <c r="BJ789" s="17" t="s">
        <v>92</v>
      </c>
      <c r="BK789" s="149">
        <f>ROUND(I789*H789,2)</f>
        <v>0</v>
      </c>
      <c r="BL789" s="17" t="s">
        <v>191</v>
      </c>
      <c r="BM789" s="148" t="s">
        <v>1039</v>
      </c>
    </row>
    <row r="790" spans="2:65" s="12" customFormat="1">
      <c r="B790" s="150"/>
      <c r="D790" s="151" t="s">
        <v>193</v>
      </c>
      <c r="E790" s="152" t="s">
        <v>1</v>
      </c>
      <c r="F790" s="153" t="s">
        <v>1040</v>
      </c>
      <c r="H790" s="154">
        <v>2.2770000000000001</v>
      </c>
      <c r="I790" s="155"/>
      <c r="L790" s="150"/>
      <c r="M790" s="156"/>
      <c r="T790" s="157"/>
      <c r="AT790" s="152" t="s">
        <v>193</v>
      </c>
      <c r="AU790" s="152" t="s">
        <v>92</v>
      </c>
      <c r="AV790" s="12" t="s">
        <v>92</v>
      </c>
      <c r="AW790" s="12" t="s">
        <v>32</v>
      </c>
      <c r="AX790" s="12" t="s">
        <v>76</v>
      </c>
      <c r="AY790" s="152" t="s">
        <v>185</v>
      </c>
    </row>
    <row r="791" spans="2:65" s="12" customFormat="1">
      <c r="B791" s="150"/>
      <c r="D791" s="151" t="s">
        <v>193</v>
      </c>
      <c r="E791" s="152" t="s">
        <v>1</v>
      </c>
      <c r="F791" s="153" t="s">
        <v>1041</v>
      </c>
      <c r="H791" s="154">
        <v>1.84</v>
      </c>
      <c r="I791" s="155"/>
      <c r="L791" s="150"/>
      <c r="M791" s="156"/>
      <c r="T791" s="157"/>
      <c r="AT791" s="152" t="s">
        <v>193</v>
      </c>
      <c r="AU791" s="152" t="s">
        <v>92</v>
      </c>
      <c r="AV791" s="12" t="s">
        <v>92</v>
      </c>
      <c r="AW791" s="12" t="s">
        <v>32</v>
      </c>
      <c r="AX791" s="12" t="s">
        <v>76</v>
      </c>
      <c r="AY791" s="152" t="s">
        <v>185</v>
      </c>
    </row>
    <row r="792" spans="2:65" s="12" customFormat="1">
      <c r="B792" s="150"/>
      <c r="D792" s="151" t="s">
        <v>193</v>
      </c>
      <c r="E792" s="152" t="s">
        <v>1</v>
      </c>
      <c r="F792" s="153" t="s">
        <v>1042</v>
      </c>
      <c r="H792" s="154">
        <v>6.6159999999999997</v>
      </c>
      <c r="I792" s="155"/>
      <c r="L792" s="150"/>
      <c r="M792" s="156"/>
      <c r="T792" s="157"/>
      <c r="AT792" s="152" t="s">
        <v>193</v>
      </c>
      <c r="AU792" s="152" t="s">
        <v>92</v>
      </c>
      <c r="AV792" s="12" t="s">
        <v>92</v>
      </c>
      <c r="AW792" s="12" t="s">
        <v>32</v>
      </c>
      <c r="AX792" s="12" t="s">
        <v>76</v>
      </c>
      <c r="AY792" s="152" t="s">
        <v>185</v>
      </c>
    </row>
    <row r="793" spans="2:65" s="12" customFormat="1">
      <c r="B793" s="150"/>
      <c r="D793" s="151" t="s">
        <v>193</v>
      </c>
      <c r="E793" s="152" t="s">
        <v>1</v>
      </c>
      <c r="F793" s="153" t="s">
        <v>1043</v>
      </c>
      <c r="H793" s="154">
        <v>2.73</v>
      </c>
      <c r="I793" s="155"/>
      <c r="L793" s="150"/>
      <c r="M793" s="156"/>
      <c r="T793" s="157"/>
      <c r="AT793" s="152" t="s">
        <v>193</v>
      </c>
      <c r="AU793" s="152" t="s">
        <v>92</v>
      </c>
      <c r="AV793" s="12" t="s">
        <v>92</v>
      </c>
      <c r="AW793" s="12" t="s">
        <v>32</v>
      </c>
      <c r="AX793" s="12" t="s">
        <v>76</v>
      </c>
      <c r="AY793" s="152" t="s">
        <v>185</v>
      </c>
    </row>
    <row r="794" spans="2:65" s="12" customFormat="1">
      <c r="B794" s="150"/>
      <c r="D794" s="151" t="s">
        <v>193</v>
      </c>
      <c r="E794" s="152" t="s">
        <v>1</v>
      </c>
      <c r="F794" s="153" t="s">
        <v>1044</v>
      </c>
      <c r="H794" s="154">
        <v>4.05</v>
      </c>
      <c r="I794" s="155"/>
      <c r="L794" s="150"/>
      <c r="M794" s="156"/>
      <c r="T794" s="157"/>
      <c r="AT794" s="152" t="s">
        <v>193</v>
      </c>
      <c r="AU794" s="152" t="s">
        <v>92</v>
      </c>
      <c r="AV794" s="12" t="s">
        <v>92</v>
      </c>
      <c r="AW794" s="12" t="s">
        <v>32</v>
      </c>
      <c r="AX794" s="12" t="s">
        <v>76</v>
      </c>
      <c r="AY794" s="152" t="s">
        <v>185</v>
      </c>
    </row>
    <row r="795" spans="2:65" s="14" customFormat="1">
      <c r="B795" s="174"/>
      <c r="D795" s="151" t="s">
        <v>193</v>
      </c>
      <c r="E795" s="175" t="s">
        <v>1</v>
      </c>
      <c r="F795" s="176" t="s">
        <v>265</v>
      </c>
      <c r="H795" s="177">
        <v>17.513000000000002</v>
      </c>
      <c r="I795" s="178"/>
      <c r="L795" s="174"/>
      <c r="M795" s="179"/>
      <c r="T795" s="180"/>
      <c r="AT795" s="175" t="s">
        <v>193</v>
      </c>
      <c r="AU795" s="175" t="s">
        <v>92</v>
      </c>
      <c r="AV795" s="14" t="s">
        <v>191</v>
      </c>
      <c r="AW795" s="14" t="s">
        <v>32</v>
      </c>
      <c r="AX795" s="14" t="s">
        <v>84</v>
      </c>
      <c r="AY795" s="175" t="s">
        <v>185</v>
      </c>
    </row>
    <row r="796" spans="2:65" s="1" customFormat="1" ht="24.2" customHeight="1">
      <c r="B796" s="136"/>
      <c r="C796" s="137" t="s">
        <v>1045</v>
      </c>
      <c r="D796" s="137" t="s">
        <v>187</v>
      </c>
      <c r="E796" s="138" t="s">
        <v>1046</v>
      </c>
      <c r="F796" s="139" t="s">
        <v>1047</v>
      </c>
      <c r="G796" s="140" t="s">
        <v>197</v>
      </c>
      <c r="H796" s="141">
        <v>5.38</v>
      </c>
      <c r="I796" s="142"/>
      <c r="J796" s="143">
        <f>ROUND(I796*H796,2)</f>
        <v>0</v>
      </c>
      <c r="K796" s="139" t="s">
        <v>198</v>
      </c>
      <c r="L796" s="32"/>
      <c r="M796" s="144" t="s">
        <v>1</v>
      </c>
      <c r="N796" s="145" t="s">
        <v>42</v>
      </c>
      <c r="P796" s="146">
        <f>O796*H796</f>
        <v>0</v>
      </c>
      <c r="Q796" s="146">
        <v>0</v>
      </c>
      <c r="R796" s="146">
        <f>Q796*H796</f>
        <v>0</v>
      </c>
      <c r="S796" s="146">
        <v>2.2000000000000002</v>
      </c>
      <c r="T796" s="147">
        <f>S796*H796</f>
        <v>11.836</v>
      </c>
      <c r="AR796" s="148" t="s">
        <v>191</v>
      </c>
      <c r="AT796" s="148" t="s">
        <v>187</v>
      </c>
      <c r="AU796" s="148" t="s">
        <v>92</v>
      </c>
      <c r="AY796" s="17" t="s">
        <v>185</v>
      </c>
      <c r="BE796" s="149">
        <f>IF(N796="základní",J796,0)</f>
        <v>0</v>
      </c>
      <c r="BF796" s="149">
        <f>IF(N796="snížená",J796,0)</f>
        <v>0</v>
      </c>
      <c r="BG796" s="149">
        <f>IF(N796="zákl. přenesená",J796,0)</f>
        <v>0</v>
      </c>
      <c r="BH796" s="149">
        <f>IF(N796="sníž. přenesená",J796,0)</f>
        <v>0</v>
      </c>
      <c r="BI796" s="149">
        <f>IF(N796="nulová",J796,0)</f>
        <v>0</v>
      </c>
      <c r="BJ796" s="17" t="s">
        <v>92</v>
      </c>
      <c r="BK796" s="149">
        <f>ROUND(I796*H796,2)</f>
        <v>0</v>
      </c>
      <c r="BL796" s="17" t="s">
        <v>191</v>
      </c>
      <c r="BM796" s="148" t="s">
        <v>1048</v>
      </c>
    </row>
    <row r="797" spans="2:65" s="12" customFormat="1">
      <c r="B797" s="150"/>
      <c r="D797" s="151" t="s">
        <v>193</v>
      </c>
      <c r="E797" s="152" t="s">
        <v>1</v>
      </c>
      <c r="F797" s="153" t="s">
        <v>1049</v>
      </c>
      <c r="H797" s="154">
        <v>5.38</v>
      </c>
      <c r="I797" s="155"/>
      <c r="L797" s="150"/>
      <c r="M797" s="156"/>
      <c r="T797" s="157"/>
      <c r="AT797" s="152" t="s">
        <v>193</v>
      </c>
      <c r="AU797" s="152" t="s">
        <v>92</v>
      </c>
      <c r="AV797" s="12" t="s">
        <v>92</v>
      </c>
      <c r="AW797" s="12" t="s">
        <v>32</v>
      </c>
      <c r="AX797" s="12" t="s">
        <v>84</v>
      </c>
      <c r="AY797" s="152" t="s">
        <v>185</v>
      </c>
    </row>
    <row r="798" spans="2:65" s="1" customFormat="1" ht="24.2" customHeight="1">
      <c r="B798" s="136"/>
      <c r="C798" s="137" t="s">
        <v>1050</v>
      </c>
      <c r="D798" s="137" t="s">
        <v>187</v>
      </c>
      <c r="E798" s="138" t="s">
        <v>1051</v>
      </c>
      <c r="F798" s="139" t="s">
        <v>1052</v>
      </c>
      <c r="G798" s="140" t="s">
        <v>197</v>
      </c>
      <c r="H798" s="141">
        <v>5.38</v>
      </c>
      <c r="I798" s="142"/>
      <c r="J798" s="143">
        <f>ROUND(I798*H798,2)</f>
        <v>0</v>
      </c>
      <c r="K798" s="139" t="s">
        <v>198</v>
      </c>
      <c r="L798" s="32"/>
      <c r="M798" s="144" t="s">
        <v>1</v>
      </c>
      <c r="N798" s="145" t="s">
        <v>42</v>
      </c>
      <c r="P798" s="146">
        <f>O798*H798</f>
        <v>0</v>
      </c>
      <c r="Q798" s="146">
        <v>0</v>
      </c>
      <c r="R798" s="146">
        <f>Q798*H798</f>
        <v>0</v>
      </c>
      <c r="S798" s="146">
        <v>2.2000000000000002</v>
      </c>
      <c r="T798" s="147">
        <f>S798*H798</f>
        <v>11.836</v>
      </c>
      <c r="AR798" s="148" t="s">
        <v>191</v>
      </c>
      <c r="AT798" s="148" t="s">
        <v>187</v>
      </c>
      <c r="AU798" s="148" t="s">
        <v>92</v>
      </c>
      <c r="AY798" s="17" t="s">
        <v>185</v>
      </c>
      <c r="BE798" s="149">
        <f>IF(N798="základní",J798,0)</f>
        <v>0</v>
      </c>
      <c r="BF798" s="149">
        <f>IF(N798="snížená",J798,0)</f>
        <v>0</v>
      </c>
      <c r="BG798" s="149">
        <f>IF(N798="zákl. přenesená",J798,0)</f>
        <v>0</v>
      </c>
      <c r="BH798" s="149">
        <f>IF(N798="sníž. přenesená",J798,0)</f>
        <v>0</v>
      </c>
      <c r="BI798" s="149">
        <f>IF(N798="nulová",J798,0)</f>
        <v>0</v>
      </c>
      <c r="BJ798" s="17" t="s">
        <v>92</v>
      </c>
      <c r="BK798" s="149">
        <f>ROUND(I798*H798,2)</f>
        <v>0</v>
      </c>
      <c r="BL798" s="17" t="s">
        <v>191</v>
      </c>
      <c r="BM798" s="148" t="s">
        <v>1053</v>
      </c>
    </row>
    <row r="799" spans="2:65" s="12" customFormat="1">
      <c r="B799" s="150"/>
      <c r="D799" s="151" t="s">
        <v>193</v>
      </c>
      <c r="E799" s="152" t="s">
        <v>1</v>
      </c>
      <c r="F799" s="153" t="s">
        <v>1049</v>
      </c>
      <c r="H799" s="154">
        <v>5.38</v>
      </c>
      <c r="I799" s="155"/>
      <c r="L799" s="150"/>
      <c r="M799" s="156"/>
      <c r="T799" s="157"/>
      <c r="AT799" s="152" t="s">
        <v>193</v>
      </c>
      <c r="AU799" s="152" t="s">
        <v>92</v>
      </c>
      <c r="AV799" s="12" t="s">
        <v>92</v>
      </c>
      <c r="AW799" s="12" t="s">
        <v>32</v>
      </c>
      <c r="AX799" s="12" t="s">
        <v>84</v>
      </c>
      <c r="AY799" s="152" t="s">
        <v>185</v>
      </c>
    </row>
    <row r="800" spans="2:65" s="1" customFormat="1" ht="24.2" customHeight="1">
      <c r="B800" s="136"/>
      <c r="C800" s="137" t="s">
        <v>1054</v>
      </c>
      <c r="D800" s="137" t="s">
        <v>187</v>
      </c>
      <c r="E800" s="138" t="s">
        <v>1055</v>
      </c>
      <c r="F800" s="139" t="s">
        <v>1056</v>
      </c>
      <c r="G800" s="140" t="s">
        <v>546</v>
      </c>
      <c r="H800" s="141">
        <v>153</v>
      </c>
      <c r="I800" s="142"/>
      <c r="J800" s="143">
        <f>ROUND(I800*H800,2)</f>
        <v>0</v>
      </c>
      <c r="K800" s="139" t="s">
        <v>1</v>
      </c>
      <c r="L800" s="32"/>
      <c r="M800" s="144" t="s">
        <v>1</v>
      </c>
      <c r="N800" s="145" t="s">
        <v>42</v>
      </c>
      <c r="P800" s="146">
        <f>O800*H800</f>
        <v>0</v>
      </c>
      <c r="Q800" s="146">
        <v>0</v>
      </c>
      <c r="R800" s="146">
        <f>Q800*H800</f>
        <v>0</v>
      </c>
      <c r="S800" s="146">
        <v>0.16900000000000001</v>
      </c>
      <c r="T800" s="147">
        <f>S800*H800</f>
        <v>25.857000000000003</v>
      </c>
      <c r="AR800" s="148" t="s">
        <v>191</v>
      </c>
      <c r="AT800" s="148" t="s">
        <v>187</v>
      </c>
      <c r="AU800" s="148" t="s">
        <v>92</v>
      </c>
      <c r="AY800" s="17" t="s">
        <v>185</v>
      </c>
      <c r="BE800" s="149">
        <f>IF(N800="základní",J800,0)</f>
        <v>0</v>
      </c>
      <c r="BF800" s="149">
        <f>IF(N800="snížená",J800,0)</f>
        <v>0</v>
      </c>
      <c r="BG800" s="149">
        <f>IF(N800="zákl. přenesená",J800,0)</f>
        <v>0</v>
      </c>
      <c r="BH800" s="149">
        <f>IF(N800="sníž. přenesená",J800,0)</f>
        <v>0</v>
      </c>
      <c r="BI800" s="149">
        <f>IF(N800="nulová",J800,0)</f>
        <v>0</v>
      </c>
      <c r="BJ800" s="17" t="s">
        <v>92</v>
      </c>
      <c r="BK800" s="149">
        <f>ROUND(I800*H800,2)</f>
        <v>0</v>
      </c>
      <c r="BL800" s="17" t="s">
        <v>191</v>
      </c>
      <c r="BM800" s="148" t="s">
        <v>1057</v>
      </c>
    </row>
    <row r="801" spans="2:65" s="12" customFormat="1">
      <c r="B801" s="150"/>
      <c r="D801" s="151" t="s">
        <v>193</v>
      </c>
      <c r="E801" s="152" t="s">
        <v>1</v>
      </c>
      <c r="F801" s="153" t="s">
        <v>1058</v>
      </c>
      <c r="H801" s="154">
        <v>153</v>
      </c>
      <c r="I801" s="155"/>
      <c r="L801" s="150"/>
      <c r="M801" s="156"/>
      <c r="T801" s="157"/>
      <c r="AT801" s="152" t="s">
        <v>193</v>
      </c>
      <c r="AU801" s="152" t="s">
        <v>92</v>
      </c>
      <c r="AV801" s="12" t="s">
        <v>92</v>
      </c>
      <c r="AW801" s="12" t="s">
        <v>32</v>
      </c>
      <c r="AX801" s="12" t="s">
        <v>84</v>
      </c>
      <c r="AY801" s="152" t="s">
        <v>185</v>
      </c>
    </row>
    <row r="802" spans="2:65" s="1" customFormat="1" ht="24.2" customHeight="1">
      <c r="B802" s="136"/>
      <c r="C802" s="137" t="s">
        <v>1059</v>
      </c>
      <c r="D802" s="137" t="s">
        <v>187</v>
      </c>
      <c r="E802" s="138" t="s">
        <v>1060</v>
      </c>
      <c r="F802" s="139" t="s">
        <v>1061</v>
      </c>
      <c r="G802" s="140" t="s">
        <v>546</v>
      </c>
      <c r="H802" s="141">
        <v>7.8840000000000003</v>
      </c>
      <c r="I802" s="142"/>
      <c r="J802" s="143">
        <f>ROUND(I802*H802,2)</f>
        <v>0</v>
      </c>
      <c r="K802" s="139" t="s">
        <v>198</v>
      </c>
      <c r="L802" s="32"/>
      <c r="M802" s="144" t="s">
        <v>1</v>
      </c>
      <c r="N802" s="145" t="s">
        <v>42</v>
      </c>
      <c r="P802" s="146">
        <f>O802*H802</f>
        <v>0</v>
      </c>
      <c r="Q802" s="146">
        <v>0</v>
      </c>
      <c r="R802" s="146">
        <f>Q802*H802</f>
        <v>0</v>
      </c>
      <c r="S802" s="146">
        <v>7.0000000000000007E-2</v>
      </c>
      <c r="T802" s="147">
        <f>S802*H802</f>
        <v>0.55188000000000004</v>
      </c>
      <c r="AR802" s="148" t="s">
        <v>191</v>
      </c>
      <c r="AT802" s="148" t="s">
        <v>187</v>
      </c>
      <c r="AU802" s="148" t="s">
        <v>92</v>
      </c>
      <c r="AY802" s="17" t="s">
        <v>185</v>
      </c>
      <c r="BE802" s="149">
        <f>IF(N802="základní",J802,0)</f>
        <v>0</v>
      </c>
      <c r="BF802" s="149">
        <f>IF(N802="snížená",J802,0)</f>
        <v>0</v>
      </c>
      <c r="BG802" s="149">
        <f>IF(N802="zákl. přenesená",J802,0)</f>
        <v>0</v>
      </c>
      <c r="BH802" s="149">
        <f>IF(N802="sníž. přenesená",J802,0)</f>
        <v>0</v>
      </c>
      <c r="BI802" s="149">
        <f>IF(N802="nulová",J802,0)</f>
        <v>0</v>
      </c>
      <c r="BJ802" s="17" t="s">
        <v>92</v>
      </c>
      <c r="BK802" s="149">
        <f>ROUND(I802*H802,2)</f>
        <v>0</v>
      </c>
      <c r="BL802" s="17" t="s">
        <v>191</v>
      </c>
      <c r="BM802" s="148" t="s">
        <v>1062</v>
      </c>
    </row>
    <row r="803" spans="2:65" s="13" customFormat="1">
      <c r="B803" s="168"/>
      <c r="D803" s="151" t="s">
        <v>193</v>
      </c>
      <c r="E803" s="169" t="s">
        <v>1</v>
      </c>
      <c r="F803" s="170" t="s">
        <v>1063</v>
      </c>
      <c r="H803" s="169" t="s">
        <v>1</v>
      </c>
      <c r="I803" s="171"/>
      <c r="L803" s="168"/>
      <c r="M803" s="172"/>
      <c r="T803" s="173"/>
      <c r="AT803" s="169" t="s">
        <v>193</v>
      </c>
      <c r="AU803" s="169" t="s">
        <v>92</v>
      </c>
      <c r="AV803" s="13" t="s">
        <v>84</v>
      </c>
      <c r="AW803" s="13" t="s">
        <v>32</v>
      </c>
      <c r="AX803" s="13" t="s">
        <v>76</v>
      </c>
      <c r="AY803" s="169" t="s">
        <v>185</v>
      </c>
    </row>
    <row r="804" spans="2:65" s="12" customFormat="1">
      <c r="B804" s="150"/>
      <c r="D804" s="151" t="s">
        <v>193</v>
      </c>
      <c r="E804" s="152" t="s">
        <v>1</v>
      </c>
      <c r="F804" s="153" t="s">
        <v>1064</v>
      </c>
      <c r="H804" s="154">
        <v>7.8840000000000003</v>
      </c>
      <c r="I804" s="155"/>
      <c r="L804" s="150"/>
      <c r="M804" s="156"/>
      <c r="T804" s="157"/>
      <c r="AT804" s="152" t="s">
        <v>193</v>
      </c>
      <c r="AU804" s="152" t="s">
        <v>92</v>
      </c>
      <c r="AV804" s="12" t="s">
        <v>92</v>
      </c>
      <c r="AW804" s="12" t="s">
        <v>32</v>
      </c>
      <c r="AX804" s="12" t="s">
        <v>76</v>
      </c>
      <c r="AY804" s="152" t="s">
        <v>185</v>
      </c>
    </row>
    <row r="805" spans="2:65" s="14" customFormat="1">
      <c r="B805" s="174"/>
      <c r="D805" s="151" t="s">
        <v>193</v>
      </c>
      <c r="E805" s="175" t="s">
        <v>1</v>
      </c>
      <c r="F805" s="176" t="s">
        <v>265</v>
      </c>
      <c r="H805" s="177">
        <v>7.8840000000000003</v>
      </c>
      <c r="I805" s="178"/>
      <c r="L805" s="174"/>
      <c r="M805" s="179"/>
      <c r="T805" s="180"/>
      <c r="AT805" s="175" t="s">
        <v>193</v>
      </c>
      <c r="AU805" s="175" t="s">
        <v>92</v>
      </c>
      <c r="AV805" s="14" t="s">
        <v>191</v>
      </c>
      <c r="AW805" s="14" t="s">
        <v>32</v>
      </c>
      <c r="AX805" s="14" t="s">
        <v>84</v>
      </c>
      <c r="AY805" s="175" t="s">
        <v>185</v>
      </c>
    </row>
    <row r="806" spans="2:65" s="1" customFormat="1" ht="21.75" customHeight="1">
      <c r="B806" s="136"/>
      <c r="C806" s="137" t="s">
        <v>1065</v>
      </c>
      <c r="D806" s="137" t="s">
        <v>187</v>
      </c>
      <c r="E806" s="138" t="s">
        <v>1066</v>
      </c>
      <c r="F806" s="139" t="s">
        <v>1067</v>
      </c>
      <c r="G806" s="140" t="s">
        <v>197</v>
      </c>
      <c r="H806" s="141">
        <v>8.4</v>
      </c>
      <c r="I806" s="142"/>
      <c r="J806" s="143">
        <f>ROUND(I806*H806,2)</f>
        <v>0</v>
      </c>
      <c r="K806" s="139" t="s">
        <v>198</v>
      </c>
      <c r="L806" s="32"/>
      <c r="M806" s="144" t="s">
        <v>1</v>
      </c>
      <c r="N806" s="145" t="s">
        <v>42</v>
      </c>
      <c r="P806" s="146">
        <f>O806*H806</f>
        <v>0</v>
      </c>
      <c r="Q806" s="146">
        <v>0</v>
      </c>
      <c r="R806" s="146">
        <f>Q806*H806</f>
        <v>0</v>
      </c>
      <c r="S806" s="146">
        <v>2.4</v>
      </c>
      <c r="T806" s="147">
        <f>S806*H806</f>
        <v>20.16</v>
      </c>
      <c r="AR806" s="148" t="s">
        <v>191</v>
      </c>
      <c r="AT806" s="148" t="s">
        <v>187</v>
      </c>
      <c r="AU806" s="148" t="s">
        <v>92</v>
      </c>
      <c r="AY806" s="17" t="s">
        <v>185</v>
      </c>
      <c r="BE806" s="149">
        <f>IF(N806="základní",J806,0)</f>
        <v>0</v>
      </c>
      <c r="BF806" s="149">
        <f>IF(N806="snížená",J806,0)</f>
        <v>0</v>
      </c>
      <c r="BG806" s="149">
        <f>IF(N806="zákl. přenesená",J806,0)</f>
        <v>0</v>
      </c>
      <c r="BH806" s="149">
        <f>IF(N806="sníž. přenesená",J806,0)</f>
        <v>0</v>
      </c>
      <c r="BI806" s="149">
        <f>IF(N806="nulová",J806,0)</f>
        <v>0</v>
      </c>
      <c r="BJ806" s="17" t="s">
        <v>92</v>
      </c>
      <c r="BK806" s="149">
        <f>ROUND(I806*H806,2)</f>
        <v>0</v>
      </c>
      <c r="BL806" s="17" t="s">
        <v>191</v>
      </c>
      <c r="BM806" s="148" t="s">
        <v>1068</v>
      </c>
    </row>
    <row r="807" spans="2:65" s="1" customFormat="1" ht="24.2" customHeight="1">
      <c r="B807" s="136"/>
      <c r="C807" s="137" t="s">
        <v>1069</v>
      </c>
      <c r="D807" s="137" t="s">
        <v>187</v>
      </c>
      <c r="E807" s="138" t="s">
        <v>1070</v>
      </c>
      <c r="F807" s="139" t="s">
        <v>1071</v>
      </c>
      <c r="G807" s="140" t="s">
        <v>365</v>
      </c>
      <c r="H807" s="141">
        <v>26</v>
      </c>
      <c r="I807" s="142"/>
      <c r="J807" s="143">
        <f>ROUND(I807*H807,2)</f>
        <v>0</v>
      </c>
      <c r="K807" s="139" t="s">
        <v>198</v>
      </c>
      <c r="L807" s="32"/>
      <c r="M807" s="144" t="s">
        <v>1</v>
      </c>
      <c r="N807" s="145" t="s">
        <v>42</v>
      </c>
      <c r="P807" s="146">
        <f>O807*H807</f>
        <v>0</v>
      </c>
      <c r="Q807" s="146">
        <v>0</v>
      </c>
      <c r="R807" s="146">
        <f>Q807*H807</f>
        <v>0</v>
      </c>
      <c r="S807" s="146">
        <v>4.8000000000000001E-2</v>
      </c>
      <c r="T807" s="147">
        <f>S807*H807</f>
        <v>1.248</v>
      </c>
      <c r="AR807" s="148" t="s">
        <v>191</v>
      </c>
      <c r="AT807" s="148" t="s">
        <v>187</v>
      </c>
      <c r="AU807" s="148" t="s">
        <v>92</v>
      </c>
      <c r="AY807" s="17" t="s">
        <v>185</v>
      </c>
      <c r="BE807" s="149">
        <f>IF(N807="základní",J807,0)</f>
        <v>0</v>
      </c>
      <c r="BF807" s="149">
        <f>IF(N807="snížená",J807,0)</f>
        <v>0</v>
      </c>
      <c r="BG807" s="149">
        <f>IF(N807="zákl. přenesená",J807,0)</f>
        <v>0</v>
      </c>
      <c r="BH807" s="149">
        <f>IF(N807="sníž. přenesená",J807,0)</f>
        <v>0</v>
      </c>
      <c r="BI807" s="149">
        <f>IF(N807="nulová",J807,0)</f>
        <v>0</v>
      </c>
      <c r="BJ807" s="17" t="s">
        <v>92</v>
      </c>
      <c r="BK807" s="149">
        <f>ROUND(I807*H807,2)</f>
        <v>0</v>
      </c>
      <c r="BL807" s="17" t="s">
        <v>191</v>
      </c>
      <c r="BM807" s="148" t="s">
        <v>1072</v>
      </c>
    </row>
    <row r="808" spans="2:65" s="12" customFormat="1">
      <c r="B808" s="150"/>
      <c r="D808" s="151" t="s">
        <v>193</v>
      </c>
      <c r="E808" s="152" t="s">
        <v>1</v>
      </c>
      <c r="F808" s="153" t="s">
        <v>1073</v>
      </c>
      <c r="H808" s="154">
        <v>4</v>
      </c>
      <c r="I808" s="155"/>
      <c r="L808" s="150"/>
      <c r="M808" s="156"/>
      <c r="T808" s="157"/>
      <c r="AT808" s="152" t="s">
        <v>193</v>
      </c>
      <c r="AU808" s="152" t="s">
        <v>92</v>
      </c>
      <c r="AV808" s="12" t="s">
        <v>92</v>
      </c>
      <c r="AW808" s="12" t="s">
        <v>32</v>
      </c>
      <c r="AX808" s="12" t="s">
        <v>76</v>
      </c>
      <c r="AY808" s="152" t="s">
        <v>185</v>
      </c>
    </row>
    <row r="809" spans="2:65" s="12" customFormat="1">
      <c r="B809" s="150"/>
      <c r="D809" s="151" t="s">
        <v>193</v>
      </c>
      <c r="E809" s="152" t="s">
        <v>1</v>
      </c>
      <c r="F809" s="153" t="s">
        <v>1074</v>
      </c>
      <c r="H809" s="154">
        <v>22</v>
      </c>
      <c r="I809" s="155"/>
      <c r="L809" s="150"/>
      <c r="M809" s="156"/>
      <c r="T809" s="157"/>
      <c r="AT809" s="152" t="s">
        <v>193</v>
      </c>
      <c r="AU809" s="152" t="s">
        <v>92</v>
      </c>
      <c r="AV809" s="12" t="s">
        <v>92</v>
      </c>
      <c r="AW809" s="12" t="s">
        <v>32</v>
      </c>
      <c r="AX809" s="12" t="s">
        <v>76</v>
      </c>
      <c r="AY809" s="152" t="s">
        <v>185</v>
      </c>
    </row>
    <row r="810" spans="2:65" s="14" customFormat="1">
      <c r="B810" s="174"/>
      <c r="D810" s="151" t="s">
        <v>193</v>
      </c>
      <c r="E810" s="175" t="s">
        <v>1</v>
      </c>
      <c r="F810" s="176" t="s">
        <v>265</v>
      </c>
      <c r="H810" s="177">
        <v>26</v>
      </c>
      <c r="I810" s="178"/>
      <c r="L810" s="174"/>
      <c r="M810" s="179"/>
      <c r="T810" s="180"/>
      <c r="AT810" s="175" t="s">
        <v>193</v>
      </c>
      <c r="AU810" s="175" t="s">
        <v>92</v>
      </c>
      <c r="AV810" s="14" t="s">
        <v>191</v>
      </c>
      <c r="AW810" s="14" t="s">
        <v>32</v>
      </c>
      <c r="AX810" s="14" t="s">
        <v>84</v>
      </c>
      <c r="AY810" s="175" t="s">
        <v>185</v>
      </c>
    </row>
    <row r="811" spans="2:65" s="1" customFormat="1" ht="37.9" customHeight="1">
      <c r="B811" s="136"/>
      <c r="C811" s="137" t="s">
        <v>1075</v>
      </c>
      <c r="D811" s="137" t="s">
        <v>187</v>
      </c>
      <c r="E811" s="138" t="s">
        <v>1076</v>
      </c>
      <c r="F811" s="139" t="s">
        <v>1077</v>
      </c>
      <c r="G811" s="140" t="s">
        <v>197</v>
      </c>
      <c r="H811" s="141">
        <v>3.3719999999999999</v>
      </c>
      <c r="I811" s="142"/>
      <c r="J811" s="143">
        <f>ROUND(I811*H811,2)</f>
        <v>0</v>
      </c>
      <c r="K811" s="139" t="s">
        <v>198</v>
      </c>
      <c r="L811" s="32"/>
      <c r="M811" s="144" t="s">
        <v>1</v>
      </c>
      <c r="N811" s="145" t="s">
        <v>42</v>
      </c>
      <c r="P811" s="146">
        <f>O811*H811</f>
        <v>0</v>
      </c>
      <c r="Q811" s="146">
        <v>0</v>
      </c>
      <c r="R811" s="146">
        <f>Q811*H811</f>
        <v>0</v>
      </c>
      <c r="S811" s="146">
        <v>2.2000000000000002</v>
      </c>
      <c r="T811" s="147">
        <f>S811*H811</f>
        <v>7.4184000000000001</v>
      </c>
      <c r="AR811" s="148" t="s">
        <v>191</v>
      </c>
      <c r="AT811" s="148" t="s">
        <v>187</v>
      </c>
      <c r="AU811" s="148" t="s">
        <v>92</v>
      </c>
      <c r="AY811" s="17" t="s">
        <v>185</v>
      </c>
      <c r="BE811" s="149">
        <f>IF(N811="základní",J811,0)</f>
        <v>0</v>
      </c>
      <c r="BF811" s="149">
        <f>IF(N811="snížená",J811,0)</f>
        <v>0</v>
      </c>
      <c r="BG811" s="149">
        <f>IF(N811="zákl. přenesená",J811,0)</f>
        <v>0</v>
      </c>
      <c r="BH811" s="149">
        <f>IF(N811="sníž. přenesená",J811,0)</f>
        <v>0</v>
      </c>
      <c r="BI811" s="149">
        <f>IF(N811="nulová",J811,0)</f>
        <v>0</v>
      </c>
      <c r="BJ811" s="17" t="s">
        <v>92</v>
      </c>
      <c r="BK811" s="149">
        <f>ROUND(I811*H811,2)</f>
        <v>0</v>
      </c>
      <c r="BL811" s="17" t="s">
        <v>191</v>
      </c>
      <c r="BM811" s="148" t="s">
        <v>1078</v>
      </c>
    </row>
    <row r="812" spans="2:65" s="13" customFormat="1">
      <c r="B812" s="168"/>
      <c r="D812" s="151" t="s">
        <v>193</v>
      </c>
      <c r="E812" s="169" t="s">
        <v>1</v>
      </c>
      <c r="F812" s="170" t="s">
        <v>1079</v>
      </c>
      <c r="H812" s="169" t="s">
        <v>1</v>
      </c>
      <c r="I812" s="171"/>
      <c r="L812" s="168"/>
      <c r="M812" s="172"/>
      <c r="T812" s="173"/>
      <c r="AT812" s="169" t="s">
        <v>193</v>
      </c>
      <c r="AU812" s="169" t="s">
        <v>92</v>
      </c>
      <c r="AV812" s="13" t="s">
        <v>84</v>
      </c>
      <c r="AW812" s="13" t="s">
        <v>32</v>
      </c>
      <c r="AX812" s="13" t="s">
        <v>76</v>
      </c>
      <c r="AY812" s="169" t="s">
        <v>185</v>
      </c>
    </row>
    <row r="813" spans="2:65" s="13" customFormat="1">
      <c r="B813" s="168"/>
      <c r="D813" s="151" t="s">
        <v>193</v>
      </c>
      <c r="E813" s="169" t="s">
        <v>1</v>
      </c>
      <c r="F813" s="170" t="s">
        <v>383</v>
      </c>
      <c r="H813" s="169" t="s">
        <v>1</v>
      </c>
      <c r="I813" s="171"/>
      <c r="L813" s="168"/>
      <c r="M813" s="172"/>
      <c r="T813" s="173"/>
      <c r="AT813" s="169" t="s">
        <v>193</v>
      </c>
      <c r="AU813" s="169" t="s">
        <v>92</v>
      </c>
      <c r="AV813" s="13" t="s">
        <v>84</v>
      </c>
      <c r="AW813" s="13" t="s">
        <v>32</v>
      </c>
      <c r="AX813" s="13" t="s">
        <v>76</v>
      </c>
      <c r="AY813" s="169" t="s">
        <v>185</v>
      </c>
    </row>
    <row r="814" spans="2:65" s="12" customFormat="1">
      <c r="B814" s="150"/>
      <c r="D814" s="151" t="s">
        <v>193</v>
      </c>
      <c r="E814" s="152" t="s">
        <v>1</v>
      </c>
      <c r="F814" s="153" t="s">
        <v>1080</v>
      </c>
      <c r="H814" s="154">
        <v>1.68</v>
      </c>
      <c r="I814" s="155"/>
      <c r="L814" s="150"/>
      <c r="M814" s="156"/>
      <c r="T814" s="157"/>
      <c r="AT814" s="152" t="s">
        <v>193</v>
      </c>
      <c r="AU814" s="152" t="s">
        <v>92</v>
      </c>
      <c r="AV814" s="12" t="s">
        <v>92</v>
      </c>
      <c r="AW814" s="12" t="s">
        <v>32</v>
      </c>
      <c r="AX814" s="12" t="s">
        <v>76</v>
      </c>
      <c r="AY814" s="152" t="s">
        <v>185</v>
      </c>
    </row>
    <row r="815" spans="2:65" s="13" customFormat="1">
      <c r="B815" s="168"/>
      <c r="D815" s="151" t="s">
        <v>193</v>
      </c>
      <c r="E815" s="169" t="s">
        <v>1</v>
      </c>
      <c r="F815" s="170" t="s">
        <v>385</v>
      </c>
      <c r="H815" s="169" t="s">
        <v>1</v>
      </c>
      <c r="I815" s="171"/>
      <c r="L815" s="168"/>
      <c r="M815" s="172"/>
      <c r="T815" s="173"/>
      <c r="AT815" s="169" t="s">
        <v>193</v>
      </c>
      <c r="AU815" s="169" t="s">
        <v>92</v>
      </c>
      <c r="AV815" s="13" t="s">
        <v>84</v>
      </c>
      <c r="AW815" s="13" t="s">
        <v>32</v>
      </c>
      <c r="AX815" s="13" t="s">
        <v>76</v>
      </c>
      <c r="AY815" s="169" t="s">
        <v>185</v>
      </c>
    </row>
    <row r="816" spans="2:65" s="12" customFormat="1">
      <c r="B816" s="150"/>
      <c r="D816" s="151" t="s">
        <v>193</v>
      </c>
      <c r="E816" s="152" t="s">
        <v>1</v>
      </c>
      <c r="F816" s="153" t="s">
        <v>1081</v>
      </c>
      <c r="H816" s="154">
        <v>1.6919999999999999</v>
      </c>
      <c r="I816" s="155"/>
      <c r="L816" s="150"/>
      <c r="M816" s="156"/>
      <c r="T816" s="157"/>
      <c r="AT816" s="152" t="s">
        <v>193</v>
      </c>
      <c r="AU816" s="152" t="s">
        <v>92</v>
      </c>
      <c r="AV816" s="12" t="s">
        <v>92</v>
      </c>
      <c r="AW816" s="12" t="s">
        <v>32</v>
      </c>
      <c r="AX816" s="12" t="s">
        <v>76</v>
      </c>
      <c r="AY816" s="152" t="s">
        <v>185</v>
      </c>
    </row>
    <row r="817" spans="2:65" s="14" customFormat="1">
      <c r="B817" s="174"/>
      <c r="D817" s="151" t="s">
        <v>193</v>
      </c>
      <c r="E817" s="175" t="s">
        <v>1</v>
      </c>
      <c r="F817" s="176" t="s">
        <v>265</v>
      </c>
      <c r="H817" s="177">
        <v>3.3719999999999999</v>
      </c>
      <c r="I817" s="178"/>
      <c r="L817" s="174"/>
      <c r="M817" s="179"/>
      <c r="T817" s="180"/>
      <c r="AT817" s="175" t="s">
        <v>193</v>
      </c>
      <c r="AU817" s="175" t="s">
        <v>92</v>
      </c>
      <c r="AV817" s="14" t="s">
        <v>191</v>
      </c>
      <c r="AW817" s="14" t="s">
        <v>32</v>
      </c>
      <c r="AX817" s="14" t="s">
        <v>84</v>
      </c>
      <c r="AY817" s="175" t="s">
        <v>185</v>
      </c>
    </row>
    <row r="818" spans="2:65" s="1" customFormat="1" ht="37.9" customHeight="1">
      <c r="B818" s="136"/>
      <c r="C818" s="137" t="s">
        <v>1082</v>
      </c>
      <c r="D818" s="137" t="s">
        <v>187</v>
      </c>
      <c r="E818" s="138" t="s">
        <v>1083</v>
      </c>
      <c r="F818" s="139" t="s">
        <v>1084</v>
      </c>
      <c r="G818" s="140" t="s">
        <v>197</v>
      </c>
      <c r="H818" s="141">
        <v>12.404999999999999</v>
      </c>
      <c r="I818" s="142"/>
      <c r="J818" s="143">
        <f>ROUND(I818*H818,2)</f>
        <v>0</v>
      </c>
      <c r="K818" s="139" t="s">
        <v>198</v>
      </c>
      <c r="L818" s="32"/>
      <c r="M818" s="144" t="s">
        <v>1</v>
      </c>
      <c r="N818" s="145" t="s">
        <v>42</v>
      </c>
      <c r="P818" s="146">
        <f>O818*H818</f>
        <v>0</v>
      </c>
      <c r="Q818" s="146">
        <v>0</v>
      </c>
      <c r="R818" s="146">
        <f>Q818*H818</f>
        <v>0</v>
      </c>
      <c r="S818" s="146">
        <v>2.2000000000000002</v>
      </c>
      <c r="T818" s="147">
        <f>S818*H818</f>
        <v>27.291</v>
      </c>
      <c r="AR818" s="148" t="s">
        <v>191</v>
      </c>
      <c r="AT818" s="148" t="s">
        <v>187</v>
      </c>
      <c r="AU818" s="148" t="s">
        <v>92</v>
      </c>
      <c r="AY818" s="17" t="s">
        <v>185</v>
      </c>
      <c r="BE818" s="149">
        <f>IF(N818="základní",J818,0)</f>
        <v>0</v>
      </c>
      <c r="BF818" s="149">
        <f>IF(N818="snížená",J818,0)</f>
        <v>0</v>
      </c>
      <c r="BG818" s="149">
        <f>IF(N818="zákl. přenesená",J818,0)</f>
        <v>0</v>
      </c>
      <c r="BH818" s="149">
        <f>IF(N818="sníž. přenesená",J818,0)</f>
        <v>0</v>
      </c>
      <c r="BI818" s="149">
        <f>IF(N818="nulová",J818,0)</f>
        <v>0</v>
      </c>
      <c r="BJ818" s="17" t="s">
        <v>92</v>
      </c>
      <c r="BK818" s="149">
        <f>ROUND(I818*H818,2)</f>
        <v>0</v>
      </c>
      <c r="BL818" s="17" t="s">
        <v>191</v>
      </c>
      <c r="BM818" s="148" t="s">
        <v>1085</v>
      </c>
    </row>
    <row r="819" spans="2:65" s="13" customFormat="1">
      <c r="B819" s="168"/>
      <c r="D819" s="151" t="s">
        <v>193</v>
      </c>
      <c r="E819" s="169" t="s">
        <v>1</v>
      </c>
      <c r="F819" s="170" t="s">
        <v>1086</v>
      </c>
      <c r="H819" s="169" t="s">
        <v>1</v>
      </c>
      <c r="I819" s="171"/>
      <c r="L819" s="168"/>
      <c r="M819" s="172"/>
      <c r="T819" s="173"/>
      <c r="AT819" s="169" t="s">
        <v>193</v>
      </c>
      <c r="AU819" s="169" t="s">
        <v>92</v>
      </c>
      <c r="AV819" s="13" t="s">
        <v>84</v>
      </c>
      <c r="AW819" s="13" t="s">
        <v>32</v>
      </c>
      <c r="AX819" s="13" t="s">
        <v>76</v>
      </c>
      <c r="AY819" s="169" t="s">
        <v>185</v>
      </c>
    </row>
    <row r="820" spans="2:65" s="13" customFormat="1">
      <c r="B820" s="168"/>
      <c r="D820" s="151" t="s">
        <v>193</v>
      </c>
      <c r="E820" s="169" t="s">
        <v>1</v>
      </c>
      <c r="F820" s="170" t="s">
        <v>309</v>
      </c>
      <c r="H820" s="169" t="s">
        <v>1</v>
      </c>
      <c r="I820" s="171"/>
      <c r="L820" s="168"/>
      <c r="M820" s="172"/>
      <c r="T820" s="173"/>
      <c r="AT820" s="169" t="s">
        <v>193</v>
      </c>
      <c r="AU820" s="169" t="s">
        <v>92</v>
      </c>
      <c r="AV820" s="13" t="s">
        <v>84</v>
      </c>
      <c r="AW820" s="13" t="s">
        <v>32</v>
      </c>
      <c r="AX820" s="13" t="s">
        <v>76</v>
      </c>
      <c r="AY820" s="169" t="s">
        <v>185</v>
      </c>
    </row>
    <row r="821" spans="2:65" s="12" customFormat="1">
      <c r="B821" s="150"/>
      <c r="D821" s="151" t="s">
        <v>193</v>
      </c>
      <c r="E821" s="152" t="s">
        <v>1</v>
      </c>
      <c r="F821" s="153" t="s">
        <v>1087</v>
      </c>
      <c r="H821" s="154">
        <v>5.1479999999999997</v>
      </c>
      <c r="I821" s="155"/>
      <c r="L821" s="150"/>
      <c r="M821" s="156"/>
      <c r="T821" s="157"/>
      <c r="AT821" s="152" t="s">
        <v>193</v>
      </c>
      <c r="AU821" s="152" t="s">
        <v>92</v>
      </c>
      <c r="AV821" s="12" t="s">
        <v>92</v>
      </c>
      <c r="AW821" s="12" t="s">
        <v>32</v>
      </c>
      <c r="AX821" s="12" t="s">
        <v>76</v>
      </c>
      <c r="AY821" s="152" t="s">
        <v>185</v>
      </c>
    </row>
    <row r="822" spans="2:65" s="13" customFormat="1">
      <c r="B822" s="168"/>
      <c r="D822" s="151" t="s">
        <v>193</v>
      </c>
      <c r="E822" s="169" t="s">
        <v>1</v>
      </c>
      <c r="F822" s="170" t="s">
        <v>317</v>
      </c>
      <c r="H822" s="169" t="s">
        <v>1</v>
      </c>
      <c r="I822" s="171"/>
      <c r="L822" s="168"/>
      <c r="M822" s="172"/>
      <c r="T822" s="173"/>
      <c r="AT822" s="169" t="s">
        <v>193</v>
      </c>
      <c r="AU822" s="169" t="s">
        <v>92</v>
      </c>
      <c r="AV822" s="13" t="s">
        <v>84</v>
      </c>
      <c r="AW822" s="13" t="s">
        <v>32</v>
      </c>
      <c r="AX822" s="13" t="s">
        <v>76</v>
      </c>
      <c r="AY822" s="169" t="s">
        <v>185</v>
      </c>
    </row>
    <row r="823" spans="2:65" s="12" customFormat="1">
      <c r="B823" s="150"/>
      <c r="D823" s="151" t="s">
        <v>193</v>
      </c>
      <c r="E823" s="152" t="s">
        <v>1</v>
      </c>
      <c r="F823" s="153" t="s">
        <v>1088</v>
      </c>
      <c r="H823" s="154">
        <v>5.64</v>
      </c>
      <c r="I823" s="155"/>
      <c r="L823" s="150"/>
      <c r="M823" s="156"/>
      <c r="T823" s="157"/>
      <c r="AT823" s="152" t="s">
        <v>193</v>
      </c>
      <c r="AU823" s="152" t="s">
        <v>92</v>
      </c>
      <c r="AV823" s="12" t="s">
        <v>92</v>
      </c>
      <c r="AW823" s="12" t="s">
        <v>32</v>
      </c>
      <c r="AX823" s="12" t="s">
        <v>76</v>
      </c>
      <c r="AY823" s="152" t="s">
        <v>185</v>
      </c>
    </row>
    <row r="824" spans="2:65" s="13" customFormat="1">
      <c r="B824" s="168"/>
      <c r="D824" s="151" t="s">
        <v>193</v>
      </c>
      <c r="E824" s="169" t="s">
        <v>1</v>
      </c>
      <c r="F824" s="170" t="s">
        <v>1089</v>
      </c>
      <c r="H824" s="169" t="s">
        <v>1</v>
      </c>
      <c r="I824" s="171"/>
      <c r="L824" s="168"/>
      <c r="M824" s="172"/>
      <c r="T824" s="173"/>
      <c r="AT824" s="169" t="s">
        <v>193</v>
      </c>
      <c r="AU824" s="169" t="s">
        <v>92</v>
      </c>
      <c r="AV824" s="13" t="s">
        <v>84</v>
      </c>
      <c r="AW824" s="13" t="s">
        <v>32</v>
      </c>
      <c r="AX824" s="13" t="s">
        <v>76</v>
      </c>
      <c r="AY824" s="169" t="s">
        <v>185</v>
      </c>
    </row>
    <row r="825" spans="2:65" s="13" customFormat="1">
      <c r="B825" s="168"/>
      <c r="D825" s="151" t="s">
        <v>193</v>
      </c>
      <c r="E825" s="169" t="s">
        <v>1</v>
      </c>
      <c r="F825" s="170" t="s">
        <v>1090</v>
      </c>
      <c r="H825" s="169" t="s">
        <v>1</v>
      </c>
      <c r="I825" s="171"/>
      <c r="L825" s="168"/>
      <c r="M825" s="172"/>
      <c r="T825" s="173"/>
      <c r="AT825" s="169" t="s">
        <v>193</v>
      </c>
      <c r="AU825" s="169" t="s">
        <v>92</v>
      </c>
      <c r="AV825" s="13" t="s">
        <v>84</v>
      </c>
      <c r="AW825" s="13" t="s">
        <v>32</v>
      </c>
      <c r="AX825" s="13" t="s">
        <v>76</v>
      </c>
      <c r="AY825" s="169" t="s">
        <v>185</v>
      </c>
    </row>
    <row r="826" spans="2:65" s="12" customFormat="1">
      <c r="B826" s="150"/>
      <c r="D826" s="151" t="s">
        <v>193</v>
      </c>
      <c r="E826" s="152" t="s">
        <v>1</v>
      </c>
      <c r="F826" s="153" t="s">
        <v>1091</v>
      </c>
      <c r="H826" s="154">
        <v>1.617</v>
      </c>
      <c r="I826" s="155"/>
      <c r="L826" s="150"/>
      <c r="M826" s="156"/>
      <c r="T826" s="157"/>
      <c r="AT826" s="152" t="s">
        <v>193</v>
      </c>
      <c r="AU826" s="152" t="s">
        <v>92</v>
      </c>
      <c r="AV826" s="12" t="s">
        <v>92</v>
      </c>
      <c r="AW826" s="12" t="s">
        <v>32</v>
      </c>
      <c r="AX826" s="12" t="s">
        <v>76</v>
      </c>
      <c r="AY826" s="152" t="s">
        <v>185</v>
      </c>
    </row>
    <row r="827" spans="2:65" s="14" customFormat="1">
      <c r="B827" s="174"/>
      <c r="D827" s="151" t="s">
        <v>193</v>
      </c>
      <c r="E827" s="175" t="s">
        <v>1</v>
      </c>
      <c r="F827" s="176" t="s">
        <v>265</v>
      </c>
      <c r="H827" s="177">
        <v>12.404999999999999</v>
      </c>
      <c r="I827" s="178"/>
      <c r="L827" s="174"/>
      <c r="M827" s="179"/>
      <c r="T827" s="180"/>
      <c r="AT827" s="175" t="s">
        <v>193</v>
      </c>
      <c r="AU827" s="175" t="s">
        <v>92</v>
      </c>
      <c r="AV827" s="14" t="s">
        <v>191</v>
      </c>
      <c r="AW827" s="14" t="s">
        <v>32</v>
      </c>
      <c r="AX827" s="14" t="s">
        <v>84</v>
      </c>
      <c r="AY827" s="175" t="s">
        <v>185</v>
      </c>
    </row>
    <row r="828" spans="2:65" s="1" customFormat="1" ht="37.9" customHeight="1">
      <c r="B828" s="136"/>
      <c r="C828" s="137" t="s">
        <v>1092</v>
      </c>
      <c r="D828" s="137" t="s">
        <v>187</v>
      </c>
      <c r="E828" s="138" t="s">
        <v>1093</v>
      </c>
      <c r="F828" s="139" t="s">
        <v>1094</v>
      </c>
      <c r="G828" s="140" t="s">
        <v>197</v>
      </c>
      <c r="H828" s="141">
        <v>47.34</v>
      </c>
      <c r="I828" s="142"/>
      <c r="J828" s="143">
        <f>ROUND(I828*H828,2)</f>
        <v>0</v>
      </c>
      <c r="K828" s="139" t="s">
        <v>198</v>
      </c>
      <c r="L828" s="32"/>
      <c r="M828" s="144" t="s">
        <v>1</v>
      </c>
      <c r="N828" s="145" t="s">
        <v>42</v>
      </c>
      <c r="P828" s="146">
        <f>O828*H828</f>
        <v>0</v>
      </c>
      <c r="Q828" s="146">
        <v>0</v>
      </c>
      <c r="R828" s="146">
        <f>Q828*H828</f>
        <v>0</v>
      </c>
      <c r="S828" s="146">
        <v>2.2000000000000002</v>
      </c>
      <c r="T828" s="147">
        <f>S828*H828</f>
        <v>104.14800000000001</v>
      </c>
      <c r="AR828" s="148" t="s">
        <v>191</v>
      </c>
      <c r="AT828" s="148" t="s">
        <v>187</v>
      </c>
      <c r="AU828" s="148" t="s">
        <v>92</v>
      </c>
      <c r="AY828" s="17" t="s">
        <v>185</v>
      </c>
      <c r="BE828" s="149">
        <f>IF(N828="základní",J828,0)</f>
        <v>0</v>
      </c>
      <c r="BF828" s="149">
        <f>IF(N828="snížená",J828,0)</f>
        <v>0</v>
      </c>
      <c r="BG828" s="149">
        <f>IF(N828="zákl. přenesená",J828,0)</f>
        <v>0</v>
      </c>
      <c r="BH828" s="149">
        <f>IF(N828="sníž. přenesená",J828,0)</f>
        <v>0</v>
      </c>
      <c r="BI828" s="149">
        <f>IF(N828="nulová",J828,0)</f>
        <v>0</v>
      </c>
      <c r="BJ828" s="17" t="s">
        <v>92</v>
      </c>
      <c r="BK828" s="149">
        <f>ROUND(I828*H828,2)</f>
        <v>0</v>
      </c>
      <c r="BL828" s="17" t="s">
        <v>191</v>
      </c>
      <c r="BM828" s="148" t="s">
        <v>1095</v>
      </c>
    </row>
    <row r="829" spans="2:65" s="13" customFormat="1">
      <c r="B829" s="168"/>
      <c r="D829" s="151" t="s">
        <v>193</v>
      </c>
      <c r="E829" s="169" t="s">
        <v>1</v>
      </c>
      <c r="F829" s="170" t="s">
        <v>1096</v>
      </c>
      <c r="H829" s="169" t="s">
        <v>1</v>
      </c>
      <c r="I829" s="171"/>
      <c r="L829" s="168"/>
      <c r="M829" s="172"/>
      <c r="T829" s="173"/>
      <c r="AT829" s="169" t="s">
        <v>193</v>
      </c>
      <c r="AU829" s="169" t="s">
        <v>92</v>
      </c>
      <c r="AV829" s="13" t="s">
        <v>84</v>
      </c>
      <c r="AW829" s="13" t="s">
        <v>32</v>
      </c>
      <c r="AX829" s="13" t="s">
        <v>76</v>
      </c>
      <c r="AY829" s="169" t="s">
        <v>185</v>
      </c>
    </row>
    <row r="830" spans="2:65" s="13" customFormat="1">
      <c r="B830" s="168"/>
      <c r="D830" s="151" t="s">
        <v>193</v>
      </c>
      <c r="E830" s="169" t="s">
        <v>1</v>
      </c>
      <c r="F830" s="170" t="s">
        <v>421</v>
      </c>
      <c r="H830" s="169" t="s">
        <v>1</v>
      </c>
      <c r="I830" s="171"/>
      <c r="L830" s="168"/>
      <c r="M830" s="172"/>
      <c r="T830" s="173"/>
      <c r="AT830" s="169" t="s">
        <v>193</v>
      </c>
      <c r="AU830" s="169" t="s">
        <v>92</v>
      </c>
      <c r="AV830" s="13" t="s">
        <v>84</v>
      </c>
      <c r="AW830" s="13" t="s">
        <v>32</v>
      </c>
      <c r="AX830" s="13" t="s">
        <v>76</v>
      </c>
      <c r="AY830" s="169" t="s">
        <v>185</v>
      </c>
    </row>
    <row r="831" spans="2:65" s="12" customFormat="1">
      <c r="B831" s="150"/>
      <c r="D831" s="151" t="s">
        <v>193</v>
      </c>
      <c r="E831" s="152" t="s">
        <v>1</v>
      </c>
      <c r="F831" s="153" t="s">
        <v>1097</v>
      </c>
      <c r="H831" s="154">
        <v>10.62</v>
      </c>
      <c r="I831" s="155"/>
      <c r="L831" s="150"/>
      <c r="M831" s="156"/>
      <c r="T831" s="157"/>
      <c r="AT831" s="152" t="s">
        <v>193</v>
      </c>
      <c r="AU831" s="152" t="s">
        <v>92</v>
      </c>
      <c r="AV831" s="12" t="s">
        <v>92</v>
      </c>
      <c r="AW831" s="12" t="s">
        <v>32</v>
      </c>
      <c r="AX831" s="12" t="s">
        <v>76</v>
      </c>
      <c r="AY831" s="152" t="s">
        <v>185</v>
      </c>
    </row>
    <row r="832" spans="2:65" s="13" customFormat="1">
      <c r="B832" s="168"/>
      <c r="D832" s="151" t="s">
        <v>193</v>
      </c>
      <c r="E832" s="169" t="s">
        <v>1</v>
      </c>
      <c r="F832" s="170" t="s">
        <v>309</v>
      </c>
      <c r="H832" s="169" t="s">
        <v>1</v>
      </c>
      <c r="I832" s="171"/>
      <c r="L832" s="168"/>
      <c r="M832" s="172"/>
      <c r="T832" s="173"/>
      <c r="AT832" s="169" t="s">
        <v>193</v>
      </c>
      <c r="AU832" s="169" t="s">
        <v>92</v>
      </c>
      <c r="AV832" s="13" t="s">
        <v>84</v>
      </c>
      <c r="AW832" s="13" t="s">
        <v>32</v>
      </c>
      <c r="AX832" s="13" t="s">
        <v>76</v>
      </c>
      <c r="AY832" s="169" t="s">
        <v>185</v>
      </c>
    </row>
    <row r="833" spans="2:65" s="12" customFormat="1" ht="22.5">
      <c r="B833" s="150"/>
      <c r="D833" s="151" t="s">
        <v>193</v>
      </c>
      <c r="E833" s="152" t="s">
        <v>1</v>
      </c>
      <c r="F833" s="153" t="s">
        <v>1098</v>
      </c>
      <c r="H833" s="154">
        <v>36.72</v>
      </c>
      <c r="I833" s="155"/>
      <c r="L833" s="150"/>
      <c r="M833" s="156"/>
      <c r="T833" s="157"/>
      <c r="AT833" s="152" t="s">
        <v>193</v>
      </c>
      <c r="AU833" s="152" t="s">
        <v>92</v>
      </c>
      <c r="AV833" s="12" t="s">
        <v>92</v>
      </c>
      <c r="AW833" s="12" t="s">
        <v>32</v>
      </c>
      <c r="AX833" s="12" t="s">
        <v>76</v>
      </c>
      <c r="AY833" s="152" t="s">
        <v>185</v>
      </c>
    </row>
    <row r="834" spans="2:65" s="14" customFormat="1">
      <c r="B834" s="174"/>
      <c r="D834" s="151" t="s">
        <v>193</v>
      </c>
      <c r="E834" s="175" t="s">
        <v>1</v>
      </c>
      <c r="F834" s="176" t="s">
        <v>265</v>
      </c>
      <c r="H834" s="177">
        <v>47.34</v>
      </c>
      <c r="I834" s="178"/>
      <c r="L834" s="174"/>
      <c r="M834" s="179"/>
      <c r="T834" s="180"/>
      <c r="AT834" s="175" t="s">
        <v>193</v>
      </c>
      <c r="AU834" s="175" t="s">
        <v>92</v>
      </c>
      <c r="AV834" s="14" t="s">
        <v>191</v>
      </c>
      <c r="AW834" s="14" t="s">
        <v>32</v>
      </c>
      <c r="AX834" s="14" t="s">
        <v>84</v>
      </c>
      <c r="AY834" s="175" t="s">
        <v>185</v>
      </c>
    </row>
    <row r="835" spans="2:65" s="1" customFormat="1" ht="21.75" customHeight="1">
      <c r="B835" s="136"/>
      <c r="C835" s="137" t="s">
        <v>1099</v>
      </c>
      <c r="D835" s="137" t="s">
        <v>187</v>
      </c>
      <c r="E835" s="138" t="s">
        <v>1100</v>
      </c>
      <c r="F835" s="139" t="s">
        <v>1101</v>
      </c>
      <c r="G835" s="140" t="s">
        <v>190</v>
      </c>
      <c r="H835" s="141">
        <v>19.5</v>
      </c>
      <c r="I835" s="142"/>
      <c r="J835" s="143">
        <f>ROUND(I835*H835,2)</f>
        <v>0</v>
      </c>
      <c r="K835" s="139" t="s">
        <v>198</v>
      </c>
      <c r="L835" s="32"/>
      <c r="M835" s="144" t="s">
        <v>1</v>
      </c>
      <c r="N835" s="145" t="s">
        <v>42</v>
      </c>
      <c r="P835" s="146">
        <f>O835*H835</f>
        <v>0</v>
      </c>
      <c r="Q835" s="146">
        <v>0</v>
      </c>
      <c r="R835" s="146">
        <f>Q835*H835</f>
        <v>0</v>
      </c>
      <c r="S835" s="146">
        <v>4.4999999999999998E-2</v>
      </c>
      <c r="T835" s="147">
        <f>S835*H835</f>
        <v>0.87749999999999995</v>
      </c>
      <c r="AR835" s="148" t="s">
        <v>191</v>
      </c>
      <c r="AT835" s="148" t="s">
        <v>187</v>
      </c>
      <c r="AU835" s="148" t="s">
        <v>92</v>
      </c>
      <c r="AY835" s="17" t="s">
        <v>185</v>
      </c>
      <c r="BE835" s="149">
        <f>IF(N835="základní",J835,0)</f>
        <v>0</v>
      </c>
      <c r="BF835" s="149">
        <f>IF(N835="snížená",J835,0)</f>
        <v>0</v>
      </c>
      <c r="BG835" s="149">
        <f>IF(N835="zákl. přenesená",J835,0)</f>
        <v>0</v>
      </c>
      <c r="BH835" s="149">
        <f>IF(N835="sníž. přenesená",J835,0)</f>
        <v>0</v>
      </c>
      <c r="BI835" s="149">
        <f>IF(N835="nulová",J835,0)</f>
        <v>0</v>
      </c>
      <c r="BJ835" s="17" t="s">
        <v>92</v>
      </c>
      <c r="BK835" s="149">
        <f>ROUND(I835*H835,2)</f>
        <v>0</v>
      </c>
      <c r="BL835" s="17" t="s">
        <v>191</v>
      </c>
      <c r="BM835" s="148" t="s">
        <v>1102</v>
      </c>
    </row>
    <row r="836" spans="2:65" s="12" customFormat="1">
      <c r="B836" s="150"/>
      <c r="D836" s="151" t="s">
        <v>193</v>
      </c>
      <c r="E836" s="152" t="s">
        <v>1</v>
      </c>
      <c r="F836" s="153" t="s">
        <v>1103</v>
      </c>
      <c r="H836" s="154">
        <v>7.7</v>
      </c>
      <c r="I836" s="155"/>
      <c r="L836" s="150"/>
      <c r="M836" s="156"/>
      <c r="T836" s="157"/>
      <c r="AT836" s="152" t="s">
        <v>193</v>
      </c>
      <c r="AU836" s="152" t="s">
        <v>92</v>
      </c>
      <c r="AV836" s="12" t="s">
        <v>92</v>
      </c>
      <c r="AW836" s="12" t="s">
        <v>32</v>
      </c>
      <c r="AX836" s="12" t="s">
        <v>76</v>
      </c>
      <c r="AY836" s="152" t="s">
        <v>185</v>
      </c>
    </row>
    <row r="837" spans="2:65" s="12" customFormat="1">
      <c r="B837" s="150"/>
      <c r="D837" s="151" t="s">
        <v>193</v>
      </c>
      <c r="E837" s="152" t="s">
        <v>1</v>
      </c>
      <c r="F837" s="153" t="s">
        <v>1104</v>
      </c>
      <c r="H837" s="154">
        <v>11.8</v>
      </c>
      <c r="I837" s="155"/>
      <c r="L837" s="150"/>
      <c r="M837" s="156"/>
      <c r="T837" s="157"/>
      <c r="AT837" s="152" t="s">
        <v>193</v>
      </c>
      <c r="AU837" s="152" t="s">
        <v>92</v>
      </c>
      <c r="AV837" s="12" t="s">
        <v>92</v>
      </c>
      <c r="AW837" s="12" t="s">
        <v>32</v>
      </c>
      <c r="AX837" s="12" t="s">
        <v>76</v>
      </c>
      <c r="AY837" s="152" t="s">
        <v>185</v>
      </c>
    </row>
    <row r="838" spans="2:65" s="14" customFormat="1">
      <c r="B838" s="174"/>
      <c r="D838" s="151" t="s">
        <v>193</v>
      </c>
      <c r="E838" s="175" t="s">
        <v>1</v>
      </c>
      <c r="F838" s="176" t="s">
        <v>265</v>
      </c>
      <c r="H838" s="177">
        <v>19.5</v>
      </c>
      <c r="I838" s="178"/>
      <c r="L838" s="174"/>
      <c r="M838" s="179"/>
      <c r="T838" s="180"/>
      <c r="AT838" s="175" t="s">
        <v>193</v>
      </c>
      <c r="AU838" s="175" t="s">
        <v>92</v>
      </c>
      <c r="AV838" s="14" t="s">
        <v>191</v>
      </c>
      <c r="AW838" s="14" t="s">
        <v>32</v>
      </c>
      <c r="AX838" s="14" t="s">
        <v>84</v>
      </c>
      <c r="AY838" s="175" t="s">
        <v>185</v>
      </c>
    </row>
    <row r="839" spans="2:65" s="1" customFormat="1" ht="33" customHeight="1">
      <c r="B839" s="136"/>
      <c r="C839" s="137" t="s">
        <v>1105</v>
      </c>
      <c r="D839" s="137" t="s">
        <v>187</v>
      </c>
      <c r="E839" s="138" t="s">
        <v>1106</v>
      </c>
      <c r="F839" s="139" t="s">
        <v>1107</v>
      </c>
      <c r="G839" s="140" t="s">
        <v>190</v>
      </c>
      <c r="H839" s="141">
        <v>62.4</v>
      </c>
      <c r="I839" s="142"/>
      <c r="J839" s="143">
        <f>ROUND(I839*H839,2)</f>
        <v>0</v>
      </c>
      <c r="K839" s="139" t="s">
        <v>198</v>
      </c>
      <c r="L839" s="32"/>
      <c r="M839" s="144" t="s">
        <v>1</v>
      </c>
      <c r="N839" s="145" t="s">
        <v>42</v>
      </c>
      <c r="P839" s="146">
        <f>O839*H839</f>
        <v>0</v>
      </c>
      <c r="Q839" s="146">
        <v>0</v>
      </c>
      <c r="R839" s="146">
        <f>Q839*H839</f>
        <v>0</v>
      </c>
      <c r="S839" s="146">
        <v>7.3999999999999996E-2</v>
      </c>
      <c r="T839" s="147">
        <f>S839*H839</f>
        <v>4.6175999999999995</v>
      </c>
      <c r="AR839" s="148" t="s">
        <v>191</v>
      </c>
      <c r="AT839" s="148" t="s">
        <v>187</v>
      </c>
      <c r="AU839" s="148" t="s">
        <v>92</v>
      </c>
      <c r="AY839" s="17" t="s">
        <v>185</v>
      </c>
      <c r="BE839" s="149">
        <f>IF(N839="základní",J839,0)</f>
        <v>0</v>
      </c>
      <c r="BF839" s="149">
        <f>IF(N839="snížená",J839,0)</f>
        <v>0</v>
      </c>
      <c r="BG839" s="149">
        <f>IF(N839="zákl. přenesená",J839,0)</f>
        <v>0</v>
      </c>
      <c r="BH839" s="149">
        <f>IF(N839="sníž. přenesená",J839,0)</f>
        <v>0</v>
      </c>
      <c r="BI839" s="149">
        <f>IF(N839="nulová",J839,0)</f>
        <v>0</v>
      </c>
      <c r="BJ839" s="17" t="s">
        <v>92</v>
      </c>
      <c r="BK839" s="149">
        <f>ROUND(I839*H839,2)</f>
        <v>0</v>
      </c>
      <c r="BL839" s="17" t="s">
        <v>191</v>
      </c>
      <c r="BM839" s="148" t="s">
        <v>1108</v>
      </c>
    </row>
    <row r="840" spans="2:65" s="13" customFormat="1">
      <c r="B840" s="168"/>
      <c r="D840" s="151" t="s">
        <v>193</v>
      </c>
      <c r="E840" s="169" t="s">
        <v>1</v>
      </c>
      <c r="F840" s="170" t="s">
        <v>1089</v>
      </c>
      <c r="H840" s="169" t="s">
        <v>1</v>
      </c>
      <c r="I840" s="171"/>
      <c r="L840" s="168"/>
      <c r="M840" s="172"/>
      <c r="T840" s="173"/>
      <c r="AT840" s="169" t="s">
        <v>193</v>
      </c>
      <c r="AU840" s="169" t="s">
        <v>92</v>
      </c>
      <c r="AV840" s="13" t="s">
        <v>84</v>
      </c>
      <c r="AW840" s="13" t="s">
        <v>32</v>
      </c>
      <c r="AX840" s="13" t="s">
        <v>76</v>
      </c>
      <c r="AY840" s="169" t="s">
        <v>185</v>
      </c>
    </row>
    <row r="841" spans="2:65" s="13" customFormat="1">
      <c r="B841" s="168"/>
      <c r="D841" s="151" t="s">
        <v>193</v>
      </c>
      <c r="E841" s="169" t="s">
        <v>1</v>
      </c>
      <c r="F841" s="170" t="s">
        <v>317</v>
      </c>
      <c r="H841" s="169" t="s">
        <v>1</v>
      </c>
      <c r="I841" s="171"/>
      <c r="L841" s="168"/>
      <c r="M841" s="172"/>
      <c r="T841" s="173"/>
      <c r="AT841" s="169" t="s">
        <v>193</v>
      </c>
      <c r="AU841" s="169" t="s">
        <v>92</v>
      </c>
      <c r="AV841" s="13" t="s">
        <v>84</v>
      </c>
      <c r="AW841" s="13" t="s">
        <v>32</v>
      </c>
      <c r="AX841" s="13" t="s">
        <v>76</v>
      </c>
      <c r="AY841" s="169" t="s">
        <v>185</v>
      </c>
    </row>
    <row r="842" spans="2:65" s="12" customFormat="1">
      <c r="B842" s="150"/>
      <c r="D842" s="151" t="s">
        <v>193</v>
      </c>
      <c r="E842" s="152" t="s">
        <v>1</v>
      </c>
      <c r="F842" s="153" t="s">
        <v>1109</v>
      </c>
      <c r="H842" s="154">
        <v>62.4</v>
      </c>
      <c r="I842" s="155"/>
      <c r="L842" s="150"/>
      <c r="M842" s="156"/>
      <c r="T842" s="157"/>
      <c r="AT842" s="152" t="s">
        <v>193</v>
      </c>
      <c r="AU842" s="152" t="s">
        <v>92</v>
      </c>
      <c r="AV842" s="12" t="s">
        <v>92</v>
      </c>
      <c r="AW842" s="12" t="s">
        <v>32</v>
      </c>
      <c r="AX842" s="12" t="s">
        <v>76</v>
      </c>
      <c r="AY842" s="152" t="s">
        <v>185</v>
      </c>
    </row>
    <row r="843" spans="2:65" s="14" customFormat="1">
      <c r="B843" s="174"/>
      <c r="D843" s="151" t="s">
        <v>193</v>
      </c>
      <c r="E843" s="175" t="s">
        <v>1</v>
      </c>
      <c r="F843" s="176" t="s">
        <v>265</v>
      </c>
      <c r="H843" s="177">
        <v>62.4</v>
      </c>
      <c r="I843" s="178"/>
      <c r="L843" s="174"/>
      <c r="M843" s="179"/>
      <c r="T843" s="180"/>
      <c r="AT843" s="175" t="s">
        <v>193</v>
      </c>
      <c r="AU843" s="175" t="s">
        <v>92</v>
      </c>
      <c r="AV843" s="14" t="s">
        <v>191</v>
      </c>
      <c r="AW843" s="14" t="s">
        <v>32</v>
      </c>
      <c r="AX843" s="14" t="s">
        <v>84</v>
      </c>
      <c r="AY843" s="175" t="s">
        <v>185</v>
      </c>
    </row>
    <row r="844" spans="2:65" s="1" customFormat="1" ht="24.2" customHeight="1">
      <c r="B844" s="136"/>
      <c r="C844" s="137" t="s">
        <v>1110</v>
      </c>
      <c r="D844" s="137" t="s">
        <v>187</v>
      </c>
      <c r="E844" s="138" t="s">
        <v>1111</v>
      </c>
      <c r="F844" s="139" t="s">
        <v>1112</v>
      </c>
      <c r="G844" s="140" t="s">
        <v>197</v>
      </c>
      <c r="H844" s="141">
        <v>264.94200000000001</v>
      </c>
      <c r="I844" s="142"/>
      <c r="J844" s="143">
        <f>ROUND(I844*H844,2)</f>
        <v>0</v>
      </c>
      <c r="K844" s="139" t="s">
        <v>198</v>
      </c>
      <c r="L844" s="32"/>
      <c r="M844" s="144" t="s">
        <v>1</v>
      </c>
      <c r="N844" s="145" t="s">
        <v>42</v>
      </c>
      <c r="P844" s="146">
        <f>O844*H844</f>
        <v>0</v>
      </c>
      <c r="Q844" s="146">
        <v>0</v>
      </c>
      <c r="R844" s="146">
        <f>Q844*H844</f>
        <v>0</v>
      </c>
      <c r="S844" s="146">
        <v>1.4</v>
      </c>
      <c r="T844" s="147">
        <f>S844*H844</f>
        <v>370.91879999999998</v>
      </c>
      <c r="AR844" s="148" t="s">
        <v>191</v>
      </c>
      <c r="AT844" s="148" t="s">
        <v>187</v>
      </c>
      <c r="AU844" s="148" t="s">
        <v>92</v>
      </c>
      <c r="AY844" s="17" t="s">
        <v>185</v>
      </c>
      <c r="BE844" s="149">
        <f>IF(N844="základní",J844,0)</f>
        <v>0</v>
      </c>
      <c r="BF844" s="149">
        <f>IF(N844="snížená",J844,0)</f>
        <v>0</v>
      </c>
      <c r="BG844" s="149">
        <f>IF(N844="zákl. přenesená",J844,0)</f>
        <v>0</v>
      </c>
      <c r="BH844" s="149">
        <f>IF(N844="sníž. přenesená",J844,0)</f>
        <v>0</v>
      </c>
      <c r="BI844" s="149">
        <f>IF(N844="nulová",J844,0)</f>
        <v>0</v>
      </c>
      <c r="BJ844" s="17" t="s">
        <v>92</v>
      </c>
      <c r="BK844" s="149">
        <f>ROUND(I844*H844,2)</f>
        <v>0</v>
      </c>
      <c r="BL844" s="17" t="s">
        <v>191</v>
      </c>
      <c r="BM844" s="148" t="s">
        <v>1113</v>
      </c>
    </row>
    <row r="845" spans="2:65" s="13" customFormat="1">
      <c r="B845" s="168"/>
      <c r="D845" s="151" t="s">
        <v>193</v>
      </c>
      <c r="E845" s="169" t="s">
        <v>1</v>
      </c>
      <c r="F845" s="170" t="s">
        <v>1096</v>
      </c>
      <c r="H845" s="169" t="s">
        <v>1</v>
      </c>
      <c r="I845" s="171"/>
      <c r="L845" s="168"/>
      <c r="M845" s="172"/>
      <c r="T845" s="173"/>
      <c r="AT845" s="169" t="s">
        <v>193</v>
      </c>
      <c r="AU845" s="169" t="s">
        <v>92</v>
      </c>
      <c r="AV845" s="13" t="s">
        <v>84</v>
      </c>
      <c r="AW845" s="13" t="s">
        <v>32</v>
      </c>
      <c r="AX845" s="13" t="s">
        <v>76</v>
      </c>
      <c r="AY845" s="169" t="s">
        <v>185</v>
      </c>
    </row>
    <row r="846" spans="2:65" s="13" customFormat="1">
      <c r="B846" s="168"/>
      <c r="D846" s="151" t="s">
        <v>193</v>
      </c>
      <c r="E846" s="169" t="s">
        <v>1</v>
      </c>
      <c r="F846" s="170" t="s">
        <v>421</v>
      </c>
      <c r="H846" s="169" t="s">
        <v>1</v>
      </c>
      <c r="I846" s="171"/>
      <c r="L846" s="168"/>
      <c r="M846" s="172"/>
      <c r="T846" s="173"/>
      <c r="AT846" s="169" t="s">
        <v>193</v>
      </c>
      <c r="AU846" s="169" t="s">
        <v>92</v>
      </c>
      <c r="AV846" s="13" t="s">
        <v>84</v>
      </c>
      <c r="AW846" s="13" t="s">
        <v>32</v>
      </c>
      <c r="AX846" s="13" t="s">
        <v>76</v>
      </c>
      <c r="AY846" s="169" t="s">
        <v>185</v>
      </c>
    </row>
    <row r="847" spans="2:65" s="12" customFormat="1">
      <c r="B847" s="150"/>
      <c r="D847" s="151" t="s">
        <v>193</v>
      </c>
      <c r="E847" s="152" t="s">
        <v>1</v>
      </c>
      <c r="F847" s="153" t="s">
        <v>1114</v>
      </c>
      <c r="H847" s="154">
        <v>16.283999999999999</v>
      </c>
      <c r="I847" s="155"/>
      <c r="L847" s="150"/>
      <c r="M847" s="156"/>
      <c r="T847" s="157"/>
      <c r="AT847" s="152" t="s">
        <v>193</v>
      </c>
      <c r="AU847" s="152" t="s">
        <v>92</v>
      </c>
      <c r="AV847" s="12" t="s">
        <v>92</v>
      </c>
      <c r="AW847" s="12" t="s">
        <v>32</v>
      </c>
      <c r="AX847" s="12" t="s">
        <v>76</v>
      </c>
      <c r="AY847" s="152" t="s">
        <v>185</v>
      </c>
    </row>
    <row r="848" spans="2:65" s="13" customFormat="1">
      <c r="B848" s="168"/>
      <c r="D848" s="151" t="s">
        <v>193</v>
      </c>
      <c r="E848" s="169" t="s">
        <v>1</v>
      </c>
      <c r="F848" s="170" t="s">
        <v>309</v>
      </c>
      <c r="H848" s="169" t="s">
        <v>1</v>
      </c>
      <c r="I848" s="171"/>
      <c r="L848" s="168"/>
      <c r="M848" s="172"/>
      <c r="T848" s="173"/>
      <c r="AT848" s="169" t="s">
        <v>193</v>
      </c>
      <c r="AU848" s="169" t="s">
        <v>92</v>
      </c>
      <c r="AV848" s="13" t="s">
        <v>84</v>
      </c>
      <c r="AW848" s="13" t="s">
        <v>32</v>
      </c>
      <c r="AX848" s="13" t="s">
        <v>76</v>
      </c>
      <c r="AY848" s="169" t="s">
        <v>185</v>
      </c>
    </row>
    <row r="849" spans="2:51" s="12" customFormat="1" ht="22.5">
      <c r="B849" s="150"/>
      <c r="D849" s="151" t="s">
        <v>193</v>
      </c>
      <c r="E849" s="152" t="s">
        <v>1</v>
      </c>
      <c r="F849" s="153" t="s">
        <v>1115</v>
      </c>
      <c r="H849" s="154">
        <v>115.056</v>
      </c>
      <c r="I849" s="155"/>
      <c r="L849" s="150"/>
      <c r="M849" s="156"/>
      <c r="T849" s="157"/>
      <c r="AT849" s="152" t="s">
        <v>193</v>
      </c>
      <c r="AU849" s="152" t="s">
        <v>92</v>
      </c>
      <c r="AV849" s="12" t="s">
        <v>92</v>
      </c>
      <c r="AW849" s="12" t="s">
        <v>32</v>
      </c>
      <c r="AX849" s="12" t="s">
        <v>76</v>
      </c>
      <c r="AY849" s="152" t="s">
        <v>185</v>
      </c>
    </row>
    <row r="850" spans="2:51" s="13" customFormat="1">
      <c r="B850" s="168"/>
      <c r="D850" s="151" t="s">
        <v>193</v>
      </c>
      <c r="E850" s="169" t="s">
        <v>1</v>
      </c>
      <c r="F850" s="170" t="s">
        <v>1086</v>
      </c>
      <c r="H850" s="169" t="s">
        <v>1</v>
      </c>
      <c r="I850" s="171"/>
      <c r="L850" s="168"/>
      <c r="M850" s="172"/>
      <c r="T850" s="173"/>
      <c r="AT850" s="169" t="s">
        <v>193</v>
      </c>
      <c r="AU850" s="169" t="s">
        <v>92</v>
      </c>
      <c r="AV850" s="13" t="s">
        <v>84</v>
      </c>
      <c r="AW850" s="13" t="s">
        <v>32</v>
      </c>
      <c r="AX850" s="13" t="s">
        <v>76</v>
      </c>
      <c r="AY850" s="169" t="s">
        <v>185</v>
      </c>
    </row>
    <row r="851" spans="2:51" s="13" customFormat="1">
      <c r="B851" s="168"/>
      <c r="D851" s="151" t="s">
        <v>193</v>
      </c>
      <c r="E851" s="169" t="s">
        <v>1</v>
      </c>
      <c r="F851" s="170" t="s">
        <v>309</v>
      </c>
      <c r="H851" s="169" t="s">
        <v>1</v>
      </c>
      <c r="I851" s="171"/>
      <c r="L851" s="168"/>
      <c r="M851" s="172"/>
      <c r="T851" s="173"/>
      <c r="AT851" s="169" t="s">
        <v>193</v>
      </c>
      <c r="AU851" s="169" t="s">
        <v>92</v>
      </c>
      <c r="AV851" s="13" t="s">
        <v>84</v>
      </c>
      <c r="AW851" s="13" t="s">
        <v>32</v>
      </c>
      <c r="AX851" s="13" t="s">
        <v>76</v>
      </c>
      <c r="AY851" s="169" t="s">
        <v>185</v>
      </c>
    </row>
    <row r="852" spans="2:51" s="12" customFormat="1">
      <c r="B852" s="150"/>
      <c r="D852" s="151" t="s">
        <v>193</v>
      </c>
      <c r="E852" s="152" t="s">
        <v>1</v>
      </c>
      <c r="F852" s="153" t="s">
        <v>1116</v>
      </c>
      <c r="H852" s="154">
        <v>21.45</v>
      </c>
      <c r="I852" s="155"/>
      <c r="L852" s="150"/>
      <c r="M852" s="156"/>
      <c r="T852" s="157"/>
      <c r="AT852" s="152" t="s">
        <v>193</v>
      </c>
      <c r="AU852" s="152" t="s">
        <v>92</v>
      </c>
      <c r="AV852" s="12" t="s">
        <v>92</v>
      </c>
      <c r="AW852" s="12" t="s">
        <v>32</v>
      </c>
      <c r="AX852" s="12" t="s">
        <v>76</v>
      </c>
      <c r="AY852" s="152" t="s">
        <v>185</v>
      </c>
    </row>
    <row r="853" spans="2:51" s="13" customFormat="1">
      <c r="B853" s="168"/>
      <c r="D853" s="151" t="s">
        <v>193</v>
      </c>
      <c r="E853" s="169" t="s">
        <v>1</v>
      </c>
      <c r="F853" s="170" t="s">
        <v>317</v>
      </c>
      <c r="H853" s="169" t="s">
        <v>1</v>
      </c>
      <c r="I853" s="171"/>
      <c r="L853" s="168"/>
      <c r="M853" s="172"/>
      <c r="T853" s="173"/>
      <c r="AT853" s="169" t="s">
        <v>193</v>
      </c>
      <c r="AU853" s="169" t="s">
        <v>92</v>
      </c>
      <c r="AV853" s="13" t="s">
        <v>84</v>
      </c>
      <c r="AW853" s="13" t="s">
        <v>32</v>
      </c>
      <c r="AX853" s="13" t="s">
        <v>76</v>
      </c>
      <c r="AY853" s="169" t="s">
        <v>185</v>
      </c>
    </row>
    <row r="854" spans="2:51" s="12" customFormat="1">
      <c r="B854" s="150"/>
      <c r="D854" s="151" t="s">
        <v>193</v>
      </c>
      <c r="E854" s="152" t="s">
        <v>1</v>
      </c>
      <c r="F854" s="153" t="s">
        <v>1117</v>
      </c>
      <c r="H854" s="154">
        <v>23.5</v>
      </c>
      <c r="I854" s="155"/>
      <c r="L854" s="150"/>
      <c r="M854" s="156"/>
      <c r="T854" s="157"/>
      <c r="AT854" s="152" t="s">
        <v>193</v>
      </c>
      <c r="AU854" s="152" t="s">
        <v>92</v>
      </c>
      <c r="AV854" s="12" t="s">
        <v>92</v>
      </c>
      <c r="AW854" s="12" t="s">
        <v>32</v>
      </c>
      <c r="AX854" s="12" t="s">
        <v>76</v>
      </c>
      <c r="AY854" s="152" t="s">
        <v>185</v>
      </c>
    </row>
    <row r="855" spans="2:51" s="13" customFormat="1">
      <c r="B855" s="168"/>
      <c r="D855" s="151" t="s">
        <v>193</v>
      </c>
      <c r="E855" s="169" t="s">
        <v>1</v>
      </c>
      <c r="F855" s="170" t="s">
        <v>1089</v>
      </c>
      <c r="H855" s="169" t="s">
        <v>1</v>
      </c>
      <c r="I855" s="171"/>
      <c r="L855" s="168"/>
      <c r="M855" s="172"/>
      <c r="T855" s="173"/>
      <c r="AT855" s="169" t="s">
        <v>193</v>
      </c>
      <c r="AU855" s="169" t="s">
        <v>92</v>
      </c>
      <c r="AV855" s="13" t="s">
        <v>84</v>
      </c>
      <c r="AW855" s="13" t="s">
        <v>32</v>
      </c>
      <c r="AX855" s="13" t="s">
        <v>76</v>
      </c>
      <c r="AY855" s="169" t="s">
        <v>185</v>
      </c>
    </row>
    <row r="856" spans="2:51" s="13" customFormat="1">
      <c r="B856" s="168"/>
      <c r="D856" s="151" t="s">
        <v>193</v>
      </c>
      <c r="E856" s="169" t="s">
        <v>1</v>
      </c>
      <c r="F856" s="170" t="s">
        <v>1090</v>
      </c>
      <c r="H856" s="169" t="s">
        <v>1</v>
      </c>
      <c r="I856" s="171"/>
      <c r="L856" s="168"/>
      <c r="M856" s="172"/>
      <c r="T856" s="173"/>
      <c r="AT856" s="169" t="s">
        <v>193</v>
      </c>
      <c r="AU856" s="169" t="s">
        <v>92</v>
      </c>
      <c r="AV856" s="13" t="s">
        <v>84</v>
      </c>
      <c r="AW856" s="13" t="s">
        <v>32</v>
      </c>
      <c r="AX856" s="13" t="s">
        <v>76</v>
      </c>
      <c r="AY856" s="169" t="s">
        <v>185</v>
      </c>
    </row>
    <row r="857" spans="2:51" s="12" customFormat="1">
      <c r="B857" s="150"/>
      <c r="D857" s="151" t="s">
        <v>193</v>
      </c>
      <c r="E857" s="152" t="s">
        <v>1</v>
      </c>
      <c r="F857" s="153" t="s">
        <v>1118</v>
      </c>
      <c r="H857" s="154">
        <v>2.31</v>
      </c>
      <c r="I857" s="155"/>
      <c r="L857" s="150"/>
      <c r="M857" s="156"/>
      <c r="T857" s="157"/>
      <c r="AT857" s="152" t="s">
        <v>193</v>
      </c>
      <c r="AU857" s="152" t="s">
        <v>92</v>
      </c>
      <c r="AV857" s="12" t="s">
        <v>92</v>
      </c>
      <c r="AW857" s="12" t="s">
        <v>32</v>
      </c>
      <c r="AX857" s="12" t="s">
        <v>76</v>
      </c>
      <c r="AY857" s="152" t="s">
        <v>185</v>
      </c>
    </row>
    <row r="858" spans="2:51" s="13" customFormat="1">
      <c r="B858" s="168"/>
      <c r="D858" s="151" t="s">
        <v>193</v>
      </c>
      <c r="E858" s="169" t="s">
        <v>1</v>
      </c>
      <c r="F858" s="170" t="s">
        <v>1119</v>
      </c>
      <c r="H858" s="169" t="s">
        <v>1</v>
      </c>
      <c r="I858" s="171"/>
      <c r="L858" s="168"/>
      <c r="M858" s="172"/>
      <c r="T858" s="173"/>
      <c r="AT858" s="169" t="s">
        <v>193</v>
      </c>
      <c r="AU858" s="169" t="s">
        <v>92</v>
      </c>
      <c r="AV858" s="13" t="s">
        <v>84</v>
      </c>
      <c r="AW858" s="13" t="s">
        <v>32</v>
      </c>
      <c r="AX858" s="13" t="s">
        <v>76</v>
      </c>
      <c r="AY858" s="169" t="s">
        <v>185</v>
      </c>
    </row>
    <row r="859" spans="2:51" s="13" customFormat="1">
      <c r="B859" s="168"/>
      <c r="D859" s="151" t="s">
        <v>193</v>
      </c>
      <c r="E859" s="169" t="s">
        <v>1</v>
      </c>
      <c r="F859" s="170" t="s">
        <v>317</v>
      </c>
      <c r="H859" s="169" t="s">
        <v>1</v>
      </c>
      <c r="I859" s="171"/>
      <c r="L859" s="168"/>
      <c r="M859" s="172"/>
      <c r="T859" s="173"/>
      <c r="AT859" s="169" t="s">
        <v>193</v>
      </c>
      <c r="AU859" s="169" t="s">
        <v>92</v>
      </c>
      <c r="AV859" s="13" t="s">
        <v>84</v>
      </c>
      <c r="AW859" s="13" t="s">
        <v>32</v>
      </c>
      <c r="AX859" s="13" t="s">
        <v>76</v>
      </c>
      <c r="AY859" s="169" t="s">
        <v>185</v>
      </c>
    </row>
    <row r="860" spans="2:51" s="12" customFormat="1">
      <c r="B860" s="150"/>
      <c r="D860" s="151" t="s">
        <v>193</v>
      </c>
      <c r="E860" s="152" t="s">
        <v>1</v>
      </c>
      <c r="F860" s="153" t="s">
        <v>1120</v>
      </c>
      <c r="H860" s="154">
        <v>76.787999999999997</v>
      </c>
      <c r="I860" s="155"/>
      <c r="L860" s="150"/>
      <c r="M860" s="156"/>
      <c r="T860" s="157"/>
      <c r="AT860" s="152" t="s">
        <v>193</v>
      </c>
      <c r="AU860" s="152" t="s">
        <v>92</v>
      </c>
      <c r="AV860" s="12" t="s">
        <v>92</v>
      </c>
      <c r="AW860" s="12" t="s">
        <v>32</v>
      </c>
      <c r="AX860" s="12" t="s">
        <v>76</v>
      </c>
      <c r="AY860" s="152" t="s">
        <v>185</v>
      </c>
    </row>
    <row r="861" spans="2:51" s="13" customFormat="1">
      <c r="B861" s="168"/>
      <c r="D861" s="151" t="s">
        <v>193</v>
      </c>
      <c r="E861" s="169" t="s">
        <v>1</v>
      </c>
      <c r="F861" s="170" t="s">
        <v>1079</v>
      </c>
      <c r="H861" s="169" t="s">
        <v>1</v>
      </c>
      <c r="I861" s="171"/>
      <c r="L861" s="168"/>
      <c r="M861" s="172"/>
      <c r="T861" s="173"/>
      <c r="AT861" s="169" t="s">
        <v>193</v>
      </c>
      <c r="AU861" s="169" t="s">
        <v>92</v>
      </c>
      <c r="AV861" s="13" t="s">
        <v>84</v>
      </c>
      <c r="AW861" s="13" t="s">
        <v>32</v>
      </c>
      <c r="AX861" s="13" t="s">
        <v>76</v>
      </c>
      <c r="AY861" s="169" t="s">
        <v>185</v>
      </c>
    </row>
    <row r="862" spans="2:51" s="13" customFormat="1">
      <c r="B862" s="168"/>
      <c r="D862" s="151" t="s">
        <v>193</v>
      </c>
      <c r="E862" s="169" t="s">
        <v>1</v>
      </c>
      <c r="F862" s="170" t="s">
        <v>383</v>
      </c>
      <c r="H862" s="169" t="s">
        <v>1</v>
      </c>
      <c r="I862" s="171"/>
      <c r="L862" s="168"/>
      <c r="M862" s="172"/>
      <c r="T862" s="173"/>
      <c r="AT862" s="169" t="s">
        <v>193</v>
      </c>
      <c r="AU862" s="169" t="s">
        <v>92</v>
      </c>
      <c r="AV862" s="13" t="s">
        <v>84</v>
      </c>
      <c r="AW862" s="13" t="s">
        <v>32</v>
      </c>
      <c r="AX862" s="13" t="s">
        <v>76</v>
      </c>
      <c r="AY862" s="169" t="s">
        <v>185</v>
      </c>
    </row>
    <row r="863" spans="2:51" s="12" customFormat="1">
      <c r="B863" s="150"/>
      <c r="D863" s="151" t="s">
        <v>193</v>
      </c>
      <c r="E863" s="152" t="s">
        <v>1</v>
      </c>
      <c r="F863" s="153" t="s">
        <v>1121</v>
      </c>
      <c r="H863" s="154">
        <v>4.76</v>
      </c>
      <c r="I863" s="155"/>
      <c r="L863" s="150"/>
      <c r="M863" s="156"/>
      <c r="T863" s="157"/>
      <c r="AT863" s="152" t="s">
        <v>193</v>
      </c>
      <c r="AU863" s="152" t="s">
        <v>92</v>
      </c>
      <c r="AV863" s="12" t="s">
        <v>92</v>
      </c>
      <c r="AW863" s="12" t="s">
        <v>32</v>
      </c>
      <c r="AX863" s="12" t="s">
        <v>76</v>
      </c>
      <c r="AY863" s="152" t="s">
        <v>185</v>
      </c>
    </row>
    <row r="864" spans="2:51" s="13" customFormat="1">
      <c r="B864" s="168"/>
      <c r="D864" s="151" t="s">
        <v>193</v>
      </c>
      <c r="E864" s="169" t="s">
        <v>1</v>
      </c>
      <c r="F864" s="170" t="s">
        <v>385</v>
      </c>
      <c r="H864" s="169" t="s">
        <v>1</v>
      </c>
      <c r="I864" s="171"/>
      <c r="L864" s="168"/>
      <c r="M864" s="172"/>
      <c r="T864" s="173"/>
      <c r="AT864" s="169" t="s">
        <v>193</v>
      </c>
      <c r="AU864" s="169" t="s">
        <v>92</v>
      </c>
      <c r="AV864" s="13" t="s">
        <v>84</v>
      </c>
      <c r="AW864" s="13" t="s">
        <v>32</v>
      </c>
      <c r="AX864" s="13" t="s">
        <v>76</v>
      </c>
      <c r="AY864" s="169" t="s">
        <v>185</v>
      </c>
    </row>
    <row r="865" spans="2:65" s="12" customFormat="1">
      <c r="B865" s="150"/>
      <c r="D865" s="151" t="s">
        <v>193</v>
      </c>
      <c r="E865" s="152" t="s">
        <v>1</v>
      </c>
      <c r="F865" s="153" t="s">
        <v>1122</v>
      </c>
      <c r="H865" s="154">
        <v>4.7939999999999996</v>
      </c>
      <c r="I865" s="155"/>
      <c r="L865" s="150"/>
      <c r="M865" s="156"/>
      <c r="T865" s="157"/>
      <c r="AT865" s="152" t="s">
        <v>193</v>
      </c>
      <c r="AU865" s="152" t="s">
        <v>92</v>
      </c>
      <c r="AV865" s="12" t="s">
        <v>92</v>
      </c>
      <c r="AW865" s="12" t="s">
        <v>32</v>
      </c>
      <c r="AX865" s="12" t="s">
        <v>76</v>
      </c>
      <c r="AY865" s="152" t="s">
        <v>185</v>
      </c>
    </row>
    <row r="866" spans="2:65" s="14" customFormat="1">
      <c r="B866" s="174"/>
      <c r="D866" s="151" t="s">
        <v>193</v>
      </c>
      <c r="E866" s="175" t="s">
        <v>1</v>
      </c>
      <c r="F866" s="176" t="s">
        <v>265</v>
      </c>
      <c r="H866" s="177">
        <v>264.94200000000001</v>
      </c>
      <c r="I866" s="178"/>
      <c r="L866" s="174"/>
      <c r="M866" s="179"/>
      <c r="T866" s="180"/>
      <c r="AT866" s="175" t="s">
        <v>193</v>
      </c>
      <c r="AU866" s="175" t="s">
        <v>92</v>
      </c>
      <c r="AV866" s="14" t="s">
        <v>191</v>
      </c>
      <c r="AW866" s="14" t="s">
        <v>32</v>
      </c>
      <c r="AX866" s="14" t="s">
        <v>84</v>
      </c>
      <c r="AY866" s="175" t="s">
        <v>185</v>
      </c>
    </row>
    <row r="867" spans="2:65" s="1" customFormat="1" ht="24.2" customHeight="1">
      <c r="B867" s="136"/>
      <c r="C867" s="137" t="s">
        <v>1123</v>
      </c>
      <c r="D867" s="137" t="s">
        <v>187</v>
      </c>
      <c r="E867" s="138" t="s">
        <v>1124</v>
      </c>
      <c r="F867" s="139" t="s">
        <v>1125</v>
      </c>
      <c r="G867" s="140" t="s">
        <v>190</v>
      </c>
      <c r="H867" s="141">
        <v>244.90799999999999</v>
      </c>
      <c r="I867" s="142"/>
      <c r="J867" s="143">
        <f>ROUND(I867*H867,2)</f>
        <v>0</v>
      </c>
      <c r="K867" s="139" t="s">
        <v>198</v>
      </c>
      <c r="L867" s="32"/>
      <c r="M867" s="144" t="s">
        <v>1</v>
      </c>
      <c r="N867" s="145" t="s">
        <v>42</v>
      </c>
      <c r="P867" s="146">
        <f>O867*H867</f>
        <v>0</v>
      </c>
      <c r="Q867" s="146">
        <v>0</v>
      </c>
      <c r="R867" s="146">
        <f>Q867*H867</f>
        <v>0</v>
      </c>
      <c r="S867" s="146">
        <v>5.5E-2</v>
      </c>
      <c r="T867" s="147">
        <f>S867*H867</f>
        <v>13.469939999999999</v>
      </c>
      <c r="AR867" s="148" t="s">
        <v>191</v>
      </c>
      <c r="AT867" s="148" t="s">
        <v>187</v>
      </c>
      <c r="AU867" s="148" t="s">
        <v>92</v>
      </c>
      <c r="AY867" s="17" t="s">
        <v>185</v>
      </c>
      <c r="BE867" s="149">
        <f>IF(N867="základní",J867,0)</f>
        <v>0</v>
      </c>
      <c r="BF867" s="149">
        <f>IF(N867="snížená",J867,0)</f>
        <v>0</v>
      </c>
      <c r="BG867" s="149">
        <f>IF(N867="zákl. přenesená",J867,0)</f>
        <v>0</v>
      </c>
      <c r="BH867" s="149">
        <f>IF(N867="sníž. přenesená",J867,0)</f>
        <v>0</v>
      </c>
      <c r="BI867" s="149">
        <f>IF(N867="nulová",J867,0)</f>
        <v>0</v>
      </c>
      <c r="BJ867" s="17" t="s">
        <v>92</v>
      </c>
      <c r="BK867" s="149">
        <f>ROUND(I867*H867,2)</f>
        <v>0</v>
      </c>
      <c r="BL867" s="17" t="s">
        <v>191</v>
      </c>
      <c r="BM867" s="148" t="s">
        <v>1126</v>
      </c>
    </row>
    <row r="868" spans="2:65" s="13" customFormat="1">
      <c r="B868" s="168"/>
      <c r="D868" s="151" t="s">
        <v>193</v>
      </c>
      <c r="E868" s="169" t="s">
        <v>1</v>
      </c>
      <c r="F868" s="170" t="s">
        <v>1127</v>
      </c>
      <c r="H868" s="169" t="s">
        <v>1</v>
      </c>
      <c r="I868" s="171"/>
      <c r="L868" s="168"/>
      <c r="M868" s="172"/>
      <c r="T868" s="173"/>
      <c r="AT868" s="169" t="s">
        <v>193</v>
      </c>
      <c r="AU868" s="169" t="s">
        <v>92</v>
      </c>
      <c r="AV868" s="13" t="s">
        <v>84</v>
      </c>
      <c r="AW868" s="13" t="s">
        <v>32</v>
      </c>
      <c r="AX868" s="13" t="s">
        <v>76</v>
      </c>
      <c r="AY868" s="169" t="s">
        <v>185</v>
      </c>
    </row>
    <row r="869" spans="2:65" s="12" customFormat="1">
      <c r="B869" s="150"/>
      <c r="D869" s="151" t="s">
        <v>193</v>
      </c>
      <c r="E869" s="152" t="s">
        <v>1</v>
      </c>
      <c r="F869" s="153" t="s">
        <v>1128</v>
      </c>
      <c r="H869" s="154">
        <v>1.696</v>
      </c>
      <c r="I869" s="155"/>
      <c r="L869" s="150"/>
      <c r="M869" s="156"/>
      <c r="T869" s="157"/>
      <c r="AT869" s="152" t="s">
        <v>193</v>
      </c>
      <c r="AU869" s="152" t="s">
        <v>92</v>
      </c>
      <c r="AV869" s="12" t="s">
        <v>92</v>
      </c>
      <c r="AW869" s="12" t="s">
        <v>32</v>
      </c>
      <c r="AX869" s="12" t="s">
        <v>76</v>
      </c>
      <c r="AY869" s="152" t="s">
        <v>185</v>
      </c>
    </row>
    <row r="870" spans="2:65" s="13" customFormat="1">
      <c r="B870" s="168"/>
      <c r="D870" s="151" t="s">
        <v>193</v>
      </c>
      <c r="E870" s="169" t="s">
        <v>1</v>
      </c>
      <c r="F870" s="170" t="s">
        <v>490</v>
      </c>
      <c r="H870" s="169" t="s">
        <v>1</v>
      </c>
      <c r="I870" s="171"/>
      <c r="L870" s="168"/>
      <c r="M870" s="172"/>
      <c r="T870" s="173"/>
      <c r="AT870" s="169" t="s">
        <v>193</v>
      </c>
      <c r="AU870" s="169" t="s">
        <v>92</v>
      </c>
      <c r="AV870" s="13" t="s">
        <v>84</v>
      </c>
      <c r="AW870" s="13" t="s">
        <v>32</v>
      </c>
      <c r="AX870" s="13" t="s">
        <v>76</v>
      </c>
      <c r="AY870" s="169" t="s">
        <v>185</v>
      </c>
    </row>
    <row r="871" spans="2:65" s="12" customFormat="1">
      <c r="B871" s="150"/>
      <c r="D871" s="151" t="s">
        <v>193</v>
      </c>
      <c r="E871" s="152" t="s">
        <v>1</v>
      </c>
      <c r="F871" s="153" t="s">
        <v>491</v>
      </c>
      <c r="H871" s="154">
        <v>2.1320000000000001</v>
      </c>
      <c r="I871" s="155"/>
      <c r="L871" s="150"/>
      <c r="M871" s="156"/>
      <c r="T871" s="157"/>
      <c r="AT871" s="152" t="s">
        <v>193</v>
      </c>
      <c r="AU871" s="152" t="s">
        <v>92</v>
      </c>
      <c r="AV871" s="12" t="s">
        <v>92</v>
      </c>
      <c r="AW871" s="12" t="s">
        <v>32</v>
      </c>
      <c r="AX871" s="12" t="s">
        <v>76</v>
      </c>
      <c r="AY871" s="152" t="s">
        <v>185</v>
      </c>
    </row>
    <row r="872" spans="2:65" s="12" customFormat="1">
      <c r="B872" s="150"/>
      <c r="D872" s="151" t="s">
        <v>193</v>
      </c>
      <c r="E872" s="152" t="s">
        <v>1</v>
      </c>
      <c r="F872" s="153" t="s">
        <v>492</v>
      </c>
      <c r="H872" s="154">
        <v>2.952</v>
      </c>
      <c r="I872" s="155"/>
      <c r="L872" s="150"/>
      <c r="M872" s="156"/>
      <c r="T872" s="157"/>
      <c r="AT872" s="152" t="s">
        <v>193</v>
      </c>
      <c r="AU872" s="152" t="s">
        <v>92</v>
      </c>
      <c r="AV872" s="12" t="s">
        <v>92</v>
      </c>
      <c r="AW872" s="12" t="s">
        <v>32</v>
      </c>
      <c r="AX872" s="12" t="s">
        <v>76</v>
      </c>
      <c r="AY872" s="152" t="s">
        <v>185</v>
      </c>
    </row>
    <row r="873" spans="2:65" s="12" customFormat="1">
      <c r="B873" s="150"/>
      <c r="D873" s="151" t="s">
        <v>193</v>
      </c>
      <c r="E873" s="152" t="s">
        <v>1</v>
      </c>
      <c r="F873" s="153" t="s">
        <v>493</v>
      </c>
      <c r="H873" s="154">
        <v>238.12799999999999</v>
      </c>
      <c r="I873" s="155"/>
      <c r="L873" s="150"/>
      <c r="M873" s="156"/>
      <c r="T873" s="157"/>
      <c r="AT873" s="152" t="s">
        <v>193</v>
      </c>
      <c r="AU873" s="152" t="s">
        <v>92</v>
      </c>
      <c r="AV873" s="12" t="s">
        <v>92</v>
      </c>
      <c r="AW873" s="12" t="s">
        <v>32</v>
      </c>
      <c r="AX873" s="12" t="s">
        <v>76</v>
      </c>
      <c r="AY873" s="152" t="s">
        <v>185</v>
      </c>
    </row>
    <row r="874" spans="2:65" s="14" customFormat="1">
      <c r="B874" s="174"/>
      <c r="D874" s="151" t="s">
        <v>193</v>
      </c>
      <c r="E874" s="175" t="s">
        <v>1</v>
      </c>
      <c r="F874" s="176" t="s">
        <v>265</v>
      </c>
      <c r="H874" s="177">
        <v>244.90799999999999</v>
      </c>
      <c r="I874" s="178"/>
      <c r="L874" s="174"/>
      <c r="M874" s="179"/>
      <c r="T874" s="180"/>
      <c r="AT874" s="175" t="s">
        <v>193</v>
      </c>
      <c r="AU874" s="175" t="s">
        <v>92</v>
      </c>
      <c r="AV874" s="14" t="s">
        <v>191</v>
      </c>
      <c r="AW874" s="14" t="s">
        <v>32</v>
      </c>
      <c r="AX874" s="14" t="s">
        <v>84</v>
      </c>
      <c r="AY874" s="175" t="s">
        <v>185</v>
      </c>
    </row>
    <row r="875" spans="2:65" s="1" customFormat="1" ht="24.2" customHeight="1">
      <c r="B875" s="136"/>
      <c r="C875" s="137" t="s">
        <v>1129</v>
      </c>
      <c r="D875" s="137" t="s">
        <v>187</v>
      </c>
      <c r="E875" s="138" t="s">
        <v>1130</v>
      </c>
      <c r="F875" s="139" t="s">
        <v>1131</v>
      </c>
      <c r="G875" s="140" t="s">
        <v>190</v>
      </c>
      <c r="H875" s="141">
        <v>4.4160000000000004</v>
      </c>
      <c r="I875" s="142"/>
      <c r="J875" s="143">
        <f>ROUND(I875*H875,2)</f>
        <v>0</v>
      </c>
      <c r="K875" s="139" t="s">
        <v>1</v>
      </c>
      <c r="L875" s="32"/>
      <c r="M875" s="144" t="s">
        <v>1</v>
      </c>
      <c r="N875" s="145" t="s">
        <v>42</v>
      </c>
      <c r="P875" s="146">
        <f>O875*H875</f>
        <v>0</v>
      </c>
      <c r="Q875" s="146">
        <v>0</v>
      </c>
      <c r="R875" s="146">
        <f>Q875*H875</f>
        <v>0</v>
      </c>
      <c r="S875" s="146">
        <v>5.5E-2</v>
      </c>
      <c r="T875" s="147">
        <f>S875*H875</f>
        <v>0.24288000000000001</v>
      </c>
      <c r="AR875" s="148" t="s">
        <v>191</v>
      </c>
      <c r="AT875" s="148" t="s">
        <v>187</v>
      </c>
      <c r="AU875" s="148" t="s">
        <v>92</v>
      </c>
      <c r="AY875" s="17" t="s">
        <v>185</v>
      </c>
      <c r="BE875" s="149">
        <f>IF(N875="základní",J875,0)</f>
        <v>0</v>
      </c>
      <c r="BF875" s="149">
        <f>IF(N875="snížená",J875,0)</f>
        <v>0</v>
      </c>
      <c r="BG875" s="149">
        <f>IF(N875="zákl. přenesená",J875,0)</f>
        <v>0</v>
      </c>
      <c r="BH875" s="149">
        <f>IF(N875="sníž. přenesená",J875,0)</f>
        <v>0</v>
      </c>
      <c r="BI875" s="149">
        <f>IF(N875="nulová",J875,0)</f>
        <v>0</v>
      </c>
      <c r="BJ875" s="17" t="s">
        <v>92</v>
      </c>
      <c r="BK875" s="149">
        <f>ROUND(I875*H875,2)</f>
        <v>0</v>
      </c>
      <c r="BL875" s="17" t="s">
        <v>191</v>
      </c>
      <c r="BM875" s="148" t="s">
        <v>1132</v>
      </c>
    </row>
    <row r="876" spans="2:65" s="12" customFormat="1">
      <c r="B876" s="150"/>
      <c r="D876" s="151" t="s">
        <v>193</v>
      </c>
      <c r="E876" s="152" t="s">
        <v>1</v>
      </c>
      <c r="F876" s="153" t="s">
        <v>1133</v>
      </c>
      <c r="H876" s="154">
        <v>4.4160000000000004</v>
      </c>
      <c r="I876" s="155"/>
      <c r="L876" s="150"/>
      <c r="M876" s="156"/>
      <c r="T876" s="157"/>
      <c r="AT876" s="152" t="s">
        <v>193</v>
      </c>
      <c r="AU876" s="152" t="s">
        <v>92</v>
      </c>
      <c r="AV876" s="12" t="s">
        <v>92</v>
      </c>
      <c r="AW876" s="12" t="s">
        <v>32</v>
      </c>
      <c r="AX876" s="12" t="s">
        <v>84</v>
      </c>
      <c r="AY876" s="152" t="s">
        <v>185</v>
      </c>
    </row>
    <row r="877" spans="2:65" s="1" customFormat="1" ht="24.2" customHeight="1">
      <c r="B877" s="136"/>
      <c r="C877" s="137" t="s">
        <v>1134</v>
      </c>
      <c r="D877" s="137" t="s">
        <v>187</v>
      </c>
      <c r="E877" s="138" t="s">
        <v>1135</v>
      </c>
      <c r="F877" s="139" t="s">
        <v>1136</v>
      </c>
      <c r="G877" s="140" t="s">
        <v>190</v>
      </c>
      <c r="H877" s="141">
        <v>9.3510000000000009</v>
      </c>
      <c r="I877" s="142"/>
      <c r="J877" s="143">
        <f>ROUND(I877*H877,2)</f>
        <v>0</v>
      </c>
      <c r="K877" s="139" t="s">
        <v>198</v>
      </c>
      <c r="L877" s="32"/>
      <c r="M877" s="144" t="s">
        <v>1</v>
      </c>
      <c r="N877" s="145" t="s">
        <v>42</v>
      </c>
      <c r="P877" s="146">
        <f>O877*H877</f>
        <v>0</v>
      </c>
      <c r="Q877" s="146">
        <v>0</v>
      </c>
      <c r="R877" s="146">
        <f>Q877*H877</f>
        <v>0</v>
      </c>
      <c r="S877" s="146">
        <v>4.1000000000000002E-2</v>
      </c>
      <c r="T877" s="147">
        <f>S877*H877</f>
        <v>0.38339100000000004</v>
      </c>
      <c r="AR877" s="148" t="s">
        <v>191</v>
      </c>
      <c r="AT877" s="148" t="s">
        <v>187</v>
      </c>
      <c r="AU877" s="148" t="s">
        <v>92</v>
      </c>
      <c r="AY877" s="17" t="s">
        <v>185</v>
      </c>
      <c r="BE877" s="149">
        <f>IF(N877="základní",J877,0)</f>
        <v>0</v>
      </c>
      <c r="BF877" s="149">
        <f>IF(N877="snížená",J877,0)</f>
        <v>0</v>
      </c>
      <c r="BG877" s="149">
        <f>IF(N877="zákl. přenesená",J877,0)</f>
        <v>0</v>
      </c>
      <c r="BH877" s="149">
        <f>IF(N877="sníž. přenesená",J877,0)</f>
        <v>0</v>
      </c>
      <c r="BI877" s="149">
        <f>IF(N877="nulová",J877,0)</f>
        <v>0</v>
      </c>
      <c r="BJ877" s="17" t="s">
        <v>92</v>
      </c>
      <c r="BK877" s="149">
        <f>ROUND(I877*H877,2)</f>
        <v>0</v>
      </c>
      <c r="BL877" s="17" t="s">
        <v>191</v>
      </c>
      <c r="BM877" s="148" t="s">
        <v>1137</v>
      </c>
    </row>
    <row r="878" spans="2:65" s="12" customFormat="1">
      <c r="B878" s="150"/>
      <c r="D878" s="151" t="s">
        <v>193</v>
      </c>
      <c r="E878" s="152" t="s">
        <v>1</v>
      </c>
      <c r="F878" s="153" t="s">
        <v>1138</v>
      </c>
      <c r="H878" s="154">
        <v>1.222</v>
      </c>
      <c r="I878" s="155"/>
      <c r="L878" s="150"/>
      <c r="M878" s="156"/>
      <c r="T878" s="157"/>
      <c r="AT878" s="152" t="s">
        <v>193</v>
      </c>
      <c r="AU878" s="152" t="s">
        <v>92</v>
      </c>
      <c r="AV878" s="12" t="s">
        <v>92</v>
      </c>
      <c r="AW878" s="12" t="s">
        <v>32</v>
      </c>
      <c r="AX878" s="12" t="s">
        <v>76</v>
      </c>
      <c r="AY878" s="152" t="s">
        <v>185</v>
      </c>
    </row>
    <row r="879" spans="2:65" s="12" customFormat="1">
      <c r="B879" s="150"/>
      <c r="D879" s="151" t="s">
        <v>193</v>
      </c>
      <c r="E879" s="152" t="s">
        <v>1</v>
      </c>
      <c r="F879" s="153" t="s">
        <v>1139</v>
      </c>
      <c r="H879" s="154">
        <v>1.1160000000000001</v>
      </c>
      <c r="I879" s="155"/>
      <c r="L879" s="150"/>
      <c r="M879" s="156"/>
      <c r="T879" s="157"/>
      <c r="AT879" s="152" t="s">
        <v>193</v>
      </c>
      <c r="AU879" s="152" t="s">
        <v>92</v>
      </c>
      <c r="AV879" s="12" t="s">
        <v>92</v>
      </c>
      <c r="AW879" s="12" t="s">
        <v>32</v>
      </c>
      <c r="AX879" s="12" t="s">
        <v>76</v>
      </c>
      <c r="AY879" s="152" t="s">
        <v>185</v>
      </c>
    </row>
    <row r="880" spans="2:65" s="12" customFormat="1">
      <c r="B880" s="150"/>
      <c r="D880" s="151" t="s">
        <v>193</v>
      </c>
      <c r="E880" s="152" t="s">
        <v>1</v>
      </c>
      <c r="F880" s="153" t="s">
        <v>1140</v>
      </c>
      <c r="H880" s="154">
        <v>1.44</v>
      </c>
      <c r="I880" s="155"/>
      <c r="L880" s="150"/>
      <c r="M880" s="156"/>
      <c r="T880" s="157"/>
      <c r="AT880" s="152" t="s">
        <v>193</v>
      </c>
      <c r="AU880" s="152" t="s">
        <v>92</v>
      </c>
      <c r="AV880" s="12" t="s">
        <v>92</v>
      </c>
      <c r="AW880" s="12" t="s">
        <v>32</v>
      </c>
      <c r="AX880" s="12" t="s">
        <v>76</v>
      </c>
      <c r="AY880" s="152" t="s">
        <v>185</v>
      </c>
    </row>
    <row r="881" spans="2:65" s="12" customFormat="1">
      <c r="B881" s="150"/>
      <c r="D881" s="151" t="s">
        <v>193</v>
      </c>
      <c r="E881" s="152" t="s">
        <v>1</v>
      </c>
      <c r="F881" s="153" t="s">
        <v>1141</v>
      </c>
      <c r="H881" s="154">
        <v>2.16</v>
      </c>
      <c r="I881" s="155"/>
      <c r="L881" s="150"/>
      <c r="M881" s="156"/>
      <c r="T881" s="157"/>
      <c r="AT881" s="152" t="s">
        <v>193</v>
      </c>
      <c r="AU881" s="152" t="s">
        <v>92</v>
      </c>
      <c r="AV881" s="12" t="s">
        <v>92</v>
      </c>
      <c r="AW881" s="12" t="s">
        <v>32</v>
      </c>
      <c r="AX881" s="12" t="s">
        <v>76</v>
      </c>
      <c r="AY881" s="152" t="s">
        <v>185</v>
      </c>
    </row>
    <row r="882" spans="2:65" s="12" customFormat="1">
      <c r="B882" s="150"/>
      <c r="D882" s="151" t="s">
        <v>193</v>
      </c>
      <c r="E882" s="152" t="s">
        <v>1</v>
      </c>
      <c r="F882" s="153" t="s">
        <v>1142</v>
      </c>
      <c r="H882" s="154">
        <v>2.2429999999999999</v>
      </c>
      <c r="I882" s="155"/>
      <c r="L882" s="150"/>
      <c r="M882" s="156"/>
      <c r="T882" s="157"/>
      <c r="AT882" s="152" t="s">
        <v>193</v>
      </c>
      <c r="AU882" s="152" t="s">
        <v>92</v>
      </c>
      <c r="AV882" s="12" t="s">
        <v>92</v>
      </c>
      <c r="AW882" s="12" t="s">
        <v>32</v>
      </c>
      <c r="AX882" s="12" t="s">
        <v>76</v>
      </c>
      <c r="AY882" s="152" t="s">
        <v>185</v>
      </c>
    </row>
    <row r="883" spans="2:65" s="12" customFormat="1">
      <c r="B883" s="150"/>
      <c r="D883" s="151" t="s">
        <v>193</v>
      </c>
      <c r="E883" s="152" t="s">
        <v>1</v>
      </c>
      <c r="F883" s="153" t="s">
        <v>1143</v>
      </c>
      <c r="H883" s="154">
        <v>1.17</v>
      </c>
      <c r="I883" s="155"/>
      <c r="L883" s="150"/>
      <c r="M883" s="156"/>
      <c r="T883" s="157"/>
      <c r="AT883" s="152" t="s">
        <v>193</v>
      </c>
      <c r="AU883" s="152" t="s">
        <v>92</v>
      </c>
      <c r="AV883" s="12" t="s">
        <v>92</v>
      </c>
      <c r="AW883" s="12" t="s">
        <v>32</v>
      </c>
      <c r="AX883" s="12" t="s">
        <v>76</v>
      </c>
      <c r="AY883" s="152" t="s">
        <v>185</v>
      </c>
    </row>
    <row r="884" spans="2:65" s="14" customFormat="1">
      <c r="B884" s="174"/>
      <c r="D884" s="151" t="s">
        <v>193</v>
      </c>
      <c r="E884" s="175" t="s">
        <v>1</v>
      </c>
      <c r="F884" s="176" t="s">
        <v>265</v>
      </c>
      <c r="H884" s="177">
        <v>9.3510000000000009</v>
      </c>
      <c r="I884" s="178"/>
      <c r="L884" s="174"/>
      <c r="M884" s="179"/>
      <c r="T884" s="180"/>
      <c r="AT884" s="175" t="s">
        <v>193</v>
      </c>
      <c r="AU884" s="175" t="s">
        <v>92</v>
      </c>
      <c r="AV884" s="14" t="s">
        <v>191</v>
      </c>
      <c r="AW884" s="14" t="s">
        <v>32</v>
      </c>
      <c r="AX884" s="14" t="s">
        <v>84</v>
      </c>
      <c r="AY884" s="175" t="s">
        <v>185</v>
      </c>
    </row>
    <row r="885" spans="2:65" s="1" customFormat="1" ht="24.2" customHeight="1">
      <c r="B885" s="136"/>
      <c r="C885" s="137" t="s">
        <v>1144</v>
      </c>
      <c r="D885" s="137" t="s">
        <v>187</v>
      </c>
      <c r="E885" s="138" t="s">
        <v>1145</v>
      </c>
      <c r="F885" s="139" t="s">
        <v>1146</v>
      </c>
      <c r="G885" s="140" t="s">
        <v>190</v>
      </c>
      <c r="H885" s="141">
        <v>3.875</v>
      </c>
      <c r="I885" s="142"/>
      <c r="J885" s="143">
        <f>ROUND(I885*H885,2)</f>
        <v>0</v>
      </c>
      <c r="K885" s="139" t="s">
        <v>198</v>
      </c>
      <c r="L885" s="32"/>
      <c r="M885" s="144" t="s">
        <v>1</v>
      </c>
      <c r="N885" s="145" t="s">
        <v>42</v>
      </c>
      <c r="P885" s="146">
        <f>O885*H885</f>
        <v>0</v>
      </c>
      <c r="Q885" s="146">
        <v>0</v>
      </c>
      <c r="R885" s="146">
        <f>Q885*H885</f>
        <v>0</v>
      </c>
      <c r="S885" s="146">
        <v>3.1E-2</v>
      </c>
      <c r="T885" s="147">
        <f>S885*H885</f>
        <v>0.120125</v>
      </c>
      <c r="AR885" s="148" t="s">
        <v>191</v>
      </c>
      <c r="AT885" s="148" t="s">
        <v>187</v>
      </c>
      <c r="AU885" s="148" t="s">
        <v>92</v>
      </c>
      <c r="AY885" s="17" t="s">
        <v>185</v>
      </c>
      <c r="BE885" s="149">
        <f>IF(N885="základní",J885,0)</f>
        <v>0</v>
      </c>
      <c r="BF885" s="149">
        <f>IF(N885="snížená",J885,0)</f>
        <v>0</v>
      </c>
      <c r="BG885" s="149">
        <f>IF(N885="zákl. přenesená",J885,0)</f>
        <v>0</v>
      </c>
      <c r="BH885" s="149">
        <f>IF(N885="sníž. přenesená",J885,0)</f>
        <v>0</v>
      </c>
      <c r="BI885" s="149">
        <f>IF(N885="nulová",J885,0)</f>
        <v>0</v>
      </c>
      <c r="BJ885" s="17" t="s">
        <v>92</v>
      </c>
      <c r="BK885" s="149">
        <f>ROUND(I885*H885,2)</f>
        <v>0</v>
      </c>
      <c r="BL885" s="17" t="s">
        <v>191</v>
      </c>
      <c r="BM885" s="148" t="s">
        <v>1147</v>
      </c>
    </row>
    <row r="886" spans="2:65" s="12" customFormat="1">
      <c r="B886" s="150"/>
      <c r="D886" s="151" t="s">
        <v>193</v>
      </c>
      <c r="E886" s="152" t="s">
        <v>1</v>
      </c>
      <c r="F886" s="153" t="s">
        <v>1148</v>
      </c>
      <c r="H886" s="154">
        <v>2.25</v>
      </c>
      <c r="I886" s="155"/>
      <c r="L886" s="150"/>
      <c r="M886" s="156"/>
      <c r="T886" s="157"/>
      <c r="AT886" s="152" t="s">
        <v>193</v>
      </c>
      <c r="AU886" s="152" t="s">
        <v>92</v>
      </c>
      <c r="AV886" s="12" t="s">
        <v>92</v>
      </c>
      <c r="AW886" s="12" t="s">
        <v>32</v>
      </c>
      <c r="AX886" s="12" t="s">
        <v>76</v>
      </c>
      <c r="AY886" s="152" t="s">
        <v>185</v>
      </c>
    </row>
    <row r="887" spans="2:65" s="12" customFormat="1">
      <c r="B887" s="150"/>
      <c r="D887" s="151" t="s">
        <v>193</v>
      </c>
      <c r="E887" s="152" t="s">
        <v>1</v>
      </c>
      <c r="F887" s="153" t="s">
        <v>1149</v>
      </c>
      <c r="H887" s="154">
        <v>1.625</v>
      </c>
      <c r="I887" s="155"/>
      <c r="L887" s="150"/>
      <c r="M887" s="156"/>
      <c r="T887" s="157"/>
      <c r="AT887" s="152" t="s">
        <v>193</v>
      </c>
      <c r="AU887" s="152" t="s">
        <v>92</v>
      </c>
      <c r="AV887" s="12" t="s">
        <v>92</v>
      </c>
      <c r="AW887" s="12" t="s">
        <v>32</v>
      </c>
      <c r="AX887" s="12" t="s">
        <v>76</v>
      </c>
      <c r="AY887" s="152" t="s">
        <v>185</v>
      </c>
    </row>
    <row r="888" spans="2:65" s="14" customFormat="1">
      <c r="B888" s="174"/>
      <c r="D888" s="151" t="s">
        <v>193</v>
      </c>
      <c r="E888" s="175" t="s">
        <v>1</v>
      </c>
      <c r="F888" s="176" t="s">
        <v>265</v>
      </c>
      <c r="H888" s="177">
        <v>3.875</v>
      </c>
      <c r="I888" s="178"/>
      <c r="L888" s="174"/>
      <c r="M888" s="179"/>
      <c r="T888" s="180"/>
      <c r="AT888" s="175" t="s">
        <v>193</v>
      </c>
      <c r="AU888" s="175" t="s">
        <v>92</v>
      </c>
      <c r="AV888" s="14" t="s">
        <v>191</v>
      </c>
      <c r="AW888" s="14" t="s">
        <v>32</v>
      </c>
      <c r="AX888" s="14" t="s">
        <v>84</v>
      </c>
      <c r="AY888" s="175" t="s">
        <v>185</v>
      </c>
    </row>
    <row r="889" spans="2:65" s="1" customFormat="1" ht="24.2" customHeight="1">
      <c r="B889" s="136"/>
      <c r="C889" s="137" t="s">
        <v>1150</v>
      </c>
      <c r="D889" s="137" t="s">
        <v>187</v>
      </c>
      <c r="E889" s="138" t="s">
        <v>1151</v>
      </c>
      <c r="F889" s="139" t="s">
        <v>1152</v>
      </c>
      <c r="G889" s="140" t="s">
        <v>190</v>
      </c>
      <c r="H889" s="141">
        <v>27.5</v>
      </c>
      <c r="I889" s="142"/>
      <c r="J889" s="143">
        <f>ROUND(I889*H889,2)</f>
        <v>0</v>
      </c>
      <c r="K889" s="139" t="s">
        <v>198</v>
      </c>
      <c r="L889" s="32"/>
      <c r="M889" s="144" t="s">
        <v>1</v>
      </c>
      <c r="N889" s="145" t="s">
        <v>42</v>
      </c>
      <c r="P889" s="146">
        <f>O889*H889</f>
        <v>0</v>
      </c>
      <c r="Q889" s="146">
        <v>0</v>
      </c>
      <c r="R889" s="146">
        <f>Q889*H889</f>
        <v>0</v>
      </c>
      <c r="S889" s="146">
        <v>5.3999999999999999E-2</v>
      </c>
      <c r="T889" s="147">
        <f>S889*H889</f>
        <v>1.4849999999999999</v>
      </c>
      <c r="AR889" s="148" t="s">
        <v>191</v>
      </c>
      <c r="AT889" s="148" t="s">
        <v>187</v>
      </c>
      <c r="AU889" s="148" t="s">
        <v>92</v>
      </c>
      <c r="AY889" s="17" t="s">
        <v>185</v>
      </c>
      <c r="BE889" s="149">
        <f>IF(N889="základní",J889,0)</f>
        <v>0</v>
      </c>
      <c r="BF889" s="149">
        <f>IF(N889="snížená",J889,0)</f>
        <v>0</v>
      </c>
      <c r="BG889" s="149">
        <f>IF(N889="zákl. přenesená",J889,0)</f>
        <v>0</v>
      </c>
      <c r="BH889" s="149">
        <f>IF(N889="sníž. přenesená",J889,0)</f>
        <v>0</v>
      </c>
      <c r="BI889" s="149">
        <f>IF(N889="nulová",J889,0)</f>
        <v>0</v>
      </c>
      <c r="BJ889" s="17" t="s">
        <v>92</v>
      </c>
      <c r="BK889" s="149">
        <f>ROUND(I889*H889,2)</f>
        <v>0</v>
      </c>
      <c r="BL889" s="17" t="s">
        <v>191</v>
      </c>
      <c r="BM889" s="148" t="s">
        <v>1153</v>
      </c>
    </row>
    <row r="890" spans="2:65" s="12" customFormat="1">
      <c r="B890" s="150"/>
      <c r="D890" s="151" t="s">
        <v>193</v>
      </c>
      <c r="E890" s="152" t="s">
        <v>1</v>
      </c>
      <c r="F890" s="153" t="s">
        <v>1154</v>
      </c>
      <c r="H890" s="154">
        <v>16.5</v>
      </c>
      <c r="I890" s="155"/>
      <c r="L890" s="150"/>
      <c r="M890" s="156"/>
      <c r="T890" s="157"/>
      <c r="AT890" s="152" t="s">
        <v>193</v>
      </c>
      <c r="AU890" s="152" t="s">
        <v>92</v>
      </c>
      <c r="AV890" s="12" t="s">
        <v>92</v>
      </c>
      <c r="AW890" s="12" t="s">
        <v>32</v>
      </c>
      <c r="AX890" s="12" t="s">
        <v>76</v>
      </c>
      <c r="AY890" s="152" t="s">
        <v>185</v>
      </c>
    </row>
    <row r="891" spans="2:65" s="12" customFormat="1">
      <c r="B891" s="150"/>
      <c r="D891" s="151" t="s">
        <v>193</v>
      </c>
      <c r="E891" s="152" t="s">
        <v>1</v>
      </c>
      <c r="F891" s="153" t="s">
        <v>1155</v>
      </c>
      <c r="H891" s="154">
        <v>11</v>
      </c>
      <c r="I891" s="155"/>
      <c r="L891" s="150"/>
      <c r="M891" s="156"/>
      <c r="T891" s="157"/>
      <c r="AT891" s="152" t="s">
        <v>193</v>
      </c>
      <c r="AU891" s="152" t="s">
        <v>92</v>
      </c>
      <c r="AV891" s="12" t="s">
        <v>92</v>
      </c>
      <c r="AW891" s="12" t="s">
        <v>32</v>
      </c>
      <c r="AX891" s="12" t="s">
        <v>76</v>
      </c>
      <c r="AY891" s="152" t="s">
        <v>185</v>
      </c>
    </row>
    <row r="892" spans="2:65" s="14" customFormat="1">
      <c r="B892" s="174"/>
      <c r="D892" s="151" t="s">
        <v>193</v>
      </c>
      <c r="E892" s="175" t="s">
        <v>1</v>
      </c>
      <c r="F892" s="176" t="s">
        <v>265</v>
      </c>
      <c r="H892" s="177">
        <v>27.5</v>
      </c>
      <c r="I892" s="178"/>
      <c r="L892" s="174"/>
      <c r="M892" s="179"/>
      <c r="T892" s="180"/>
      <c r="AT892" s="175" t="s">
        <v>193</v>
      </c>
      <c r="AU892" s="175" t="s">
        <v>92</v>
      </c>
      <c r="AV892" s="14" t="s">
        <v>191</v>
      </c>
      <c r="AW892" s="14" t="s">
        <v>32</v>
      </c>
      <c r="AX892" s="14" t="s">
        <v>84</v>
      </c>
      <c r="AY892" s="175" t="s">
        <v>185</v>
      </c>
    </row>
    <row r="893" spans="2:65" s="1" customFormat="1" ht="24.2" customHeight="1">
      <c r="B893" s="136"/>
      <c r="C893" s="137" t="s">
        <v>1156</v>
      </c>
      <c r="D893" s="137" t="s">
        <v>187</v>
      </c>
      <c r="E893" s="138" t="s">
        <v>1157</v>
      </c>
      <c r="F893" s="139" t="s">
        <v>1158</v>
      </c>
      <c r="G893" s="140" t="s">
        <v>190</v>
      </c>
      <c r="H893" s="141">
        <v>115.98</v>
      </c>
      <c r="I893" s="142"/>
      <c r="J893" s="143">
        <f>ROUND(I893*H893,2)</f>
        <v>0</v>
      </c>
      <c r="K893" s="139" t="s">
        <v>198</v>
      </c>
      <c r="L893" s="32"/>
      <c r="M893" s="144" t="s">
        <v>1</v>
      </c>
      <c r="N893" s="145" t="s">
        <v>42</v>
      </c>
      <c r="P893" s="146">
        <f>O893*H893</f>
        <v>0</v>
      </c>
      <c r="Q893" s="146">
        <v>0</v>
      </c>
      <c r="R893" s="146">
        <f>Q893*H893</f>
        <v>0</v>
      </c>
      <c r="S893" s="146">
        <v>7.5999999999999998E-2</v>
      </c>
      <c r="T893" s="147">
        <f>S893*H893</f>
        <v>8.8144799999999996</v>
      </c>
      <c r="AR893" s="148" t="s">
        <v>191</v>
      </c>
      <c r="AT893" s="148" t="s">
        <v>187</v>
      </c>
      <c r="AU893" s="148" t="s">
        <v>92</v>
      </c>
      <c r="AY893" s="17" t="s">
        <v>185</v>
      </c>
      <c r="BE893" s="149">
        <f>IF(N893="základní",J893,0)</f>
        <v>0</v>
      </c>
      <c r="BF893" s="149">
        <f>IF(N893="snížená",J893,0)</f>
        <v>0</v>
      </c>
      <c r="BG893" s="149">
        <f>IF(N893="zákl. přenesená",J893,0)</f>
        <v>0</v>
      </c>
      <c r="BH893" s="149">
        <f>IF(N893="sníž. přenesená",J893,0)</f>
        <v>0</v>
      </c>
      <c r="BI893" s="149">
        <f>IF(N893="nulová",J893,0)</f>
        <v>0</v>
      </c>
      <c r="BJ893" s="17" t="s">
        <v>92</v>
      </c>
      <c r="BK893" s="149">
        <f>ROUND(I893*H893,2)</f>
        <v>0</v>
      </c>
      <c r="BL893" s="17" t="s">
        <v>191</v>
      </c>
      <c r="BM893" s="148" t="s">
        <v>1159</v>
      </c>
    </row>
    <row r="894" spans="2:65" s="12" customFormat="1">
      <c r="B894" s="150"/>
      <c r="D894" s="151" t="s">
        <v>193</v>
      </c>
      <c r="E894" s="152" t="s">
        <v>1</v>
      </c>
      <c r="F894" s="153" t="s">
        <v>1160</v>
      </c>
      <c r="H894" s="154">
        <v>80.58</v>
      </c>
      <c r="I894" s="155"/>
      <c r="L894" s="150"/>
      <c r="M894" s="156"/>
      <c r="T894" s="157"/>
      <c r="AT894" s="152" t="s">
        <v>193</v>
      </c>
      <c r="AU894" s="152" t="s">
        <v>92</v>
      </c>
      <c r="AV894" s="12" t="s">
        <v>92</v>
      </c>
      <c r="AW894" s="12" t="s">
        <v>32</v>
      </c>
      <c r="AX894" s="12" t="s">
        <v>76</v>
      </c>
      <c r="AY894" s="152" t="s">
        <v>185</v>
      </c>
    </row>
    <row r="895" spans="2:65" s="12" customFormat="1">
      <c r="B895" s="150"/>
      <c r="D895" s="151" t="s">
        <v>193</v>
      </c>
      <c r="E895" s="152" t="s">
        <v>1</v>
      </c>
      <c r="F895" s="153" t="s">
        <v>1161</v>
      </c>
      <c r="H895" s="154">
        <v>35.4</v>
      </c>
      <c r="I895" s="155"/>
      <c r="L895" s="150"/>
      <c r="M895" s="156"/>
      <c r="T895" s="157"/>
      <c r="AT895" s="152" t="s">
        <v>193</v>
      </c>
      <c r="AU895" s="152" t="s">
        <v>92</v>
      </c>
      <c r="AV895" s="12" t="s">
        <v>92</v>
      </c>
      <c r="AW895" s="12" t="s">
        <v>32</v>
      </c>
      <c r="AX895" s="12" t="s">
        <v>76</v>
      </c>
      <c r="AY895" s="152" t="s">
        <v>185</v>
      </c>
    </row>
    <row r="896" spans="2:65" s="14" customFormat="1">
      <c r="B896" s="174"/>
      <c r="D896" s="151" t="s">
        <v>193</v>
      </c>
      <c r="E896" s="175" t="s">
        <v>1</v>
      </c>
      <c r="F896" s="176" t="s">
        <v>265</v>
      </c>
      <c r="H896" s="177">
        <v>115.98</v>
      </c>
      <c r="I896" s="178"/>
      <c r="L896" s="174"/>
      <c r="M896" s="179"/>
      <c r="T896" s="180"/>
      <c r="AT896" s="175" t="s">
        <v>193</v>
      </c>
      <c r="AU896" s="175" t="s">
        <v>92</v>
      </c>
      <c r="AV896" s="14" t="s">
        <v>191</v>
      </c>
      <c r="AW896" s="14" t="s">
        <v>32</v>
      </c>
      <c r="AX896" s="14" t="s">
        <v>84</v>
      </c>
      <c r="AY896" s="175" t="s">
        <v>185</v>
      </c>
    </row>
    <row r="897" spans="2:65" s="1" customFormat="1" ht="24.2" customHeight="1">
      <c r="B897" s="136"/>
      <c r="C897" s="137" t="s">
        <v>1162</v>
      </c>
      <c r="D897" s="137" t="s">
        <v>187</v>
      </c>
      <c r="E897" s="138" t="s">
        <v>1163</v>
      </c>
      <c r="F897" s="139" t="s">
        <v>1164</v>
      </c>
      <c r="G897" s="140" t="s">
        <v>190</v>
      </c>
      <c r="H897" s="141">
        <v>2.1</v>
      </c>
      <c r="I897" s="142"/>
      <c r="J897" s="143">
        <f>ROUND(I897*H897,2)</f>
        <v>0</v>
      </c>
      <c r="K897" s="139" t="s">
        <v>198</v>
      </c>
      <c r="L897" s="32"/>
      <c r="M897" s="144" t="s">
        <v>1</v>
      </c>
      <c r="N897" s="145" t="s">
        <v>42</v>
      </c>
      <c r="P897" s="146">
        <f>O897*H897</f>
        <v>0</v>
      </c>
      <c r="Q897" s="146">
        <v>0</v>
      </c>
      <c r="R897" s="146">
        <f>Q897*H897</f>
        <v>0</v>
      </c>
      <c r="S897" s="146">
        <v>7.2999999999999995E-2</v>
      </c>
      <c r="T897" s="147">
        <f>S897*H897</f>
        <v>0.15329999999999999</v>
      </c>
      <c r="AR897" s="148" t="s">
        <v>191</v>
      </c>
      <c r="AT897" s="148" t="s">
        <v>187</v>
      </c>
      <c r="AU897" s="148" t="s">
        <v>92</v>
      </c>
      <c r="AY897" s="17" t="s">
        <v>185</v>
      </c>
      <c r="BE897" s="149">
        <f>IF(N897="základní",J897,0)</f>
        <v>0</v>
      </c>
      <c r="BF897" s="149">
        <f>IF(N897="snížená",J897,0)</f>
        <v>0</v>
      </c>
      <c r="BG897" s="149">
        <f>IF(N897="zákl. přenesená",J897,0)</f>
        <v>0</v>
      </c>
      <c r="BH897" s="149">
        <f>IF(N897="sníž. přenesená",J897,0)</f>
        <v>0</v>
      </c>
      <c r="BI897" s="149">
        <f>IF(N897="nulová",J897,0)</f>
        <v>0</v>
      </c>
      <c r="BJ897" s="17" t="s">
        <v>92</v>
      </c>
      <c r="BK897" s="149">
        <f>ROUND(I897*H897,2)</f>
        <v>0</v>
      </c>
      <c r="BL897" s="17" t="s">
        <v>191</v>
      </c>
      <c r="BM897" s="148" t="s">
        <v>1165</v>
      </c>
    </row>
    <row r="898" spans="2:65" s="12" customFormat="1">
      <c r="B898" s="150"/>
      <c r="D898" s="151" t="s">
        <v>193</v>
      </c>
      <c r="E898" s="152" t="s">
        <v>1</v>
      </c>
      <c r="F898" s="153" t="s">
        <v>1166</v>
      </c>
      <c r="H898" s="154">
        <v>1.62</v>
      </c>
      <c r="I898" s="155"/>
      <c r="L898" s="150"/>
      <c r="M898" s="156"/>
      <c r="T898" s="157"/>
      <c r="AT898" s="152" t="s">
        <v>193</v>
      </c>
      <c r="AU898" s="152" t="s">
        <v>92</v>
      </c>
      <c r="AV898" s="12" t="s">
        <v>92</v>
      </c>
      <c r="AW898" s="12" t="s">
        <v>32</v>
      </c>
      <c r="AX898" s="12" t="s">
        <v>76</v>
      </c>
      <c r="AY898" s="152" t="s">
        <v>185</v>
      </c>
    </row>
    <row r="899" spans="2:65" s="12" customFormat="1">
      <c r="B899" s="150"/>
      <c r="D899" s="151" t="s">
        <v>193</v>
      </c>
      <c r="E899" s="152" t="s">
        <v>1</v>
      </c>
      <c r="F899" s="153" t="s">
        <v>1167</v>
      </c>
      <c r="H899" s="154">
        <v>0.48</v>
      </c>
      <c r="I899" s="155"/>
      <c r="L899" s="150"/>
      <c r="M899" s="156"/>
      <c r="T899" s="157"/>
      <c r="AT899" s="152" t="s">
        <v>193</v>
      </c>
      <c r="AU899" s="152" t="s">
        <v>92</v>
      </c>
      <c r="AV899" s="12" t="s">
        <v>92</v>
      </c>
      <c r="AW899" s="12" t="s">
        <v>32</v>
      </c>
      <c r="AX899" s="12" t="s">
        <v>76</v>
      </c>
      <c r="AY899" s="152" t="s">
        <v>185</v>
      </c>
    </row>
    <row r="900" spans="2:65" s="14" customFormat="1">
      <c r="B900" s="174"/>
      <c r="D900" s="151" t="s">
        <v>193</v>
      </c>
      <c r="E900" s="175" t="s">
        <v>1</v>
      </c>
      <c r="F900" s="176" t="s">
        <v>265</v>
      </c>
      <c r="H900" s="177">
        <v>2.1</v>
      </c>
      <c r="I900" s="178"/>
      <c r="L900" s="174"/>
      <c r="M900" s="179"/>
      <c r="T900" s="180"/>
      <c r="AT900" s="175" t="s">
        <v>193</v>
      </c>
      <c r="AU900" s="175" t="s">
        <v>92</v>
      </c>
      <c r="AV900" s="14" t="s">
        <v>191</v>
      </c>
      <c r="AW900" s="14" t="s">
        <v>32</v>
      </c>
      <c r="AX900" s="14" t="s">
        <v>84</v>
      </c>
      <c r="AY900" s="175" t="s">
        <v>185</v>
      </c>
    </row>
    <row r="901" spans="2:65" s="1" customFormat="1" ht="24.2" customHeight="1">
      <c r="B901" s="136"/>
      <c r="C901" s="137" t="s">
        <v>1168</v>
      </c>
      <c r="D901" s="137" t="s">
        <v>187</v>
      </c>
      <c r="E901" s="138" t="s">
        <v>1169</v>
      </c>
      <c r="F901" s="139" t="s">
        <v>1170</v>
      </c>
      <c r="G901" s="140" t="s">
        <v>190</v>
      </c>
      <c r="H901" s="141">
        <v>114.113</v>
      </c>
      <c r="I901" s="142"/>
      <c r="J901" s="143">
        <f>ROUND(I901*H901,2)</f>
        <v>0</v>
      </c>
      <c r="K901" s="139" t="s">
        <v>198</v>
      </c>
      <c r="L901" s="32"/>
      <c r="M901" s="144" t="s">
        <v>1</v>
      </c>
      <c r="N901" s="145" t="s">
        <v>42</v>
      </c>
      <c r="P901" s="146">
        <f>O901*H901</f>
        <v>0</v>
      </c>
      <c r="Q901" s="146">
        <v>0</v>
      </c>
      <c r="R901" s="146">
        <f>Q901*H901</f>
        <v>0</v>
      </c>
      <c r="S901" s="146">
        <v>5.0999999999999997E-2</v>
      </c>
      <c r="T901" s="147">
        <f>S901*H901</f>
        <v>5.819763</v>
      </c>
      <c r="AR901" s="148" t="s">
        <v>191</v>
      </c>
      <c r="AT901" s="148" t="s">
        <v>187</v>
      </c>
      <c r="AU901" s="148" t="s">
        <v>92</v>
      </c>
      <c r="AY901" s="17" t="s">
        <v>185</v>
      </c>
      <c r="BE901" s="149">
        <f>IF(N901="základní",J901,0)</f>
        <v>0</v>
      </c>
      <c r="BF901" s="149">
        <f>IF(N901="snížená",J901,0)</f>
        <v>0</v>
      </c>
      <c r="BG901" s="149">
        <f>IF(N901="zákl. přenesená",J901,0)</f>
        <v>0</v>
      </c>
      <c r="BH901" s="149">
        <f>IF(N901="sníž. přenesená",J901,0)</f>
        <v>0</v>
      </c>
      <c r="BI901" s="149">
        <f>IF(N901="nulová",J901,0)</f>
        <v>0</v>
      </c>
      <c r="BJ901" s="17" t="s">
        <v>92</v>
      </c>
      <c r="BK901" s="149">
        <f>ROUND(I901*H901,2)</f>
        <v>0</v>
      </c>
      <c r="BL901" s="17" t="s">
        <v>191</v>
      </c>
      <c r="BM901" s="148" t="s">
        <v>1171</v>
      </c>
    </row>
    <row r="902" spans="2:65" s="12" customFormat="1">
      <c r="B902" s="150"/>
      <c r="D902" s="151" t="s">
        <v>193</v>
      </c>
      <c r="E902" s="152" t="s">
        <v>1</v>
      </c>
      <c r="F902" s="153" t="s">
        <v>1172</v>
      </c>
      <c r="H902" s="154">
        <v>4.1130000000000004</v>
      </c>
      <c r="I902" s="155"/>
      <c r="L902" s="150"/>
      <c r="M902" s="156"/>
      <c r="T902" s="157"/>
      <c r="AT902" s="152" t="s">
        <v>193</v>
      </c>
      <c r="AU902" s="152" t="s">
        <v>92</v>
      </c>
      <c r="AV902" s="12" t="s">
        <v>92</v>
      </c>
      <c r="AW902" s="12" t="s">
        <v>32</v>
      </c>
      <c r="AX902" s="12" t="s">
        <v>76</v>
      </c>
      <c r="AY902" s="152" t="s">
        <v>185</v>
      </c>
    </row>
    <row r="903" spans="2:65" s="12" customFormat="1">
      <c r="B903" s="150"/>
      <c r="D903" s="151" t="s">
        <v>193</v>
      </c>
      <c r="E903" s="152" t="s">
        <v>1</v>
      </c>
      <c r="F903" s="153" t="s">
        <v>1173</v>
      </c>
      <c r="H903" s="154">
        <v>55</v>
      </c>
      <c r="I903" s="155"/>
      <c r="L903" s="150"/>
      <c r="M903" s="156"/>
      <c r="T903" s="157"/>
      <c r="AT903" s="152" t="s">
        <v>193</v>
      </c>
      <c r="AU903" s="152" t="s">
        <v>92</v>
      </c>
      <c r="AV903" s="12" t="s">
        <v>92</v>
      </c>
      <c r="AW903" s="12" t="s">
        <v>32</v>
      </c>
      <c r="AX903" s="12" t="s">
        <v>76</v>
      </c>
      <c r="AY903" s="152" t="s">
        <v>185</v>
      </c>
    </row>
    <row r="904" spans="2:65" s="12" customFormat="1">
      <c r="B904" s="150"/>
      <c r="D904" s="151" t="s">
        <v>193</v>
      </c>
      <c r="E904" s="152" t="s">
        <v>1</v>
      </c>
      <c r="F904" s="153" t="s">
        <v>1174</v>
      </c>
      <c r="H904" s="154">
        <v>24.75</v>
      </c>
      <c r="I904" s="155"/>
      <c r="L904" s="150"/>
      <c r="M904" s="156"/>
      <c r="T904" s="157"/>
      <c r="AT904" s="152" t="s">
        <v>193</v>
      </c>
      <c r="AU904" s="152" t="s">
        <v>92</v>
      </c>
      <c r="AV904" s="12" t="s">
        <v>92</v>
      </c>
      <c r="AW904" s="12" t="s">
        <v>32</v>
      </c>
      <c r="AX904" s="12" t="s">
        <v>76</v>
      </c>
      <c r="AY904" s="152" t="s">
        <v>185</v>
      </c>
    </row>
    <row r="905" spans="2:65" s="12" customFormat="1">
      <c r="B905" s="150"/>
      <c r="D905" s="151" t="s">
        <v>193</v>
      </c>
      <c r="E905" s="152" t="s">
        <v>1</v>
      </c>
      <c r="F905" s="153" t="s">
        <v>1175</v>
      </c>
      <c r="H905" s="154">
        <v>27.5</v>
      </c>
      <c r="I905" s="155"/>
      <c r="L905" s="150"/>
      <c r="M905" s="156"/>
      <c r="T905" s="157"/>
      <c r="AT905" s="152" t="s">
        <v>193</v>
      </c>
      <c r="AU905" s="152" t="s">
        <v>92</v>
      </c>
      <c r="AV905" s="12" t="s">
        <v>92</v>
      </c>
      <c r="AW905" s="12" t="s">
        <v>32</v>
      </c>
      <c r="AX905" s="12" t="s">
        <v>76</v>
      </c>
      <c r="AY905" s="152" t="s">
        <v>185</v>
      </c>
    </row>
    <row r="906" spans="2:65" s="12" customFormat="1">
      <c r="B906" s="150"/>
      <c r="D906" s="151" t="s">
        <v>193</v>
      </c>
      <c r="E906" s="152" t="s">
        <v>1</v>
      </c>
      <c r="F906" s="153" t="s">
        <v>1176</v>
      </c>
      <c r="H906" s="154">
        <v>2.75</v>
      </c>
      <c r="I906" s="155"/>
      <c r="L906" s="150"/>
      <c r="M906" s="156"/>
      <c r="T906" s="157"/>
      <c r="AT906" s="152" t="s">
        <v>193</v>
      </c>
      <c r="AU906" s="152" t="s">
        <v>92</v>
      </c>
      <c r="AV906" s="12" t="s">
        <v>92</v>
      </c>
      <c r="AW906" s="12" t="s">
        <v>32</v>
      </c>
      <c r="AX906" s="12" t="s">
        <v>76</v>
      </c>
      <c r="AY906" s="152" t="s">
        <v>185</v>
      </c>
    </row>
    <row r="907" spans="2:65" s="14" customFormat="1">
      <c r="B907" s="174"/>
      <c r="D907" s="151" t="s">
        <v>193</v>
      </c>
      <c r="E907" s="175" t="s">
        <v>1</v>
      </c>
      <c r="F907" s="176" t="s">
        <v>265</v>
      </c>
      <c r="H907" s="177">
        <v>114.113</v>
      </c>
      <c r="I907" s="178"/>
      <c r="L907" s="174"/>
      <c r="M907" s="179"/>
      <c r="T907" s="180"/>
      <c r="AT907" s="175" t="s">
        <v>193</v>
      </c>
      <c r="AU907" s="175" t="s">
        <v>92</v>
      </c>
      <c r="AV907" s="14" t="s">
        <v>191</v>
      </c>
      <c r="AW907" s="14" t="s">
        <v>32</v>
      </c>
      <c r="AX907" s="14" t="s">
        <v>84</v>
      </c>
      <c r="AY907" s="175" t="s">
        <v>185</v>
      </c>
    </row>
    <row r="908" spans="2:65" s="1" customFormat="1" ht="21.75" customHeight="1">
      <c r="B908" s="136"/>
      <c r="C908" s="137" t="s">
        <v>1177</v>
      </c>
      <c r="D908" s="137" t="s">
        <v>187</v>
      </c>
      <c r="E908" s="138" t="s">
        <v>1178</v>
      </c>
      <c r="F908" s="139" t="s">
        <v>1179</v>
      </c>
      <c r="G908" s="140" t="s">
        <v>190</v>
      </c>
      <c r="H908" s="141">
        <v>1.9390000000000001</v>
      </c>
      <c r="I908" s="142"/>
      <c r="J908" s="143">
        <f>ROUND(I908*H908,2)</f>
        <v>0</v>
      </c>
      <c r="K908" s="139" t="s">
        <v>198</v>
      </c>
      <c r="L908" s="32"/>
      <c r="M908" s="144" t="s">
        <v>1</v>
      </c>
      <c r="N908" s="145" t="s">
        <v>42</v>
      </c>
      <c r="P908" s="146">
        <f>O908*H908</f>
        <v>0</v>
      </c>
      <c r="Q908" s="146">
        <v>0</v>
      </c>
      <c r="R908" s="146">
        <f>Q908*H908</f>
        <v>0</v>
      </c>
      <c r="S908" s="146">
        <v>8.3000000000000004E-2</v>
      </c>
      <c r="T908" s="147">
        <f>S908*H908</f>
        <v>0.16093700000000002</v>
      </c>
      <c r="AR908" s="148" t="s">
        <v>191</v>
      </c>
      <c r="AT908" s="148" t="s">
        <v>187</v>
      </c>
      <c r="AU908" s="148" t="s">
        <v>92</v>
      </c>
      <c r="AY908" s="17" t="s">
        <v>185</v>
      </c>
      <c r="BE908" s="149">
        <f>IF(N908="základní",J908,0)</f>
        <v>0</v>
      </c>
      <c r="BF908" s="149">
        <f>IF(N908="snížená",J908,0)</f>
        <v>0</v>
      </c>
      <c r="BG908" s="149">
        <f>IF(N908="zákl. přenesená",J908,0)</f>
        <v>0</v>
      </c>
      <c r="BH908" s="149">
        <f>IF(N908="sníž. přenesená",J908,0)</f>
        <v>0</v>
      </c>
      <c r="BI908" s="149">
        <f>IF(N908="nulová",J908,0)</f>
        <v>0</v>
      </c>
      <c r="BJ908" s="17" t="s">
        <v>92</v>
      </c>
      <c r="BK908" s="149">
        <f>ROUND(I908*H908,2)</f>
        <v>0</v>
      </c>
      <c r="BL908" s="17" t="s">
        <v>191</v>
      </c>
      <c r="BM908" s="148" t="s">
        <v>1180</v>
      </c>
    </row>
    <row r="909" spans="2:65" s="12" customFormat="1">
      <c r="B909" s="150"/>
      <c r="D909" s="151" t="s">
        <v>193</v>
      </c>
      <c r="E909" s="152" t="s">
        <v>1</v>
      </c>
      <c r="F909" s="153" t="s">
        <v>1181</v>
      </c>
      <c r="H909" s="154">
        <v>1.9390000000000001</v>
      </c>
      <c r="I909" s="155"/>
      <c r="L909" s="150"/>
      <c r="M909" s="156"/>
      <c r="T909" s="157"/>
      <c r="AT909" s="152" t="s">
        <v>193</v>
      </c>
      <c r="AU909" s="152" t="s">
        <v>92</v>
      </c>
      <c r="AV909" s="12" t="s">
        <v>92</v>
      </c>
      <c r="AW909" s="12" t="s">
        <v>32</v>
      </c>
      <c r="AX909" s="12" t="s">
        <v>84</v>
      </c>
      <c r="AY909" s="152" t="s">
        <v>185</v>
      </c>
    </row>
    <row r="910" spans="2:65" s="1" customFormat="1" ht="21.75" customHeight="1">
      <c r="B910" s="136"/>
      <c r="C910" s="137" t="s">
        <v>1182</v>
      </c>
      <c r="D910" s="137" t="s">
        <v>187</v>
      </c>
      <c r="E910" s="138" t="s">
        <v>1183</v>
      </c>
      <c r="F910" s="139" t="s">
        <v>1184</v>
      </c>
      <c r="G910" s="140" t="s">
        <v>190</v>
      </c>
      <c r="H910" s="141">
        <v>7.3140000000000001</v>
      </c>
      <c r="I910" s="142"/>
      <c r="J910" s="143">
        <f>ROUND(I910*H910,2)</f>
        <v>0</v>
      </c>
      <c r="K910" s="139" t="s">
        <v>198</v>
      </c>
      <c r="L910" s="32"/>
      <c r="M910" s="144" t="s">
        <v>1</v>
      </c>
      <c r="N910" s="145" t="s">
        <v>42</v>
      </c>
      <c r="P910" s="146">
        <f>O910*H910</f>
        <v>0</v>
      </c>
      <c r="Q910" s="146">
        <v>0</v>
      </c>
      <c r="R910" s="146">
        <f>Q910*H910</f>
        <v>0</v>
      </c>
      <c r="S910" s="146">
        <v>6.2E-2</v>
      </c>
      <c r="T910" s="147">
        <f>S910*H910</f>
        <v>0.45346799999999998</v>
      </c>
      <c r="AR910" s="148" t="s">
        <v>191</v>
      </c>
      <c r="AT910" s="148" t="s">
        <v>187</v>
      </c>
      <c r="AU910" s="148" t="s">
        <v>92</v>
      </c>
      <c r="AY910" s="17" t="s">
        <v>185</v>
      </c>
      <c r="BE910" s="149">
        <f>IF(N910="základní",J910,0)</f>
        <v>0</v>
      </c>
      <c r="BF910" s="149">
        <f>IF(N910="snížená",J910,0)</f>
        <v>0</v>
      </c>
      <c r="BG910" s="149">
        <f>IF(N910="zákl. přenesená",J910,0)</f>
        <v>0</v>
      </c>
      <c r="BH910" s="149">
        <f>IF(N910="sníž. přenesená",J910,0)</f>
        <v>0</v>
      </c>
      <c r="BI910" s="149">
        <f>IF(N910="nulová",J910,0)</f>
        <v>0</v>
      </c>
      <c r="BJ910" s="17" t="s">
        <v>92</v>
      </c>
      <c r="BK910" s="149">
        <f>ROUND(I910*H910,2)</f>
        <v>0</v>
      </c>
      <c r="BL910" s="17" t="s">
        <v>191</v>
      </c>
      <c r="BM910" s="148" t="s">
        <v>1185</v>
      </c>
    </row>
    <row r="911" spans="2:65" s="12" customFormat="1">
      <c r="B911" s="150"/>
      <c r="D911" s="151" t="s">
        <v>193</v>
      </c>
      <c r="E911" s="152" t="s">
        <v>1</v>
      </c>
      <c r="F911" s="153" t="s">
        <v>1186</v>
      </c>
      <c r="H911" s="154">
        <v>5.1310000000000002</v>
      </c>
      <c r="I911" s="155"/>
      <c r="L911" s="150"/>
      <c r="M911" s="156"/>
      <c r="T911" s="157"/>
      <c r="AT911" s="152" t="s">
        <v>193</v>
      </c>
      <c r="AU911" s="152" t="s">
        <v>92</v>
      </c>
      <c r="AV911" s="12" t="s">
        <v>92</v>
      </c>
      <c r="AW911" s="12" t="s">
        <v>32</v>
      </c>
      <c r="AX911" s="12" t="s">
        <v>76</v>
      </c>
      <c r="AY911" s="152" t="s">
        <v>185</v>
      </c>
    </row>
    <row r="912" spans="2:65" s="12" customFormat="1">
      <c r="B912" s="150"/>
      <c r="D912" s="151" t="s">
        <v>193</v>
      </c>
      <c r="E912" s="152" t="s">
        <v>1</v>
      </c>
      <c r="F912" s="153" t="s">
        <v>1187</v>
      </c>
      <c r="H912" s="154">
        <v>2.1829999999999998</v>
      </c>
      <c r="I912" s="155"/>
      <c r="L912" s="150"/>
      <c r="M912" s="156"/>
      <c r="T912" s="157"/>
      <c r="AT912" s="152" t="s">
        <v>193</v>
      </c>
      <c r="AU912" s="152" t="s">
        <v>92</v>
      </c>
      <c r="AV912" s="12" t="s">
        <v>92</v>
      </c>
      <c r="AW912" s="12" t="s">
        <v>32</v>
      </c>
      <c r="AX912" s="12" t="s">
        <v>76</v>
      </c>
      <c r="AY912" s="152" t="s">
        <v>185</v>
      </c>
    </row>
    <row r="913" spans="2:65" s="14" customFormat="1">
      <c r="B913" s="174"/>
      <c r="D913" s="151" t="s">
        <v>193</v>
      </c>
      <c r="E913" s="175" t="s">
        <v>1</v>
      </c>
      <c r="F913" s="176" t="s">
        <v>265</v>
      </c>
      <c r="H913" s="177">
        <v>7.3140000000000001</v>
      </c>
      <c r="I913" s="178"/>
      <c r="L913" s="174"/>
      <c r="M913" s="179"/>
      <c r="T913" s="180"/>
      <c r="AT913" s="175" t="s">
        <v>193</v>
      </c>
      <c r="AU913" s="175" t="s">
        <v>92</v>
      </c>
      <c r="AV913" s="14" t="s">
        <v>191</v>
      </c>
      <c r="AW913" s="14" t="s">
        <v>32</v>
      </c>
      <c r="AX913" s="14" t="s">
        <v>84</v>
      </c>
      <c r="AY913" s="175" t="s">
        <v>185</v>
      </c>
    </row>
    <row r="914" spans="2:65" s="1" customFormat="1" ht="24.2" customHeight="1">
      <c r="B914" s="136"/>
      <c r="C914" s="137" t="s">
        <v>1188</v>
      </c>
      <c r="D914" s="137" t="s">
        <v>187</v>
      </c>
      <c r="E914" s="138" t="s">
        <v>1189</v>
      </c>
      <c r="F914" s="139" t="s">
        <v>1190</v>
      </c>
      <c r="G914" s="140" t="s">
        <v>190</v>
      </c>
      <c r="H914" s="141">
        <v>2.7450000000000001</v>
      </c>
      <c r="I914" s="142"/>
      <c r="J914" s="143">
        <f>ROUND(I914*H914,2)</f>
        <v>0</v>
      </c>
      <c r="K914" s="139" t="s">
        <v>198</v>
      </c>
      <c r="L914" s="32"/>
      <c r="M914" s="144" t="s">
        <v>1</v>
      </c>
      <c r="N914" s="145" t="s">
        <v>42</v>
      </c>
      <c r="P914" s="146">
        <f>O914*H914</f>
        <v>0</v>
      </c>
      <c r="Q914" s="146">
        <v>0</v>
      </c>
      <c r="R914" s="146">
        <f>Q914*H914</f>
        <v>0</v>
      </c>
      <c r="S914" s="146">
        <v>0.27</v>
      </c>
      <c r="T914" s="147">
        <f>S914*H914</f>
        <v>0.74115000000000009</v>
      </c>
      <c r="AR914" s="148" t="s">
        <v>191</v>
      </c>
      <c r="AT914" s="148" t="s">
        <v>187</v>
      </c>
      <c r="AU914" s="148" t="s">
        <v>92</v>
      </c>
      <c r="AY914" s="17" t="s">
        <v>185</v>
      </c>
      <c r="BE914" s="149">
        <f>IF(N914="základní",J914,0)</f>
        <v>0</v>
      </c>
      <c r="BF914" s="149">
        <f>IF(N914="snížená",J914,0)</f>
        <v>0</v>
      </c>
      <c r="BG914" s="149">
        <f>IF(N914="zákl. přenesená",J914,0)</f>
        <v>0</v>
      </c>
      <c r="BH914" s="149">
        <f>IF(N914="sníž. přenesená",J914,0)</f>
        <v>0</v>
      </c>
      <c r="BI914" s="149">
        <f>IF(N914="nulová",J914,0)</f>
        <v>0</v>
      </c>
      <c r="BJ914" s="17" t="s">
        <v>92</v>
      </c>
      <c r="BK914" s="149">
        <f>ROUND(I914*H914,2)</f>
        <v>0</v>
      </c>
      <c r="BL914" s="17" t="s">
        <v>191</v>
      </c>
      <c r="BM914" s="148" t="s">
        <v>1191</v>
      </c>
    </row>
    <row r="915" spans="2:65" s="13" customFormat="1">
      <c r="B915" s="168"/>
      <c r="D915" s="151" t="s">
        <v>193</v>
      </c>
      <c r="E915" s="169" t="s">
        <v>1</v>
      </c>
      <c r="F915" s="170" t="s">
        <v>309</v>
      </c>
      <c r="H915" s="169" t="s">
        <v>1</v>
      </c>
      <c r="I915" s="171"/>
      <c r="L915" s="168"/>
      <c r="M915" s="172"/>
      <c r="T915" s="173"/>
      <c r="AT915" s="169" t="s">
        <v>193</v>
      </c>
      <c r="AU915" s="169" t="s">
        <v>92</v>
      </c>
      <c r="AV915" s="13" t="s">
        <v>84</v>
      </c>
      <c r="AW915" s="13" t="s">
        <v>32</v>
      </c>
      <c r="AX915" s="13" t="s">
        <v>76</v>
      </c>
      <c r="AY915" s="169" t="s">
        <v>185</v>
      </c>
    </row>
    <row r="916" spans="2:65" s="12" customFormat="1">
      <c r="B916" s="150"/>
      <c r="D916" s="151" t="s">
        <v>193</v>
      </c>
      <c r="E916" s="152" t="s">
        <v>1</v>
      </c>
      <c r="F916" s="153" t="s">
        <v>1192</v>
      </c>
      <c r="H916" s="154">
        <v>1.98</v>
      </c>
      <c r="I916" s="155"/>
      <c r="L916" s="150"/>
      <c r="M916" s="156"/>
      <c r="T916" s="157"/>
      <c r="AT916" s="152" t="s">
        <v>193</v>
      </c>
      <c r="AU916" s="152" t="s">
        <v>92</v>
      </c>
      <c r="AV916" s="12" t="s">
        <v>92</v>
      </c>
      <c r="AW916" s="12" t="s">
        <v>32</v>
      </c>
      <c r="AX916" s="12" t="s">
        <v>76</v>
      </c>
      <c r="AY916" s="152" t="s">
        <v>185</v>
      </c>
    </row>
    <row r="917" spans="2:65" s="12" customFormat="1">
      <c r="B917" s="150"/>
      <c r="D917" s="151" t="s">
        <v>193</v>
      </c>
      <c r="E917" s="152" t="s">
        <v>1</v>
      </c>
      <c r="F917" s="153" t="s">
        <v>1193</v>
      </c>
      <c r="H917" s="154">
        <v>2.7450000000000001</v>
      </c>
      <c r="I917" s="155"/>
      <c r="L917" s="150"/>
      <c r="M917" s="156"/>
      <c r="T917" s="157"/>
      <c r="AT917" s="152" t="s">
        <v>193</v>
      </c>
      <c r="AU917" s="152" t="s">
        <v>92</v>
      </c>
      <c r="AV917" s="12" t="s">
        <v>92</v>
      </c>
      <c r="AW917" s="12" t="s">
        <v>32</v>
      </c>
      <c r="AX917" s="12" t="s">
        <v>84</v>
      </c>
      <c r="AY917" s="152" t="s">
        <v>185</v>
      </c>
    </row>
    <row r="918" spans="2:65" s="1" customFormat="1" ht="24.2" customHeight="1">
      <c r="B918" s="136"/>
      <c r="C918" s="137" t="s">
        <v>1194</v>
      </c>
      <c r="D918" s="137" t="s">
        <v>187</v>
      </c>
      <c r="E918" s="138" t="s">
        <v>1195</v>
      </c>
      <c r="F918" s="139" t="s">
        <v>1196</v>
      </c>
      <c r="G918" s="140" t="s">
        <v>197</v>
      </c>
      <c r="H918" s="141">
        <v>24.274999999999999</v>
      </c>
      <c r="I918" s="142"/>
      <c r="J918" s="143">
        <f>ROUND(I918*H918,2)</f>
        <v>0</v>
      </c>
      <c r="K918" s="139" t="s">
        <v>198</v>
      </c>
      <c r="L918" s="32"/>
      <c r="M918" s="144" t="s">
        <v>1</v>
      </c>
      <c r="N918" s="145" t="s">
        <v>42</v>
      </c>
      <c r="P918" s="146">
        <f>O918*H918</f>
        <v>0</v>
      </c>
      <c r="Q918" s="146">
        <v>0</v>
      </c>
      <c r="R918" s="146">
        <f>Q918*H918</f>
        <v>0</v>
      </c>
      <c r="S918" s="146">
        <v>1.8</v>
      </c>
      <c r="T918" s="147">
        <f>S918*H918</f>
        <v>43.695</v>
      </c>
      <c r="AR918" s="148" t="s">
        <v>191</v>
      </c>
      <c r="AT918" s="148" t="s">
        <v>187</v>
      </c>
      <c r="AU918" s="148" t="s">
        <v>92</v>
      </c>
      <c r="AY918" s="17" t="s">
        <v>185</v>
      </c>
      <c r="BE918" s="149">
        <f>IF(N918="základní",J918,0)</f>
        <v>0</v>
      </c>
      <c r="BF918" s="149">
        <f>IF(N918="snížená",J918,0)</f>
        <v>0</v>
      </c>
      <c r="BG918" s="149">
        <f>IF(N918="zákl. přenesená",J918,0)</f>
        <v>0</v>
      </c>
      <c r="BH918" s="149">
        <f>IF(N918="sníž. přenesená",J918,0)</f>
        <v>0</v>
      </c>
      <c r="BI918" s="149">
        <f>IF(N918="nulová",J918,0)</f>
        <v>0</v>
      </c>
      <c r="BJ918" s="17" t="s">
        <v>92</v>
      </c>
      <c r="BK918" s="149">
        <f>ROUND(I918*H918,2)</f>
        <v>0</v>
      </c>
      <c r="BL918" s="17" t="s">
        <v>191</v>
      </c>
      <c r="BM918" s="148" t="s">
        <v>1197</v>
      </c>
    </row>
    <row r="919" spans="2:65" s="12" customFormat="1">
      <c r="B919" s="150"/>
      <c r="D919" s="151" t="s">
        <v>193</v>
      </c>
      <c r="E919" s="152" t="s">
        <v>1</v>
      </c>
      <c r="F919" s="153" t="s">
        <v>1198</v>
      </c>
      <c r="H919" s="154">
        <v>9.3219999999999992</v>
      </c>
      <c r="I919" s="155"/>
      <c r="L919" s="150"/>
      <c r="M919" s="156"/>
      <c r="T919" s="157"/>
      <c r="AT919" s="152" t="s">
        <v>193</v>
      </c>
      <c r="AU919" s="152" t="s">
        <v>92</v>
      </c>
      <c r="AV919" s="12" t="s">
        <v>92</v>
      </c>
      <c r="AW919" s="12" t="s">
        <v>32</v>
      </c>
      <c r="AX919" s="12" t="s">
        <v>76</v>
      </c>
      <c r="AY919" s="152" t="s">
        <v>185</v>
      </c>
    </row>
    <row r="920" spans="2:65" s="12" customFormat="1">
      <c r="B920" s="150"/>
      <c r="D920" s="151" t="s">
        <v>193</v>
      </c>
      <c r="E920" s="152" t="s">
        <v>1</v>
      </c>
      <c r="F920" s="153" t="s">
        <v>1199</v>
      </c>
      <c r="H920" s="154">
        <v>5.9039999999999999</v>
      </c>
      <c r="I920" s="155"/>
      <c r="L920" s="150"/>
      <c r="M920" s="156"/>
      <c r="T920" s="157"/>
      <c r="AT920" s="152" t="s">
        <v>193</v>
      </c>
      <c r="AU920" s="152" t="s">
        <v>92</v>
      </c>
      <c r="AV920" s="12" t="s">
        <v>92</v>
      </c>
      <c r="AW920" s="12" t="s">
        <v>32</v>
      </c>
      <c r="AX920" s="12" t="s">
        <v>76</v>
      </c>
      <c r="AY920" s="152" t="s">
        <v>185</v>
      </c>
    </row>
    <row r="921" spans="2:65" s="12" customFormat="1">
      <c r="B921" s="150"/>
      <c r="D921" s="151" t="s">
        <v>193</v>
      </c>
      <c r="E921" s="152" t="s">
        <v>1</v>
      </c>
      <c r="F921" s="153" t="s">
        <v>1200</v>
      </c>
      <c r="H921" s="154">
        <v>7.4320000000000004</v>
      </c>
      <c r="I921" s="155"/>
      <c r="L921" s="150"/>
      <c r="M921" s="156"/>
      <c r="T921" s="157"/>
      <c r="AT921" s="152" t="s">
        <v>193</v>
      </c>
      <c r="AU921" s="152" t="s">
        <v>92</v>
      </c>
      <c r="AV921" s="12" t="s">
        <v>92</v>
      </c>
      <c r="AW921" s="12" t="s">
        <v>32</v>
      </c>
      <c r="AX921" s="12" t="s">
        <v>76</v>
      </c>
      <c r="AY921" s="152" t="s">
        <v>185</v>
      </c>
    </row>
    <row r="922" spans="2:65" s="12" customFormat="1">
      <c r="B922" s="150"/>
      <c r="D922" s="151" t="s">
        <v>193</v>
      </c>
      <c r="E922" s="152" t="s">
        <v>1</v>
      </c>
      <c r="F922" s="153" t="s">
        <v>1201</v>
      </c>
      <c r="H922" s="154">
        <v>1.617</v>
      </c>
      <c r="I922" s="155"/>
      <c r="L922" s="150"/>
      <c r="M922" s="156"/>
      <c r="T922" s="157"/>
      <c r="AT922" s="152" t="s">
        <v>193</v>
      </c>
      <c r="AU922" s="152" t="s">
        <v>92</v>
      </c>
      <c r="AV922" s="12" t="s">
        <v>92</v>
      </c>
      <c r="AW922" s="12" t="s">
        <v>32</v>
      </c>
      <c r="AX922" s="12" t="s">
        <v>76</v>
      </c>
      <c r="AY922" s="152" t="s">
        <v>185</v>
      </c>
    </row>
    <row r="923" spans="2:65" s="14" customFormat="1">
      <c r="B923" s="174"/>
      <c r="D923" s="151" t="s">
        <v>193</v>
      </c>
      <c r="E923" s="175" t="s">
        <v>1</v>
      </c>
      <c r="F923" s="176" t="s">
        <v>265</v>
      </c>
      <c r="H923" s="177">
        <v>24.274999999999999</v>
      </c>
      <c r="I923" s="178"/>
      <c r="L923" s="174"/>
      <c r="M923" s="179"/>
      <c r="T923" s="180"/>
      <c r="AT923" s="175" t="s">
        <v>193</v>
      </c>
      <c r="AU923" s="175" t="s">
        <v>92</v>
      </c>
      <c r="AV923" s="14" t="s">
        <v>191</v>
      </c>
      <c r="AW923" s="14" t="s">
        <v>32</v>
      </c>
      <c r="AX923" s="14" t="s">
        <v>84</v>
      </c>
      <c r="AY923" s="175" t="s">
        <v>185</v>
      </c>
    </row>
    <row r="924" spans="2:65" s="1" customFormat="1" ht="24.2" customHeight="1">
      <c r="B924" s="136"/>
      <c r="C924" s="137" t="s">
        <v>1202</v>
      </c>
      <c r="D924" s="137" t="s">
        <v>187</v>
      </c>
      <c r="E924" s="138" t="s">
        <v>1203</v>
      </c>
      <c r="F924" s="139" t="s">
        <v>1204</v>
      </c>
      <c r="G924" s="140" t="s">
        <v>197</v>
      </c>
      <c r="H924" s="141">
        <v>70.094999999999999</v>
      </c>
      <c r="I924" s="142"/>
      <c r="J924" s="143">
        <f>ROUND(I924*H924,2)</f>
        <v>0</v>
      </c>
      <c r="K924" s="139" t="s">
        <v>198</v>
      </c>
      <c r="L924" s="32"/>
      <c r="M924" s="144" t="s">
        <v>1</v>
      </c>
      <c r="N924" s="145" t="s">
        <v>42</v>
      </c>
      <c r="P924" s="146">
        <f>O924*H924</f>
        <v>0</v>
      </c>
      <c r="Q924" s="146">
        <v>0</v>
      </c>
      <c r="R924" s="146">
        <f>Q924*H924</f>
        <v>0</v>
      </c>
      <c r="S924" s="146">
        <v>1.8</v>
      </c>
      <c r="T924" s="147">
        <f>S924*H924</f>
        <v>126.17100000000001</v>
      </c>
      <c r="AR924" s="148" t="s">
        <v>191</v>
      </c>
      <c r="AT924" s="148" t="s">
        <v>187</v>
      </c>
      <c r="AU924" s="148" t="s">
        <v>92</v>
      </c>
      <c r="AY924" s="17" t="s">
        <v>185</v>
      </c>
      <c r="BE924" s="149">
        <f>IF(N924="základní",J924,0)</f>
        <v>0</v>
      </c>
      <c r="BF924" s="149">
        <f>IF(N924="snížená",J924,0)</f>
        <v>0</v>
      </c>
      <c r="BG924" s="149">
        <f>IF(N924="zákl. přenesená",J924,0)</f>
        <v>0</v>
      </c>
      <c r="BH924" s="149">
        <f>IF(N924="sníž. přenesená",J924,0)</f>
        <v>0</v>
      </c>
      <c r="BI924" s="149">
        <f>IF(N924="nulová",J924,0)</f>
        <v>0</v>
      </c>
      <c r="BJ924" s="17" t="s">
        <v>92</v>
      </c>
      <c r="BK924" s="149">
        <f>ROUND(I924*H924,2)</f>
        <v>0</v>
      </c>
      <c r="BL924" s="17" t="s">
        <v>191</v>
      </c>
      <c r="BM924" s="148" t="s">
        <v>1205</v>
      </c>
    </row>
    <row r="925" spans="2:65" s="13" customFormat="1">
      <c r="B925" s="168"/>
      <c r="D925" s="151" t="s">
        <v>193</v>
      </c>
      <c r="E925" s="169" t="s">
        <v>1</v>
      </c>
      <c r="F925" s="170" t="s">
        <v>1206</v>
      </c>
      <c r="H925" s="169" t="s">
        <v>1</v>
      </c>
      <c r="I925" s="171"/>
      <c r="L925" s="168"/>
      <c r="M925" s="172"/>
      <c r="T925" s="173"/>
      <c r="AT925" s="169" t="s">
        <v>193</v>
      </c>
      <c r="AU925" s="169" t="s">
        <v>92</v>
      </c>
      <c r="AV925" s="13" t="s">
        <v>84</v>
      </c>
      <c r="AW925" s="13" t="s">
        <v>32</v>
      </c>
      <c r="AX925" s="13" t="s">
        <v>76</v>
      </c>
      <c r="AY925" s="169" t="s">
        <v>185</v>
      </c>
    </row>
    <row r="926" spans="2:65" s="12" customFormat="1">
      <c r="B926" s="150"/>
      <c r="D926" s="151" t="s">
        <v>193</v>
      </c>
      <c r="E926" s="152" t="s">
        <v>1</v>
      </c>
      <c r="F926" s="153" t="s">
        <v>1207</v>
      </c>
      <c r="H926" s="154">
        <v>1.722</v>
      </c>
      <c r="I926" s="155"/>
      <c r="L926" s="150"/>
      <c r="M926" s="156"/>
      <c r="T926" s="157"/>
      <c r="AT926" s="152" t="s">
        <v>193</v>
      </c>
      <c r="AU926" s="152" t="s">
        <v>92</v>
      </c>
      <c r="AV926" s="12" t="s">
        <v>92</v>
      </c>
      <c r="AW926" s="12" t="s">
        <v>32</v>
      </c>
      <c r="AX926" s="12" t="s">
        <v>76</v>
      </c>
      <c r="AY926" s="152" t="s">
        <v>185</v>
      </c>
    </row>
    <row r="927" spans="2:65" s="12" customFormat="1">
      <c r="B927" s="150"/>
      <c r="D927" s="151" t="s">
        <v>193</v>
      </c>
      <c r="E927" s="152" t="s">
        <v>1</v>
      </c>
      <c r="F927" s="153" t="s">
        <v>1208</v>
      </c>
      <c r="H927" s="154">
        <v>1.85</v>
      </c>
      <c r="I927" s="155"/>
      <c r="L927" s="150"/>
      <c r="M927" s="156"/>
      <c r="T927" s="157"/>
      <c r="AT927" s="152" t="s">
        <v>193</v>
      </c>
      <c r="AU927" s="152" t="s">
        <v>92</v>
      </c>
      <c r="AV927" s="12" t="s">
        <v>92</v>
      </c>
      <c r="AW927" s="12" t="s">
        <v>32</v>
      </c>
      <c r="AX927" s="12" t="s">
        <v>76</v>
      </c>
      <c r="AY927" s="152" t="s">
        <v>185</v>
      </c>
    </row>
    <row r="928" spans="2:65" s="12" customFormat="1">
      <c r="B928" s="150"/>
      <c r="D928" s="151" t="s">
        <v>193</v>
      </c>
      <c r="E928" s="152" t="s">
        <v>1</v>
      </c>
      <c r="F928" s="153" t="s">
        <v>1209</v>
      </c>
      <c r="H928" s="154">
        <v>5.0910000000000002</v>
      </c>
      <c r="I928" s="155"/>
      <c r="L928" s="150"/>
      <c r="M928" s="156"/>
      <c r="T928" s="157"/>
      <c r="AT928" s="152" t="s">
        <v>193</v>
      </c>
      <c r="AU928" s="152" t="s">
        <v>92</v>
      </c>
      <c r="AV928" s="12" t="s">
        <v>92</v>
      </c>
      <c r="AW928" s="12" t="s">
        <v>32</v>
      </c>
      <c r="AX928" s="12" t="s">
        <v>76</v>
      </c>
      <c r="AY928" s="152" t="s">
        <v>185</v>
      </c>
    </row>
    <row r="929" spans="2:51" s="12" customFormat="1">
      <c r="B929" s="150"/>
      <c r="D929" s="151" t="s">
        <v>193</v>
      </c>
      <c r="E929" s="152" t="s">
        <v>1</v>
      </c>
      <c r="F929" s="153" t="s">
        <v>1210</v>
      </c>
      <c r="H929" s="154">
        <v>2.87</v>
      </c>
      <c r="I929" s="155"/>
      <c r="L929" s="150"/>
      <c r="M929" s="156"/>
      <c r="T929" s="157"/>
      <c r="AT929" s="152" t="s">
        <v>193</v>
      </c>
      <c r="AU929" s="152" t="s">
        <v>92</v>
      </c>
      <c r="AV929" s="12" t="s">
        <v>92</v>
      </c>
      <c r="AW929" s="12" t="s">
        <v>32</v>
      </c>
      <c r="AX929" s="12" t="s">
        <v>76</v>
      </c>
      <c r="AY929" s="152" t="s">
        <v>185</v>
      </c>
    </row>
    <row r="930" spans="2:51" s="12" customFormat="1">
      <c r="B930" s="150"/>
      <c r="D930" s="151" t="s">
        <v>193</v>
      </c>
      <c r="E930" s="152" t="s">
        <v>1</v>
      </c>
      <c r="F930" s="153" t="s">
        <v>1211</v>
      </c>
      <c r="H930" s="154">
        <v>5.9560000000000004</v>
      </c>
      <c r="I930" s="155"/>
      <c r="L930" s="150"/>
      <c r="M930" s="156"/>
      <c r="T930" s="157"/>
      <c r="AT930" s="152" t="s">
        <v>193</v>
      </c>
      <c r="AU930" s="152" t="s">
        <v>92</v>
      </c>
      <c r="AV930" s="12" t="s">
        <v>92</v>
      </c>
      <c r="AW930" s="12" t="s">
        <v>32</v>
      </c>
      <c r="AX930" s="12" t="s">
        <v>76</v>
      </c>
      <c r="AY930" s="152" t="s">
        <v>185</v>
      </c>
    </row>
    <row r="931" spans="2:51" s="12" customFormat="1">
      <c r="B931" s="150"/>
      <c r="D931" s="151" t="s">
        <v>193</v>
      </c>
      <c r="E931" s="152" t="s">
        <v>1</v>
      </c>
      <c r="F931" s="153" t="s">
        <v>1212</v>
      </c>
      <c r="H931" s="154">
        <v>1.3779999999999999</v>
      </c>
      <c r="I931" s="155"/>
      <c r="L931" s="150"/>
      <c r="M931" s="156"/>
      <c r="T931" s="157"/>
      <c r="AT931" s="152" t="s">
        <v>193</v>
      </c>
      <c r="AU931" s="152" t="s">
        <v>92</v>
      </c>
      <c r="AV931" s="12" t="s">
        <v>92</v>
      </c>
      <c r="AW931" s="12" t="s">
        <v>32</v>
      </c>
      <c r="AX931" s="12" t="s">
        <v>76</v>
      </c>
      <c r="AY931" s="152" t="s">
        <v>185</v>
      </c>
    </row>
    <row r="932" spans="2:51" s="12" customFormat="1">
      <c r="B932" s="150"/>
      <c r="D932" s="151" t="s">
        <v>193</v>
      </c>
      <c r="E932" s="152" t="s">
        <v>1</v>
      </c>
      <c r="F932" s="153" t="s">
        <v>1213</v>
      </c>
      <c r="H932" s="154">
        <v>2.9369999999999998</v>
      </c>
      <c r="I932" s="155"/>
      <c r="L932" s="150"/>
      <c r="M932" s="156"/>
      <c r="T932" s="157"/>
      <c r="AT932" s="152" t="s">
        <v>193</v>
      </c>
      <c r="AU932" s="152" t="s">
        <v>92</v>
      </c>
      <c r="AV932" s="12" t="s">
        <v>92</v>
      </c>
      <c r="AW932" s="12" t="s">
        <v>32</v>
      </c>
      <c r="AX932" s="12" t="s">
        <v>76</v>
      </c>
      <c r="AY932" s="152" t="s">
        <v>185</v>
      </c>
    </row>
    <row r="933" spans="2:51" s="12" customFormat="1">
      <c r="B933" s="150"/>
      <c r="D933" s="151" t="s">
        <v>193</v>
      </c>
      <c r="E933" s="152" t="s">
        <v>1</v>
      </c>
      <c r="F933" s="153" t="s">
        <v>1214</v>
      </c>
      <c r="H933" s="154">
        <v>2.8660000000000001</v>
      </c>
      <c r="I933" s="155"/>
      <c r="L933" s="150"/>
      <c r="M933" s="156"/>
      <c r="T933" s="157"/>
      <c r="AT933" s="152" t="s">
        <v>193</v>
      </c>
      <c r="AU933" s="152" t="s">
        <v>92</v>
      </c>
      <c r="AV933" s="12" t="s">
        <v>92</v>
      </c>
      <c r="AW933" s="12" t="s">
        <v>32</v>
      </c>
      <c r="AX933" s="12" t="s">
        <v>76</v>
      </c>
      <c r="AY933" s="152" t="s">
        <v>185</v>
      </c>
    </row>
    <row r="934" spans="2:51" s="13" customFormat="1">
      <c r="B934" s="168"/>
      <c r="D934" s="151" t="s">
        <v>193</v>
      </c>
      <c r="E934" s="169" t="s">
        <v>1</v>
      </c>
      <c r="F934" s="170" t="s">
        <v>1215</v>
      </c>
      <c r="H934" s="169" t="s">
        <v>1</v>
      </c>
      <c r="I934" s="171"/>
      <c r="L934" s="168"/>
      <c r="M934" s="172"/>
      <c r="T934" s="173"/>
      <c r="AT934" s="169" t="s">
        <v>193</v>
      </c>
      <c r="AU934" s="169" t="s">
        <v>92</v>
      </c>
      <c r="AV934" s="13" t="s">
        <v>84</v>
      </c>
      <c r="AW934" s="13" t="s">
        <v>32</v>
      </c>
      <c r="AX934" s="13" t="s">
        <v>76</v>
      </c>
      <c r="AY934" s="169" t="s">
        <v>185</v>
      </c>
    </row>
    <row r="935" spans="2:51" s="13" customFormat="1">
      <c r="B935" s="168"/>
      <c r="D935" s="151" t="s">
        <v>193</v>
      </c>
      <c r="E935" s="169" t="s">
        <v>1</v>
      </c>
      <c r="F935" s="170" t="s">
        <v>309</v>
      </c>
      <c r="H935" s="169" t="s">
        <v>1</v>
      </c>
      <c r="I935" s="171"/>
      <c r="L935" s="168"/>
      <c r="M935" s="172"/>
      <c r="T935" s="173"/>
      <c r="AT935" s="169" t="s">
        <v>193</v>
      </c>
      <c r="AU935" s="169" t="s">
        <v>92</v>
      </c>
      <c r="AV935" s="13" t="s">
        <v>84</v>
      </c>
      <c r="AW935" s="13" t="s">
        <v>32</v>
      </c>
      <c r="AX935" s="13" t="s">
        <v>76</v>
      </c>
      <c r="AY935" s="169" t="s">
        <v>185</v>
      </c>
    </row>
    <row r="936" spans="2:51" s="12" customFormat="1">
      <c r="B936" s="150"/>
      <c r="D936" s="151" t="s">
        <v>193</v>
      </c>
      <c r="E936" s="152" t="s">
        <v>1</v>
      </c>
      <c r="F936" s="153" t="s">
        <v>1216</v>
      </c>
      <c r="H936" s="154">
        <v>6.0739999999999998</v>
      </c>
      <c r="I936" s="155"/>
      <c r="L936" s="150"/>
      <c r="M936" s="156"/>
      <c r="T936" s="157"/>
      <c r="AT936" s="152" t="s">
        <v>193</v>
      </c>
      <c r="AU936" s="152" t="s">
        <v>92</v>
      </c>
      <c r="AV936" s="12" t="s">
        <v>92</v>
      </c>
      <c r="AW936" s="12" t="s">
        <v>32</v>
      </c>
      <c r="AX936" s="12" t="s">
        <v>76</v>
      </c>
      <c r="AY936" s="152" t="s">
        <v>185</v>
      </c>
    </row>
    <row r="937" spans="2:51" s="12" customFormat="1">
      <c r="B937" s="150"/>
      <c r="D937" s="151" t="s">
        <v>193</v>
      </c>
      <c r="E937" s="152" t="s">
        <v>1</v>
      </c>
      <c r="F937" s="153" t="s">
        <v>1217</v>
      </c>
      <c r="H937" s="154">
        <v>7.36</v>
      </c>
      <c r="I937" s="155"/>
      <c r="L937" s="150"/>
      <c r="M937" s="156"/>
      <c r="T937" s="157"/>
      <c r="AT937" s="152" t="s">
        <v>193</v>
      </c>
      <c r="AU937" s="152" t="s">
        <v>92</v>
      </c>
      <c r="AV937" s="12" t="s">
        <v>92</v>
      </c>
      <c r="AW937" s="12" t="s">
        <v>32</v>
      </c>
      <c r="AX937" s="12" t="s">
        <v>76</v>
      </c>
      <c r="AY937" s="152" t="s">
        <v>185</v>
      </c>
    </row>
    <row r="938" spans="2:51" s="13" customFormat="1">
      <c r="B938" s="168"/>
      <c r="D938" s="151" t="s">
        <v>193</v>
      </c>
      <c r="E938" s="169" t="s">
        <v>1</v>
      </c>
      <c r="F938" s="170" t="s">
        <v>383</v>
      </c>
      <c r="H938" s="169" t="s">
        <v>1</v>
      </c>
      <c r="I938" s="171"/>
      <c r="L938" s="168"/>
      <c r="M938" s="172"/>
      <c r="T938" s="173"/>
      <c r="AT938" s="169" t="s">
        <v>193</v>
      </c>
      <c r="AU938" s="169" t="s">
        <v>92</v>
      </c>
      <c r="AV938" s="13" t="s">
        <v>84</v>
      </c>
      <c r="AW938" s="13" t="s">
        <v>32</v>
      </c>
      <c r="AX938" s="13" t="s">
        <v>76</v>
      </c>
      <c r="AY938" s="169" t="s">
        <v>185</v>
      </c>
    </row>
    <row r="939" spans="2:51" s="12" customFormat="1">
      <c r="B939" s="150"/>
      <c r="D939" s="151" t="s">
        <v>193</v>
      </c>
      <c r="E939" s="152" t="s">
        <v>1</v>
      </c>
      <c r="F939" s="153" t="s">
        <v>1218</v>
      </c>
      <c r="H939" s="154">
        <v>3.198</v>
      </c>
      <c r="I939" s="155"/>
      <c r="L939" s="150"/>
      <c r="M939" s="156"/>
      <c r="T939" s="157"/>
      <c r="AT939" s="152" t="s">
        <v>193</v>
      </c>
      <c r="AU939" s="152" t="s">
        <v>92</v>
      </c>
      <c r="AV939" s="12" t="s">
        <v>92</v>
      </c>
      <c r="AW939" s="12" t="s">
        <v>32</v>
      </c>
      <c r="AX939" s="12" t="s">
        <v>76</v>
      </c>
      <c r="AY939" s="152" t="s">
        <v>185</v>
      </c>
    </row>
    <row r="940" spans="2:51" s="12" customFormat="1">
      <c r="B940" s="150"/>
      <c r="D940" s="151" t="s">
        <v>193</v>
      </c>
      <c r="E940" s="152" t="s">
        <v>1</v>
      </c>
      <c r="F940" s="153" t="s">
        <v>1219</v>
      </c>
      <c r="H940" s="154">
        <v>3.157</v>
      </c>
      <c r="I940" s="155"/>
      <c r="L940" s="150"/>
      <c r="M940" s="156"/>
      <c r="T940" s="157"/>
      <c r="AT940" s="152" t="s">
        <v>193</v>
      </c>
      <c r="AU940" s="152" t="s">
        <v>92</v>
      </c>
      <c r="AV940" s="12" t="s">
        <v>92</v>
      </c>
      <c r="AW940" s="12" t="s">
        <v>32</v>
      </c>
      <c r="AX940" s="12" t="s">
        <v>76</v>
      </c>
      <c r="AY940" s="152" t="s">
        <v>185</v>
      </c>
    </row>
    <row r="941" spans="2:51" s="12" customFormat="1">
      <c r="B941" s="150"/>
      <c r="D941" s="151" t="s">
        <v>193</v>
      </c>
      <c r="E941" s="152" t="s">
        <v>1</v>
      </c>
      <c r="F941" s="153" t="s">
        <v>1220</v>
      </c>
      <c r="H941" s="154">
        <v>4.0750000000000002</v>
      </c>
      <c r="I941" s="155"/>
      <c r="L941" s="150"/>
      <c r="M941" s="156"/>
      <c r="T941" s="157"/>
      <c r="AT941" s="152" t="s">
        <v>193</v>
      </c>
      <c r="AU941" s="152" t="s">
        <v>92</v>
      </c>
      <c r="AV941" s="12" t="s">
        <v>92</v>
      </c>
      <c r="AW941" s="12" t="s">
        <v>32</v>
      </c>
      <c r="AX941" s="12" t="s">
        <v>76</v>
      </c>
      <c r="AY941" s="152" t="s">
        <v>185</v>
      </c>
    </row>
    <row r="942" spans="2:51" s="13" customFormat="1">
      <c r="B942" s="168"/>
      <c r="D942" s="151" t="s">
        <v>193</v>
      </c>
      <c r="E942" s="169" t="s">
        <v>1</v>
      </c>
      <c r="F942" s="170" t="s">
        <v>385</v>
      </c>
      <c r="H942" s="169" t="s">
        <v>1</v>
      </c>
      <c r="I942" s="171"/>
      <c r="L942" s="168"/>
      <c r="M942" s="172"/>
      <c r="T942" s="173"/>
      <c r="AT942" s="169" t="s">
        <v>193</v>
      </c>
      <c r="AU942" s="169" t="s">
        <v>92</v>
      </c>
      <c r="AV942" s="13" t="s">
        <v>84</v>
      </c>
      <c r="AW942" s="13" t="s">
        <v>32</v>
      </c>
      <c r="AX942" s="13" t="s">
        <v>76</v>
      </c>
      <c r="AY942" s="169" t="s">
        <v>185</v>
      </c>
    </row>
    <row r="943" spans="2:51" s="12" customFormat="1">
      <c r="B943" s="150"/>
      <c r="D943" s="151" t="s">
        <v>193</v>
      </c>
      <c r="E943" s="152" t="s">
        <v>1</v>
      </c>
      <c r="F943" s="153" t="s">
        <v>1221</v>
      </c>
      <c r="H943" s="154">
        <v>6.1420000000000003</v>
      </c>
      <c r="I943" s="155"/>
      <c r="L943" s="150"/>
      <c r="M943" s="156"/>
      <c r="T943" s="157"/>
      <c r="AT943" s="152" t="s">
        <v>193</v>
      </c>
      <c r="AU943" s="152" t="s">
        <v>92</v>
      </c>
      <c r="AV943" s="12" t="s">
        <v>92</v>
      </c>
      <c r="AW943" s="12" t="s">
        <v>32</v>
      </c>
      <c r="AX943" s="12" t="s">
        <v>76</v>
      </c>
      <c r="AY943" s="152" t="s">
        <v>185</v>
      </c>
    </row>
    <row r="944" spans="2:51" s="12" customFormat="1">
      <c r="B944" s="150"/>
      <c r="D944" s="151" t="s">
        <v>193</v>
      </c>
      <c r="E944" s="152" t="s">
        <v>1</v>
      </c>
      <c r="F944" s="153" t="s">
        <v>1222</v>
      </c>
      <c r="H944" s="154">
        <v>4.1470000000000002</v>
      </c>
      <c r="I944" s="155"/>
      <c r="L944" s="150"/>
      <c r="M944" s="156"/>
      <c r="T944" s="157"/>
      <c r="AT944" s="152" t="s">
        <v>193</v>
      </c>
      <c r="AU944" s="152" t="s">
        <v>92</v>
      </c>
      <c r="AV944" s="12" t="s">
        <v>92</v>
      </c>
      <c r="AW944" s="12" t="s">
        <v>32</v>
      </c>
      <c r="AX944" s="12" t="s">
        <v>76</v>
      </c>
      <c r="AY944" s="152" t="s">
        <v>185</v>
      </c>
    </row>
    <row r="945" spans="2:65" s="13" customFormat="1">
      <c r="B945" s="168"/>
      <c r="D945" s="151" t="s">
        <v>193</v>
      </c>
      <c r="E945" s="169" t="s">
        <v>1</v>
      </c>
      <c r="F945" s="170" t="s">
        <v>1223</v>
      </c>
      <c r="H945" s="169" t="s">
        <v>1</v>
      </c>
      <c r="I945" s="171"/>
      <c r="L945" s="168"/>
      <c r="M945" s="172"/>
      <c r="T945" s="173"/>
      <c r="AT945" s="169" t="s">
        <v>193</v>
      </c>
      <c r="AU945" s="169" t="s">
        <v>92</v>
      </c>
      <c r="AV945" s="13" t="s">
        <v>84</v>
      </c>
      <c r="AW945" s="13" t="s">
        <v>32</v>
      </c>
      <c r="AX945" s="13" t="s">
        <v>76</v>
      </c>
      <c r="AY945" s="169" t="s">
        <v>185</v>
      </c>
    </row>
    <row r="946" spans="2:65" s="12" customFormat="1">
      <c r="B946" s="150"/>
      <c r="D946" s="151" t="s">
        <v>193</v>
      </c>
      <c r="E946" s="152" t="s">
        <v>1</v>
      </c>
      <c r="F946" s="153" t="s">
        <v>1224</v>
      </c>
      <c r="H946" s="154">
        <v>5.6360000000000001</v>
      </c>
      <c r="I946" s="155"/>
      <c r="L946" s="150"/>
      <c r="M946" s="156"/>
      <c r="T946" s="157"/>
      <c r="AT946" s="152" t="s">
        <v>193</v>
      </c>
      <c r="AU946" s="152" t="s">
        <v>92</v>
      </c>
      <c r="AV946" s="12" t="s">
        <v>92</v>
      </c>
      <c r="AW946" s="12" t="s">
        <v>32</v>
      </c>
      <c r="AX946" s="12" t="s">
        <v>76</v>
      </c>
      <c r="AY946" s="152" t="s">
        <v>185</v>
      </c>
    </row>
    <row r="947" spans="2:65" s="12" customFormat="1">
      <c r="B947" s="150"/>
      <c r="D947" s="151" t="s">
        <v>193</v>
      </c>
      <c r="E947" s="152" t="s">
        <v>1</v>
      </c>
      <c r="F947" s="153" t="s">
        <v>1224</v>
      </c>
      <c r="H947" s="154">
        <v>5.6360000000000001</v>
      </c>
      <c r="I947" s="155"/>
      <c r="L947" s="150"/>
      <c r="M947" s="156"/>
      <c r="T947" s="157"/>
      <c r="AT947" s="152" t="s">
        <v>193</v>
      </c>
      <c r="AU947" s="152" t="s">
        <v>92</v>
      </c>
      <c r="AV947" s="12" t="s">
        <v>92</v>
      </c>
      <c r="AW947" s="12" t="s">
        <v>32</v>
      </c>
      <c r="AX947" s="12" t="s">
        <v>76</v>
      </c>
      <c r="AY947" s="152" t="s">
        <v>185</v>
      </c>
    </row>
    <row r="948" spans="2:65" s="14" customFormat="1">
      <c r="B948" s="174"/>
      <c r="D948" s="151" t="s">
        <v>193</v>
      </c>
      <c r="E948" s="175" t="s">
        <v>1</v>
      </c>
      <c r="F948" s="176" t="s">
        <v>265</v>
      </c>
      <c r="H948" s="177">
        <v>70.094999999999999</v>
      </c>
      <c r="I948" s="178"/>
      <c r="L948" s="174"/>
      <c r="M948" s="179"/>
      <c r="T948" s="180"/>
      <c r="AT948" s="175" t="s">
        <v>193</v>
      </c>
      <c r="AU948" s="175" t="s">
        <v>92</v>
      </c>
      <c r="AV948" s="14" t="s">
        <v>191</v>
      </c>
      <c r="AW948" s="14" t="s">
        <v>32</v>
      </c>
      <c r="AX948" s="14" t="s">
        <v>84</v>
      </c>
      <c r="AY948" s="175" t="s">
        <v>185</v>
      </c>
    </row>
    <row r="949" spans="2:65" s="1" customFormat="1" ht="24.2" customHeight="1">
      <c r="B949" s="136"/>
      <c r="C949" s="137" t="s">
        <v>1225</v>
      </c>
      <c r="D949" s="137" t="s">
        <v>187</v>
      </c>
      <c r="E949" s="138" t="s">
        <v>1226</v>
      </c>
      <c r="F949" s="139" t="s">
        <v>1227</v>
      </c>
      <c r="G949" s="140" t="s">
        <v>197</v>
      </c>
      <c r="H949" s="141">
        <v>1.3720000000000001</v>
      </c>
      <c r="I949" s="142"/>
      <c r="J949" s="143">
        <f>ROUND(I949*H949,2)</f>
        <v>0</v>
      </c>
      <c r="K949" s="139" t="s">
        <v>198</v>
      </c>
      <c r="L949" s="32"/>
      <c r="M949" s="144" t="s">
        <v>1</v>
      </c>
      <c r="N949" s="145" t="s">
        <v>42</v>
      </c>
      <c r="P949" s="146">
        <f>O949*H949</f>
        <v>0</v>
      </c>
      <c r="Q949" s="146">
        <v>0</v>
      </c>
      <c r="R949" s="146">
        <f>Q949*H949</f>
        <v>0</v>
      </c>
      <c r="S949" s="146">
        <v>1.8</v>
      </c>
      <c r="T949" s="147">
        <f>S949*H949</f>
        <v>2.4696000000000002</v>
      </c>
      <c r="AR949" s="148" t="s">
        <v>191</v>
      </c>
      <c r="AT949" s="148" t="s">
        <v>187</v>
      </c>
      <c r="AU949" s="148" t="s">
        <v>92</v>
      </c>
      <c r="AY949" s="17" t="s">
        <v>185</v>
      </c>
      <c r="BE949" s="149">
        <f>IF(N949="základní",J949,0)</f>
        <v>0</v>
      </c>
      <c r="BF949" s="149">
        <f>IF(N949="snížená",J949,0)</f>
        <v>0</v>
      </c>
      <c r="BG949" s="149">
        <f>IF(N949="zákl. přenesená",J949,0)</f>
        <v>0</v>
      </c>
      <c r="BH949" s="149">
        <f>IF(N949="sníž. přenesená",J949,0)</f>
        <v>0</v>
      </c>
      <c r="BI949" s="149">
        <f>IF(N949="nulová",J949,0)</f>
        <v>0</v>
      </c>
      <c r="BJ949" s="17" t="s">
        <v>92</v>
      </c>
      <c r="BK949" s="149">
        <f>ROUND(I949*H949,2)</f>
        <v>0</v>
      </c>
      <c r="BL949" s="17" t="s">
        <v>191</v>
      </c>
      <c r="BM949" s="148" t="s">
        <v>1228</v>
      </c>
    </row>
    <row r="950" spans="2:65" s="12" customFormat="1">
      <c r="B950" s="150"/>
      <c r="D950" s="151" t="s">
        <v>193</v>
      </c>
      <c r="E950" s="152" t="s">
        <v>1</v>
      </c>
      <c r="F950" s="153" t="s">
        <v>1229</v>
      </c>
      <c r="H950" s="154">
        <v>0.314</v>
      </c>
      <c r="I950" s="155"/>
      <c r="L950" s="150"/>
      <c r="M950" s="156"/>
      <c r="T950" s="157"/>
      <c r="AT950" s="152" t="s">
        <v>193</v>
      </c>
      <c r="AU950" s="152" t="s">
        <v>92</v>
      </c>
      <c r="AV950" s="12" t="s">
        <v>92</v>
      </c>
      <c r="AW950" s="12" t="s">
        <v>32</v>
      </c>
      <c r="AX950" s="12" t="s">
        <v>76</v>
      </c>
      <c r="AY950" s="152" t="s">
        <v>185</v>
      </c>
    </row>
    <row r="951" spans="2:65" s="12" customFormat="1">
      <c r="B951" s="150"/>
      <c r="D951" s="151" t="s">
        <v>193</v>
      </c>
      <c r="E951" s="152" t="s">
        <v>1</v>
      </c>
      <c r="F951" s="153" t="s">
        <v>1230</v>
      </c>
      <c r="H951" s="154">
        <v>0.20799999999999999</v>
      </c>
      <c r="I951" s="155"/>
      <c r="L951" s="150"/>
      <c r="M951" s="156"/>
      <c r="T951" s="157"/>
      <c r="AT951" s="152" t="s">
        <v>193</v>
      </c>
      <c r="AU951" s="152" t="s">
        <v>92</v>
      </c>
      <c r="AV951" s="12" t="s">
        <v>92</v>
      </c>
      <c r="AW951" s="12" t="s">
        <v>32</v>
      </c>
      <c r="AX951" s="12" t="s">
        <v>76</v>
      </c>
      <c r="AY951" s="152" t="s">
        <v>185</v>
      </c>
    </row>
    <row r="952" spans="2:65" s="13" customFormat="1">
      <c r="B952" s="168"/>
      <c r="D952" s="151" t="s">
        <v>193</v>
      </c>
      <c r="E952" s="169" t="s">
        <v>1</v>
      </c>
      <c r="F952" s="170" t="s">
        <v>1231</v>
      </c>
      <c r="H952" s="169" t="s">
        <v>1</v>
      </c>
      <c r="I952" s="171"/>
      <c r="L952" s="168"/>
      <c r="M952" s="172"/>
      <c r="T952" s="173"/>
      <c r="AT952" s="169" t="s">
        <v>193</v>
      </c>
      <c r="AU952" s="169" t="s">
        <v>92</v>
      </c>
      <c r="AV952" s="13" t="s">
        <v>84</v>
      </c>
      <c r="AW952" s="13" t="s">
        <v>32</v>
      </c>
      <c r="AX952" s="13" t="s">
        <v>76</v>
      </c>
      <c r="AY952" s="169" t="s">
        <v>185</v>
      </c>
    </row>
    <row r="953" spans="2:65" s="12" customFormat="1">
      <c r="B953" s="150"/>
      <c r="D953" s="151" t="s">
        <v>193</v>
      </c>
      <c r="E953" s="152" t="s">
        <v>1</v>
      </c>
      <c r="F953" s="153" t="s">
        <v>1232</v>
      </c>
      <c r="H953" s="154">
        <v>0.182</v>
      </c>
      <c r="I953" s="155"/>
      <c r="L953" s="150"/>
      <c r="M953" s="156"/>
      <c r="T953" s="157"/>
      <c r="AT953" s="152" t="s">
        <v>193</v>
      </c>
      <c r="AU953" s="152" t="s">
        <v>92</v>
      </c>
      <c r="AV953" s="12" t="s">
        <v>92</v>
      </c>
      <c r="AW953" s="12" t="s">
        <v>32</v>
      </c>
      <c r="AX953" s="12" t="s">
        <v>76</v>
      </c>
      <c r="AY953" s="152" t="s">
        <v>185</v>
      </c>
    </row>
    <row r="954" spans="2:65" s="13" customFormat="1">
      <c r="B954" s="168"/>
      <c r="D954" s="151" t="s">
        <v>193</v>
      </c>
      <c r="E954" s="169" t="s">
        <v>1</v>
      </c>
      <c r="F954" s="170" t="s">
        <v>1233</v>
      </c>
      <c r="H954" s="169" t="s">
        <v>1</v>
      </c>
      <c r="I954" s="171"/>
      <c r="L954" s="168"/>
      <c r="M954" s="172"/>
      <c r="T954" s="173"/>
      <c r="AT954" s="169" t="s">
        <v>193</v>
      </c>
      <c r="AU954" s="169" t="s">
        <v>92</v>
      </c>
      <c r="AV954" s="13" t="s">
        <v>84</v>
      </c>
      <c r="AW954" s="13" t="s">
        <v>32</v>
      </c>
      <c r="AX954" s="13" t="s">
        <v>76</v>
      </c>
      <c r="AY954" s="169" t="s">
        <v>185</v>
      </c>
    </row>
    <row r="955" spans="2:65" s="12" customFormat="1">
      <c r="B955" s="150"/>
      <c r="D955" s="151" t="s">
        <v>193</v>
      </c>
      <c r="E955" s="152" t="s">
        <v>1</v>
      </c>
      <c r="F955" s="153" t="s">
        <v>1234</v>
      </c>
      <c r="H955" s="154">
        <v>0.66800000000000004</v>
      </c>
      <c r="I955" s="155"/>
      <c r="L955" s="150"/>
      <c r="M955" s="156"/>
      <c r="T955" s="157"/>
      <c r="AT955" s="152" t="s">
        <v>193</v>
      </c>
      <c r="AU955" s="152" t="s">
        <v>92</v>
      </c>
      <c r="AV955" s="12" t="s">
        <v>92</v>
      </c>
      <c r="AW955" s="12" t="s">
        <v>32</v>
      </c>
      <c r="AX955" s="12" t="s">
        <v>76</v>
      </c>
      <c r="AY955" s="152" t="s">
        <v>185</v>
      </c>
    </row>
    <row r="956" spans="2:65" s="14" customFormat="1">
      <c r="B956" s="174"/>
      <c r="D956" s="151" t="s">
        <v>193</v>
      </c>
      <c r="E956" s="175" t="s">
        <v>1</v>
      </c>
      <c r="F956" s="176" t="s">
        <v>265</v>
      </c>
      <c r="H956" s="177">
        <v>1.3720000000000001</v>
      </c>
      <c r="I956" s="178"/>
      <c r="L956" s="174"/>
      <c r="M956" s="179"/>
      <c r="T956" s="180"/>
      <c r="AT956" s="175" t="s">
        <v>193</v>
      </c>
      <c r="AU956" s="175" t="s">
        <v>92</v>
      </c>
      <c r="AV956" s="14" t="s">
        <v>191</v>
      </c>
      <c r="AW956" s="14" t="s">
        <v>32</v>
      </c>
      <c r="AX956" s="14" t="s">
        <v>84</v>
      </c>
      <c r="AY956" s="175" t="s">
        <v>185</v>
      </c>
    </row>
    <row r="957" spans="2:65" s="1" customFormat="1" ht="33" customHeight="1">
      <c r="B957" s="136"/>
      <c r="C957" s="137" t="s">
        <v>1235</v>
      </c>
      <c r="D957" s="137" t="s">
        <v>187</v>
      </c>
      <c r="E957" s="138" t="s">
        <v>1236</v>
      </c>
      <c r="F957" s="139" t="s">
        <v>1237</v>
      </c>
      <c r="G957" s="140" t="s">
        <v>365</v>
      </c>
      <c r="H957" s="141">
        <v>34</v>
      </c>
      <c r="I957" s="142"/>
      <c r="J957" s="143">
        <f>ROUND(I957*H957,2)</f>
        <v>0</v>
      </c>
      <c r="K957" s="139" t="s">
        <v>198</v>
      </c>
      <c r="L957" s="32"/>
      <c r="M957" s="144" t="s">
        <v>1</v>
      </c>
      <c r="N957" s="145" t="s">
        <v>42</v>
      </c>
      <c r="P957" s="146">
        <f>O957*H957</f>
        <v>0</v>
      </c>
      <c r="Q957" s="146">
        <v>0</v>
      </c>
      <c r="R957" s="146">
        <f>Q957*H957</f>
        <v>0</v>
      </c>
      <c r="S957" s="146">
        <v>6.2E-2</v>
      </c>
      <c r="T957" s="147">
        <f>S957*H957</f>
        <v>2.1080000000000001</v>
      </c>
      <c r="AR957" s="148" t="s">
        <v>191</v>
      </c>
      <c r="AT957" s="148" t="s">
        <v>187</v>
      </c>
      <c r="AU957" s="148" t="s">
        <v>92</v>
      </c>
      <c r="AY957" s="17" t="s">
        <v>185</v>
      </c>
      <c r="BE957" s="149">
        <f>IF(N957="základní",J957,0)</f>
        <v>0</v>
      </c>
      <c r="BF957" s="149">
        <f>IF(N957="snížená",J957,0)</f>
        <v>0</v>
      </c>
      <c r="BG957" s="149">
        <f>IF(N957="zákl. přenesená",J957,0)</f>
        <v>0</v>
      </c>
      <c r="BH957" s="149">
        <f>IF(N957="sníž. přenesená",J957,0)</f>
        <v>0</v>
      </c>
      <c r="BI957" s="149">
        <f>IF(N957="nulová",J957,0)</f>
        <v>0</v>
      </c>
      <c r="BJ957" s="17" t="s">
        <v>92</v>
      </c>
      <c r="BK957" s="149">
        <f>ROUND(I957*H957,2)</f>
        <v>0</v>
      </c>
      <c r="BL957" s="17" t="s">
        <v>191</v>
      </c>
      <c r="BM957" s="148" t="s">
        <v>1238</v>
      </c>
    </row>
    <row r="958" spans="2:65" s="12" customFormat="1">
      <c r="B958" s="150"/>
      <c r="D958" s="151" t="s">
        <v>193</v>
      </c>
      <c r="E958" s="152" t="s">
        <v>1</v>
      </c>
      <c r="F958" s="153" t="s">
        <v>1239</v>
      </c>
      <c r="H958" s="154">
        <v>34</v>
      </c>
      <c r="I958" s="155"/>
      <c r="L958" s="150"/>
      <c r="M958" s="156"/>
      <c r="T958" s="157"/>
      <c r="AT958" s="152" t="s">
        <v>193</v>
      </c>
      <c r="AU958" s="152" t="s">
        <v>92</v>
      </c>
      <c r="AV958" s="12" t="s">
        <v>92</v>
      </c>
      <c r="AW958" s="12" t="s">
        <v>32</v>
      </c>
      <c r="AX958" s="12" t="s">
        <v>84</v>
      </c>
      <c r="AY958" s="152" t="s">
        <v>185</v>
      </c>
    </row>
    <row r="959" spans="2:65" s="1" customFormat="1" ht="24.2" customHeight="1">
      <c r="B959" s="136"/>
      <c r="C959" s="137" t="s">
        <v>1240</v>
      </c>
      <c r="D959" s="137" t="s">
        <v>187</v>
      </c>
      <c r="E959" s="138" t="s">
        <v>1241</v>
      </c>
      <c r="F959" s="139" t="s">
        <v>1242</v>
      </c>
      <c r="G959" s="140" t="s">
        <v>546</v>
      </c>
      <c r="H959" s="141">
        <v>20.5</v>
      </c>
      <c r="I959" s="142"/>
      <c r="J959" s="143">
        <f>ROUND(I959*H959,2)</f>
        <v>0</v>
      </c>
      <c r="K959" s="139" t="s">
        <v>198</v>
      </c>
      <c r="L959" s="32"/>
      <c r="M959" s="144" t="s">
        <v>1</v>
      </c>
      <c r="N959" s="145" t="s">
        <v>42</v>
      </c>
      <c r="P959" s="146">
        <f>O959*H959</f>
        <v>0</v>
      </c>
      <c r="Q959" s="146">
        <v>0</v>
      </c>
      <c r="R959" s="146">
        <f>Q959*H959</f>
        <v>0</v>
      </c>
      <c r="S959" s="146">
        <v>5.3999999999999999E-2</v>
      </c>
      <c r="T959" s="147">
        <f>S959*H959</f>
        <v>1.107</v>
      </c>
      <c r="AR959" s="148" t="s">
        <v>191</v>
      </c>
      <c r="AT959" s="148" t="s">
        <v>187</v>
      </c>
      <c r="AU959" s="148" t="s">
        <v>92</v>
      </c>
      <c r="AY959" s="17" t="s">
        <v>185</v>
      </c>
      <c r="BE959" s="149">
        <f>IF(N959="základní",J959,0)</f>
        <v>0</v>
      </c>
      <c r="BF959" s="149">
        <f>IF(N959="snížená",J959,0)</f>
        <v>0</v>
      </c>
      <c r="BG959" s="149">
        <f>IF(N959="zákl. přenesená",J959,0)</f>
        <v>0</v>
      </c>
      <c r="BH959" s="149">
        <f>IF(N959="sníž. přenesená",J959,0)</f>
        <v>0</v>
      </c>
      <c r="BI959" s="149">
        <f>IF(N959="nulová",J959,0)</f>
        <v>0</v>
      </c>
      <c r="BJ959" s="17" t="s">
        <v>92</v>
      </c>
      <c r="BK959" s="149">
        <f>ROUND(I959*H959,2)</f>
        <v>0</v>
      </c>
      <c r="BL959" s="17" t="s">
        <v>191</v>
      </c>
      <c r="BM959" s="148" t="s">
        <v>1243</v>
      </c>
    </row>
    <row r="960" spans="2:65" s="12" customFormat="1">
      <c r="B960" s="150"/>
      <c r="D960" s="151" t="s">
        <v>193</v>
      </c>
      <c r="E960" s="152" t="s">
        <v>1</v>
      </c>
      <c r="F960" s="153" t="s">
        <v>1244</v>
      </c>
      <c r="H960" s="154">
        <v>20.5</v>
      </c>
      <c r="I960" s="155"/>
      <c r="L960" s="150"/>
      <c r="M960" s="156"/>
      <c r="T960" s="157"/>
      <c r="AT960" s="152" t="s">
        <v>193</v>
      </c>
      <c r="AU960" s="152" t="s">
        <v>92</v>
      </c>
      <c r="AV960" s="12" t="s">
        <v>92</v>
      </c>
      <c r="AW960" s="12" t="s">
        <v>32</v>
      </c>
      <c r="AX960" s="12" t="s">
        <v>84</v>
      </c>
      <c r="AY960" s="152" t="s">
        <v>185</v>
      </c>
    </row>
    <row r="961" spans="2:65" s="1" customFormat="1" ht="24.2" customHeight="1">
      <c r="B961" s="136"/>
      <c r="C961" s="137" t="s">
        <v>1245</v>
      </c>
      <c r="D961" s="137" t="s">
        <v>187</v>
      </c>
      <c r="E961" s="138" t="s">
        <v>1246</v>
      </c>
      <c r="F961" s="139" t="s">
        <v>1247</v>
      </c>
      <c r="G961" s="140" t="s">
        <v>546</v>
      </c>
      <c r="H961" s="141">
        <v>49.5</v>
      </c>
      <c r="I961" s="142"/>
      <c r="J961" s="143">
        <f>ROUND(I961*H961,2)</f>
        <v>0</v>
      </c>
      <c r="K961" s="139" t="s">
        <v>198</v>
      </c>
      <c r="L961" s="32"/>
      <c r="M961" s="144" t="s">
        <v>1</v>
      </c>
      <c r="N961" s="145" t="s">
        <v>42</v>
      </c>
      <c r="P961" s="146">
        <f>O961*H961</f>
        <v>0</v>
      </c>
      <c r="Q961" s="146">
        <v>0</v>
      </c>
      <c r="R961" s="146">
        <f>Q961*H961</f>
        <v>0</v>
      </c>
      <c r="S961" s="146">
        <v>0.04</v>
      </c>
      <c r="T961" s="147">
        <f>S961*H961</f>
        <v>1.98</v>
      </c>
      <c r="AR961" s="148" t="s">
        <v>191</v>
      </c>
      <c r="AT961" s="148" t="s">
        <v>187</v>
      </c>
      <c r="AU961" s="148" t="s">
        <v>92</v>
      </c>
      <c r="AY961" s="17" t="s">
        <v>185</v>
      </c>
      <c r="BE961" s="149">
        <f>IF(N961="základní",J961,0)</f>
        <v>0</v>
      </c>
      <c r="BF961" s="149">
        <f>IF(N961="snížená",J961,0)</f>
        <v>0</v>
      </c>
      <c r="BG961" s="149">
        <f>IF(N961="zákl. přenesená",J961,0)</f>
        <v>0</v>
      </c>
      <c r="BH961" s="149">
        <f>IF(N961="sníž. přenesená",J961,0)</f>
        <v>0</v>
      </c>
      <c r="BI961" s="149">
        <f>IF(N961="nulová",J961,0)</f>
        <v>0</v>
      </c>
      <c r="BJ961" s="17" t="s">
        <v>92</v>
      </c>
      <c r="BK961" s="149">
        <f>ROUND(I961*H961,2)</f>
        <v>0</v>
      </c>
      <c r="BL961" s="17" t="s">
        <v>191</v>
      </c>
      <c r="BM961" s="148" t="s">
        <v>1248</v>
      </c>
    </row>
    <row r="962" spans="2:65" s="13" customFormat="1">
      <c r="B962" s="168"/>
      <c r="D962" s="151" t="s">
        <v>193</v>
      </c>
      <c r="E962" s="169" t="s">
        <v>1</v>
      </c>
      <c r="F962" s="170" t="s">
        <v>1249</v>
      </c>
      <c r="H962" s="169" t="s">
        <v>1</v>
      </c>
      <c r="I962" s="171"/>
      <c r="L962" s="168"/>
      <c r="M962" s="172"/>
      <c r="T962" s="173"/>
      <c r="AT962" s="169" t="s">
        <v>193</v>
      </c>
      <c r="AU962" s="169" t="s">
        <v>92</v>
      </c>
      <c r="AV962" s="13" t="s">
        <v>84</v>
      </c>
      <c r="AW962" s="13" t="s">
        <v>32</v>
      </c>
      <c r="AX962" s="13" t="s">
        <v>76</v>
      </c>
      <c r="AY962" s="169" t="s">
        <v>185</v>
      </c>
    </row>
    <row r="963" spans="2:65" s="12" customFormat="1">
      <c r="B963" s="150"/>
      <c r="D963" s="151" t="s">
        <v>193</v>
      </c>
      <c r="E963" s="152" t="s">
        <v>1</v>
      </c>
      <c r="F963" s="153" t="s">
        <v>993</v>
      </c>
      <c r="H963" s="154">
        <v>37.200000000000003</v>
      </c>
      <c r="I963" s="155"/>
      <c r="L963" s="150"/>
      <c r="M963" s="156"/>
      <c r="T963" s="157"/>
      <c r="AT963" s="152" t="s">
        <v>193</v>
      </c>
      <c r="AU963" s="152" t="s">
        <v>92</v>
      </c>
      <c r="AV963" s="12" t="s">
        <v>92</v>
      </c>
      <c r="AW963" s="12" t="s">
        <v>32</v>
      </c>
      <c r="AX963" s="12" t="s">
        <v>76</v>
      </c>
      <c r="AY963" s="152" t="s">
        <v>185</v>
      </c>
    </row>
    <row r="964" spans="2:65" s="13" customFormat="1">
      <c r="B964" s="168"/>
      <c r="D964" s="151" t="s">
        <v>193</v>
      </c>
      <c r="E964" s="169" t="s">
        <v>1</v>
      </c>
      <c r="F964" s="170" t="s">
        <v>309</v>
      </c>
      <c r="H964" s="169" t="s">
        <v>1</v>
      </c>
      <c r="I964" s="171"/>
      <c r="L964" s="168"/>
      <c r="M964" s="172"/>
      <c r="T964" s="173"/>
      <c r="AT964" s="169" t="s">
        <v>193</v>
      </c>
      <c r="AU964" s="169" t="s">
        <v>92</v>
      </c>
      <c r="AV964" s="13" t="s">
        <v>84</v>
      </c>
      <c r="AW964" s="13" t="s">
        <v>32</v>
      </c>
      <c r="AX964" s="13" t="s">
        <v>76</v>
      </c>
      <c r="AY964" s="169" t="s">
        <v>185</v>
      </c>
    </row>
    <row r="965" spans="2:65" s="12" customFormat="1">
      <c r="B965" s="150"/>
      <c r="D965" s="151" t="s">
        <v>193</v>
      </c>
      <c r="E965" s="152" t="s">
        <v>1</v>
      </c>
      <c r="F965" s="153" t="s">
        <v>1250</v>
      </c>
      <c r="H965" s="154">
        <v>12.3</v>
      </c>
      <c r="I965" s="155"/>
      <c r="L965" s="150"/>
      <c r="M965" s="156"/>
      <c r="T965" s="157"/>
      <c r="AT965" s="152" t="s">
        <v>193</v>
      </c>
      <c r="AU965" s="152" t="s">
        <v>92</v>
      </c>
      <c r="AV965" s="12" t="s">
        <v>92</v>
      </c>
      <c r="AW965" s="12" t="s">
        <v>32</v>
      </c>
      <c r="AX965" s="12" t="s">
        <v>76</v>
      </c>
      <c r="AY965" s="152" t="s">
        <v>185</v>
      </c>
    </row>
    <row r="966" spans="2:65" s="14" customFormat="1">
      <c r="B966" s="174"/>
      <c r="D966" s="151" t="s">
        <v>193</v>
      </c>
      <c r="E966" s="175" t="s">
        <v>1</v>
      </c>
      <c r="F966" s="176" t="s">
        <v>265</v>
      </c>
      <c r="H966" s="177">
        <v>49.5</v>
      </c>
      <c r="I966" s="178"/>
      <c r="L966" s="174"/>
      <c r="M966" s="179"/>
      <c r="T966" s="180"/>
      <c r="AT966" s="175" t="s">
        <v>193</v>
      </c>
      <c r="AU966" s="175" t="s">
        <v>92</v>
      </c>
      <c r="AV966" s="14" t="s">
        <v>191</v>
      </c>
      <c r="AW966" s="14" t="s">
        <v>32</v>
      </c>
      <c r="AX966" s="14" t="s">
        <v>84</v>
      </c>
      <c r="AY966" s="175" t="s">
        <v>185</v>
      </c>
    </row>
    <row r="967" spans="2:65" s="1" customFormat="1" ht="24.2" customHeight="1">
      <c r="B967" s="136"/>
      <c r="C967" s="137" t="s">
        <v>1251</v>
      </c>
      <c r="D967" s="137" t="s">
        <v>187</v>
      </c>
      <c r="E967" s="138" t="s">
        <v>1252</v>
      </c>
      <c r="F967" s="139" t="s">
        <v>1253</v>
      </c>
      <c r="G967" s="140" t="s">
        <v>546</v>
      </c>
      <c r="H967" s="141">
        <v>4.0999999999999996</v>
      </c>
      <c r="I967" s="142"/>
      <c r="J967" s="143">
        <f>ROUND(I967*H967,2)</f>
        <v>0</v>
      </c>
      <c r="K967" s="139" t="s">
        <v>198</v>
      </c>
      <c r="L967" s="32"/>
      <c r="M967" s="144" t="s">
        <v>1</v>
      </c>
      <c r="N967" s="145" t="s">
        <v>42</v>
      </c>
      <c r="P967" s="146">
        <f>O967*H967</f>
        <v>0</v>
      </c>
      <c r="Q967" s="146">
        <v>0</v>
      </c>
      <c r="R967" s="146">
        <f>Q967*H967</f>
        <v>0</v>
      </c>
      <c r="S967" s="146">
        <v>8.1000000000000003E-2</v>
      </c>
      <c r="T967" s="147">
        <f>S967*H967</f>
        <v>0.33210000000000001</v>
      </c>
      <c r="AR967" s="148" t="s">
        <v>191</v>
      </c>
      <c r="AT967" s="148" t="s">
        <v>187</v>
      </c>
      <c r="AU967" s="148" t="s">
        <v>92</v>
      </c>
      <c r="AY967" s="17" t="s">
        <v>185</v>
      </c>
      <c r="BE967" s="149">
        <f>IF(N967="základní",J967,0)</f>
        <v>0</v>
      </c>
      <c r="BF967" s="149">
        <f>IF(N967="snížená",J967,0)</f>
        <v>0</v>
      </c>
      <c r="BG967" s="149">
        <f>IF(N967="zákl. přenesená",J967,0)</f>
        <v>0</v>
      </c>
      <c r="BH967" s="149">
        <f>IF(N967="sníž. přenesená",J967,0)</f>
        <v>0</v>
      </c>
      <c r="BI967" s="149">
        <f>IF(N967="nulová",J967,0)</f>
        <v>0</v>
      </c>
      <c r="BJ967" s="17" t="s">
        <v>92</v>
      </c>
      <c r="BK967" s="149">
        <f>ROUND(I967*H967,2)</f>
        <v>0</v>
      </c>
      <c r="BL967" s="17" t="s">
        <v>191</v>
      </c>
      <c r="BM967" s="148" t="s">
        <v>1254</v>
      </c>
    </row>
    <row r="968" spans="2:65" s="12" customFormat="1">
      <c r="B968" s="150"/>
      <c r="D968" s="151" t="s">
        <v>193</v>
      </c>
      <c r="E968" s="152" t="s">
        <v>1</v>
      </c>
      <c r="F968" s="153" t="s">
        <v>1255</v>
      </c>
      <c r="H968" s="154">
        <v>4.0999999999999996</v>
      </c>
      <c r="I968" s="155"/>
      <c r="L968" s="150"/>
      <c r="M968" s="156"/>
      <c r="T968" s="157"/>
      <c r="AT968" s="152" t="s">
        <v>193</v>
      </c>
      <c r="AU968" s="152" t="s">
        <v>92</v>
      </c>
      <c r="AV968" s="12" t="s">
        <v>92</v>
      </c>
      <c r="AW968" s="12" t="s">
        <v>32</v>
      </c>
      <c r="AX968" s="12" t="s">
        <v>84</v>
      </c>
      <c r="AY968" s="152" t="s">
        <v>185</v>
      </c>
    </row>
    <row r="969" spans="2:65" s="1" customFormat="1" ht="24.2" customHeight="1">
      <c r="B969" s="136"/>
      <c r="C969" s="137" t="s">
        <v>1256</v>
      </c>
      <c r="D969" s="137" t="s">
        <v>187</v>
      </c>
      <c r="E969" s="138" t="s">
        <v>1257</v>
      </c>
      <c r="F969" s="139" t="s">
        <v>1258</v>
      </c>
      <c r="G969" s="140" t="s">
        <v>546</v>
      </c>
      <c r="H969" s="141">
        <v>28</v>
      </c>
      <c r="I969" s="142"/>
      <c r="J969" s="143">
        <f>ROUND(I969*H969,2)</f>
        <v>0</v>
      </c>
      <c r="K969" s="139" t="s">
        <v>1</v>
      </c>
      <c r="L969" s="32"/>
      <c r="M969" s="144" t="s">
        <v>1</v>
      </c>
      <c r="N969" s="145" t="s">
        <v>42</v>
      </c>
      <c r="P969" s="146">
        <f>O969*H969</f>
        <v>0</v>
      </c>
      <c r="Q969" s="146">
        <v>0</v>
      </c>
      <c r="R969" s="146">
        <f>Q969*H969</f>
        <v>0</v>
      </c>
      <c r="S969" s="146">
        <v>7.1999999999999995E-2</v>
      </c>
      <c r="T969" s="147">
        <f>S969*H969</f>
        <v>2.016</v>
      </c>
      <c r="AR969" s="148" t="s">
        <v>191</v>
      </c>
      <c r="AT969" s="148" t="s">
        <v>187</v>
      </c>
      <c r="AU969" s="148" t="s">
        <v>92</v>
      </c>
      <c r="AY969" s="17" t="s">
        <v>185</v>
      </c>
      <c r="BE969" s="149">
        <f>IF(N969="základní",J969,0)</f>
        <v>0</v>
      </c>
      <c r="BF969" s="149">
        <f>IF(N969="snížená",J969,0)</f>
        <v>0</v>
      </c>
      <c r="BG969" s="149">
        <f>IF(N969="zákl. přenesená",J969,0)</f>
        <v>0</v>
      </c>
      <c r="BH969" s="149">
        <f>IF(N969="sníž. přenesená",J969,0)</f>
        <v>0</v>
      </c>
      <c r="BI969" s="149">
        <f>IF(N969="nulová",J969,0)</f>
        <v>0</v>
      </c>
      <c r="BJ969" s="17" t="s">
        <v>92</v>
      </c>
      <c r="BK969" s="149">
        <f>ROUND(I969*H969,2)</f>
        <v>0</v>
      </c>
      <c r="BL969" s="17" t="s">
        <v>191</v>
      </c>
      <c r="BM969" s="148" t="s">
        <v>1259</v>
      </c>
    </row>
    <row r="970" spans="2:65" s="13" customFormat="1">
      <c r="B970" s="168"/>
      <c r="D970" s="151" t="s">
        <v>193</v>
      </c>
      <c r="E970" s="169" t="s">
        <v>1</v>
      </c>
      <c r="F970" s="170" t="s">
        <v>1260</v>
      </c>
      <c r="H970" s="169" t="s">
        <v>1</v>
      </c>
      <c r="I970" s="171"/>
      <c r="L970" s="168"/>
      <c r="M970" s="172"/>
      <c r="T970" s="173"/>
      <c r="AT970" s="169" t="s">
        <v>193</v>
      </c>
      <c r="AU970" s="169" t="s">
        <v>92</v>
      </c>
      <c r="AV970" s="13" t="s">
        <v>84</v>
      </c>
      <c r="AW970" s="13" t="s">
        <v>32</v>
      </c>
      <c r="AX970" s="13" t="s">
        <v>76</v>
      </c>
      <c r="AY970" s="169" t="s">
        <v>185</v>
      </c>
    </row>
    <row r="971" spans="2:65" s="12" customFormat="1">
      <c r="B971" s="150"/>
      <c r="D971" s="151" t="s">
        <v>193</v>
      </c>
      <c r="E971" s="152" t="s">
        <v>1</v>
      </c>
      <c r="F971" s="153" t="s">
        <v>1261</v>
      </c>
      <c r="H971" s="154">
        <v>28</v>
      </c>
      <c r="I971" s="155"/>
      <c r="L971" s="150"/>
      <c r="M971" s="156"/>
      <c r="T971" s="157"/>
      <c r="AT971" s="152" t="s">
        <v>193</v>
      </c>
      <c r="AU971" s="152" t="s">
        <v>92</v>
      </c>
      <c r="AV971" s="12" t="s">
        <v>92</v>
      </c>
      <c r="AW971" s="12" t="s">
        <v>32</v>
      </c>
      <c r="AX971" s="12" t="s">
        <v>84</v>
      </c>
      <c r="AY971" s="152" t="s">
        <v>185</v>
      </c>
    </row>
    <row r="972" spans="2:65" s="1" customFormat="1" ht="24.2" customHeight="1">
      <c r="B972" s="136"/>
      <c r="C972" s="137" t="s">
        <v>1262</v>
      </c>
      <c r="D972" s="137" t="s">
        <v>187</v>
      </c>
      <c r="E972" s="138" t="s">
        <v>1263</v>
      </c>
      <c r="F972" s="139" t="s">
        <v>1264</v>
      </c>
      <c r="G972" s="140" t="s">
        <v>546</v>
      </c>
      <c r="H972" s="141">
        <v>51.1</v>
      </c>
      <c r="I972" s="142"/>
      <c r="J972" s="143">
        <f>ROUND(I972*H972,2)</f>
        <v>0</v>
      </c>
      <c r="K972" s="139" t="s">
        <v>198</v>
      </c>
      <c r="L972" s="32"/>
      <c r="M972" s="144" t="s">
        <v>1</v>
      </c>
      <c r="N972" s="145" t="s">
        <v>42</v>
      </c>
      <c r="P972" s="146">
        <f>O972*H972</f>
        <v>0</v>
      </c>
      <c r="Q972" s="146">
        <v>0</v>
      </c>
      <c r="R972" s="146">
        <f>Q972*H972</f>
        <v>0</v>
      </c>
      <c r="S972" s="146">
        <v>4.2000000000000003E-2</v>
      </c>
      <c r="T972" s="147">
        <f>S972*H972</f>
        <v>2.1462000000000003</v>
      </c>
      <c r="AR972" s="148" t="s">
        <v>289</v>
      </c>
      <c r="AT972" s="148" t="s">
        <v>187</v>
      </c>
      <c r="AU972" s="148" t="s">
        <v>92</v>
      </c>
      <c r="AY972" s="17" t="s">
        <v>185</v>
      </c>
      <c r="BE972" s="149">
        <f>IF(N972="základní",J972,0)</f>
        <v>0</v>
      </c>
      <c r="BF972" s="149">
        <f>IF(N972="snížená",J972,0)</f>
        <v>0</v>
      </c>
      <c r="BG972" s="149">
        <f>IF(N972="zákl. přenesená",J972,0)</f>
        <v>0</v>
      </c>
      <c r="BH972" s="149">
        <f>IF(N972="sníž. přenesená",J972,0)</f>
        <v>0</v>
      </c>
      <c r="BI972" s="149">
        <f>IF(N972="nulová",J972,0)</f>
        <v>0</v>
      </c>
      <c r="BJ972" s="17" t="s">
        <v>92</v>
      </c>
      <c r="BK972" s="149">
        <f>ROUND(I972*H972,2)</f>
        <v>0</v>
      </c>
      <c r="BL972" s="17" t="s">
        <v>289</v>
      </c>
      <c r="BM972" s="148" t="s">
        <v>1265</v>
      </c>
    </row>
    <row r="973" spans="2:65" s="13" customFormat="1">
      <c r="B973" s="168"/>
      <c r="D973" s="151" t="s">
        <v>193</v>
      </c>
      <c r="E973" s="169" t="s">
        <v>1</v>
      </c>
      <c r="F973" s="170" t="s">
        <v>309</v>
      </c>
      <c r="H973" s="169" t="s">
        <v>1</v>
      </c>
      <c r="I973" s="171"/>
      <c r="L973" s="168"/>
      <c r="M973" s="172"/>
      <c r="T973" s="173"/>
      <c r="AT973" s="169" t="s">
        <v>193</v>
      </c>
      <c r="AU973" s="169" t="s">
        <v>92</v>
      </c>
      <c r="AV973" s="13" t="s">
        <v>84</v>
      </c>
      <c r="AW973" s="13" t="s">
        <v>32</v>
      </c>
      <c r="AX973" s="13" t="s">
        <v>76</v>
      </c>
      <c r="AY973" s="169" t="s">
        <v>185</v>
      </c>
    </row>
    <row r="974" spans="2:65" s="12" customFormat="1">
      <c r="B974" s="150"/>
      <c r="D974" s="151" t="s">
        <v>193</v>
      </c>
      <c r="E974" s="152" t="s">
        <v>1</v>
      </c>
      <c r="F974" s="153" t="s">
        <v>1266</v>
      </c>
      <c r="H974" s="154">
        <v>10.199999999999999</v>
      </c>
      <c r="I974" s="155"/>
      <c r="L974" s="150"/>
      <c r="M974" s="156"/>
      <c r="T974" s="157"/>
      <c r="AT974" s="152" t="s">
        <v>193</v>
      </c>
      <c r="AU974" s="152" t="s">
        <v>92</v>
      </c>
      <c r="AV974" s="12" t="s">
        <v>92</v>
      </c>
      <c r="AW974" s="12" t="s">
        <v>32</v>
      </c>
      <c r="AX974" s="12" t="s">
        <v>76</v>
      </c>
      <c r="AY974" s="152" t="s">
        <v>185</v>
      </c>
    </row>
    <row r="975" spans="2:65" s="13" customFormat="1">
      <c r="B975" s="168"/>
      <c r="D975" s="151" t="s">
        <v>193</v>
      </c>
      <c r="E975" s="169" t="s">
        <v>1</v>
      </c>
      <c r="F975" s="170" t="s">
        <v>383</v>
      </c>
      <c r="H975" s="169" t="s">
        <v>1</v>
      </c>
      <c r="I975" s="171"/>
      <c r="L975" s="168"/>
      <c r="M975" s="172"/>
      <c r="T975" s="173"/>
      <c r="AT975" s="169" t="s">
        <v>193</v>
      </c>
      <c r="AU975" s="169" t="s">
        <v>92</v>
      </c>
      <c r="AV975" s="13" t="s">
        <v>84</v>
      </c>
      <c r="AW975" s="13" t="s">
        <v>32</v>
      </c>
      <c r="AX975" s="13" t="s">
        <v>76</v>
      </c>
      <c r="AY975" s="169" t="s">
        <v>185</v>
      </c>
    </row>
    <row r="976" spans="2:65" s="12" customFormat="1">
      <c r="B976" s="150"/>
      <c r="D976" s="151" t="s">
        <v>193</v>
      </c>
      <c r="E976" s="152" t="s">
        <v>1</v>
      </c>
      <c r="F976" s="153" t="s">
        <v>1267</v>
      </c>
      <c r="H976" s="154">
        <v>17.899999999999999</v>
      </c>
      <c r="I976" s="155"/>
      <c r="L976" s="150"/>
      <c r="M976" s="156"/>
      <c r="T976" s="157"/>
      <c r="AT976" s="152" t="s">
        <v>193</v>
      </c>
      <c r="AU976" s="152" t="s">
        <v>92</v>
      </c>
      <c r="AV976" s="12" t="s">
        <v>92</v>
      </c>
      <c r="AW976" s="12" t="s">
        <v>32</v>
      </c>
      <c r="AX976" s="12" t="s">
        <v>76</v>
      </c>
      <c r="AY976" s="152" t="s">
        <v>185</v>
      </c>
    </row>
    <row r="977" spans="2:65" s="13" customFormat="1">
      <c r="B977" s="168"/>
      <c r="D977" s="151" t="s">
        <v>193</v>
      </c>
      <c r="E977" s="169" t="s">
        <v>1</v>
      </c>
      <c r="F977" s="170" t="s">
        <v>385</v>
      </c>
      <c r="H977" s="169" t="s">
        <v>1</v>
      </c>
      <c r="I977" s="171"/>
      <c r="L977" s="168"/>
      <c r="M977" s="172"/>
      <c r="T977" s="173"/>
      <c r="AT977" s="169" t="s">
        <v>193</v>
      </c>
      <c r="AU977" s="169" t="s">
        <v>92</v>
      </c>
      <c r="AV977" s="13" t="s">
        <v>84</v>
      </c>
      <c r="AW977" s="13" t="s">
        <v>32</v>
      </c>
      <c r="AX977" s="13" t="s">
        <v>76</v>
      </c>
      <c r="AY977" s="169" t="s">
        <v>185</v>
      </c>
    </row>
    <row r="978" spans="2:65" s="12" customFormat="1">
      <c r="B978" s="150"/>
      <c r="D978" s="151" t="s">
        <v>193</v>
      </c>
      <c r="E978" s="152" t="s">
        <v>1</v>
      </c>
      <c r="F978" s="153" t="s">
        <v>1268</v>
      </c>
      <c r="H978" s="154">
        <v>23</v>
      </c>
      <c r="I978" s="155"/>
      <c r="L978" s="150"/>
      <c r="M978" s="156"/>
      <c r="T978" s="157"/>
      <c r="AT978" s="152" t="s">
        <v>193</v>
      </c>
      <c r="AU978" s="152" t="s">
        <v>92</v>
      </c>
      <c r="AV978" s="12" t="s">
        <v>92</v>
      </c>
      <c r="AW978" s="12" t="s">
        <v>32</v>
      </c>
      <c r="AX978" s="12" t="s">
        <v>76</v>
      </c>
      <c r="AY978" s="152" t="s">
        <v>185</v>
      </c>
    </row>
    <row r="979" spans="2:65" s="14" customFormat="1">
      <c r="B979" s="174"/>
      <c r="D979" s="151" t="s">
        <v>193</v>
      </c>
      <c r="E979" s="175" t="s">
        <v>1</v>
      </c>
      <c r="F979" s="176" t="s">
        <v>265</v>
      </c>
      <c r="H979" s="177">
        <v>51.1</v>
      </c>
      <c r="I979" s="178"/>
      <c r="L979" s="174"/>
      <c r="M979" s="179"/>
      <c r="T979" s="180"/>
      <c r="AT979" s="175" t="s">
        <v>193</v>
      </c>
      <c r="AU979" s="175" t="s">
        <v>92</v>
      </c>
      <c r="AV979" s="14" t="s">
        <v>191</v>
      </c>
      <c r="AW979" s="14" t="s">
        <v>32</v>
      </c>
      <c r="AX979" s="14" t="s">
        <v>84</v>
      </c>
      <c r="AY979" s="175" t="s">
        <v>185</v>
      </c>
    </row>
    <row r="980" spans="2:65" s="1" customFormat="1" ht="24.2" customHeight="1">
      <c r="B980" s="136"/>
      <c r="C980" s="137" t="s">
        <v>1269</v>
      </c>
      <c r="D980" s="137" t="s">
        <v>187</v>
      </c>
      <c r="E980" s="138" t="s">
        <v>1270</v>
      </c>
      <c r="F980" s="139" t="s">
        <v>1271</v>
      </c>
      <c r="G980" s="140" t="s">
        <v>546</v>
      </c>
      <c r="H980" s="141">
        <v>159</v>
      </c>
      <c r="I980" s="142"/>
      <c r="J980" s="143">
        <f>ROUND(I980*H980,2)</f>
        <v>0</v>
      </c>
      <c r="K980" s="139" t="s">
        <v>198</v>
      </c>
      <c r="L980" s="32"/>
      <c r="M980" s="144" t="s">
        <v>1</v>
      </c>
      <c r="N980" s="145" t="s">
        <v>42</v>
      </c>
      <c r="P980" s="146">
        <f>O980*H980</f>
        <v>0</v>
      </c>
      <c r="Q980" s="146">
        <v>0</v>
      </c>
      <c r="R980" s="146">
        <f>Q980*H980</f>
        <v>0</v>
      </c>
      <c r="S980" s="146">
        <v>6.5000000000000002E-2</v>
      </c>
      <c r="T980" s="147">
        <f>S980*H980</f>
        <v>10.335000000000001</v>
      </c>
      <c r="AR980" s="148" t="s">
        <v>191</v>
      </c>
      <c r="AT980" s="148" t="s">
        <v>187</v>
      </c>
      <c r="AU980" s="148" t="s">
        <v>92</v>
      </c>
      <c r="AY980" s="17" t="s">
        <v>185</v>
      </c>
      <c r="BE980" s="149">
        <f>IF(N980="základní",J980,0)</f>
        <v>0</v>
      </c>
      <c r="BF980" s="149">
        <f>IF(N980="snížená",J980,0)</f>
        <v>0</v>
      </c>
      <c r="BG980" s="149">
        <f>IF(N980="zákl. přenesená",J980,0)</f>
        <v>0</v>
      </c>
      <c r="BH980" s="149">
        <f>IF(N980="sníž. přenesená",J980,0)</f>
        <v>0</v>
      </c>
      <c r="BI980" s="149">
        <f>IF(N980="nulová",J980,0)</f>
        <v>0</v>
      </c>
      <c r="BJ980" s="17" t="s">
        <v>92</v>
      </c>
      <c r="BK980" s="149">
        <f>ROUND(I980*H980,2)</f>
        <v>0</v>
      </c>
      <c r="BL980" s="17" t="s">
        <v>191</v>
      </c>
      <c r="BM980" s="148" t="s">
        <v>1272</v>
      </c>
    </row>
    <row r="981" spans="2:65" s="13" customFormat="1">
      <c r="B981" s="168"/>
      <c r="D981" s="151" t="s">
        <v>193</v>
      </c>
      <c r="E981" s="169" t="s">
        <v>1</v>
      </c>
      <c r="F981" s="170" t="s">
        <v>309</v>
      </c>
      <c r="H981" s="169" t="s">
        <v>1</v>
      </c>
      <c r="I981" s="171"/>
      <c r="L981" s="168"/>
      <c r="M981" s="172"/>
      <c r="T981" s="173"/>
      <c r="AT981" s="169" t="s">
        <v>193</v>
      </c>
      <c r="AU981" s="169" t="s">
        <v>92</v>
      </c>
      <c r="AV981" s="13" t="s">
        <v>84</v>
      </c>
      <c r="AW981" s="13" t="s">
        <v>32</v>
      </c>
      <c r="AX981" s="13" t="s">
        <v>76</v>
      </c>
      <c r="AY981" s="169" t="s">
        <v>185</v>
      </c>
    </row>
    <row r="982" spans="2:65" s="12" customFormat="1">
      <c r="B982" s="150"/>
      <c r="D982" s="151" t="s">
        <v>193</v>
      </c>
      <c r="E982" s="152" t="s">
        <v>1</v>
      </c>
      <c r="F982" s="153" t="s">
        <v>1273</v>
      </c>
      <c r="H982" s="154">
        <v>36.299999999999997</v>
      </c>
      <c r="I982" s="155"/>
      <c r="L982" s="150"/>
      <c r="M982" s="156"/>
      <c r="T982" s="157"/>
      <c r="AT982" s="152" t="s">
        <v>193</v>
      </c>
      <c r="AU982" s="152" t="s">
        <v>92</v>
      </c>
      <c r="AV982" s="12" t="s">
        <v>92</v>
      </c>
      <c r="AW982" s="12" t="s">
        <v>32</v>
      </c>
      <c r="AX982" s="12" t="s">
        <v>76</v>
      </c>
      <c r="AY982" s="152" t="s">
        <v>185</v>
      </c>
    </row>
    <row r="983" spans="2:65" s="12" customFormat="1">
      <c r="B983" s="150"/>
      <c r="D983" s="151" t="s">
        <v>193</v>
      </c>
      <c r="E983" s="152" t="s">
        <v>1</v>
      </c>
      <c r="F983" s="153" t="s">
        <v>1274</v>
      </c>
      <c r="H983" s="154">
        <v>12.8</v>
      </c>
      <c r="I983" s="155"/>
      <c r="L983" s="150"/>
      <c r="M983" s="156"/>
      <c r="T983" s="157"/>
      <c r="AT983" s="152" t="s">
        <v>193</v>
      </c>
      <c r="AU983" s="152" t="s">
        <v>92</v>
      </c>
      <c r="AV983" s="12" t="s">
        <v>92</v>
      </c>
      <c r="AW983" s="12" t="s">
        <v>32</v>
      </c>
      <c r="AX983" s="12" t="s">
        <v>76</v>
      </c>
      <c r="AY983" s="152" t="s">
        <v>185</v>
      </c>
    </row>
    <row r="984" spans="2:65" s="13" customFormat="1">
      <c r="B984" s="168"/>
      <c r="D984" s="151" t="s">
        <v>193</v>
      </c>
      <c r="E984" s="169" t="s">
        <v>1</v>
      </c>
      <c r="F984" s="170" t="s">
        <v>383</v>
      </c>
      <c r="H984" s="169" t="s">
        <v>1</v>
      </c>
      <c r="I984" s="171"/>
      <c r="L984" s="168"/>
      <c r="M984" s="172"/>
      <c r="T984" s="173"/>
      <c r="AT984" s="169" t="s">
        <v>193</v>
      </c>
      <c r="AU984" s="169" t="s">
        <v>92</v>
      </c>
      <c r="AV984" s="13" t="s">
        <v>84</v>
      </c>
      <c r="AW984" s="13" t="s">
        <v>32</v>
      </c>
      <c r="AX984" s="13" t="s">
        <v>76</v>
      </c>
      <c r="AY984" s="169" t="s">
        <v>185</v>
      </c>
    </row>
    <row r="985" spans="2:65" s="12" customFormat="1">
      <c r="B985" s="150"/>
      <c r="D985" s="151" t="s">
        <v>193</v>
      </c>
      <c r="E985" s="152" t="s">
        <v>1</v>
      </c>
      <c r="F985" s="153" t="s">
        <v>1275</v>
      </c>
      <c r="H985" s="154">
        <v>55.3</v>
      </c>
      <c r="I985" s="155"/>
      <c r="L985" s="150"/>
      <c r="M985" s="156"/>
      <c r="T985" s="157"/>
      <c r="AT985" s="152" t="s">
        <v>193</v>
      </c>
      <c r="AU985" s="152" t="s">
        <v>92</v>
      </c>
      <c r="AV985" s="12" t="s">
        <v>92</v>
      </c>
      <c r="AW985" s="12" t="s">
        <v>32</v>
      </c>
      <c r="AX985" s="12" t="s">
        <v>76</v>
      </c>
      <c r="AY985" s="152" t="s">
        <v>185</v>
      </c>
    </row>
    <row r="986" spans="2:65" s="13" customFormat="1">
      <c r="B986" s="168"/>
      <c r="D986" s="151" t="s">
        <v>193</v>
      </c>
      <c r="E986" s="169" t="s">
        <v>1</v>
      </c>
      <c r="F986" s="170" t="s">
        <v>385</v>
      </c>
      <c r="H986" s="169" t="s">
        <v>1</v>
      </c>
      <c r="I986" s="171"/>
      <c r="L986" s="168"/>
      <c r="M986" s="172"/>
      <c r="T986" s="173"/>
      <c r="AT986" s="169" t="s">
        <v>193</v>
      </c>
      <c r="AU986" s="169" t="s">
        <v>92</v>
      </c>
      <c r="AV986" s="13" t="s">
        <v>84</v>
      </c>
      <c r="AW986" s="13" t="s">
        <v>32</v>
      </c>
      <c r="AX986" s="13" t="s">
        <v>76</v>
      </c>
      <c r="AY986" s="169" t="s">
        <v>185</v>
      </c>
    </row>
    <row r="987" spans="2:65" s="12" customFormat="1">
      <c r="B987" s="150"/>
      <c r="D987" s="151" t="s">
        <v>193</v>
      </c>
      <c r="E987" s="152" t="s">
        <v>1</v>
      </c>
      <c r="F987" s="153" t="s">
        <v>1276</v>
      </c>
      <c r="H987" s="154">
        <v>54.6</v>
      </c>
      <c r="I987" s="155"/>
      <c r="L987" s="150"/>
      <c r="M987" s="156"/>
      <c r="T987" s="157"/>
      <c r="AT987" s="152" t="s">
        <v>193</v>
      </c>
      <c r="AU987" s="152" t="s">
        <v>92</v>
      </c>
      <c r="AV987" s="12" t="s">
        <v>92</v>
      </c>
      <c r="AW987" s="12" t="s">
        <v>32</v>
      </c>
      <c r="AX987" s="12" t="s">
        <v>76</v>
      </c>
      <c r="AY987" s="152" t="s">
        <v>185</v>
      </c>
    </row>
    <row r="988" spans="2:65" s="14" customFormat="1">
      <c r="B988" s="174"/>
      <c r="D988" s="151" t="s">
        <v>193</v>
      </c>
      <c r="E988" s="175" t="s">
        <v>1</v>
      </c>
      <c r="F988" s="176" t="s">
        <v>265</v>
      </c>
      <c r="H988" s="177">
        <v>159</v>
      </c>
      <c r="I988" s="178"/>
      <c r="L988" s="174"/>
      <c r="M988" s="179"/>
      <c r="T988" s="180"/>
      <c r="AT988" s="175" t="s">
        <v>193</v>
      </c>
      <c r="AU988" s="175" t="s">
        <v>92</v>
      </c>
      <c r="AV988" s="14" t="s">
        <v>191</v>
      </c>
      <c r="AW988" s="14" t="s">
        <v>32</v>
      </c>
      <c r="AX988" s="14" t="s">
        <v>84</v>
      </c>
      <c r="AY988" s="175" t="s">
        <v>185</v>
      </c>
    </row>
    <row r="989" spans="2:65" s="1" customFormat="1" ht="37.9" customHeight="1">
      <c r="B989" s="136"/>
      <c r="C989" s="137" t="s">
        <v>1277</v>
      </c>
      <c r="D989" s="137" t="s">
        <v>187</v>
      </c>
      <c r="E989" s="138" t="s">
        <v>1278</v>
      </c>
      <c r="F989" s="139" t="s">
        <v>1279</v>
      </c>
      <c r="G989" s="140" t="s">
        <v>546</v>
      </c>
      <c r="H989" s="141">
        <v>34.6</v>
      </c>
      <c r="I989" s="142"/>
      <c r="J989" s="143">
        <f>ROUND(I989*H989,2)</f>
        <v>0</v>
      </c>
      <c r="K989" s="139" t="s">
        <v>198</v>
      </c>
      <c r="L989" s="32"/>
      <c r="M989" s="144" t="s">
        <v>1</v>
      </c>
      <c r="N989" s="145" t="s">
        <v>42</v>
      </c>
      <c r="P989" s="146">
        <f>O989*H989</f>
        <v>0</v>
      </c>
      <c r="Q989" s="146">
        <v>1.804E-2</v>
      </c>
      <c r="R989" s="146">
        <f>Q989*H989</f>
        <v>0.62418400000000007</v>
      </c>
      <c r="S989" s="146">
        <v>0</v>
      </c>
      <c r="T989" s="147">
        <f>S989*H989</f>
        <v>0</v>
      </c>
      <c r="AR989" s="148" t="s">
        <v>191</v>
      </c>
      <c r="AT989" s="148" t="s">
        <v>187</v>
      </c>
      <c r="AU989" s="148" t="s">
        <v>92</v>
      </c>
      <c r="AY989" s="17" t="s">
        <v>185</v>
      </c>
      <c r="BE989" s="149">
        <f>IF(N989="základní",J989,0)</f>
        <v>0</v>
      </c>
      <c r="BF989" s="149">
        <f>IF(N989="snížená",J989,0)</f>
        <v>0</v>
      </c>
      <c r="BG989" s="149">
        <f>IF(N989="zákl. přenesená",J989,0)</f>
        <v>0</v>
      </c>
      <c r="BH989" s="149">
        <f>IF(N989="sníž. přenesená",J989,0)</f>
        <v>0</v>
      </c>
      <c r="BI989" s="149">
        <f>IF(N989="nulová",J989,0)</f>
        <v>0</v>
      </c>
      <c r="BJ989" s="17" t="s">
        <v>92</v>
      </c>
      <c r="BK989" s="149">
        <f>ROUND(I989*H989,2)</f>
        <v>0</v>
      </c>
      <c r="BL989" s="17" t="s">
        <v>191</v>
      </c>
      <c r="BM989" s="148" t="s">
        <v>1280</v>
      </c>
    </row>
    <row r="990" spans="2:65" s="12" customFormat="1">
      <c r="B990" s="150"/>
      <c r="D990" s="151" t="s">
        <v>193</v>
      </c>
      <c r="E990" s="152" t="s">
        <v>1</v>
      </c>
      <c r="F990" s="153" t="s">
        <v>1281</v>
      </c>
      <c r="H990" s="154">
        <v>34.6</v>
      </c>
      <c r="I990" s="155"/>
      <c r="L990" s="150"/>
      <c r="M990" s="156"/>
      <c r="T990" s="157"/>
      <c r="AT990" s="152" t="s">
        <v>193</v>
      </c>
      <c r="AU990" s="152" t="s">
        <v>92</v>
      </c>
      <c r="AV990" s="12" t="s">
        <v>92</v>
      </c>
      <c r="AW990" s="12" t="s">
        <v>32</v>
      </c>
      <c r="AX990" s="12" t="s">
        <v>84</v>
      </c>
      <c r="AY990" s="152" t="s">
        <v>185</v>
      </c>
    </row>
    <row r="991" spans="2:65" s="1" customFormat="1" ht="33" customHeight="1">
      <c r="B991" s="136"/>
      <c r="C991" s="137" t="s">
        <v>1282</v>
      </c>
      <c r="D991" s="137" t="s">
        <v>187</v>
      </c>
      <c r="E991" s="138" t="s">
        <v>1283</v>
      </c>
      <c r="F991" s="139" t="s">
        <v>1284</v>
      </c>
      <c r="G991" s="140" t="s">
        <v>1285</v>
      </c>
      <c r="H991" s="141">
        <v>1</v>
      </c>
      <c r="I991" s="142"/>
      <c r="J991" s="143">
        <f>ROUND(I991*H991,2)</f>
        <v>0</v>
      </c>
      <c r="K991" s="139" t="s">
        <v>1</v>
      </c>
      <c r="L991" s="32"/>
      <c r="M991" s="144" t="s">
        <v>1</v>
      </c>
      <c r="N991" s="145" t="s">
        <v>42</v>
      </c>
      <c r="P991" s="146">
        <f>O991*H991</f>
        <v>0</v>
      </c>
      <c r="Q991" s="146">
        <v>3.04E-2</v>
      </c>
      <c r="R991" s="146">
        <f>Q991*H991</f>
        <v>3.04E-2</v>
      </c>
      <c r="S991" s="146">
        <v>0</v>
      </c>
      <c r="T991" s="147">
        <f>S991*H991</f>
        <v>0</v>
      </c>
      <c r="AR991" s="148" t="s">
        <v>191</v>
      </c>
      <c r="AT991" s="148" t="s">
        <v>187</v>
      </c>
      <c r="AU991" s="148" t="s">
        <v>92</v>
      </c>
      <c r="AY991" s="17" t="s">
        <v>185</v>
      </c>
      <c r="BE991" s="149">
        <f>IF(N991="základní",J991,0)</f>
        <v>0</v>
      </c>
      <c r="BF991" s="149">
        <f>IF(N991="snížená",J991,0)</f>
        <v>0</v>
      </c>
      <c r="BG991" s="149">
        <f>IF(N991="zákl. přenesená",J991,0)</f>
        <v>0</v>
      </c>
      <c r="BH991" s="149">
        <f>IF(N991="sníž. přenesená",J991,0)</f>
        <v>0</v>
      </c>
      <c r="BI991" s="149">
        <f>IF(N991="nulová",J991,0)</f>
        <v>0</v>
      </c>
      <c r="BJ991" s="17" t="s">
        <v>92</v>
      </c>
      <c r="BK991" s="149">
        <f>ROUND(I991*H991,2)</f>
        <v>0</v>
      </c>
      <c r="BL991" s="17" t="s">
        <v>191</v>
      </c>
      <c r="BM991" s="148" t="s">
        <v>1286</v>
      </c>
    </row>
    <row r="992" spans="2:65" s="1" customFormat="1" ht="33" customHeight="1">
      <c r="B992" s="136"/>
      <c r="C992" s="137" t="s">
        <v>1287</v>
      </c>
      <c r="D992" s="137" t="s">
        <v>187</v>
      </c>
      <c r="E992" s="138" t="s">
        <v>1288</v>
      </c>
      <c r="F992" s="139" t="s">
        <v>1289</v>
      </c>
      <c r="G992" s="140" t="s">
        <v>1285</v>
      </c>
      <c r="H992" s="141">
        <v>1</v>
      </c>
      <c r="I992" s="142"/>
      <c r="J992" s="143">
        <f>ROUND(I992*H992,2)</f>
        <v>0</v>
      </c>
      <c r="K992" s="139" t="s">
        <v>1</v>
      </c>
      <c r="L992" s="32"/>
      <c r="M992" s="144" t="s">
        <v>1</v>
      </c>
      <c r="N992" s="145" t="s">
        <v>42</v>
      </c>
      <c r="P992" s="146">
        <f>O992*H992</f>
        <v>0</v>
      </c>
      <c r="Q992" s="146">
        <v>5.8720000000000001E-2</v>
      </c>
      <c r="R992" s="146">
        <f>Q992*H992</f>
        <v>5.8720000000000001E-2</v>
      </c>
      <c r="S992" s="146">
        <v>0</v>
      </c>
      <c r="T992" s="147">
        <f>S992*H992</f>
        <v>0</v>
      </c>
      <c r="AR992" s="148" t="s">
        <v>191</v>
      </c>
      <c r="AT992" s="148" t="s">
        <v>187</v>
      </c>
      <c r="AU992" s="148" t="s">
        <v>92</v>
      </c>
      <c r="AY992" s="17" t="s">
        <v>185</v>
      </c>
      <c r="BE992" s="149">
        <f>IF(N992="základní",J992,0)</f>
        <v>0</v>
      </c>
      <c r="BF992" s="149">
        <f>IF(N992="snížená",J992,0)</f>
        <v>0</v>
      </c>
      <c r="BG992" s="149">
        <f>IF(N992="zákl. přenesená",J992,0)</f>
        <v>0</v>
      </c>
      <c r="BH992" s="149">
        <f>IF(N992="sníž. přenesená",J992,0)</f>
        <v>0</v>
      </c>
      <c r="BI992" s="149">
        <f>IF(N992="nulová",J992,0)</f>
        <v>0</v>
      </c>
      <c r="BJ992" s="17" t="s">
        <v>92</v>
      </c>
      <c r="BK992" s="149">
        <f>ROUND(I992*H992,2)</f>
        <v>0</v>
      </c>
      <c r="BL992" s="17" t="s">
        <v>191</v>
      </c>
      <c r="BM992" s="148" t="s">
        <v>1290</v>
      </c>
    </row>
    <row r="993" spans="2:65" s="1" customFormat="1" ht="24.2" customHeight="1">
      <c r="B993" s="136"/>
      <c r="C993" s="137" t="s">
        <v>1291</v>
      </c>
      <c r="D993" s="137" t="s">
        <v>187</v>
      </c>
      <c r="E993" s="138" t="s">
        <v>1292</v>
      </c>
      <c r="F993" s="139" t="s">
        <v>1293</v>
      </c>
      <c r="G993" s="140" t="s">
        <v>1285</v>
      </c>
      <c r="H993" s="141">
        <v>1</v>
      </c>
      <c r="I993" s="142"/>
      <c r="J993" s="143">
        <f>ROUND(I993*H993,2)</f>
        <v>0</v>
      </c>
      <c r="K993" s="139" t="s">
        <v>1</v>
      </c>
      <c r="L993" s="32"/>
      <c r="M993" s="144" t="s">
        <v>1</v>
      </c>
      <c r="N993" s="145" t="s">
        <v>42</v>
      </c>
      <c r="P993" s="146">
        <f>O993*H993</f>
        <v>0</v>
      </c>
      <c r="Q993" s="146">
        <v>0</v>
      </c>
      <c r="R993" s="146">
        <f>Q993*H993</f>
        <v>0</v>
      </c>
      <c r="S993" s="146">
        <v>2E-3</v>
      </c>
      <c r="T993" s="147">
        <f>S993*H993</f>
        <v>2E-3</v>
      </c>
      <c r="AR993" s="148" t="s">
        <v>191</v>
      </c>
      <c r="AT993" s="148" t="s">
        <v>187</v>
      </c>
      <c r="AU993" s="148" t="s">
        <v>92</v>
      </c>
      <c r="AY993" s="17" t="s">
        <v>185</v>
      </c>
      <c r="BE993" s="149">
        <f>IF(N993="základní",J993,0)</f>
        <v>0</v>
      </c>
      <c r="BF993" s="149">
        <f>IF(N993="snížená",J993,0)</f>
        <v>0</v>
      </c>
      <c r="BG993" s="149">
        <f>IF(N993="zákl. přenesená",J993,0)</f>
        <v>0</v>
      </c>
      <c r="BH993" s="149">
        <f>IF(N993="sníž. přenesená",J993,0)</f>
        <v>0</v>
      </c>
      <c r="BI993" s="149">
        <f>IF(N993="nulová",J993,0)</f>
        <v>0</v>
      </c>
      <c r="BJ993" s="17" t="s">
        <v>92</v>
      </c>
      <c r="BK993" s="149">
        <f>ROUND(I993*H993,2)</f>
        <v>0</v>
      </c>
      <c r="BL993" s="17" t="s">
        <v>191</v>
      </c>
      <c r="BM993" s="148" t="s">
        <v>1294</v>
      </c>
    </row>
    <row r="994" spans="2:65" s="1" customFormat="1" ht="24.2" customHeight="1">
      <c r="B994" s="136"/>
      <c r="C994" s="137" t="s">
        <v>1295</v>
      </c>
      <c r="D994" s="137" t="s">
        <v>187</v>
      </c>
      <c r="E994" s="138" t="s">
        <v>1296</v>
      </c>
      <c r="F994" s="139" t="s">
        <v>1297</v>
      </c>
      <c r="G994" s="140" t="s">
        <v>546</v>
      </c>
      <c r="H994" s="141">
        <v>1.34</v>
      </c>
      <c r="I994" s="142"/>
      <c r="J994" s="143">
        <f>ROUND(I994*H994,2)</f>
        <v>0</v>
      </c>
      <c r="K994" s="139" t="s">
        <v>198</v>
      </c>
      <c r="L994" s="32"/>
      <c r="M994" s="144" t="s">
        <v>1</v>
      </c>
      <c r="N994" s="145" t="s">
        <v>42</v>
      </c>
      <c r="P994" s="146">
        <f>O994*H994</f>
        <v>0</v>
      </c>
      <c r="Q994" s="146">
        <v>1.0499999999999999E-3</v>
      </c>
      <c r="R994" s="146">
        <f>Q994*H994</f>
        <v>1.407E-3</v>
      </c>
      <c r="S994" s="146">
        <v>6.1999999999999998E-3</v>
      </c>
      <c r="T994" s="147">
        <f>S994*H994</f>
        <v>8.3079999999999994E-3</v>
      </c>
      <c r="AR994" s="148" t="s">
        <v>191</v>
      </c>
      <c r="AT994" s="148" t="s">
        <v>187</v>
      </c>
      <c r="AU994" s="148" t="s">
        <v>92</v>
      </c>
      <c r="AY994" s="17" t="s">
        <v>185</v>
      </c>
      <c r="BE994" s="149">
        <f>IF(N994="základní",J994,0)</f>
        <v>0</v>
      </c>
      <c r="BF994" s="149">
        <f>IF(N994="snížená",J994,0)</f>
        <v>0</v>
      </c>
      <c r="BG994" s="149">
        <f>IF(N994="zákl. přenesená",J994,0)</f>
        <v>0</v>
      </c>
      <c r="BH994" s="149">
        <f>IF(N994="sníž. přenesená",J994,0)</f>
        <v>0</v>
      </c>
      <c r="BI994" s="149">
        <f>IF(N994="nulová",J994,0)</f>
        <v>0</v>
      </c>
      <c r="BJ994" s="17" t="s">
        <v>92</v>
      </c>
      <c r="BK994" s="149">
        <f>ROUND(I994*H994,2)</f>
        <v>0</v>
      </c>
      <c r="BL994" s="17" t="s">
        <v>191</v>
      </c>
      <c r="BM994" s="148" t="s">
        <v>1298</v>
      </c>
    </row>
    <row r="995" spans="2:65" s="13" customFormat="1">
      <c r="B995" s="168"/>
      <c r="D995" s="151" t="s">
        <v>193</v>
      </c>
      <c r="E995" s="169" t="s">
        <v>1</v>
      </c>
      <c r="F995" s="170" t="s">
        <v>1299</v>
      </c>
      <c r="H995" s="169" t="s">
        <v>1</v>
      </c>
      <c r="I995" s="171"/>
      <c r="L995" s="168"/>
      <c r="M995" s="172"/>
      <c r="T995" s="173"/>
      <c r="AT995" s="169" t="s">
        <v>193</v>
      </c>
      <c r="AU995" s="169" t="s">
        <v>92</v>
      </c>
      <c r="AV995" s="13" t="s">
        <v>84</v>
      </c>
      <c r="AW995" s="13" t="s">
        <v>32</v>
      </c>
      <c r="AX995" s="13" t="s">
        <v>76</v>
      </c>
      <c r="AY995" s="169" t="s">
        <v>185</v>
      </c>
    </row>
    <row r="996" spans="2:65" s="12" customFormat="1">
      <c r="B996" s="150"/>
      <c r="D996" s="151" t="s">
        <v>193</v>
      </c>
      <c r="E996" s="152" t="s">
        <v>1</v>
      </c>
      <c r="F996" s="153" t="s">
        <v>1300</v>
      </c>
      <c r="H996" s="154">
        <v>1.34</v>
      </c>
      <c r="I996" s="155"/>
      <c r="L996" s="150"/>
      <c r="M996" s="156"/>
      <c r="T996" s="157"/>
      <c r="AT996" s="152" t="s">
        <v>193</v>
      </c>
      <c r="AU996" s="152" t="s">
        <v>92</v>
      </c>
      <c r="AV996" s="12" t="s">
        <v>92</v>
      </c>
      <c r="AW996" s="12" t="s">
        <v>32</v>
      </c>
      <c r="AX996" s="12" t="s">
        <v>76</v>
      </c>
      <c r="AY996" s="152" t="s">
        <v>185</v>
      </c>
    </row>
    <row r="997" spans="2:65" s="14" customFormat="1">
      <c r="B997" s="174"/>
      <c r="D997" s="151" t="s">
        <v>193</v>
      </c>
      <c r="E997" s="175" t="s">
        <v>1</v>
      </c>
      <c r="F997" s="176" t="s">
        <v>265</v>
      </c>
      <c r="H997" s="177">
        <v>1.34</v>
      </c>
      <c r="I997" s="178"/>
      <c r="L997" s="174"/>
      <c r="M997" s="179"/>
      <c r="T997" s="180"/>
      <c r="AT997" s="175" t="s">
        <v>193</v>
      </c>
      <c r="AU997" s="175" t="s">
        <v>92</v>
      </c>
      <c r="AV997" s="14" t="s">
        <v>191</v>
      </c>
      <c r="AW997" s="14" t="s">
        <v>32</v>
      </c>
      <c r="AX997" s="14" t="s">
        <v>84</v>
      </c>
      <c r="AY997" s="175" t="s">
        <v>185</v>
      </c>
    </row>
    <row r="998" spans="2:65" s="1" customFormat="1" ht="24.2" customHeight="1">
      <c r="B998" s="136"/>
      <c r="C998" s="137" t="s">
        <v>1301</v>
      </c>
      <c r="D998" s="137" t="s">
        <v>187</v>
      </c>
      <c r="E998" s="138" t="s">
        <v>1302</v>
      </c>
      <c r="F998" s="139" t="s">
        <v>1303</v>
      </c>
      <c r="G998" s="140" t="s">
        <v>546</v>
      </c>
      <c r="H998" s="141">
        <v>4.0599999999999996</v>
      </c>
      <c r="I998" s="142"/>
      <c r="J998" s="143">
        <f>ROUND(I998*H998,2)</f>
        <v>0</v>
      </c>
      <c r="K998" s="139" t="s">
        <v>198</v>
      </c>
      <c r="L998" s="32"/>
      <c r="M998" s="144" t="s">
        <v>1</v>
      </c>
      <c r="N998" s="145" t="s">
        <v>42</v>
      </c>
      <c r="P998" s="146">
        <f>O998*H998</f>
        <v>0</v>
      </c>
      <c r="Q998" s="146">
        <v>1.08E-3</v>
      </c>
      <c r="R998" s="146">
        <f>Q998*H998</f>
        <v>4.3847999999999995E-3</v>
      </c>
      <c r="S998" s="146">
        <v>8.5000000000000006E-3</v>
      </c>
      <c r="T998" s="147">
        <f>S998*H998</f>
        <v>3.4509999999999999E-2</v>
      </c>
      <c r="AR998" s="148" t="s">
        <v>191</v>
      </c>
      <c r="AT998" s="148" t="s">
        <v>187</v>
      </c>
      <c r="AU998" s="148" t="s">
        <v>92</v>
      </c>
      <c r="AY998" s="17" t="s">
        <v>185</v>
      </c>
      <c r="BE998" s="149">
        <f>IF(N998="základní",J998,0)</f>
        <v>0</v>
      </c>
      <c r="BF998" s="149">
        <f>IF(N998="snížená",J998,0)</f>
        <v>0</v>
      </c>
      <c r="BG998" s="149">
        <f>IF(N998="zákl. přenesená",J998,0)</f>
        <v>0</v>
      </c>
      <c r="BH998" s="149">
        <f>IF(N998="sníž. přenesená",J998,0)</f>
        <v>0</v>
      </c>
      <c r="BI998" s="149">
        <f>IF(N998="nulová",J998,0)</f>
        <v>0</v>
      </c>
      <c r="BJ998" s="17" t="s">
        <v>92</v>
      </c>
      <c r="BK998" s="149">
        <f>ROUND(I998*H998,2)</f>
        <v>0</v>
      </c>
      <c r="BL998" s="17" t="s">
        <v>191</v>
      </c>
      <c r="BM998" s="148" t="s">
        <v>1304</v>
      </c>
    </row>
    <row r="999" spans="2:65" s="13" customFormat="1">
      <c r="B999" s="168"/>
      <c r="D999" s="151" t="s">
        <v>193</v>
      </c>
      <c r="E999" s="169" t="s">
        <v>1</v>
      </c>
      <c r="F999" s="170" t="s">
        <v>1305</v>
      </c>
      <c r="H999" s="169" t="s">
        <v>1</v>
      </c>
      <c r="I999" s="171"/>
      <c r="L999" s="168"/>
      <c r="M999" s="172"/>
      <c r="T999" s="173"/>
      <c r="AT999" s="169" t="s">
        <v>193</v>
      </c>
      <c r="AU999" s="169" t="s">
        <v>92</v>
      </c>
      <c r="AV999" s="13" t="s">
        <v>84</v>
      </c>
      <c r="AW999" s="13" t="s">
        <v>32</v>
      </c>
      <c r="AX999" s="13" t="s">
        <v>76</v>
      </c>
      <c r="AY999" s="169" t="s">
        <v>185</v>
      </c>
    </row>
    <row r="1000" spans="2:65" s="12" customFormat="1">
      <c r="B1000" s="150"/>
      <c r="D1000" s="151" t="s">
        <v>193</v>
      </c>
      <c r="E1000" s="152" t="s">
        <v>1</v>
      </c>
      <c r="F1000" s="153" t="s">
        <v>1306</v>
      </c>
      <c r="H1000" s="154">
        <v>2.72</v>
      </c>
      <c r="I1000" s="155"/>
      <c r="L1000" s="150"/>
      <c r="M1000" s="156"/>
      <c r="T1000" s="157"/>
      <c r="AT1000" s="152" t="s">
        <v>193</v>
      </c>
      <c r="AU1000" s="152" t="s">
        <v>92</v>
      </c>
      <c r="AV1000" s="12" t="s">
        <v>92</v>
      </c>
      <c r="AW1000" s="12" t="s">
        <v>32</v>
      </c>
      <c r="AX1000" s="12" t="s">
        <v>76</v>
      </c>
      <c r="AY1000" s="152" t="s">
        <v>185</v>
      </c>
    </row>
    <row r="1001" spans="2:65" s="13" customFormat="1">
      <c r="B1001" s="168"/>
      <c r="D1001" s="151" t="s">
        <v>193</v>
      </c>
      <c r="E1001" s="169" t="s">
        <v>1</v>
      </c>
      <c r="F1001" s="170" t="s">
        <v>1307</v>
      </c>
      <c r="H1001" s="169" t="s">
        <v>1</v>
      </c>
      <c r="I1001" s="171"/>
      <c r="L1001" s="168"/>
      <c r="M1001" s="172"/>
      <c r="T1001" s="173"/>
      <c r="AT1001" s="169" t="s">
        <v>193</v>
      </c>
      <c r="AU1001" s="169" t="s">
        <v>92</v>
      </c>
      <c r="AV1001" s="13" t="s">
        <v>84</v>
      </c>
      <c r="AW1001" s="13" t="s">
        <v>32</v>
      </c>
      <c r="AX1001" s="13" t="s">
        <v>76</v>
      </c>
      <c r="AY1001" s="169" t="s">
        <v>185</v>
      </c>
    </row>
    <row r="1002" spans="2:65" s="12" customFormat="1">
      <c r="B1002" s="150"/>
      <c r="D1002" s="151" t="s">
        <v>193</v>
      </c>
      <c r="E1002" s="152" t="s">
        <v>1</v>
      </c>
      <c r="F1002" s="153" t="s">
        <v>1300</v>
      </c>
      <c r="H1002" s="154">
        <v>1.34</v>
      </c>
      <c r="I1002" s="155"/>
      <c r="L1002" s="150"/>
      <c r="M1002" s="156"/>
      <c r="T1002" s="157"/>
      <c r="AT1002" s="152" t="s">
        <v>193</v>
      </c>
      <c r="AU1002" s="152" t="s">
        <v>92</v>
      </c>
      <c r="AV1002" s="12" t="s">
        <v>92</v>
      </c>
      <c r="AW1002" s="12" t="s">
        <v>32</v>
      </c>
      <c r="AX1002" s="12" t="s">
        <v>76</v>
      </c>
      <c r="AY1002" s="152" t="s">
        <v>185</v>
      </c>
    </row>
    <row r="1003" spans="2:65" s="14" customFormat="1">
      <c r="B1003" s="174"/>
      <c r="D1003" s="151" t="s">
        <v>193</v>
      </c>
      <c r="E1003" s="175" t="s">
        <v>1</v>
      </c>
      <c r="F1003" s="176" t="s">
        <v>265</v>
      </c>
      <c r="H1003" s="177">
        <v>4.0599999999999996</v>
      </c>
      <c r="I1003" s="178"/>
      <c r="L1003" s="174"/>
      <c r="M1003" s="179"/>
      <c r="T1003" s="180"/>
      <c r="AT1003" s="175" t="s">
        <v>193</v>
      </c>
      <c r="AU1003" s="175" t="s">
        <v>92</v>
      </c>
      <c r="AV1003" s="14" t="s">
        <v>191</v>
      </c>
      <c r="AW1003" s="14" t="s">
        <v>32</v>
      </c>
      <c r="AX1003" s="14" t="s">
        <v>84</v>
      </c>
      <c r="AY1003" s="175" t="s">
        <v>185</v>
      </c>
    </row>
    <row r="1004" spans="2:65" s="1" customFormat="1" ht="24.2" customHeight="1">
      <c r="B1004" s="136"/>
      <c r="C1004" s="137" t="s">
        <v>1308</v>
      </c>
      <c r="D1004" s="137" t="s">
        <v>187</v>
      </c>
      <c r="E1004" s="138" t="s">
        <v>1309</v>
      </c>
      <c r="F1004" s="139" t="s">
        <v>1310</v>
      </c>
      <c r="G1004" s="140" t="s">
        <v>546</v>
      </c>
      <c r="H1004" s="141">
        <v>2.58</v>
      </c>
      <c r="I1004" s="142"/>
      <c r="J1004" s="143">
        <f>ROUND(I1004*H1004,2)</f>
        <v>0</v>
      </c>
      <c r="K1004" s="139" t="s">
        <v>198</v>
      </c>
      <c r="L1004" s="32"/>
      <c r="M1004" s="144" t="s">
        <v>1</v>
      </c>
      <c r="N1004" s="145" t="s">
        <v>42</v>
      </c>
      <c r="P1004" s="146">
        <f>O1004*H1004</f>
        <v>0</v>
      </c>
      <c r="Q1004" s="146">
        <v>1.23E-3</v>
      </c>
      <c r="R1004" s="146">
        <f>Q1004*H1004</f>
        <v>3.1733999999999998E-3</v>
      </c>
      <c r="S1004" s="146">
        <v>1.7000000000000001E-2</v>
      </c>
      <c r="T1004" s="147">
        <f>S1004*H1004</f>
        <v>4.3860000000000003E-2</v>
      </c>
      <c r="AR1004" s="148" t="s">
        <v>191</v>
      </c>
      <c r="AT1004" s="148" t="s">
        <v>187</v>
      </c>
      <c r="AU1004" s="148" t="s">
        <v>92</v>
      </c>
      <c r="AY1004" s="17" t="s">
        <v>185</v>
      </c>
      <c r="BE1004" s="149">
        <f>IF(N1004="základní",J1004,0)</f>
        <v>0</v>
      </c>
      <c r="BF1004" s="149">
        <f>IF(N1004="snížená",J1004,0)</f>
        <v>0</v>
      </c>
      <c r="BG1004" s="149">
        <f>IF(N1004="zákl. přenesená",J1004,0)</f>
        <v>0</v>
      </c>
      <c r="BH1004" s="149">
        <f>IF(N1004="sníž. přenesená",J1004,0)</f>
        <v>0</v>
      </c>
      <c r="BI1004" s="149">
        <f>IF(N1004="nulová",J1004,0)</f>
        <v>0</v>
      </c>
      <c r="BJ1004" s="17" t="s">
        <v>92</v>
      </c>
      <c r="BK1004" s="149">
        <f>ROUND(I1004*H1004,2)</f>
        <v>0</v>
      </c>
      <c r="BL1004" s="17" t="s">
        <v>191</v>
      </c>
      <c r="BM1004" s="148" t="s">
        <v>1311</v>
      </c>
    </row>
    <row r="1005" spans="2:65" s="13" customFormat="1">
      <c r="B1005" s="168"/>
      <c r="D1005" s="151" t="s">
        <v>193</v>
      </c>
      <c r="E1005" s="169" t="s">
        <v>1</v>
      </c>
      <c r="F1005" s="170" t="s">
        <v>1312</v>
      </c>
      <c r="H1005" s="169" t="s">
        <v>1</v>
      </c>
      <c r="I1005" s="171"/>
      <c r="L1005" s="168"/>
      <c r="M1005" s="172"/>
      <c r="T1005" s="173"/>
      <c r="AT1005" s="169" t="s">
        <v>193</v>
      </c>
      <c r="AU1005" s="169" t="s">
        <v>92</v>
      </c>
      <c r="AV1005" s="13" t="s">
        <v>84</v>
      </c>
      <c r="AW1005" s="13" t="s">
        <v>32</v>
      </c>
      <c r="AX1005" s="13" t="s">
        <v>76</v>
      </c>
      <c r="AY1005" s="169" t="s">
        <v>185</v>
      </c>
    </row>
    <row r="1006" spans="2:65" s="12" customFormat="1">
      <c r="B1006" s="150"/>
      <c r="D1006" s="151" t="s">
        <v>193</v>
      </c>
      <c r="E1006" s="152" t="s">
        <v>1</v>
      </c>
      <c r="F1006" s="153" t="s">
        <v>1313</v>
      </c>
      <c r="H1006" s="154">
        <v>1.9</v>
      </c>
      <c r="I1006" s="155"/>
      <c r="L1006" s="150"/>
      <c r="M1006" s="156"/>
      <c r="T1006" s="157"/>
      <c r="AT1006" s="152" t="s">
        <v>193</v>
      </c>
      <c r="AU1006" s="152" t="s">
        <v>92</v>
      </c>
      <c r="AV1006" s="12" t="s">
        <v>92</v>
      </c>
      <c r="AW1006" s="12" t="s">
        <v>32</v>
      </c>
      <c r="AX1006" s="12" t="s">
        <v>76</v>
      </c>
      <c r="AY1006" s="152" t="s">
        <v>185</v>
      </c>
    </row>
    <row r="1007" spans="2:65" s="13" customFormat="1">
      <c r="B1007" s="168"/>
      <c r="D1007" s="151" t="s">
        <v>193</v>
      </c>
      <c r="E1007" s="169" t="s">
        <v>1</v>
      </c>
      <c r="F1007" s="170" t="s">
        <v>1314</v>
      </c>
      <c r="H1007" s="169" t="s">
        <v>1</v>
      </c>
      <c r="I1007" s="171"/>
      <c r="L1007" s="168"/>
      <c r="M1007" s="172"/>
      <c r="T1007" s="173"/>
      <c r="AT1007" s="169" t="s">
        <v>193</v>
      </c>
      <c r="AU1007" s="169" t="s">
        <v>92</v>
      </c>
      <c r="AV1007" s="13" t="s">
        <v>84</v>
      </c>
      <c r="AW1007" s="13" t="s">
        <v>32</v>
      </c>
      <c r="AX1007" s="13" t="s">
        <v>76</v>
      </c>
      <c r="AY1007" s="169" t="s">
        <v>185</v>
      </c>
    </row>
    <row r="1008" spans="2:65" s="12" customFormat="1">
      <c r="B1008" s="150"/>
      <c r="D1008" s="151" t="s">
        <v>193</v>
      </c>
      <c r="E1008" s="152" t="s">
        <v>1</v>
      </c>
      <c r="F1008" s="153" t="s">
        <v>1315</v>
      </c>
      <c r="H1008" s="154">
        <v>0.68</v>
      </c>
      <c r="I1008" s="155"/>
      <c r="L1008" s="150"/>
      <c r="M1008" s="156"/>
      <c r="T1008" s="157"/>
      <c r="AT1008" s="152" t="s">
        <v>193</v>
      </c>
      <c r="AU1008" s="152" t="s">
        <v>92</v>
      </c>
      <c r="AV1008" s="12" t="s">
        <v>92</v>
      </c>
      <c r="AW1008" s="12" t="s">
        <v>32</v>
      </c>
      <c r="AX1008" s="12" t="s">
        <v>76</v>
      </c>
      <c r="AY1008" s="152" t="s">
        <v>185</v>
      </c>
    </row>
    <row r="1009" spans="2:65" s="14" customFormat="1">
      <c r="B1009" s="174"/>
      <c r="D1009" s="151" t="s">
        <v>193</v>
      </c>
      <c r="E1009" s="175" t="s">
        <v>1</v>
      </c>
      <c r="F1009" s="176" t="s">
        <v>265</v>
      </c>
      <c r="H1009" s="177">
        <v>2.58</v>
      </c>
      <c r="I1009" s="178"/>
      <c r="L1009" s="174"/>
      <c r="M1009" s="179"/>
      <c r="T1009" s="180"/>
      <c r="AT1009" s="175" t="s">
        <v>193</v>
      </c>
      <c r="AU1009" s="175" t="s">
        <v>92</v>
      </c>
      <c r="AV1009" s="14" t="s">
        <v>191</v>
      </c>
      <c r="AW1009" s="14" t="s">
        <v>32</v>
      </c>
      <c r="AX1009" s="14" t="s">
        <v>84</v>
      </c>
      <c r="AY1009" s="175" t="s">
        <v>185</v>
      </c>
    </row>
    <row r="1010" spans="2:65" s="1" customFormat="1" ht="24.2" customHeight="1">
      <c r="B1010" s="136"/>
      <c r="C1010" s="137" t="s">
        <v>1316</v>
      </c>
      <c r="D1010" s="137" t="s">
        <v>187</v>
      </c>
      <c r="E1010" s="138" t="s">
        <v>1317</v>
      </c>
      <c r="F1010" s="139" t="s">
        <v>1318</v>
      </c>
      <c r="G1010" s="140" t="s">
        <v>546</v>
      </c>
      <c r="H1010" s="141">
        <v>3.24</v>
      </c>
      <c r="I1010" s="142"/>
      <c r="J1010" s="143">
        <f>ROUND(I1010*H1010,2)</f>
        <v>0</v>
      </c>
      <c r="K1010" s="139" t="s">
        <v>198</v>
      </c>
      <c r="L1010" s="32"/>
      <c r="M1010" s="144" t="s">
        <v>1</v>
      </c>
      <c r="N1010" s="145" t="s">
        <v>42</v>
      </c>
      <c r="P1010" s="146">
        <f>O1010*H1010</f>
        <v>0</v>
      </c>
      <c r="Q1010" s="146">
        <v>1.2800000000000001E-3</v>
      </c>
      <c r="R1010" s="146">
        <f>Q1010*H1010</f>
        <v>4.1472000000000002E-3</v>
      </c>
      <c r="S1010" s="146">
        <v>2.1000000000000001E-2</v>
      </c>
      <c r="T1010" s="147">
        <f>S1010*H1010</f>
        <v>6.8040000000000003E-2</v>
      </c>
      <c r="AR1010" s="148" t="s">
        <v>191</v>
      </c>
      <c r="AT1010" s="148" t="s">
        <v>187</v>
      </c>
      <c r="AU1010" s="148" t="s">
        <v>92</v>
      </c>
      <c r="AY1010" s="17" t="s">
        <v>185</v>
      </c>
      <c r="BE1010" s="149">
        <f>IF(N1010="základní",J1010,0)</f>
        <v>0</v>
      </c>
      <c r="BF1010" s="149">
        <f>IF(N1010="snížená",J1010,0)</f>
        <v>0</v>
      </c>
      <c r="BG1010" s="149">
        <f>IF(N1010="zákl. přenesená",J1010,0)</f>
        <v>0</v>
      </c>
      <c r="BH1010" s="149">
        <f>IF(N1010="sníž. přenesená",J1010,0)</f>
        <v>0</v>
      </c>
      <c r="BI1010" s="149">
        <f>IF(N1010="nulová",J1010,0)</f>
        <v>0</v>
      </c>
      <c r="BJ1010" s="17" t="s">
        <v>92</v>
      </c>
      <c r="BK1010" s="149">
        <f>ROUND(I1010*H1010,2)</f>
        <v>0</v>
      </c>
      <c r="BL1010" s="17" t="s">
        <v>191</v>
      </c>
      <c r="BM1010" s="148" t="s">
        <v>1319</v>
      </c>
    </row>
    <row r="1011" spans="2:65" s="13" customFormat="1">
      <c r="B1011" s="168"/>
      <c r="D1011" s="151" t="s">
        <v>193</v>
      </c>
      <c r="E1011" s="169" t="s">
        <v>1</v>
      </c>
      <c r="F1011" s="170" t="s">
        <v>1320</v>
      </c>
      <c r="H1011" s="169" t="s">
        <v>1</v>
      </c>
      <c r="I1011" s="171"/>
      <c r="L1011" s="168"/>
      <c r="M1011" s="172"/>
      <c r="T1011" s="173"/>
      <c r="AT1011" s="169" t="s">
        <v>193</v>
      </c>
      <c r="AU1011" s="169" t="s">
        <v>92</v>
      </c>
      <c r="AV1011" s="13" t="s">
        <v>84</v>
      </c>
      <c r="AW1011" s="13" t="s">
        <v>32</v>
      </c>
      <c r="AX1011" s="13" t="s">
        <v>76</v>
      </c>
      <c r="AY1011" s="169" t="s">
        <v>185</v>
      </c>
    </row>
    <row r="1012" spans="2:65" s="12" customFormat="1">
      <c r="B1012" s="150"/>
      <c r="D1012" s="151" t="s">
        <v>193</v>
      </c>
      <c r="E1012" s="152" t="s">
        <v>1</v>
      </c>
      <c r="F1012" s="153" t="s">
        <v>1300</v>
      </c>
      <c r="H1012" s="154">
        <v>1.34</v>
      </c>
      <c r="I1012" s="155"/>
      <c r="L1012" s="150"/>
      <c r="M1012" s="156"/>
      <c r="T1012" s="157"/>
      <c r="AT1012" s="152" t="s">
        <v>193</v>
      </c>
      <c r="AU1012" s="152" t="s">
        <v>92</v>
      </c>
      <c r="AV1012" s="12" t="s">
        <v>92</v>
      </c>
      <c r="AW1012" s="12" t="s">
        <v>32</v>
      </c>
      <c r="AX1012" s="12" t="s">
        <v>76</v>
      </c>
      <c r="AY1012" s="152" t="s">
        <v>185</v>
      </c>
    </row>
    <row r="1013" spans="2:65" s="12" customFormat="1">
      <c r="B1013" s="150"/>
      <c r="D1013" s="151" t="s">
        <v>193</v>
      </c>
      <c r="E1013" s="152" t="s">
        <v>1</v>
      </c>
      <c r="F1013" s="153" t="s">
        <v>1313</v>
      </c>
      <c r="H1013" s="154">
        <v>1.9</v>
      </c>
      <c r="I1013" s="155"/>
      <c r="L1013" s="150"/>
      <c r="M1013" s="156"/>
      <c r="T1013" s="157"/>
      <c r="AT1013" s="152" t="s">
        <v>193</v>
      </c>
      <c r="AU1013" s="152" t="s">
        <v>92</v>
      </c>
      <c r="AV1013" s="12" t="s">
        <v>92</v>
      </c>
      <c r="AW1013" s="12" t="s">
        <v>32</v>
      </c>
      <c r="AX1013" s="12" t="s">
        <v>76</v>
      </c>
      <c r="AY1013" s="152" t="s">
        <v>185</v>
      </c>
    </row>
    <row r="1014" spans="2:65" s="14" customFormat="1">
      <c r="B1014" s="174"/>
      <c r="D1014" s="151" t="s">
        <v>193</v>
      </c>
      <c r="E1014" s="175" t="s">
        <v>1</v>
      </c>
      <c r="F1014" s="176" t="s">
        <v>265</v>
      </c>
      <c r="H1014" s="177">
        <v>3.24</v>
      </c>
      <c r="I1014" s="178"/>
      <c r="L1014" s="174"/>
      <c r="M1014" s="179"/>
      <c r="T1014" s="180"/>
      <c r="AT1014" s="175" t="s">
        <v>193</v>
      </c>
      <c r="AU1014" s="175" t="s">
        <v>92</v>
      </c>
      <c r="AV1014" s="14" t="s">
        <v>191</v>
      </c>
      <c r="AW1014" s="14" t="s">
        <v>32</v>
      </c>
      <c r="AX1014" s="14" t="s">
        <v>84</v>
      </c>
      <c r="AY1014" s="175" t="s">
        <v>185</v>
      </c>
    </row>
    <row r="1015" spans="2:65" s="1" customFormat="1" ht="24.2" customHeight="1">
      <c r="B1015" s="136"/>
      <c r="C1015" s="137" t="s">
        <v>1321</v>
      </c>
      <c r="D1015" s="137" t="s">
        <v>187</v>
      </c>
      <c r="E1015" s="138" t="s">
        <v>1322</v>
      </c>
      <c r="F1015" s="139" t="s">
        <v>1323</v>
      </c>
      <c r="G1015" s="140" t="s">
        <v>546</v>
      </c>
      <c r="H1015" s="141">
        <v>4.76</v>
      </c>
      <c r="I1015" s="142"/>
      <c r="J1015" s="143">
        <f>ROUND(I1015*H1015,2)</f>
        <v>0</v>
      </c>
      <c r="K1015" s="139" t="s">
        <v>198</v>
      </c>
      <c r="L1015" s="32"/>
      <c r="M1015" s="144" t="s">
        <v>1</v>
      </c>
      <c r="N1015" s="145" t="s">
        <v>42</v>
      </c>
      <c r="P1015" s="146">
        <f>O1015*H1015</f>
        <v>0</v>
      </c>
      <c r="Q1015" s="146">
        <v>1.42E-3</v>
      </c>
      <c r="R1015" s="146">
        <f>Q1015*H1015</f>
        <v>6.7591999999999999E-3</v>
      </c>
      <c r="S1015" s="146">
        <v>2.9000000000000001E-2</v>
      </c>
      <c r="T1015" s="147">
        <f>S1015*H1015</f>
        <v>0.13804</v>
      </c>
      <c r="AR1015" s="148" t="s">
        <v>191</v>
      </c>
      <c r="AT1015" s="148" t="s">
        <v>187</v>
      </c>
      <c r="AU1015" s="148" t="s">
        <v>92</v>
      </c>
      <c r="AY1015" s="17" t="s">
        <v>185</v>
      </c>
      <c r="BE1015" s="149">
        <f>IF(N1015="základní",J1015,0)</f>
        <v>0</v>
      </c>
      <c r="BF1015" s="149">
        <f>IF(N1015="snížená",J1015,0)</f>
        <v>0</v>
      </c>
      <c r="BG1015" s="149">
        <f>IF(N1015="zákl. přenesená",J1015,0)</f>
        <v>0</v>
      </c>
      <c r="BH1015" s="149">
        <f>IF(N1015="sníž. přenesená",J1015,0)</f>
        <v>0</v>
      </c>
      <c r="BI1015" s="149">
        <f>IF(N1015="nulová",J1015,0)</f>
        <v>0</v>
      </c>
      <c r="BJ1015" s="17" t="s">
        <v>92</v>
      </c>
      <c r="BK1015" s="149">
        <f>ROUND(I1015*H1015,2)</f>
        <v>0</v>
      </c>
      <c r="BL1015" s="17" t="s">
        <v>191</v>
      </c>
      <c r="BM1015" s="148" t="s">
        <v>1324</v>
      </c>
    </row>
    <row r="1016" spans="2:65" s="13" customFormat="1">
      <c r="B1016" s="168"/>
      <c r="D1016" s="151" t="s">
        <v>193</v>
      </c>
      <c r="E1016" s="169" t="s">
        <v>1</v>
      </c>
      <c r="F1016" s="170" t="s">
        <v>1325</v>
      </c>
      <c r="H1016" s="169" t="s">
        <v>1</v>
      </c>
      <c r="I1016" s="171"/>
      <c r="L1016" s="168"/>
      <c r="M1016" s="172"/>
      <c r="T1016" s="173"/>
      <c r="AT1016" s="169" t="s">
        <v>193</v>
      </c>
      <c r="AU1016" s="169" t="s">
        <v>92</v>
      </c>
      <c r="AV1016" s="13" t="s">
        <v>84</v>
      </c>
      <c r="AW1016" s="13" t="s">
        <v>32</v>
      </c>
      <c r="AX1016" s="13" t="s">
        <v>76</v>
      </c>
      <c r="AY1016" s="169" t="s">
        <v>185</v>
      </c>
    </row>
    <row r="1017" spans="2:65" s="12" customFormat="1">
      <c r="B1017" s="150"/>
      <c r="D1017" s="151" t="s">
        <v>193</v>
      </c>
      <c r="E1017" s="152" t="s">
        <v>1</v>
      </c>
      <c r="F1017" s="153" t="s">
        <v>1326</v>
      </c>
      <c r="H1017" s="154">
        <v>2.04</v>
      </c>
      <c r="I1017" s="155"/>
      <c r="L1017" s="150"/>
      <c r="M1017" s="156"/>
      <c r="T1017" s="157"/>
      <c r="AT1017" s="152" t="s">
        <v>193</v>
      </c>
      <c r="AU1017" s="152" t="s">
        <v>92</v>
      </c>
      <c r="AV1017" s="12" t="s">
        <v>92</v>
      </c>
      <c r="AW1017" s="12" t="s">
        <v>32</v>
      </c>
      <c r="AX1017" s="12" t="s">
        <v>76</v>
      </c>
      <c r="AY1017" s="152" t="s">
        <v>185</v>
      </c>
    </row>
    <row r="1018" spans="2:65" s="12" customFormat="1">
      <c r="B1018" s="150"/>
      <c r="D1018" s="151" t="s">
        <v>193</v>
      </c>
      <c r="E1018" s="152" t="s">
        <v>1</v>
      </c>
      <c r="F1018" s="153" t="s">
        <v>1327</v>
      </c>
      <c r="H1018" s="154">
        <v>2.72</v>
      </c>
      <c r="I1018" s="155"/>
      <c r="L1018" s="150"/>
      <c r="M1018" s="156"/>
      <c r="T1018" s="157"/>
      <c r="AT1018" s="152" t="s">
        <v>193</v>
      </c>
      <c r="AU1018" s="152" t="s">
        <v>92</v>
      </c>
      <c r="AV1018" s="12" t="s">
        <v>92</v>
      </c>
      <c r="AW1018" s="12" t="s">
        <v>32</v>
      </c>
      <c r="AX1018" s="12" t="s">
        <v>76</v>
      </c>
      <c r="AY1018" s="152" t="s">
        <v>185</v>
      </c>
    </row>
    <row r="1019" spans="2:65" s="14" customFormat="1">
      <c r="B1019" s="174"/>
      <c r="D1019" s="151" t="s">
        <v>193</v>
      </c>
      <c r="E1019" s="175" t="s">
        <v>1</v>
      </c>
      <c r="F1019" s="176" t="s">
        <v>265</v>
      </c>
      <c r="H1019" s="177">
        <v>4.76</v>
      </c>
      <c r="I1019" s="178"/>
      <c r="L1019" s="174"/>
      <c r="M1019" s="179"/>
      <c r="T1019" s="180"/>
      <c r="AT1019" s="175" t="s">
        <v>193</v>
      </c>
      <c r="AU1019" s="175" t="s">
        <v>92</v>
      </c>
      <c r="AV1019" s="14" t="s">
        <v>191</v>
      </c>
      <c r="AW1019" s="14" t="s">
        <v>32</v>
      </c>
      <c r="AX1019" s="14" t="s">
        <v>84</v>
      </c>
      <c r="AY1019" s="175" t="s">
        <v>185</v>
      </c>
    </row>
    <row r="1020" spans="2:65" s="1" customFormat="1" ht="24.2" customHeight="1">
      <c r="B1020" s="136"/>
      <c r="C1020" s="137" t="s">
        <v>1328</v>
      </c>
      <c r="D1020" s="137" t="s">
        <v>187</v>
      </c>
      <c r="E1020" s="138" t="s">
        <v>1329</v>
      </c>
      <c r="F1020" s="139" t="s">
        <v>1330</v>
      </c>
      <c r="G1020" s="140" t="s">
        <v>546</v>
      </c>
      <c r="H1020" s="141">
        <v>8.7200000000000006</v>
      </c>
      <c r="I1020" s="142"/>
      <c r="J1020" s="143">
        <f>ROUND(I1020*H1020,2)</f>
        <v>0</v>
      </c>
      <c r="K1020" s="139" t="s">
        <v>198</v>
      </c>
      <c r="L1020" s="32"/>
      <c r="M1020" s="144" t="s">
        <v>1</v>
      </c>
      <c r="N1020" s="145" t="s">
        <v>42</v>
      </c>
      <c r="P1020" s="146">
        <f>O1020*H1020</f>
        <v>0</v>
      </c>
      <c r="Q1020" s="146">
        <v>2.4399999999999999E-3</v>
      </c>
      <c r="R1020" s="146">
        <f>Q1020*H1020</f>
        <v>2.1276800000000002E-2</v>
      </c>
      <c r="S1020" s="146">
        <v>5.6000000000000001E-2</v>
      </c>
      <c r="T1020" s="147">
        <f>S1020*H1020</f>
        <v>0.48832000000000003</v>
      </c>
      <c r="AR1020" s="148" t="s">
        <v>191</v>
      </c>
      <c r="AT1020" s="148" t="s">
        <v>187</v>
      </c>
      <c r="AU1020" s="148" t="s">
        <v>92</v>
      </c>
      <c r="AY1020" s="17" t="s">
        <v>185</v>
      </c>
      <c r="BE1020" s="149">
        <f>IF(N1020="základní",J1020,0)</f>
        <v>0</v>
      </c>
      <c r="BF1020" s="149">
        <f>IF(N1020="snížená",J1020,0)</f>
        <v>0</v>
      </c>
      <c r="BG1020" s="149">
        <f>IF(N1020="zákl. přenesená",J1020,0)</f>
        <v>0</v>
      </c>
      <c r="BH1020" s="149">
        <f>IF(N1020="sníž. přenesená",J1020,0)</f>
        <v>0</v>
      </c>
      <c r="BI1020" s="149">
        <f>IF(N1020="nulová",J1020,0)</f>
        <v>0</v>
      </c>
      <c r="BJ1020" s="17" t="s">
        <v>92</v>
      </c>
      <c r="BK1020" s="149">
        <f>ROUND(I1020*H1020,2)</f>
        <v>0</v>
      </c>
      <c r="BL1020" s="17" t="s">
        <v>191</v>
      </c>
      <c r="BM1020" s="148" t="s">
        <v>1331</v>
      </c>
    </row>
    <row r="1021" spans="2:65" s="13" customFormat="1">
      <c r="B1021" s="168"/>
      <c r="D1021" s="151" t="s">
        <v>193</v>
      </c>
      <c r="E1021" s="169" t="s">
        <v>1</v>
      </c>
      <c r="F1021" s="170" t="s">
        <v>1332</v>
      </c>
      <c r="H1021" s="169" t="s">
        <v>1</v>
      </c>
      <c r="I1021" s="171"/>
      <c r="L1021" s="168"/>
      <c r="M1021" s="172"/>
      <c r="T1021" s="173"/>
      <c r="AT1021" s="169" t="s">
        <v>193</v>
      </c>
      <c r="AU1021" s="169" t="s">
        <v>92</v>
      </c>
      <c r="AV1021" s="13" t="s">
        <v>84</v>
      </c>
      <c r="AW1021" s="13" t="s">
        <v>32</v>
      </c>
      <c r="AX1021" s="13" t="s">
        <v>76</v>
      </c>
      <c r="AY1021" s="169" t="s">
        <v>185</v>
      </c>
    </row>
    <row r="1022" spans="2:65" s="12" customFormat="1">
      <c r="B1022" s="150"/>
      <c r="D1022" s="151" t="s">
        <v>193</v>
      </c>
      <c r="E1022" s="152" t="s">
        <v>1</v>
      </c>
      <c r="F1022" s="153" t="s">
        <v>1333</v>
      </c>
      <c r="H1022" s="154">
        <v>1.6</v>
      </c>
      <c r="I1022" s="155"/>
      <c r="L1022" s="150"/>
      <c r="M1022" s="156"/>
      <c r="T1022" s="157"/>
      <c r="AT1022" s="152" t="s">
        <v>193</v>
      </c>
      <c r="AU1022" s="152" t="s">
        <v>92</v>
      </c>
      <c r="AV1022" s="12" t="s">
        <v>92</v>
      </c>
      <c r="AW1022" s="12" t="s">
        <v>32</v>
      </c>
      <c r="AX1022" s="12" t="s">
        <v>76</v>
      </c>
      <c r="AY1022" s="152" t="s">
        <v>185</v>
      </c>
    </row>
    <row r="1023" spans="2:65" s="13" customFormat="1">
      <c r="B1023" s="168"/>
      <c r="D1023" s="151" t="s">
        <v>193</v>
      </c>
      <c r="E1023" s="169" t="s">
        <v>1</v>
      </c>
      <c r="F1023" s="170" t="s">
        <v>1334</v>
      </c>
      <c r="H1023" s="169" t="s">
        <v>1</v>
      </c>
      <c r="I1023" s="171"/>
      <c r="L1023" s="168"/>
      <c r="M1023" s="172"/>
      <c r="T1023" s="173"/>
      <c r="AT1023" s="169" t="s">
        <v>193</v>
      </c>
      <c r="AU1023" s="169" t="s">
        <v>92</v>
      </c>
      <c r="AV1023" s="13" t="s">
        <v>84</v>
      </c>
      <c r="AW1023" s="13" t="s">
        <v>32</v>
      </c>
      <c r="AX1023" s="13" t="s">
        <v>76</v>
      </c>
      <c r="AY1023" s="169" t="s">
        <v>185</v>
      </c>
    </row>
    <row r="1024" spans="2:65" s="12" customFormat="1">
      <c r="B1024" s="150"/>
      <c r="D1024" s="151" t="s">
        <v>193</v>
      </c>
      <c r="E1024" s="152" t="s">
        <v>1</v>
      </c>
      <c r="F1024" s="153" t="s">
        <v>1335</v>
      </c>
      <c r="H1024" s="154">
        <v>2.8</v>
      </c>
      <c r="I1024" s="155"/>
      <c r="L1024" s="150"/>
      <c r="M1024" s="156"/>
      <c r="T1024" s="157"/>
      <c r="AT1024" s="152" t="s">
        <v>193</v>
      </c>
      <c r="AU1024" s="152" t="s">
        <v>92</v>
      </c>
      <c r="AV1024" s="12" t="s">
        <v>92</v>
      </c>
      <c r="AW1024" s="12" t="s">
        <v>32</v>
      </c>
      <c r="AX1024" s="12" t="s">
        <v>76</v>
      </c>
      <c r="AY1024" s="152" t="s">
        <v>185</v>
      </c>
    </row>
    <row r="1025" spans="2:65" s="13" customFormat="1">
      <c r="B1025" s="168"/>
      <c r="D1025" s="151" t="s">
        <v>193</v>
      </c>
      <c r="E1025" s="169" t="s">
        <v>1</v>
      </c>
      <c r="F1025" s="170" t="s">
        <v>1336</v>
      </c>
      <c r="H1025" s="169" t="s">
        <v>1</v>
      </c>
      <c r="I1025" s="171"/>
      <c r="L1025" s="168"/>
      <c r="M1025" s="172"/>
      <c r="T1025" s="173"/>
      <c r="AT1025" s="169" t="s">
        <v>193</v>
      </c>
      <c r="AU1025" s="169" t="s">
        <v>92</v>
      </c>
      <c r="AV1025" s="13" t="s">
        <v>84</v>
      </c>
      <c r="AW1025" s="13" t="s">
        <v>32</v>
      </c>
      <c r="AX1025" s="13" t="s">
        <v>76</v>
      </c>
      <c r="AY1025" s="169" t="s">
        <v>185</v>
      </c>
    </row>
    <row r="1026" spans="2:65" s="12" customFormat="1">
      <c r="B1026" s="150"/>
      <c r="D1026" s="151" t="s">
        <v>193</v>
      </c>
      <c r="E1026" s="152" t="s">
        <v>1</v>
      </c>
      <c r="F1026" s="153" t="s">
        <v>1315</v>
      </c>
      <c r="H1026" s="154">
        <v>0.68</v>
      </c>
      <c r="I1026" s="155"/>
      <c r="L1026" s="150"/>
      <c r="M1026" s="156"/>
      <c r="T1026" s="157"/>
      <c r="AT1026" s="152" t="s">
        <v>193</v>
      </c>
      <c r="AU1026" s="152" t="s">
        <v>92</v>
      </c>
      <c r="AV1026" s="12" t="s">
        <v>92</v>
      </c>
      <c r="AW1026" s="12" t="s">
        <v>32</v>
      </c>
      <c r="AX1026" s="12" t="s">
        <v>76</v>
      </c>
      <c r="AY1026" s="152" t="s">
        <v>185</v>
      </c>
    </row>
    <row r="1027" spans="2:65" s="13" customFormat="1">
      <c r="B1027" s="168"/>
      <c r="D1027" s="151" t="s">
        <v>193</v>
      </c>
      <c r="E1027" s="169" t="s">
        <v>1</v>
      </c>
      <c r="F1027" s="170" t="s">
        <v>1337</v>
      </c>
      <c r="H1027" s="169" t="s">
        <v>1</v>
      </c>
      <c r="I1027" s="171"/>
      <c r="L1027" s="168"/>
      <c r="M1027" s="172"/>
      <c r="T1027" s="173"/>
      <c r="AT1027" s="169" t="s">
        <v>193</v>
      </c>
      <c r="AU1027" s="169" t="s">
        <v>92</v>
      </c>
      <c r="AV1027" s="13" t="s">
        <v>84</v>
      </c>
      <c r="AW1027" s="13" t="s">
        <v>32</v>
      </c>
      <c r="AX1027" s="13" t="s">
        <v>76</v>
      </c>
      <c r="AY1027" s="169" t="s">
        <v>185</v>
      </c>
    </row>
    <row r="1028" spans="2:65" s="12" customFormat="1">
      <c r="B1028" s="150"/>
      <c r="D1028" s="151" t="s">
        <v>193</v>
      </c>
      <c r="E1028" s="152" t="s">
        <v>1</v>
      </c>
      <c r="F1028" s="153" t="s">
        <v>1338</v>
      </c>
      <c r="H1028" s="154">
        <v>0.3</v>
      </c>
      <c r="I1028" s="155"/>
      <c r="L1028" s="150"/>
      <c r="M1028" s="156"/>
      <c r="T1028" s="157"/>
      <c r="AT1028" s="152" t="s">
        <v>193</v>
      </c>
      <c r="AU1028" s="152" t="s">
        <v>92</v>
      </c>
      <c r="AV1028" s="12" t="s">
        <v>92</v>
      </c>
      <c r="AW1028" s="12" t="s">
        <v>32</v>
      </c>
      <c r="AX1028" s="12" t="s">
        <v>76</v>
      </c>
      <c r="AY1028" s="152" t="s">
        <v>185</v>
      </c>
    </row>
    <row r="1029" spans="2:65" s="13" customFormat="1">
      <c r="B1029" s="168"/>
      <c r="D1029" s="151" t="s">
        <v>193</v>
      </c>
      <c r="E1029" s="169" t="s">
        <v>1</v>
      </c>
      <c r="F1029" s="170" t="s">
        <v>1339</v>
      </c>
      <c r="H1029" s="169" t="s">
        <v>1</v>
      </c>
      <c r="I1029" s="171"/>
      <c r="L1029" s="168"/>
      <c r="M1029" s="172"/>
      <c r="T1029" s="173"/>
      <c r="AT1029" s="169" t="s">
        <v>193</v>
      </c>
      <c r="AU1029" s="169" t="s">
        <v>92</v>
      </c>
      <c r="AV1029" s="13" t="s">
        <v>84</v>
      </c>
      <c r="AW1029" s="13" t="s">
        <v>32</v>
      </c>
      <c r="AX1029" s="13" t="s">
        <v>76</v>
      </c>
      <c r="AY1029" s="169" t="s">
        <v>185</v>
      </c>
    </row>
    <row r="1030" spans="2:65" s="12" customFormat="1">
      <c r="B1030" s="150"/>
      <c r="D1030" s="151" t="s">
        <v>193</v>
      </c>
      <c r="E1030" s="152" t="s">
        <v>1</v>
      </c>
      <c r="F1030" s="153" t="s">
        <v>1340</v>
      </c>
      <c r="H1030" s="154">
        <v>3.34</v>
      </c>
      <c r="I1030" s="155"/>
      <c r="L1030" s="150"/>
      <c r="M1030" s="156"/>
      <c r="T1030" s="157"/>
      <c r="AT1030" s="152" t="s">
        <v>193</v>
      </c>
      <c r="AU1030" s="152" t="s">
        <v>92</v>
      </c>
      <c r="AV1030" s="12" t="s">
        <v>92</v>
      </c>
      <c r="AW1030" s="12" t="s">
        <v>32</v>
      </c>
      <c r="AX1030" s="12" t="s">
        <v>76</v>
      </c>
      <c r="AY1030" s="152" t="s">
        <v>185</v>
      </c>
    </row>
    <row r="1031" spans="2:65" s="14" customFormat="1">
      <c r="B1031" s="174"/>
      <c r="D1031" s="151" t="s">
        <v>193</v>
      </c>
      <c r="E1031" s="175" t="s">
        <v>1</v>
      </c>
      <c r="F1031" s="176" t="s">
        <v>265</v>
      </c>
      <c r="H1031" s="177">
        <v>8.7200000000000006</v>
      </c>
      <c r="I1031" s="178"/>
      <c r="L1031" s="174"/>
      <c r="M1031" s="179"/>
      <c r="T1031" s="180"/>
      <c r="AT1031" s="175" t="s">
        <v>193</v>
      </c>
      <c r="AU1031" s="175" t="s">
        <v>92</v>
      </c>
      <c r="AV1031" s="14" t="s">
        <v>191</v>
      </c>
      <c r="AW1031" s="14" t="s">
        <v>32</v>
      </c>
      <c r="AX1031" s="14" t="s">
        <v>84</v>
      </c>
      <c r="AY1031" s="175" t="s">
        <v>185</v>
      </c>
    </row>
    <row r="1032" spans="2:65" s="1" customFormat="1" ht="24.2" customHeight="1">
      <c r="B1032" s="136"/>
      <c r="C1032" s="137" t="s">
        <v>1341</v>
      </c>
      <c r="D1032" s="137" t="s">
        <v>187</v>
      </c>
      <c r="E1032" s="138" t="s">
        <v>1342</v>
      </c>
      <c r="F1032" s="139" t="s">
        <v>1343</v>
      </c>
      <c r="G1032" s="140" t="s">
        <v>546</v>
      </c>
      <c r="H1032" s="141">
        <v>7</v>
      </c>
      <c r="I1032" s="142"/>
      <c r="J1032" s="143">
        <f>ROUND(I1032*H1032,2)</f>
        <v>0</v>
      </c>
      <c r="K1032" s="139" t="s">
        <v>198</v>
      </c>
      <c r="L1032" s="32"/>
      <c r="M1032" s="144" t="s">
        <v>1</v>
      </c>
      <c r="N1032" s="145" t="s">
        <v>42</v>
      </c>
      <c r="P1032" s="146">
        <f>O1032*H1032</f>
        <v>0</v>
      </c>
      <c r="Q1032" s="146">
        <v>2.81E-3</v>
      </c>
      <c r="R1032" s="146">
        <f>Q1032*H1032</f>
        <v>1.967E-2</v>
      </c>
      <c r="S1032" s="146">
        <v>6.9000000000000006E-2</v>
      </c>
      <c r="T1032" s="147">
        <f>S1032*H1032</f>
        <v>0.48300000000000004</v>
      </c>
      <c r="AR1032" s="148" t="s">
        <v>191</v>
      </c>
      <c r="AT1032" s="148" t="s">
        <v>187</v>
      </c>
      <c r="AU1032" s="148" t="s">
        <v>92</v>
      </c>
      <c r="AY1032" s="17" t="s">
        <v>185</v>
      </c>
      <c r="BE1032" s="149">
        <f>IF(N1032="základní",J1032,0)</f>
        <v>0</v>
      </c>
      <c r="BF1032" s="149">
        <f>IF(N1032="snížená",J1032,0)</f>
        <v>0</v>
      </c>
      <c r="BG1032" s="149">
        <f>IF(N1032="zákl. přenesená",J1032,0)</f>
        <v>0</v>
      </c>
      <c r="BH1032" s="149">
        <f>IF(N1032="sníž. přenesená",J1032,0)</f>
        <v>0</v>
      </c>
      <c r="BI1032" s="149">
        <f>IF(N1032="nulová",J1032,0)</f>
        <v>0</v>
      </c>
      <c r="BJ1032" s="17" t="s">
        <v>92</v>
      </c>
      <c r="BK1032" s="149">
        <f>ROUND(I1032*H1032,2)</f>
        <v>0</v>
      </c>
      <c r="BL1032" s="17" t="s">
        <v>191</v>
      </c>
      <c r="BM1032" s="148" t="s">
        <v>1344</v>
      </c>
    </row>
    <row r="1033" spans="2:65" s="13" customFormat="1">
      <c r="B1033" s="168"/>
      <c r="D1033" s="151" t="s">
        <v>193</v>
      </c>
      <c r="E1033" s="169" t="s">
        <v>1</v>
      </c>
      <c r="F1033" s="170" t="s">
        <v>1345</v>
      </c>
      <c r="H1033" s="169" t="s">
        <v>1</v>
      </c>
      <c r="I1033" s="171"/>
      <c r="L1033" s="168"/>
      <c r="M1033" s="172"/>
      <c r="T1033" s="173"/>
      <c r="AT1033" s="169" t="s">
        <v>193</v>
      </c>
      <c r="AU1033" s="169" t="s">
        <v>92</v>
      </c>
      <c r="AV1033" s="13" t="s">
        <v>84</v>
      </c>
      <c r="AW1033" s="13" t="s">
        <v>32</v>
      </c>
      <c r="AX1033" s="13" t="s">
        <v>76</v>
      </c>
      <c r="AY1033" s="169" t="s">
        <v>185</v>
      </c>
    </row>
    <row r="1034" spans="2:65" s="12" customFormat="1">
      <c r="B1034" s="150"/>
      <c r="D1034" s="151" t="s">
        <v>193</v>
      </c>
      <c r="E1034" s="152" t="s">
        <v>1</v>
      </c>
      <c r="F1034" s="153" t="s">
        <v>1346</v>
      </c>
      <c r="H1034" s="154">
        <v>7</v>
      </c>
      <c r="I1034" s="155"/>
      <c r="L1034" s="150"/>
      <c r="M1034" s="156"/>
      <c r="T1034" s="157"/>
      <c r="AT1034" s="152" t="s">
        <v>193</v>
      </c>
      <c r="AU1034" s="152" t="s">
        <v>92</v>
      </c>
      <c r="AV1034" s="12" t="s">
        <v>92</v>
      </c>
      <c r="AW1034" s="12" t="s">
        <v>32</v>
      </c>
      <c r="AX1034" s="12" t="s">
        <v>76</v>
      </c>
      <c r="AY1034" s="152" t="s">
        <v>185</v>
      </c>
    </row>
    <row r="1035" spans="2:65" s="14" customFormat="1">
      <c r="B1035" s="174"/>
      <c r="D1035" s="151" t="s">
        <v>193</v>
      </c>
      <c r="E1035" s="175" t="s">
        <v>1</v>
      </c>
      <c r="F1035" s="176" t="s">
        <v>265</v>
      </c>
      <c r="H1035" s="177">
        <v>7</v>
      </c>
      <c r="I1035" s="178"/>
      <c r="L1035" s="174"/>
      <c r="M1035" s="179"/>
      <c r="T1035" s="180"/>
      <c r="AT1035" s="175" t="s">
        <v>193</v>
      </c>
      <c r="AU1035" s="175" t="s">
        <v>92</v>
      </c>
      <c r="AV1035" s="14" t="s">
        <v>191</v>
      </c>
      <c r="AW1035" s="14" t="s">
        <v>32</v>
      </c>
      <c r="AX1035" s="14" t="s">
        <v>84</v>
      </c>
      <c r="AY1035" s="175" t="s">
        <v>185</v>
      </c>
    </row>
    <row r="1036" spans="2:65" s="1" customFormat="1" ht="37.9" customHeight="1">
      <c r="B1036" s="136"/>
      <c r="C1036" s="137" t="s">
        <v>1347</v>
      </c>
      <c r="D1036" s="137" t="s">
        <v>187</v>
      </c>
      <c r="E1036" s="138" t="s">
        <v>1348</v>
      </c>
      <c r="F1036" s="139" t="s">
        <v>1349</v>
      </c>
      <c r="G1036" s="140" t="s">
        <v>190</v>
      </c>
      <c r="H1036" s="141">
        <v>85.385999999999996</v>
      </c>
      <c r="I1036" s="142"/>
      <c r="J1036" s="143">
        <f>ROUND(I1036*H1036,2)</f>
        <v>0</v>
      </c>
      <c r="K1036" s="139" t="s">
        <v>198</v>
      </c>
      <c r="L1036" s="32"/>
      <c r="M1036" s="144" t="s">
        <v>1</v>
      </c>
      <c r="N1036" s="145" t="s">
        <v>42</v>
      </c>
      <c r="P1036" s="146">
        <f>O1036*H1036</f>
        <v>0</v>
      </c>
      <c r="Q1036" s="146">
        <v>0</v>
      </c>
      <c r="R1036" s="146">
        <f>Q1036*H1036</f>
        <v>0</v>
      </c>
      <c r="S1036" s="146">
        <v>0.02</v>
      </c>
      <c r="T1036" s="147">
        <f>S1036*H1036</f>
        <v>1.7077199999999999</v>
      </c>
      <c r="AR1036" s="148" t="s">
        <v>191</v>
      </c>
      <c r="AT1036" s="148" t="s">
        <v>187</v>
      </c>
      <c r="AU1036" s="148" t="s">
        <v>92</v>
      </c>
      <c r="AY1036" s="17" t="s">
        <v>185</v>
      </c>
      <c r="BE1036" s="149">
        <f>IF(N1036="základní",J1036,0)</f>
        <v>0</v>
      </c>
      <c r="BF1036" s="149">
        <f>IF(N1036="snížená",J1036,0)</f>
        <v>0</v>
      </c>
      <c r="BG1036" s="149">
        <f>IF(N1036="zákl. přenesená",J1036,0)</f>
        <v>0</v>
      </c>
      <c r="BH1036" s="149">
        <f>IF(N1036="sníž. přenesená",J1036,0)</f>
        <v>0</v>
      </c>
      <c r="BI1036" s="149">
        <f>IF(N1036="nulová",J1036,0)</f>
        <v>0</v>
      </c>
      <c r="BJ1036" s="17" t="s">
        <v>92</v>
      </c>
      <c r="BK1036" s="149">
        <f>ROUND(I1036*H1036,2)</f>
        <v>0</v>
      </c>
      <c r="BL1036" s="17" t="s">
        <v>191</v>
      </c>
      <c r="BM1036" s="148" t="s">
        <v>1350</v>
      </c>
    </row>
    <row r="1037" spans="2:65" s="13" customFormat="1">
      <c r="B1037" s="168"/>
      <c r="D1037" s="151" t="s">
        <v>193</v>
      </c>
      <c r="E1037" s="169" t="s">
        <v>1</v>
      </c>
      <c r="F1037" s="170" t="s">
        <v>1351</v>
      </c>
      <c r="H1037" s="169" t="s">
        <v>1</v>
      </c>
      <c r="I1037" s="171"/>
      <c r="L1037" s="168"/>
      <c r="M1037" s="172"/>
      <c r="T1037" s="173"/>
      <c r="AT1037" s="169" t="s">
        <v>193</v>
      </c>
      <c r="AU1037" s="169" t="s">
        <v>92</v>
      </c>
      <c r="AV1037" s="13" t="s">
        <v>84</v>
      </c>
      <c r="AW1037" s="13" t="s">
        <v>32</v>
      </c>
      <c r="AX1037" s="13" t="s">
        <v>76</v>
      </c>
      <c r="AY1037" s="169" t="s">
        <v>185</v>
      </c>
    </row>
    <row r="1038" spans="2:65" s="12" customFormat="1">
      <c r="B1038" s="150"/>
      <c r="D1038" s="151" t="s">
        <v>193</v>
      </c>
      <c r="E1038" s="152" t="s">
        <v>1</v>
      </c>
      <c r="F1038" s="153" t="s">
        <v>1352</v>
      </c>
      <c r="H1038" s="154">
        <v>29.184000000000001</v>
      </c>
      <c r="I1038" s="155"/>
      <c r="L1038" s="150"/>
      <c r="M1038" s="156"/>
      <c r="T1038" s="157"/>
      <c r="AT1038" s="152" t="s">
        <v>193</v>
      </c>
      <c r="AU1038" s="152" t="s">
        <v>92</v>
      </c>
      <c r="AV1038" s="12" t="s">
        <v>92</v>
      </c>
      <c r="AW1038" s="12" t="s">
        <v>32</v>
      </c>
      <c r="AX1038" s="12" t="s">
        <v>76</v>
      </c>
      <c r="AY1038" s="152" t="s">
        <v>185</v>
      </c>
    </row>
    <row r="1039" spans="2:65" s="12" customFormat="1">
      <c r="B1039" s="150"/>
      <c r="D1039" s="151" t="s">
        <v>193</v>
      </c>
      <c r="E1039" s="152" t="s">
        <v>1</v>
      </c>
      <c r="F1039" s="153" t="s">
        <v>1353</v>
      </c>
      <c r="H1039" s="154">
        <v>38.076000000000001</v>
      </c>
      <c r="I1039" s="155"/>
      <c r="L1039" s="150"/>
      <c r="M1039" s="156"/>
      <c r="T1039" s="157"/>
      <c r="AT1039" s="152" t="s">
        <v>193</v>
      </c>
      <c r="AU1039" s="152" t="s">
        <v>92</v>
      </c>
      <c r="AV1039" s="12" t="s">
        <v>92</v>
      </c>
      <c r="AW1039" s="12" t="s">
        <v>32</v>
      </c>
      <c r="AX1039" s="12" t="s">
        <v>76</v>
      </c>
      <c r="AY1039" s="152" t="s">
        <v>185</v>
      </c>
    </row>
    <row r="1040" spans="2:65" s="12" customFormat="1">
      <c r="B1040" s="150"/>
      <c r="D1040" s="151" t="s">
        <v>193</v>
      </c>
      <c r="E1040" s="152" t="s">
        <v>1</v>
      </c>
      <c r="F1040" s="153" t="s">
        <v>1354</v>
      </c>
      <c r="H1040" s="154">
        <v>8.2080000000000002</v>
      </c>
      <c r="I1040" s="155"/>
      <c r="L1040" s="150"/>
      <c r="M1040" s="156"/>
      <c r="T1040" s="157"/>
      <c r="AT1040" s="152" t="s">
        <v>193</v>
      </c>
      <c r="AU1040" s="152" t="s">
        <v>92</v>
      </c>
      <c r="AV1040" s="12" t="s">
        <v>92</v>
      </c>
      <c r="AW1040" s="12" t="s">
        <v>32</v>
      </c>
      <c r="AX1040" s="12" t="s">
        <v>76</v>
      </c>
      <c r="AY1040" s="152" t="s">
        <v>185</v>
      </c>
    </row>
    <row r="1041" spans="2:65" s="15" customFormat="1">
      <c r="B1041" s="181"/>
      <c r="D1041" s="151" t="s">
        <v>193</v>
      </c>
      <c r="E1041" s="182" t="s">
        <v>1</v>
      </c>
      <c r="F1041" s="183" t="s">
        <v>281</v>
      </c>
      <c r="H1041" s="184">
        <v>75.468000000000004</v>
      </c>
      <c r="I1041" s="185"/>
      <c r="L1041" s="181"/>
      <c r="M1041" s="186"/>
      <c r="T1041" s="187"/>
      <c r="AT1041" s="182" t="s">
        <v>193</v>
      </c>
      <c r="AU1041" s="182" t="s">
        <v>92</v>
      </c>
      <c r="AV1041" s="15" t="s">
        <v>111</v>
      </c>
      <c r="AW1041" s="15" t="s">
        <v>32</v>
      </c>
      <c r="AX1041" s="15" t="s">
        <v>76</v>
      </c>
      <c r="AY1041" s="182" t="s">
        <v>185</v>
      </c>
    </row>
    <row r="1042" spans="2:65" s="13" customFormat="1">
      <c r="B1042" s="168"/>
      <c r="D1042" s="151" t="s">
        <v>193</v>
      </c>
      <c r="E1042" s="169" t="s">
        <v>1</v>
      </c>
      <c r="F1042" s="170" t="s">
        <v>1355</v>
      </c>
      <c r="H1042" s="169" t="s">
        <v>1</v>
      </c>
      <c r="I1042" s="171"/>
      <c r="L1042" s="168"/>
      <c r="M1042" s="172"/>
      <c r="T1042" s="173"/>
      <c r="AT1042" s="169" t="s">
        <v>193</v>
      </c>
      <c r="AU1042" s="169" t="s">
        <v>92</v>
      </c>
      <c r="AV1042" s="13" t="s">
        <v>84</v>
      </c>
      <c r="AW1042" s="13" t="s">
        <v>32</v>
      </c>
      <c r="AX1042" s="13" t="s">
        <v>76</v>
      </c>
      <c r="AY1042" s="169" t="s">
        <v>185</v>
      </c>
    </row>
    <row r="1043" spans="2:65" s="12" customFormat="1">
      <c r="B1043" s="150"/>
      <c r="D1043" s="151" t="s">
        <v>193</v>
      </c>
      <c r="E1043" s="152" t="s">
        <v>1</v>
      </c>
      <c r="F1043" s="153" t="s">
        <v>1356</v>
      </c>
      <c r="H1043" s="154">
        <v>9.9179999999999993</v>
      </c>
      <c r="I1043" s="155"/>
      <c r="L1043" s="150"/>
      <c r="M1043" s="156"/>
      <c r="T1043" s="157"/>
      <c r="AT1043" s="152" t="s">
        <v>193</v>
      </c>
      <c r="AU1043" s="152" t="s">
        <v>92</v>
      </c>
      <c r="AV1043" s="12" t="s">
        <v>92</v>
      </c>
      <c r="AW1043" s="12" t="s">
        <v>32</v>
      </c>
      <c r="AX1043" s="12" t="s">
        <v>76</v>
      </c>
      <c r="AY1043" s="152" t="s">
        <v>185</v>
      </c>
    </row>
    <row r="1044" spans="2:65" s="15" customFormat="1">
      <c r="B1044" s="181"/>
      <c r="D1044" s="151" t="s">
        <v>193</v>
      </c>
      <c r="E1044" s="182" t="s">
        <v>1</v>
      </c>
      <c r="F1044" s="183" t="s">
        <v>281</v>
      </c>
      <c r="H1044" s="184">
        <v>9.9179999999999993</v>
      </c>
      <c r="I1044" s="185"/>
      <c r="L1044" s="181"/>
      <c r="M1044" s="186"/>
      <c r="T1044" s="187"/>
      <c r="AT1044" s="182" t="s">
        <v>193</v>
      </c>
      <c r="AU1044" s="182" t="s">
        <v>92</v>
      </c>
      <c r="AV1044" s="15" t="s">
        <v>111</v>
      </c>
      <c r="AW1044" s="15" t="s">
        <v>32</v>
      </c>
      <c r="AX1044" s="15" t="s">
        <v>76</v>
      </c>
      <c r="AY1044" s="182" t="s">
        <v>185</v>
      </c>
    </row>
    <row r="1045" spans="2:65" s="14" customFormat="1">
      <c r="B1045" s="174"/>
      <c r="D1045" s="151" t="s">
        <v>193</v>
      </c>
      <c r="E1045" s="175" t="s">
        <v>1</v>
      </c>
      <c r="F1045" s="176" t="s">
        <v>265</v>
      </c>
      <c r="H1045" s="177">
        <v>85.385999999999996</v>
      </c>
      <c r="I1045" s="178"/>
      <c r="L1045" s="174"/>
      <c r="M1045" s="179"/>
      <c r="T1045" s="180"/>
      <c r="AT1045" s="175" t="s">
        <v>193</v>
      </c>
      <c r="AU1045" s="175" t="s">
        <v>92</v>
      </c>
      <c r="AV1045" s="14" t="s">
        <v>191</v>
      </c>
      <c r="AW1045" s="14" t="s">
        <v>32</v>
      </c>
      <c r="AX1045" s="14" t="s">
        <v>84</v>
      </c>
      <c r="AY1045" s="175" t="s">
        <v>185</v>
      </c>
    </row>
    <row r="1046" spans="2:65" s="1" customFormat="1" ht="37.9" customHeight="1">
      <c r="B1046" s="136"/>
      <c r="C1046" s="137" t="s">
        <v>1357</v>
      </c>
      <c r="D1046" s="137" t="s">
        <v>187</v>
      </c>
      <c r="E1046" s="138" t="s">
        <v>1358</v>
      </c>
      <c r="F1046" s="139" t="s">
        <v>1359</v>
      </c>
      <c r="G1046" s="140" t="s">
        <v>190</v>
      </c>
      <c r="H1046" s="141">
        <v>77.400000000000006</v>
      </c>
      <c r="I1046" s="142"/>
      <c r="J1046" s="143">
        <f>ROUND(I1046*H1046,2)</f>
        <v>0</v>
      </c>
      <c r="K1046" s="139" t="s">
        <v>198</v>
      </c>
      <c r="L1046" s="32"/>
      <c r="M1046" s="144" t="s">
        <v>1</v>
      </c>
      <c r="N1046" s="145" t="s">
        <v>42</v>
      </c>
      <c r="P1046" s="146">
        <f>O1046*H1046</f>
        <v>0</v>
      </c>
      <c r="Q1046" s="146">
        <v>0</v>
      </c>
      <c r="R1046" s="146">
        <f>Q1046*H1046</f>
        <v>0</v>
      </c>
      <c r="S1046" s="146">
        <v>0.05</v>
      </c>
      <c r="T1046" s="147">
        <f>S1046*H1046</f>
        <v>3.8700000000000006</v>
      </c>
      <c r="AR1046" s="148" t="s">
        <v>191</v>
      </c>
      <c r="AT1046" s="148" t="s">
        <v>187</v>
      </c>
      <c r="AU1046" s="148" t="s">
        <v>92</v>
      </c>
      <c r="AY1046" s="17" t="s">
        <v>185</v>
      </c>
      <c r="BE1046" s="149">
        <f>IF(N1046="základní",J1046,0)</f>
        <v>0</v>
      </c>
      <c r="BF1046" s="149">
        <f>IF(N1046="snížená",J1046,0)</f>
        <v>0</v>
      </c>
      <c r="BG1046" s="149">
        <f>IF(N1046="zákl. přenesená",J1046,0)</f>
        <v>0</v>
      </c>
      <c r="BH1046" s="149">
        <f>IF(N1046="sníž. přenesená",J1046,0)</f>
        <v>0</v>
      </c>
      <c r="BI1046" s="149">
        <f>IF(N1046="nulová",J1046,0)</f>
        <v>0</v>
      </c>
      <c r="BJ1046" s="17" t="s">
        <v>92</v>
      </c>
      <c r="BK1046" s="149">
        <f>ROUND(I1046*H1046,2)</f>
        <v>0</v>
      </c>
      <c r="BL1046" s="17" t="s">
        <v>191</v>
      </c>
      <c r="BM1046" s="148" t="s">
        <v>1360</v>
      </c>
    </row>
    <row r="1047" spans="2:65" s="13" customFormat="1">
      <c r="B1047" s="168"/>
      <c r="D1047" s="151" t="s">
        <v>193</v>
      </c>
      <c r="E1047" s="169" t="s">
        <v>1</v>
      </c>
      <c r="F1047" s="170" t="s">
        <v>1361</v>
      </c>
      <c r="H1047" s="169" t="s">
        <v>1</v>
      </c>
      <c r="I1047" s="171"/>
      <c r="L1047" s="168"/>
      <c r="M1047" s="172"/>
      <c r="T1047" s="173"/>
      <c r="AT1047" s="169" t="s">
        <v>193</v>
      </c>
      <c r="AU1047" s="169" t="s">
        <v>92</v>
      </c>
      <c r="AV1047" s="13" t="s">
        <v>84</v>
      </c>
      <c r="AW1047" s="13" t="s">
        <v>32</v>
      </c>
      <c r="AX1047" s="13" t="s">
        <v>76</v>
      </c>
      <c r="AY1047" s="169" t="s">
        <v>185</v>
      </c>
    </row>
    <row r="1048" spans="2:65" s="13" customFormat="1">
      <c r="B1048" s="168"/>
      <c r="D1048" s="151" t="s">
        <v>193</v>
      </c>
      <c r="E1048" s="169" t="s">
        <v>1</v>
      </c>
      <c r="F1048" s="170" t="s">
        <v>421</v>
      </c>
      <c r="H1048" s="169" t="s">
        <v>1</v>
      </c>
      <c r="I1048" s="171"/>
      <c r="L1048" s="168"/>
      <c r="M1048" s="172"/>
      <c r="T1048" s="173"/>
      <c r="AT1048" s="169" t="s">
        <v>193</v>
      </c>
      <c r="AU1048" s="169" t="s">
        <v>92</v>
      </c>
      <c r="AV1048" s="13" t="s">
        <v>84</v>
      </c>
      <c r="AW1048" s="13" t="s">
        <v>32</v>
      </c>
      <c r="AX1048" s="13" t="s">
        <v>76</v>
      </c>
      <c r="AY1048" s="169" t="s">
        <v>185</v>
      </c>
    </row>
    <row r="1049" spans="2:65" s="12" customFormat="1">
      <c r="B1049" s="150"/>
      <c r="D1049" s="151" t="s">
        <v>193</v>
      </c>
      <c r="E1049" s="152" t="s">
        <v>1</v>
      </c>
      <c r="F1049" s="153" t="s">
        <v>1362</v>
      </c>
      <c r="H1049" s="154">
        <v>77.400000000000006</v>
      </c>
      <c r="I1049" s="155"/>
      <c r="L1049" s="150"/>
      <c r="M1049" s="156"/>
      <c r="T1049" s="157"/>
      <c r="AT1049" s="152" t="s">
        <v>193</v>
      </c>
      <c r="AU1049" s="152" t="s">
        <v>92</v>
      </c>
      <c r="AV1049" s="12" t="s">
        <v>92</v>
      </c>
      <c r="AW1049" s="12" t="s">
        <v>32</v>
      </c>
      <c r="AX1049" s="12" t="s">
        <v>84</v>
      </c>
      <c r="AY1049" s="152" t="s">
        <v>185</v>
      </c>
    </row>
    <row r="1050" spans="2:65" s="1" customFormat="1" ht="37.9" customHeight="1">
      <c r="B1050" s="136"/>
      <c r="C1050" s="137" t="s">
        <v>1363</v>
      </c>
      <c r="D1050" s="137" t="s">
        <v>187</v>
      </c>
      <c r="E1050" s="138" t="s">
        <v>1364</v>
      </c>
      <c r="F1050" s="139" t="s">
        <v>1365</v>
      </c>
      <c r="G1050" s="140" t="s">
        <v>190</v>
      </c>
      <c r="H1050" s="141">
        <v>840.5</v>
      </c>
      <c r="I1050" s="142"/>
      <c r="J1050" s="143">
        <f>ROUND(I1050*H1050,2)</f>
        <v>0</v>
      </c>
      <c r="K1050" s="139" t="s">
        <v>198</v>
      </c>
      <c r="L1050" s="32"/>
      <c r="M1050" s="144" t="s">
        <v>1</v>
      </c>
      <c r="N1050" s="145" t="s">
        <v>42</v>
      </c>
      <c r="P1050" s="146">
        <f>O1050*H1050</f>
        <v>0</v>
      </c>
      <c r="Q1050" s="146">
        <v>0</v>
      </c>
      <c r="R1050" s="146">
        <f>Q1050*H1050</f>
        <v>0</v>
      </c>
      <c r="S1050" s="146">
        <v>0.02</v>
      </c>
      <c r="T1050" s="147">
        <f>S1050*H1050</f>
        <v>16.809999999999999</v>
      </c>
      <c r="AR1050" s="148" t="s">
        <v>191</v>
      </c>
      <c r="AT1050" s="148" t="s">
        <v>187</v>
      </c>
      <c r="AU1050" s="148" t="s">
        <v>92</v>
      </c>
      <c r="AY1050" s="17" t="s">
        <v>185</v>
      </c>
      <c r="BE1050" s="149">
        <f>IF(N1050="základní",J1050,0)</f>
        <v>0</v>
      </c>
      <c r="BF1050" s="149">
        <f>IF(N1050="snížená",J1050,0)</f>
        <v>0</v>
      </c>
      <c r="BG1050" s="149">
        <f>IF(N1050="zákl. přenesená",J1050,0)</f>
        <v>0</v>
      </c>
      <c r="BH1050" s="149">
        <f>IF(N1050="sníž. přenesená",J1050,0)</f>
        <v>0</v>
      </c>
      <c r="BI1050" s="149">
        <f>IF(N1050="nulová",J1050,0)</f>
        <v>0</v>
      </c>
      <c r="BJ1050" s="17" t="s">
        <v>92</v>
      </c>
      <c r="BK1050" s="149">
        <f>ROUND(I1050*H1050,2)</f>
        <v>0</v>
      </c>
      <c r="BL1050" s="17" t="s">
        <v>191</v>
      </c>
      <c r="BM1050" s="148" t="s">
        <v>1366</v>
      </c>
    </row>
    <row r="1051" spans="2:65" s="13" customFormat="1">
      <c r="B1051" s="168"/>
      <c r="D1051" s="151" t="s">
        <v>193</v>
      </c>
      <c r="E1051" s="169" t="s">
        <v>1</v>
      </c>
      <c r="F1051" s="170" t="s">
        <v>634</v>
      </c>
      <c r="H1051" s="169" t="s">
        <v>1</v>
      </c>
      <c r="I1051" s="171"/>
      <c r="L1051" s="168"/>
      <c r="M1051" s="172"/>
      <c r="T1051" s="173"/>
      <c r="AT1051" s="169" t="s">
        <v>193</v>
      </c>
      <c r="AU1051" s="169" t="s">
        <v>92</v>
      </c>
      <c r="AV1051" s="13" t="s">
        <v>84</v>
      </c>
      <c r="AW1051" s="13" t="s">
        <v>32</v>
      </c>
      <c r="AX1051" s="13" t="s">
        <v>76</v>
      </c>
      <c r="AY1051" s="169" t="s">
        <v>185</v>
      </c>
    </row>
    <row r="1052" spans="2:65" s="12" customFormat="1">
      <c r="B1052" s="150"/>
      <c r="D1052" s="151" t="s">
        <v>193</v>
      </c>
      <c r="E1052" s="152" t="s">
        <v>1</v>
      </c>
      <c r="F1052" s="153" t="s">
        <v>644</v>
      </c>
      <c r="H1052" s="154">
        <v>15.6</v>
      </c>
      <c r="I1052" s="155"/>
      <c r="L1052" s="150"/>
      <c r="M1052" s="156"/>
      <c r="T1052" s="157"/>
      <c r="AT1052" s="152" t="s">
        <v>193</v>
      </c>
      <c r="AU1052" s="152" t="s">
        <v>92</v>
      </c>
      <c r="AV1052" s="12" t="s">
        <v>92</v>
      </c>
      <c r="AW1052" s="12" t="s">
        <v>32</v>
      </c>
      <c r="AX1052" s="12" t="s">
        <v>76</v>
      </c>
      <c r="AY1052" s="152" t="s">
        <v>185</v>
      </c>
    </row>
    <row r="1053" spans="2:65" s="15" customFormat="1">
      <c r="B1053" s="181"/>
      <c r="D1053" s="151" t="s">
        <v>193</v>
      </c>
      <c r="E1053" s="182" t="s">
        <v>1</v>
      </c>
      <c r="F1053" s="183" t="s">
        <v>281</v>
      </c>
      <c r="H1053" s="184">
        <v>15.6</v>
      </c>
      <c r="I1053" s="185"/>
      <c r="L1053" s="181"/>
      <c r="M1053" s="186"/>
      <c r="T1053" s="187"/>
      <c r="AT1053" s="182" t="s">
        <v>193</v>
      </c>
      <c r="AU1053" s="182" t="s">
        <v>92</v>
      </c>
      <c r="AV1053" s="15" t="s">
        <v>111</v>
      </c>
      <c r="AW1053" s="15" t="s">
        <v>32</v>
      </c>
      <c r="AX1053" s="15" t="s">
        <v>76</v>
      </c>
      <c r="AY1053" s="182" t="s">
        <v>185</v>
      </c>
    </row>
    <row r="1054" spans="2:65" s="13" customFormat="1">
      <c r="B1054" s="168"/>
      <c r="D1054" s="151" t="s">
        <v>193</v>
      </c>
      <c r="E1054" s="169" t="s">
        <v>1</v>
      </c>
      <c r="F1054" s="170" t="s">
        <v>636</v>
      </c>
      <c r="H1054" s="169" t="s">
        <v>1</v>
      </c>
      <c r="I1054" s="171"/>
      <c r="L1054" s="168"/>
      <c r="M1054" s="172"/>
      <c r="T1054" s="173"/>
      <c r="AT1054" s="169" t="s">
        <v>193</v>
      </c>
      <c r="AU1054" s="169" t="s">
        <v>92</v>
      </c>
      <c r="AV1054" s="13" t="s">
        <v>84</v>
      </c>
      <c r="AW1054" s="13" t="s">
        <v>32</v>
      </c>
      <c r="AX1054" s="13" t="s">
        <v>76</v>
      </c>
      <c r="AY1054" s="169" t="s">
        <v>185</v>
      </c>
    </row>
    <row r="1055" spans="2:65" s="12" customFormat="1">
      <c r="B1055" s="150"/>
      <c r="D1055" s="151" t="s">
        <v>193</v>
      </c>
      <c r="E1055" s="152" t="s">
        <v>1</v>
      </c>
      <c r="F1055" s="153" t="s">
        <v>258</v>
      </c>
      <c r="H1055" s="154">
        <v>21.8</v>
      </c>
      <c r="I1055" s="155"/>
      <c r="L1055" s="150"/>
      <c r="M1055" s="156"/>
      <c r="T1055" s="157"/>
      <c r="AT1055" s="152" t="s">
        <v>193</v>
      </c>
      <c r="AU1055" s="152" t="s">
        <v>92</v>
      </c>
      <c r="AV1055" s="12" t="s">
        <v>92</v>
      </c>
      <c r="AW1055" s="12" t="s">
        <v>32</v>
      </c>
      <c r="AX1055" s="12" t="s">
        <v>76</v>
      </c>
      <c r="AY1055" s="152" t="s">
        <v>185</v>
      </c>
    </row>
    <row r="1056" spans="2:65" s="12" customFormat="1" ht="22.5">
      <c r="B1056" s="150"/>
      <c r="D1056" s="151" t="s">
        <v>193</v>
      </c>
      <c r="E1056" s="152" t="s">
        <v>1</v>
      </c>
      <c r="F1056" s="153" t="s">
        <v>1367</v>
      </c>
      <c r="H1056" s="154">
        <v>260.5</v>
      </c>
      <c r="I1056" s="155"/>
      <c r="L1056" s="150"/>
      <c r="M1056" s="156"/>
      <c r="T1056" s="157"/>
      <c r="AT1056" s="152" t="s">
        <v>193</v>
      </c>
      <c r="AU1056" s="152" t="s">
        <v>92</v>
      </c>
      <c r="AV1056" s="12" t="s">
        <v>92</v>
      </c>
      <c r="AW1056" s="12" t="s">
        <v>32</v>
      </c>
      <c r="AX1056" s="12" t="s">
        <v>76</v>
      </c>
      <c r="AY1056" s="152" t="s">
        <v>185</v>
      </c>
    </row>
    <row r="1057" spans="2:65" s="12" customFormat="1" ht="22.5">
      <c r="B1057" s="150"/>
      <c r="D1057" s="151" t="s">
        <v>193</v>
      </c>
      <c r="E1057" s="152" t="s">
        <v>1</v>
      </c>
      <c r="F1057" s="153" t="s">
        <v>1368</v>
      </c>
      <c r="H1057" s="154">
        <v>258.3</v>
      </c>
      <c r="I1057" s="155"/>
      <c r="L1057" s="150"/>
      <c r="M1057" s="156"/>
      <c r="T1057" s="157"/>
      <c r="AT1057" s="152" t="s">
        <v>193</v>
      </c>
      <c r="AU1057" s="152" t="s">
        <v>92</v>
      </c>
      <c r="AV1057" s="12" t="s">
        <v>92</v>
      </c>
      <c r="AW1057" s="12" t="s">
        <v>32</v>
      </c>
      <c r="AX1057" s="12" t="s">
        <v>76</v>
      </c>
      <c r="AY1057" s="152" t="s">
        <v>185</v>
      </c>
    </row>
    <row r="1058" spans="2:65" s="15" customFormat="1">
      <c r="B1058" s="181"/>
      <c r="D1058" s="151" t="s">
        <v>193</v>
      </c>
      <c r="E1058" s="182" t="s">
        <v>1</v>
      </c>
      <c r="F1058" s="183" t="s">
        <v>281</v>
      </c>
      <c r="H1058" s="184">
        <v>540.6</v>
      </c>
      <c r="I1058" s="185"/>
      <c r="L1058" s="181"/>
      <c r="M1058" s="186"/>
      <c r="T1058" s="187"/>
      <c r="AT1058" s="182" t="s">
        <v>193</v>
      </c>
      <c r="AU1058" s="182" t="s">
        <v>92</v>
      </c>
      <c r="AV1058" s="15" t="s">
        <v>111</v>
      </c>
      <c r="AW1058" s="15" t="s">
        <v>32</v>
      </c>
      <c r="AX1058" s="15" t="s">
        <v>76</v>
      </c>
      <c r="AY1058" s="182" t="s">
        <v>185</v>
      </c>
    </row>
    <row r="1059" spans="2:65" s="13" customFormat="1">
      <c r="B1059" s="168"/>
      <c r="D1059" s="151" t="s">
        <v>193</v>
      </c>
      <c r="E1059" s="169" t="s">
        <v>1</v>
      </c>
      <c r="F1059" s="170" t="s">
        <v>638</v>
      </c>
      <c r="H1059" s="169" t="s">
        <v>1</v>
      </c>
      <c r="I1059" s="171"/>
      <c r="L1059" s="168"/>
      <c r="M1059" s="172"/>
      <c r="T1059" s="173"/>
      <c r="AT1059" s="169" t="s">
        <v>193</v>
      </c>
      <c r="AU1059" s="169" t="s">
        <v>92</v>
      </c>
      <c r="AV1059" s="13" t="s">
        <v>84</v>
      </c>
      <c r="AW1059" s="13" t="s">
        <v>32</v>
      </c>
      <c r="AX1059" s="13" t="s">
        <v>76</v>
      </c>
      <c r="AY1059" s="169" t="s">
        <v>185</v>
      </c>
    </row>
    <row r="1060" spans="2:65" s="12" customFormat="1">
      <c r="B1060" s="150"/>
      <c r="D1060" s="151" t="s">
        <v>193</v>
      </c>
      <c r="E1060" s="152" t="s">
        <v>1</v>
      </c>
      <c r="F1060" s="153" t="s">
        <v>1369</v>
      </c>
      <c r="H1060" s="154">
        <v>231.3</v>
      </c>
      <c r="I1060" s="155"/>
      <c r="L1060" s="150"/>
      <c r="M1060" s="156"/>
      <c r="T1060" s="157"/>
      <c r="AT1060" s="152" t="s">
        <v>193</v>
      </c>
      <c r="AU1060" s="152" t="s">
        <v>92</v>
      </c>
      <c r="AV1060" s="12" t="s">
        <v>92</v>
      </c>
      <c r="AW1060" s="12" t="s">
        <v>32</v>
      </c>
      <c r="AX1060" s="12" t="s">
        <v>76</v>
      </c>
      <c r="AY1060" s="152" t="s">
        <v>185</v>
      </c>
    </row>
    <row r="1061" spans="2:65" s="12" customFormat="1">
      <c r="B1061" s="150"/>
      <c r="D1061" s="151" t="s">
        <v>193</v>
      </c>
      <c r="E1061" s="152" t="s">
        <v>1</v>
      </c>
      <c r="F1061" s="153" t="s">
        <v>1370</v>
      </c>
      <c r="H1061" s="154">
        <v>33.4</v>
      </c>
      <c r="I1061" s="155"/>
      <c r="L1061" s="150"/>
      <c r="M1061" s="156"/>
      <c r="T1061" s="157"/>
      <c r="AT1061" s="152" t="s">
        <v>193</v>
      </c>
      <c r="AU1061" s="152" t="s">
        <v>92</v>
      </c>
      <c r="AV1061" s="12" t="s">
        <v>92</v>
      </c>
      <c r="AW1061" s="12" t="s">
        <v>32</v>
      </c>
      <c r="AX1061" s="12" t="s">
        <v>76</v>
      </c>
      <c r="AY1061" s="152" t="s">
        <v>185</v>
      </c>
    </row>
    <row r="1062" spans="2:65" s="12" customFormat="1">
      <c r="B1062" s="150"/>
      <c r="D1062" s="151" t="s">
        <v>193</v>
      </c>
      <c r="E1062" s="152" t="s">
        <v>1</v>
      </c>
      <c r="F1062" s="153" t="s">
        <v>1371</v>
      </c>
      <c r="H1062" s="154">
        <v>19.600000000000001</v>
      </c>
      <c r="I1062" s="155"/>
      <c r="L1062" s="150"/>
      <c r="M1062" s="156"/>
      <c r="T1062" s="157"/>
      <c r="AT1062" s="152" t="s">
        <v>193</v>
      </c>
      <c r="AU1062" s="152" t="s">
        <v>92</v>
      </c>
      <c r="AV1062" s="12" t="s">
        <v>92</v>
      </c>
      <c r="AW1062" s="12" t="s">
        <v>32</v>
      </c>
      <c r="AX1062" s="12" t="s">
        <v>76</v>
      </c>
      <c r="AY1062" s="152" t="s">
        <v>185</v>
      </c>
    </row>
    <row r="1063" spans="2:65" s="15" customFormat="1">
      <c r="B1063" s="181"/>
      <c r="D1063" s="151" t="s">
        <v>193</v>
      </c>
      <c r="E1063" s="182" t="s">
        <v>1</v>
      </c>
      <c r="F1063" s="183" t="s">
        <v>281</v>
      </c>
      <c r="H1063" s="184">
        <v>284.3</v>
      </c>
      <c r="I1063" s="185"/>
      <c r="L1063" s="181"/>
      <c r="M1063" s="186"/>
      <c r="T1063" s="187"/>
      <c r="AT1063" s="182" t="s">
        <v>193</v>
      </c>
      <c r="AU1063" s="182" t="s">
        <v>92</v>
      </c>
      <c r="AV1063" s="15" t="s">
        <v>111</v>
      </c>
      <c r="AW1063" s="15" t="s">
        <v>32</v>
      </c>
      <c r="AX1063" s="15" t="s">
        <v>76</v>
      </c>
      <c r="AY1063" s="182" t="s">
        <v>185</v>
      </c>
    </row>
    <row r="1064" spans="2:65" s="14" customFormat="1">
      <c r="B1064" s="174"/>
      <c r="D1064" s="151" t="s">
        <v>193</v>
      </c>
      <c r="E1064" s="175" t="s">
        <v>1</v>
      </c>
      <c r="F1064" s="176" t="s">
        <v>265</v>
      </c>
      <c r="H1064" s="177">
        <v>840.5</v>
      </c>
      <c r="I1064" s="178"/>
      <c r="L1064" s="174"/>
      <c r="M1064" s="179"/>
      <c r="T1064" s="180"/>
      <c r="AT1064" s="175" t="s">
        <v>193</v>
      </c>
      <c r="AU1064" s="175" t="s">
        <v>92</v>
      </c>
      <c r="AV1064" s="14" t="s">
        <v>191</v>
      </c>
      <c r="AW1064" s="14" t="s">
        <v>32</v>
      </c>
      <c r="AX1064" s="14" t="s">
        <v>84</v>
      </c>
      <c r="AY1064" s="175" t="s">
        <v>185</v>
      </c>
    </row>
    <row r="1065" spans="2:65" s="1" customFormat="1" ht="44.25" customHeight="1">
      <c r="B1065" s="136"/>
      <c r="C1065" s="137" t="s">
        <v>1372</v>
      </c>
      <c r="D1065" s="137" t="s">
        <v>187</v>
      </c>
      <c r="E1065" s="138" t="s">
        <v>1373</v>
      </c>
      <c r="F1065" s="139" t="s">
        <v>1374</v>
      </c>
      <c r="G1065" s="140" t="s">
        <v>190</v>
      </c>
      <c r="H1065" s="141">
        <v>2301.8760000000002</v>
      </c>
      <c r="I1065" s="142"/>
      <c r="J1065" s="143">
        <f>ROUND(I1065*H1065,2)</f>
        <v>0</v>
      </c>
      <c r="K1065" s="139" t="s">
        <v>198</v>
      </c>
      <c r="L1065" s="32"/>
      <c r="M1065" s="144" t="s">
        <v>1</v>
      </c>
      <c r="N1065" s="145" t="s">
        <v>42</v>
      </c>
      <c r="P1065" s="146">
        <f>O1065*H1065</f>
        <v>0</v>
      </c>
      <c r="Q1065" s="146">
        <v>0</v>
      </c>
      <c r="R1065" s="146">
        <f>Q1065*H1065</f>
        <v>0</v>
      </c>
      <c r="S1065" s="146">
        <v>0.02</v>
      </c>
      <c r="T1065" s="147">
        <f>S1065*H1065</f>
        <v>46.037520000000008</v>
      </c>
      <c r="AR1065" s="148" t="s">
        <v>191</v>
      </c>
      <c r="AT1065" s="148" t="s">
        <v>187</v>
      </c>
      <c r="AU1065" s="148" t="s">
        <v>92</v>
      </c>
      <c r="AY1065" s="17" t="s">
        <v>185</v>
      </c>
      <c r="BE1065" s="149">
        <f>IF(N1065="základní",J1065,0)</f>
        <v>0</v>
      </c>
      <c r="BF1065" s="149">
        <f>IF(N1065="snížená",J1065,0)</f>
        <v>0</v>
      </c>
      <c r="BG1065" s="149">
        <f>IF(N1065="zákl. přenesená",J1065,0)</f>
        <v>0</v>
      </c>
      <c r="BH1065" s="149">
        <f>IF(N1065="sníž. přenesená",J1065,0)</f>
        <v>0</v>
      </c>
      <c r="BI1065" s="149">
        <f>IF(N1065="nulová",J1065,0)</f>
        <v>0</v>
      </c>
      <c r="BJ1065" s="17" t="s">
        <v>92</v>
      </c>
      <c r="BK1065" s="149">
        <f>ROUND(I1065*H1065,2)</f>
        <v>0</v>
      </c>
      <c r="BL1065" s="17" t="s">
        <v>191</v>
      </c>
      <c r="BM1065" s="148" t="s">
        <v>1375</v>
      </c>
    </row>
    <row r="1066" spans="2:65" s="13" customFormat="1">
      <c r="B1066" s="168"/>
      <c r="D1066" s="151" t="s">
        <v>193</v>
      </c>
      <c r="E1066" s="169" t="s">
        <v>1</v>
      </c>
      <c r="F1066" s="170" t="s">
        <v>1376</v>
      </c>
      <c r="H1066" s="169" t="s">
        <v>1</v>
      </c>
      <c r="I1066" s="171"/>
      <c r="L1066" s="168"/>
      <c r="M1066" s="172"/>
      <c r="T1066" s="173"/>
      <c r="AT1066" s="169" t="s">
        <v>193</v>
      </c>
      <c r="AU1066" s="169" t="s">
        <v>92</v>
      </c>
      <c r="AV1066" s="13" t="s">
        <v>84</v>
      </c>
      <c r="AW1066" s="13" t="s">
        <v>32</v>
      </c>
      <c r="AX1066" s="13" t="s">
        <v>76</v>
      </c>
      <c r="AY1066" s="169" t="s">
        <v>185</v>
      </c>
    </row>
    <row r="1067" spans="2:65" s="13" customFormat="1">
      <c r="B1067" s="168"/>
      <c r="D1067" s="151" t="s">
        <v>193</v>
      </c>
      <c r="E1067" s="169" t="s">
        <v>1</v>
      </c>
      <c r="F1067" s="170" t="s">
        <v>1377</v>
      </c>
      <c r="H1067" s="169" t="s">
        <v>1</v>
      </c>
      <c r="I1067" s="171"/>
      <c r="L1067" s="168"/>
      <c r="M1067" s="172"/>
      <c r="T1067" s="173"/>
      <c r="AT1067" s="169" t="s">
        <v>193</v>
      </c>
      <c r="AU1067" s="169" t="s">
        <v>92</v>
      </c>
      <c r="AV1067" s="13" t="s">
        <v>84</v>
      </c>
      <c r="AW1067" s="13" t="s">
        <v>32</v>
      </c>
      <c r="AX1067" s="13" t="s">
        <v>76</v>
      </c>
      <c r="AY1067" s="169" t="s">
        <v>185</v>
      </c>
    </row>
    <row r="1068" spans="2:65" s="12" customFormat="1" ht="22.5">
      <c r="B1068" s="150"/>
      <c r="D1068" s="151" t="s">
        <v>193</v>
      </c>
      <c r="E1068" s="152" t="s">
        <v>1</v>
      </c>
      <c r="F1068" s="153" t="s">
        <v>1378</v>
      </c>
      <c r="H1068" s="154">
        <v>116.843</v>
      </c>
      <c r="I1068" s="155"/>
      <c r="L1068" s="150"/>
      <c r="M1068" s="156"/>
      <c r="T1068" s="157"/>
      <c r="AT1068" s="152" t="s">
        <v>193</v>
      </c>
      <c r="AU1068" s="152" t="s">
        <v>92</v>
      </c>
      <c r="AV1068" s="12" t="s">
        <v>92</v>
      </c>
      <c r="AW1068" s="12" t="s">
        <v>32</v>
      </c>
      <c r="AX1068" s="12" t="s">
        <v>76</v>
      </c>
      <c r="AY1068" s="152" t="s">
        <v>185</v>
      </c>
    </row>
    <row r="1069" spans="2:65" s="12" customFormat="1">
      <c r="B1069" s="150"/>
      <c r="D1069" s="151" t="s">
        <v>193</v>
      </c>
      <c r="E1069" s="152" t="s">
        <v>1</v>
      </c>
      <c r="F1069" s="153" t="s">
        <v>1379</v>
      </c>
      <c r="H1069" s="154">
        <v>56.393999999999998</v>
      </c>
      <c r="I1069" s="155"/>
      <c r="L1069" s="150"/>
      <c r="M1069" s="156"/>
      <c r="T1069" s="157"/>
      <c r="AT1069" s="152" t="s">
        <v>193</v>
      </c>
      <c r="AU1069" s="152" t="s">
        <v>92</v>
      </c>
      <c r="AV1069" s="12" t="s">
        <v>92</v>
      </c>
      <c r="AW1069" s="12" t="s">
        <v>32</v>
      </c>
      <c r="AX1069" s="12" t="s">
        <v>76</v>
      </c>
      <c r="AY1069" s="152" t="s">
        <v>185</v>
      </c>
    </row>
    <row r="1070" spans="2:65" s="12" customFormat="1">
      <c r="B1070" s="150"/>
      <c r="D1070" s="151" t="s">
        <v>193</v>
      </c>
      <c r="E1070" s="152" t="s">
        <v>1</v>
      </c>
      <c r="F1070" s="153" t="s">
        <v>1380</v>
      </c>
      <c r="H1070" s="154">
        <v>70.536000000000001</v>
      </c>
      <c r="I1070" s="155"/>
      <c r="L1070" s="150"/>
      <c r="M1070" s="156"/>
      <c r="T1070" s="157"/>
      <c r="AT1070" s="152" t="s">
        <v>193</v>
      </c>
      <c r="AU1070" s="152" t="s">
        <v>92</v>
      </c>
      <c r="AV1070" s="12" t="s">
        <v>92</v>
      </c>
      <c r="AW1070" s="12" t="s">
        <v>32</v>
      </c>
      <c r="AX1070" s="12" t="s">
        <v>76</v>
      </c>
      <c r="AY1070" s="152" t="s">
        <v>185</v>
      </c>
    </row>
    <row r="1071" spans="2:65" s="12" customFormat="1">
      <c r="B1071" s="150"/>
      <c r="D1071" s="151" t="s">
        <v>193</v>
      </c>
      <c r="E1071" s="152" t="s">
        <v>1</v>
      </c>
      <c r="F1071" s="153" t="s">
        <v>1381</v>
      </c>
      <c r="H1071" s="154">
        <v>46.764000000000003</v>
      </c>
      <c r="I1071" s="155"/>
      <c r="L1071" s="150"/>
      <c r="M1071" s="156"/>
      <c r="T1071" s="157"/>
      <c r="AT1071" s="152" t="s">
        <v>193</v>
      </c>
      <c r="AU1071" s="152" t="s">
        <v>92</v>
      </c>
      <c r="AV1071" s="12" t="s">
        <v>92</v>
      </c>
      <c r="AW1071" s="12" t="s">
        <v>32</v>
      </c>
      <c r="AX1071" s="12" t="s">
        <v>76</v>
      </c>
      <c r="AY1071" s="152" t="s">
        <v>185</v>
      </c>
    </row>
    <row r="1072" spans="2:65" s="12" customFormat="1">
      <c r="B1072" s="150"/>
      <c r="D1072" s="151" t="s">
        <v>193</v>
      </c>
      <c r="E1072" s="152" t="s">
        <v>1</v>
      </c>
      <c r="F1072" s="153" t="s">
        <v>1382</v>
      </c>
      <c r="H1072" s="154">
        <v>45.795999999999999</v>
      </c>
      <c r="I1072" s="155"/>
      <c r="L1072" s="150"/>
      <c r="M1072" s="156"/>
      <c r="T1072" s="157"/>
      <c r="AT1072" s="152" t="s">
        <v>193</v>
      </c>
      <c r="AU1072" s="152" t="s">
        <v>92</v>
      </c>
      <c r="AV1072" s="12" t="s">
        <v>92</v>
      </c>
      <c r="AW1072" s="12" t="s">
        <v>32</v>
      </c>
      <c r="AX1072" s="12" t="s">
        <v>76</v>
      </c>
      <c r="AY1072" s="152" t="s">
        <v>185</v>
      </c>
    </row>
    <row r="1073" spans="2:51" s="12" customFormat="1">
      <c r="B1073" s="150"/>
      <c r="D1073" s="151" t="s">
        <v>193</v>
      </c>
      <c r="E1073" s="152" t="s">
        <v>1</v>
      </c>
      <c r="F1073" s="153" t="s">
        <v>1383</v>
      </c>
      <c r="H1073" s="154">
        <v>-1.5409999999999999</v>
      </c>
      <c r="I1073" s="155"/>
      <c r="L1073" s="150"/>
      <c r="M1073" s="156"/>
      <c r="T1073" s="157"/>
      <c r="AT1073" s="152" t="s">
        <v>193</v>
      </c>
      <c r="AU1073" s="152" t="s">
        <v>92</v>
      </c>
      <c r="AV1073" s="12" t="s">
        <v>92</v>
      </c>
      <c r="AW1073" s="12" t="s">
        <v>32</v>
      </c>
      <c r="AX1073" s="12" t="s">
        <v>76</v>
      </c>
      <c r="AY1073" s="152" t="s">
        <v>185</v>
      </c>
    </row>
    <row r="1074" spans="2:51" s="12" customFormat="1" ht="22.5">
      <c r="B1074" s="150"/>
      <c r="D1074" s="151" t="s">
        <v>193</v>
      </c>
      <c r="E1074" s="152" t="s">
        <v>1</v>
      </c>
      <c r="F1074" s="153" t="s">
        <v>1384</v>
      </c>
      <c r="H1074" s="154">
        <v>40.029000000000003</v>
      </c>
      <c r="I1074" s="155"/>
      <c r="L1074" s="150"/>
      <c r="M1074" s="156"/>
      <c r="T1074" s="157"/>
      <c r="AT1074" s="152" t="s">
        <v>193</v>
      </c>
      <c r="AU1074" s="152" t="s">
        <v>92</v>
      </c>
      <c r="AV1074" s="12" t="s">
        <v>92</v>
      </c>
      <c r="AW1074" s="12" t="s">
        <v>32</v>
      </c>
      <c r="AX1074" s="12" t="s">
        <v>76</v>
      </c>
      <c r="AY1074" s="152" t="s">
        <v>185</v>
      </c>
    </row>
    <row r="1075" spans="2:51" s="12" customFormat="1">
      <c r="B1075" s="150"/>
      <c r="D1075" s="151" t="s">
        <v>193</v>
      </c>
      <c r="E1075" s="152" t="s">
        <v>1</v>
      </c>
      <c r="F1075" s="153" t="s">
        <v>1385</v>
      </c>
      <c r="H1075" s="154">
        <v>8.734</v>
      </c>
      <c r="I1075" s="155"/>
      <c r="L1075" s="150"/>
      <c r="M1075" s="156"/>
      <c r="T1075" s="157"/>
      <c r="AT1075" s="152" t="s">
        <v>193</v>
      </c>
      <c r="AU1075" s="152" t="s">
        <v>92</v>
      </c>
      <c r="AV1075" s="12" t="s">
        <v>92</v>
      </c>
      <c r="AW1075" s="12" t="s">
        <v>32</v>
      </c>
      <c r="AX1075" s="12" t="s">
        <v>76</v>
      </c>
      <c r="AY1075" s="152" t="s">
        <v>185</v>
      </c>
    </row>
    <row r="1076" spans="2:51" s="12" customFormat="1" ht="22.5">
      <c r="B1076" s="150"/>
      <c r="D1076" s="151" t="s">
        <v>193</v>
      </c>
      <c r="E1076" s="152" t="s">
        <v>1</v>
      </c>
      <c r="F1076" s="153" t="s">
        <v>1386</v>
      </c>
      <c r="H1076" s="154">
        <v>120.127</v>
      </c>
      <c r="I1076" s="155"/>
      <c r="L1076" s="150"/>
      <c r="M1076" s="156"/>
      <c r="T1076" s="157"/>
      <c r="AT1076" s="152" t="s">
        <v>193</v>
      </c>
      <c r="AU1076" s="152" t="s">
        <v>92</v>
      </c>
      <c r="AV1076" s="12" t="s">
        <v>92</v>
      </c>
      <c r="AW1076" s="12" t="s">
        <v>32</v>
      </c>
      <c r="AX1076" s="12" t="s">
        <v>76</v>
      </c>
      <c r="AY1076" s="152" t="s">
        <v>185</v>
      </c>
    </row>
    <row r="1077" spans="2:51" s="12" customFormat="1">
      <c r="B1077" s="150"/>
      <c r="D1077" s="151" t="s">
        <v>193</v>
      </c>
      <c r="E1077" s="152" t="s">
        <v>1</v>
      </c>
      <c r="F1077" s="153" t="s">
        <v>1387</v>
      </c>
      <c r="H1077" s="154">
        <v>26.105</v>
      </c>
      <c r="I1077" s="155"/>
      <c r="L1077" s="150"/>
      <c r="M1077" s="156"/>
      <c r="T1077" s="157"/>
      <c r="AT1077" s="152" t="s">
        <v>193</v>
      </c>
      <c r="AU1077" s="152" t="s">
        <v>92</v>
      </c>
      <c r="AV1077" s="12" t="s">
        <v>92</v>
      </c>
      <c r="AW1077" s="12" t="s">
        <v>32</v>
      </c>
      <c r="AX1077" s="12" t="s">
        <v>76</v>
      </c>
      <c r="AY1077" s="152" t="s">
        <v>185</v>
      </c>
    </row>
    <row r="1078" spans="2:51" s="13" customFormat="1">
      <c r="B1078" s="168"/>
      <c r="D1078" s="151" t="s">
        <v>193</v>
      </c>
      <c r="E1078" s="169" t="s">
        <v>1</v>
      </c>
      <c r="F1078" s="170" t="s">
        <v>1388</v>
      </c>
      <c r="H1078" s="169" t="s">
        <v>1</v>
      </c>
      <c r="I1078" s="171"/>
      <c r="L1078" s="168"/>
      <c r="M1078" s="172"/>
      <c r="T1078" s="173"/>
      <c r="AT1078" s="169" t="s">
        <v>193</v>
      </c>
      <c r="AU1078" s="169" t="s">
        <v>92</v>
      </c>
      <c r="AV1078" s="13" t="s">
        <v>84</v>
      </c>
      <c r="AW1078" s="13" t="s">
        <v>32</v>
      </c>
      <c r="AX1078" s="13" t="s">
        <v>76</v>
      </c>
      <c r="AY1078" s="169" t="s">
        <v>185</v>
      </c>
    </row>
    <row r="1079" spans="2:51" s="12" customFormat="1">
      <c r="B1079" s="150"/>
      <c r="D1079" s="151" t="s">
        <v>193</v>
      </c>
      <c r="E1079" s="152" t="s">
        <v>1</v>
      </c>
      <c r="F1079" s="153" t="s">
        <v>1389</v>
      </c>
      <c r="H1079" s="154">
        <v>44.561999999999998</v>
      </c>
      <c r="I1079" s="155"/>
      <c r="L1079" s="150"/>
      <c r="M1079" s="156"/>
      <c r="T1079" s="157"/>
      <c r="AT1079" s="152" t="s">
        <v>193</v>
      </c>
      <c r="AU1079" s="152" t="s">
        <v>92</v>
      </c>
      <c r="AV1079" s="12" t="s">
        <v>92</v>
      </c>
      <c r="AW1079" s="12" t="s">
        <v>32</v>
      </c>
      <c r="AX1079" s="12" t="s">
        <v>76</v>
      </c>
      <c r="AY1079" s="152" t="s">
        <v>185</v>
      </c>
    </row>
    <row r="1080" spans="2:51" s="12" customFormat="1">
      <c r="B1080" s="150"/>
      <c r="D1080" s="151" t="s">
        <v>193</v>
      </c>
      <c r="E1080" s="152" t="s">
        <v>1</v>
      </c>
      <c r="F1080" s="153" t="s">
        <v>1390</v>
      </c>
      <c r="H1080" s="154">
        <v>137.85900000000001</v>
      </c>
      <c r="I1080" s="155"/>
      <c r="L1080" s="150"/>
      <c r="M1080" s="156"/>
      <c r="T1080" s="157"/>
      <c r="AT1080" s="152" t="s">
        <v>193</v>
      </c>
      <c r="AU1080" s="152" t="s">
        <v>92</v>
      </c>
      <c r="AV1080" s="12" t="s">
        <v>92</v>
      </c>
      <c r="AW1080" s="12" t="s">
        <v>32</v>
      </c>
      <c r="AX1080" s="12" t="s">
        <v>76</v>
      </c>
      <c r="AY1080" s="152" t="s">
        <v>185</v>
      </c>
    </row>
    <row r="1081" spans="2:51" s="12" customFormat="1">
      <c r="B1081" s="150"/>
      <c r="D1081" s="151" t="s">
        <v>193</v>
      </c>
      <c r="E1081" s="152" t="s">
        <v>1</v>
      </c>
      <c r="F1081" s="153" t="s">
        <v>1391</v>
      </c>
      <c r="H1081" s="154">
        <v>50.32</v>
      </c>
      <c r="I1081" s="155"/>
      <c r="L1081" s="150"/>
      <c r="M1081" s="156"/>
      <c r="T1081" s="157"/>
      <c r="AT1081" s="152" t="s">
        <v>193</v>
      </c>
      <c r="AU1081" s="152" t="s">
        <v>92</v>
      </c>
      <c r="AV1081" s="12" t="s">
        <v>92</v>
      </c>
      <c r="AW1081" s="12" t="s">
        <v>32</v>
      </c>
      <c r="AX1081" s="12" t="s">
        <v>76</v>
      </c>
      <c r="AY1081" s="152" t="s">
        <v>185</v>
      </c>
    </row>
    <row r="1082" spans="2:51" s="12" customFormat="1">
      <c r="B1082" s="150"/>
      <c r="D1082" s="151" t="s">
        <v>193</v>
      </c>
      <c r="E1082" s="152" t="s">
        <v>1</v>
      </c>
      <c r="F1082" s="153" t="s">
        <v>1392</v>
      </c>
      <c r="H1082" s="154">
        <v>-11.865</v>
      </c>
      <c r="I1082" s="155"/>
      <c r="L1082" s="150"/>
      <c r="M1082" s="156"/>
      <c r="T1082" s="157"/>
      <c r="AT1082" s="152" t="s">
        <v>193</v>
      </c>
      <c r="AU1082" s="152" t="s">
        <v>92</v>
      </c>
      <c r="AV1082" s="12" t="s">
        <v>92</v>
      </c>
      <c r="AW1082" s="12" t="s">
        <v>32</v>
      </c>
      <c r="AX1082" s="12" t="s">
        <v>76</v>
      </c>
      <c r="AY1082" s="152" t="s">
        <v>185</v>
      </c>
    </row>
    <row r="1083" spans="2:51" s="12" customFormat="1">
      <c r="B1083" s="150"/>
      <c r="D1083" s="151" t="s">
        <v>193</v>
      </c>
      <c r="E1083" s="152" t="s">
        <v>1</v>
      </c>
      <c r="F1083" s="153" t="s">
        <v>1393</v>
      </c>
      <c r="H1083" s="154">
        <v>6.66</v>
      </c>
      <c r="I1083" s="155"/>
      <c r="L1083" s="150"/>
      <c r="M1083" s="156"/>
      <c r="T1083" s="157"/>
      <c r="AT1083" s="152" t="s">
        <v>193</v>
      </c>
      <c r="AU1083" s="152" t="s">
        <v>92</v>
      </c>
      <c r="AV1083" s="12" t="s">
        <v>92</v>
      </c>
      <c r="AW1083" s="12" t="s">
        <v>32</v>
      </c>
      <c r="AX1083" s="12" t="s">
        <v>76</v>
      </c>
      <c r="AY1083" s="152" t="s">
        <v>185</v>
      </c>
    </row>
    <row r="1084" spans="2:51" s="12" customFormat="1">
      <c r="B1084" s="150"/>
      <c r="D1084" s="151" t="s">
        <v>193</v>
      </c>
      <c r="E1084" s="152" t="s">
        <v>1</v>
      </c>
      <c r="F1084" s="153" t="s">
        <v>1394</v>
      </c>
      <c r="H1084" s="154">
        <v>4.32</v>
      </c>
      <c r="I1084" s="155"/>
      <c r="L1084" s="150"/>
      <c r="M1084" s="156"/>
      <c r="T1084" s="157"/>
      <c r="AT1084" s="152" t="s">
        <v>193</v>
      </c>
      <c r="AU1084" s="152" t="s">
        <v>92</v>
      </c>
      <c r="AV1084" s="12" t="s">
        <v>92</v>
      </c>
      <c r="AW1084" s="12" t="s">
        <v>32</v>
      </c>
      <c r="AX1084" s="12" t="s">
        <v>76</v>
      </c>
      <c r="AY1084" s="152" t="s">
        <v>185</v>
      </c>
    </row>
    <row r="1085" spans="2:51" s="12" customFormat="1">
      <c r="B1085" s="150"/>
      <c r="D1085" s="151" t="s">
        <v>193</v>
      </c>
      <c r="E1085" s="152" t="s">
        <v>1</v>
      </c>
      <c r="F1085" s="153" t="s">
        <v>1395</v>
      </c>
      <c r="H1085" s="154">
        <v>4.32</v>
      </c>
      <c r="I1085" s="155"/>
      <c r="L1085" s="150"/>
      <c r="M1085" s="156"/>
      <c r="T1085" s="157"/>
      <c r="AT1085" s="152" t="s">
        <v>193</v>
      </c>
      <c r="AU1085" s="152" t="s">
        <v>92</v>
      </c>
      <c r="AV1085" s="12" t="s">
        <v>92</v>
      </c>
      <c r="AW1085" s="12" t="s">
        <v>32</v>
      </c>
      <c r="AX1085" s="12" t="s">
        <v>76</v>
      </c>
      <c r="AY1085" s="152" t="s">
        <v>185</v>
      </c>
    </row>
    <row r="1086" spans="2:51" s="12" customFormat="1">
      <c r="B1086" s="150"/>
      <c r="D1086" s="151" t="s">
        <v>193</v>
      </c>
      <c r="E1086" s="152" t="s">
        <v>1</v>
      </c>
      <c r="F1086" s="153" t="s">
        <v>1396</v>
      </c>
      <c r="H1086" s="154">
        <v>16.920000000000002</v>
      </c>
      <c r="I1086" s="155"/>
      <c r="L1086" s="150"/>
      <c r="M1086" s="156"/>
      <c r="T1086" s="157"/>
      <c r="AT1086" s="152" t="s">
        <v>193</v>
      </c>
      <c r="AU1086" s="152" t="s">
        <v>92</v>
      </c>
      <c r="AV1086" s="12" t="s">
        <v>92</v>
      </c>
      <c r="AW1086" s="12" t="s">
        <v>32</v>
      </c>
      <c r="AX1086" s="12" t="s">
        <v>76</v>
      </c>
      <c r="AY1086" s="152" t="s">
        <v>185</v>
      </c>
    </row>
    <row r="1087" spans="2:51" s="12" customFormat="1">
      <c r="B1087" s="150"/>
      <c r="D1087" s="151" t="s">
        <v>193</v>
      </c>
      <c r="E1087" s="152" t="s">
        <v>1</v>
      </c>
      <c r="F1087" s="153" t="s">
        <v>1397</v>
      </c>
      <c r="H1087" s="154">
        <v>7.92</v>
      </c>
      <c r="I1087" s="155"/>
      <c r="L1087" s="150"/>
      <c r="M1087" s="156"/>
      <c r="T1087" s="157"/>
      <c r="AT1087" s="152" t="s">
        <v>193</v>
      </c>
      <c r="AU1087" s="152" t="s">
        <v>92</v>
      </c>
      <c r="AV1087" s="12" t="s">
        <v>92</v>
      </c>
      <c r="AW1087" s="12" t="s">
        <v>32</v>
      </c>
      <c r="AX1087" s="12" t="s">
        <v>76</v>
      </c>
      <c r="AY1087" s="152" t="s">
        <v>185</v>
      </c>
    </row>
    <row r="1088" spans="2:51" s="13" customFormat="1">
      <c r="B1088" s="168"/>
      <c r="D1088" s="151" t="s">
        <v>193</v>
      </c>
      <c r="E1088" s="169" t="s">
        <v>1</v>
      </c>
      <c r="F1088" s="170" t="s">
        <v>1398</v>
      </c>
      <c r="H1088" s="169" t="s">
        <v>1</v>
      </c>
      <c r="I1088" s="171"/>
      <c r="L1088" s="168"/>
      <c r="M1088" s="172"/>
      <c r="T1088" s="173"/>
      <c r="AT1088" s="169" t="s">
        <v>193</v>
      </c>
      <c r="AU1088" s="169" t="s">
        <v>92</v>
      </c>
      <c r="AV1088" s="13" t="s">
        <v>84</v>
      </c>
      <c r="AW1088" s="13" t="s">
        <v>32</v>
      </c>
      <c r="AX1088" s="13" t="s">
        <v>76</v>
      </c>
      <c r="AY1088" s="169" t="s">
        <v>185</v>
      </c>
    </row>
    <row r="1089" spans="2:51" s="13" customFormat="1">
      <c r="B1089" s="168"/>
      <c r="D1089" s="151" t="s">
        <v>193</v>
      </c>
      <c r="E1089" s="169" t="s">
        <v>1</v>
      </c>
      <c r="F1089" s="170" t="s">
        <v>309</v>
      </c>
      <c r="H1089" s="169" t="s">
        <v>1</v>
      </c>
      <c r="I1089" s="171"/>
      <c r="L1089" s="168"/>
      <c r="M1089" s="172"/>
      <c r="T1089" s="173"/>
      <c r="AT1089" s="169" t="s">
        <v>193</v>
      </c>
      <c r="AU1089" s="169" t="s">
        <v>92</v>
      </c>
      <c r="AV1089" s="13" t="s">
        <v>84</v>
      </c>
      <c r="AW1089" s="13" t="s">
        <v>32</v>
      </c>
      <c r="AX1089" s="13" t="s">
        <v>76</v>
      </c>
      <c r="AY1089" s="169" t="s">
        <v>185</v>
      </c>
    </row>
    <row r="1090" spans="2:51" s="12" customFormat="1">
      <c r="B1090" s="150"/>
      <c r="D1090" s="151" t="s">
        <v>193</v>
      </c>
      <c r="E1090" s="152" t="s">
        <v>1</v>
      </c>
      <c r="F1090" s="153" t="s">
        <v>1399</v>
      </c>
      <c r="H1090" s="154">
        <v>37.390999999999998</v>
      </c>
      <c r="I1090" s="155"/>
      <c r="L1090" s="150"/>
      <c r="M1090" s="156"/>
      <c r="T1090" s="157"/>
      <c r="AT1090" s="152" t="s">
        <v>193</v>
      </c>
      <c r="AU1090" s="152" t="s">
        <v>92</v>
      </c>
      <c r="AV1090" s="12" t="s">
        <v>92</v>
      </c>
      <c r="AW1090" s="12" t="s">
        <v>32</v>
      </c>
      <c r="AX1090" s="12" t="s">
        <v>76</v>
      </c>
      <c r="AY1090" s="152" t="s">
        <v>185</v>
      </c>
    </row>
    <row r="1091" spans="2:51" s="13" customFormat="1">
      <c r="B1091" s="168"/>
      <c r="D1091" s="151" t="s">
        <v>193</v>
      </c>
      <c r="E1091" s="169" t="s">
        <v>1</v>
      </c>
      <c r="F1091" s="170" t="s">
        <v>317</v>
      </c>
      <c r="H1091" s="169" t="s">
        <v>1</v>
      </c>
      <c r="I1091" s="171"/>
      <c r="L1091" s="168"/>
      <c r="M1091" s="172"/>
      <c r="T1091" s="173"/>
      <c r="AT1091" s="169" t="s">
        <v>193</v>
      </c>
      <c r="AU1091" s="169" t="s">
        <v>92</v>
      </c>
      <c r="AV1091" s="13" t="s">
        <v>84</v>
      </c>
      <c r="AW1091" s="13" t="s">
        <v>32</v>
      </c>
      <c r="AX1091" s="13" t="s">
        <v>76</v>
      </c>
      <c r="AY1091" s="169" t="s">
        <v>185</v>
      </c>
    </row>
    <row r="1092" spans="2:51" s="12" customFormat="1">
      <c r="B1092" s="150"/>
      <c r="D1092" s="151" t="s">
        <v>193</v>
      </c>
      <c r="E1092" s="152" t="s">
        <v>1</v>
      </c>
      <c r="F1092" s="153" t="s">
        <v>1400</v>
      </c>
      <c r="H1092" s="154">
        <v>90.135000000000005</v>
      </c>
      <c r="I1092" s="155"/>
      <c r="L1092" s="150"/>
      <c r="M1092" s="156"/>
      <c r="T1092" s="157"/>
      <c r="AT1092" s="152" t="s">
        <v>193</v>
      </c>
      <c r="AU1092" s="152" t="s">
        <v>92</v>
      </c>
      <c r="AV1092" s="12" t="s">
        <v>92</v>
      </c>
      <c r="AW1092" s="12" t="s">
        <v>32</v>
      </c>
      <c r="AX1092" s="12" t="s">
        <v>76</v>
      </c>
      <c r="AY1092" s="152" t="s">
        <v>185</v>
      </c>
    </row>
    <row r="1093" spans="2:51" s="13" customFormat="1">
      <c r="B1093" s="168"/>
      <c r="D1093" s="151" t="s">
        <v>193</v>
      </c>
      <c r="E1093" s="169" t="s">
        <v>1</v>
      </c>
      <c r="F1093" s="170" t="s">
        <v>424</v>
      </c>
      <c r="H1093" s="169" t="s">
        <v>1</v>
      </c>
      <c r="I1093" s="171"/>
      <c r="L1093" s="168"/>
      <c r="M1093" s="172"/>
      <c r="T1093" s="173"/>
      <c r="AT1093" s="169" t="s">
        <v>193</v>
      </c>
      <c r="AU1093" s="169" t="s">
        <v>92</v>
      </c>
      <c r="AV1093" s="13" t="s">
        <v>84</v>
      </c>
      <c r="AW1093" s="13" t="s">
        <v>32</v>
      </c>
      <c r="AX1093" s="13" t="s">
        <v>76</v>
      </c>
      <c r="AY1093" s="169" t="s">
        <v>185</v>
      </c>
    </row>
    <row r="1094" spans="2:51" s="12" customFormat="1">
      <c r="B1094" s="150"/>
      <c r="D1094" s="151" t="s">
        <v>193</v>
      </c>
      <c r="E1094" s="152" t="s">
        <v>1</v>
      </c>
      <c r="F1094" s="153" t="s">
        <v>1401</v>
      </c>
      <c r="H1094" s="154">
        <v>12.278</v>
      </c>
      <c r="I1094" s="155"/>
      <c r="L1094" s="150"/>
      <c r="M1094" s="156"/>
      <c r="T1094" s="157"/>
      <c r="AT1094" s="152" t="s">
        <v>193</v>
      </c>
      <c r="AU1094" s="152" t="s">
        <v>92</v>
      </c>
      <c r="AV1094" s="12" t="s">
        <v>92</v>
      </c>
      <c r="AW1094" s="12" t="s">
        <v>32</v>
      </c>
      <c r="AX1094" s="12" t="s">
        <v>76</v>
      </c>
      <c r="AY1094" s="152" t="s">
        <v>185</v>
      </c>
    </row>
    <row r="1095" spans="2:51" s="15" customFormat="1">
      <c r="B1095" s="181"/>
      <c r="D1095" s="151" t="s">
        <v>193</v>
      </c>
      <c r="E1095" s="182" t="s">
        <v>1</v>
      </c>
      <c r="F1095" s="183" t="s">
        <v>281</v>
      </c>
      <c r="H1095" s="184">
        <v>930.60699999999997</v>
      </c>
      <c r="I1095" s="185"/>
      <c r="L1095" s="181"/>
      <c r="M1095" s="186"/>
      <c r="T1095" s="187"/>
      <c r="AT1095" s="182" t="s">
        <v>193</v>
      </c>
      <c r="AU1095" s="182" t="s">
        <v>92</v>
      </c>
      <c r="AV1095" s="15" t="s">
        <v>111</v>
      </c>
      <c r="AW1095" s="15" t="s">
        <v>32</v>
      </c>
      <c r="AX1095" s="15" t="s">
        <v>76</v>
      </c>
      <c r="AY1095" s="182" t="s">
        <v>185</v>
      </c>
    </row>
    <row r="1096" spans="2:51" s="13" customFormat="1">
      <c r="B1096" s="168"/>
      <c r="D1096" s="151" t="s">
        <v>193</v>
      </c>
      <c r="E1096" s="169" t="s">
        <v>1</v>
      </c>
      <c r="F1096" s="170" t="s">
        <v>668</v>
      </c>
      <c r="H1096" s="169" t="s">
        <v>1</v>
      </c>
      <c r="I1096" s="171"/>
      <c r="L1096" s="168"/>
      <c r="M1096" s="172"/>
      <c r="T1096" s="173"/>
      <c r="AT1096" s="169" t="s">
        <v>193</v>
      </c>
      <c r="AU1096" s="169" t="s">
        <v>92</v>
      </c>
      <c r="AV1096" s="13" t="s">
        <v>84</v>
      </c>
      <c r="AW1096" s="13" t="s">
        <v>32</v>
      </c>
      <c r="AX1096" s="13" t="s">
        <v>76</v>
      </c>
      <c r="AY1096" s="169" t="s">
        <v>185</v>
      </c>
    </row>
    <row r="1097" spans="2:51" s="13" customFormat="1">
      <c r="B1097" s="168"/>
      <c r="D1097" s="151" t="s">
        <v>193</v>
      </c>
      <c r="E1097" s="169" t="s">
        <v>1</v>
      </c>
      <c r="F1097" s="170" t="s">
        <v>1402</v>
      </c>
      <c r="H1097" s="169" t="s">
        <v>1</v>
      </c>
      <c r="I1097" s="171"/>
      <c r="L1097" s="168"/>
      <c r="M1097" s="172"/>
      <c r="T1097" s="173"/>
      <c r="AT1097" s="169" t="s">
        <v>193</v>
      </c>
      <c r="AU1097" s="169" t="s">
        <v>92</v>
      </c>
      <c r="AV1097" s="13" t="s">
        <v>84</v>
      </c>
      <c r="AW1097" s="13" t="s">
        <v>32</v>
      </c>
      <c r="AX1097" s="13" t="s">
        <v>76</v>
      </c>
      <c r="AY1097" s="169" t="s">
        <v>185</v>
      </c>
    </row>
    <row r="1098" spans="2:51" s="12" customFormat="1">
      <c r="B1098" s="150"/>
      <c r="D1098" s="151" t="s">
        <v>193</v>
      </c>
      <c r="E1098" s="152" t="s">
        <v>1</v>
      </c>
      <c r="F1098" s="153" t="s">
        <v>1403</v>
      </c>
      <c r="H1098" s="154">
        <v>72.13</v>
      </c>
      <c r="I1098" s="155"/>
      <c r="L1098" s="150"/>
      <c r="M1098" s="156"/>
      <c r="T1098" s="157"/>
      <c r="AT1098" s="152" t="s">
        <v>193</v>
      </c>
      <c r="AU1098" s="152" t="s">
        <v>92</v>
      </c>
      <c r="AV1098" s="12" t="s">
        <v>92</v>
      </c>
      <c r="AW1098" s="12" t="s">
        <v>32</v>
      </c>
      <c r="AX1098" s="12" t="s">
        <v>76</v>
      </c>
      <c r="AY1098" s="152" t="s">
        <v>185</v>
      </c>
    </row>
    <row r="1099" spans="2:51" s="12" customFormat="1">
      <c r="B1099" s="150"/>
      <c r="D1099" s="151" t="s">
        <v>193</v>
      </c>
      <c r="E1099" s="152" t="s">
        <v>1</v>
      </c>
      <c r="F1099" s="153" t="s">
        <v>1404</v>
      </c>
      <c r="H1099" s="154">
        <v>29.66</v>
      </c>
      <c r="I1099" s="155"/>
      <c r="L1099" s="150"/>
      <c r="M1099" s="156"/>
      <c r="T1099" s="157"/>
      <c r="AT1099" s="152" t="s">
        <v>193</v>
      </c>
      <c r="AU1099" s="152" t="s">
        <v>92</v>
      </c>
      <c r="AV1099" s="12" t="s">
        <v>92</v>
      </c>
      <c r="AW1099" s="12" t="s">
        <v>32</v>
      </c>
      <c r="AX1099" s="12" t="s">
        <v>76</v>
      </c>
      <c r="AY1099" s="152" t="s">
        <v>185</v>
      </c>
    </row>
    <row r="1100" spans="2:51" s="12" customFormat="1">
      <c r="B1100" s="150"/>
      <c r="D1100" s="151" t="s">
        <v>193</v>
      </c>
      <c r="E1100" s="152" t="s">
        <v>1</v>
      </c>
      <c r="F1100" s="153" t="s">
        <v>1405</v>
      </c>
      <c r="H1100" s="154">
        <v>48.188000000000002</v>
      </c>
      <c r="I1100" s="155"/>
      <c r="L1100" s="150"/>
      <c r="M1100" s="156"/>
      <c r="T1100" s="157"/>
      <c r="AT1100" s="152" t="s">
        <v>193</v>
      </c>
      <c r="AU1100" s="152" t="s">
        <v>92</v>
      </c>
      <c r="AV1100" s="12" t="s">
        <v>92</v>
      </c>
      <c r="AW1100" s="12" t="s">
        <v>32</v>
      </c>
      <c r="AX1100" s="12" t="s">
        <v>76</v>
      </c>
      <c r="AY1100" s="152" t="s">
        <v>185</v>
      </c>
    </row>
    <row r="1101" spans="2:51" s="13" customFormat="1">
      <c r="B1101" s="168"/>
      <c r="D1101" s="151" t="s">
        <v>193</v>
      </c>
      <c r="E1101" s="169" t="s">
        <v>1</v>
      </c>
      <c r="F1101" s="170" t="s">
        <v>383</v>
      </c>
      <c r="H1101" s="169" t="s">
        <v>1</v>
      </c>
      <c r="I1101" s="171"/>
      <c r="L1101" s="168"/>
      <c r="M1101" s="172"/>
      <c r="T1101" s="173"/>
      <c r="AT1101" s="169" t="s">
        <v>193</v>
      </c>
      <c r="AU1101" s="169" t="s">
        <v>92</v>
      </c>
      <c r="AV1101" s="13" t="s">
        <v>84</v>
      </c>
      <c r="AW1101" s="13" t="s">
        <v>32</v>
      </c>
      <c r="AX1101" s="13" t="s">
        <v>76</v>
      </c>
      <c r="AY1101" s="169" t="s">
        <v>185</v>
      </c>
    </row>
    <row r="1102" spans="2:51" s="12" customFormat="1" ht="22.5">
      <c r="B1102" s="150"/>
      <c r="D1102" s="151" t="s">
        <v>193</v>
      </c>
      <c r="E1102" s="152" t="s">
        <v>1</v>
      </c>
      <c r="F1102" s="153" t="s">
        <v>1406</v>
      </c>
      <c r="H1102" s="154">
        <v>395.17399999999998</v>
      </c>
      <c r="I1102" s="155"/>
      <c r="L1102" s="150"/>
      <c r="M1102" s="156"/>
      <c r="T1102" s="157"/>
      <c r="AT1102" s="152" t="s">
        <v>193</v>
      </c>
      <c r="AU1102" s="152" t="s">
        <v>92</v>
      </c>
      <c r="AV1102" s="12" t="s">
        <v>92</v>
      </c>
      <c r="AW1102" s="12" t="s">
        <v>32</v>
      </c>
      <c r="AX1102" s="12" t="s">
        <v>76</v>
      </c>
      <c r="AY1102" s="152" t="s">
        <v>185</v>
      </c>
    </row>
    <row r="1103" spans="2:51" s="12" customFormat="1" ht="22.5">
      <c r="B1103" s="150"/>
      <c r="D1103" s="151" t="s">
        <v>193</v>
      </c>
      <c r="E1103" s="152" t="s">
        <v>1</v>
      </c>
      <c r="F1103" s="153" t="s">
        <v>1407</v>
      </c>
      <c r="H1103" s="154">
        <v>256.18400000000003</v>
      </c>
      <c r="I1103" s="155"/>
      <c r="L1103" s="150"/>
      <c r="M1103" s="156"/>
      <c r="T1103" s="157"/>
      <c r="AT1103" s="152" t="s">
        <v>193</v>
      </c>
      <c r="AU1103" s="152" t="s">
        <v>92</v>
      </c>
      <c r="AV1103" s="12" t="s">
        <v>92</v>
      </c>
      <c r="AW1103" s="12" t="s">
        <v>32</v>
      </c>
      <c r="AX1103" s="12" t="s">
        <v>76</v>
      </c>
      <c r="AY1103" s="152" t="s">
        <v>185</v>
      </c>
    </row>
    <row r="1104" spans="2:51" s="12" customFormat="1">
      <c r="B1104" s="150"/>
      <c r="D1104" s="151" t="s">
        <v>193</v>
      </c>
      <c r="E1104" s="152" t="s">
        <v>1</v>
      </c>
      <c r="F1104" s="153" t="s">
        <v>1408</v>
      </c>
      <c r="H1104" s="154">
        <v>-57.75</v>
      </c>
      <c r="I1104" s="155"/>
      <c r="L1104" s="150"/>
      <c r="M1104" s="156"/>
      <c r="T1104" s="157"/>
      <c r="AT1104" s="152" t="s">
        <v>193</v>
      </c>
      <c r="AU1104" s="152" t="s">
        <v>92</v>
      </c>
      <c r="AV1104" s="12" t="s">
        <v>92</v>
      </c>
      <c r="AW1104" s="12" t="s">
        <v>32</v>
      </c>
      <c r="AX1104" s="12" t="s">
        <v>76</v>
      </c>
      <c r="AY1104" s="152" t="s">
        <v>185</v>
      </c>
    </row>
    <row r="1105" spans="2:65" s="13" customFormat="1">
      <c r="B1105" s="168"/>
      <c r="D1105" s="151" t="s">
        <v>193</v>
      </c>
      <c r="E1105" s="169" t="s">
        <v>1</v>
      </c>
      <c r="F1105" s="170" t="s">
        <v>385</v>
      </c>
      <c r="H1105" s="169" t="s">
        <v>1</v>
      </c>
      <c r="I1105" s="171"/>
      <c r="L1105" s="168"/>
      <c r="M1105" s="172"/>
      <c r="T1105" s="173"/>
      <c r="AT1105" s="169" t="s">
        <v>193</v>
      </c>
      <c r="AU1105" s="169" t="s">
        <v>92</v>
      </c>
      <c r="AV1105" s="13" t="s">
        <v>84</v>
      </c>
      <c r="AW1105" s="13" t="s">
        <v>32</v>
      </c>
      <c r="AX1105" s="13" t="s">
        <v>76</v>
      </c>
      <c r="AY1105" s="169" t="s">
        <v>185</v>
      </c>
    </row>
    <row r="1106" spans="2:65" s="12" customFormat="1" ht="22.5">
      <c r="B1106" s="150"/>
      <c r="D1106" s="151" t="s">
        <v>193</v>
      </c>
      <c r="E1106" s="152" t="s">
        <v>1</v>
      </c>
      <c r="F1106" s="153" t="s">
        <v>1409</v>
      </c>
      <c r="H1106" s="154">
        <v>393.18299999999999</v>
      </c>
      <c r="I1106" s="155"/>
      <c r="L1106" s="150"/>
      <c r="M1106" s="156"/>
      <c r="T1106" s="157"/>
      <c r="AT1106" s="152" t="s">
        <v>193</v>
      </c>
      <c r="AU1106" s="152" t="s">
        <v>92</v>
      </c>
      <c r="AV1106" s="12" t="s">
        <v>92</v>
      </c>
      <c r="AW1106" s="12" t="s">
        <v>32</v>
      </c>
      <c r="AX1106" s="12" t="s">
        <v>76</v>
      </c>
      <c r="AY1106" s="152" t="s">
        <v>185</v>
      </c>
    </row>
    <row r="1107" spans="2:65" s="12" customFormat="1" ht="22.5">
      <c r="B1107" s="150"/>
      <c r="D1107" s="151" t="s">
        <v>193</v>
      </c>
      <c r="E1107" s="152" t="s">
        <v>1</v>
      </c>
      <c r="F1107" s="153" t="s">
        <v>1410</v>
      </c>
      <c r="H1107" s="154">
        <v>254.89400000000001</v>
      </c>
      <c r="I1107" s="155"/>
      <c r="L1107" s="150"/>
      <c r="M1107" s="156"/>
      <c r="T1107" s="157"/>
      <c r="AT1107" s="152" t="s">
        <v>193</v>
      </c>
      <c r="AU1107" s="152" t="s">
        <v>92</v>
      </c>
      <c r="AV1107" s="12" t="s">
        <v>92</v>
      </c>
      <c r="AW1107" s="12" t="s">
        <v>32</v>
      </c>
      <c r="AX1107" s="12" t="s">
        <v>76</v>
      </c>
      <c r="AY1107" s="152" t="s">
        <v>185</v>
      </c>
    </row>
    <row r="1108" spans="2:65" s="12" customFormat="1">
      <c r="B1108" s="150"/>
      <c r="D1108" s="151" t="s">
        <v>193</v>
      </c>
      <c r="E1108" s="152" t="s">
        <v>1</v>
      </c>
      <c r="F1108" s="153" t="s">
        <v>1408</v>
      </c>
      <c r="H1108" s="154">
        <v>-57.75</v>
      </c>
      <c r="I1108" s="155"/>
      <c r="L1108" s="150"/>
      <c r="M1108" s="156"/>
      <c r="T1108" s="157"/>
      <c r="AT1108" s="152" t="s">
        <v>193</v>
      </c>
      <c r="AU1108" s="152" t="s">
        <v>92</v>
      </c>
      <c r="AV1108" s="12" t="s">
        <v>92</v>
      </c>
      <c r="AW1108" s="12" t="s">
        <v>32</v>
      </c>
      <c r="AX1108" s="12" t="s">
        <v>76</v>
      </c>
      <c r="AY1108" s="152" t="s">
        <v>185</v>
      </c>
    </row>
    <row r="1109" spans="2:65" s="13" customFormat="1">
      <c r="B1109" s="168"/>
      <c r="D1109" s="151" t="s">
        <v>193</v>
      </c>
      <c r="E1109" s="169" t="s">
        <v>1</v>
      </c>
      <c r="F1109" s="170" t="s">
        <v>424</v>
      </c>
      <c r="H1109" s="169" t="s">
        <v>1</v>
      </c>
      <c r="I1109" s="171"/>
      <c r="L1109" s="168"/>
      <c r="M1109" s="172"/>
      <c r="T1109" s="173"/>
      <c r="AT1109" s="169" t="s">
        <v>193</v>
      </c>
      <c r="AU1109" s="169" t="s">
        <v>92</v>
      </c>
      <c r="AV1109" s="13" t="s">
        <v>84</v>
      </c>
      <c r="AW1109" s="13" t="s">
        <v>32</v>
      </c>
      <c r="AX1109" s="13" t="s">
        <v>76</v>
      </c>
      <c r="AY1109" s="169" t="s">
        <v>185</v>
      </c>
    </row>
    <row r="1110" spans="2:65" s="12" customFormat="1">
      <c r="B1110" s="150"/>
      <c r="D1110" s="151" t="s">
        <v>193</v>
      </c>
      <c r="E1110" s="152" t="s">
        <v>1</v>
      </c>
      <c r="F1110" s="153" t="s">
        <v>1411</v>
      </c>
      <c r="H1110" s="154">
        <v>37.356000000000002</v>
      </c>
      <c r="I1110" s="155"/>
      <c r="L1110" s="150"/>
      <c r="M1110" s="156"/>
      <c r="T1110" s="157"/>
      <c r="AT1110" s="152" t="s">
        <v>193</v>
      </c>
      <c r="AU1110" s="152" t="s">
        <v>92</v>
      </c>
      <c r="AV1110" s="12" t="s">
        <v>92</v>
      </c>
      <c r="AW1110" s="12" t="s">
        <v>32</v>
      </c>
      <c r="AX1110" s="12" t="s">
        <v>76</v>
      </c>
      <c r="AY1110" s="152" t="s">
        <v>185</v>
      </c>
    </row>
    <row r="1111" spans="2:65" s="15" customFormat="1">
      <c r="B1111" s="181"/>
      <c r="D1111" s="151" t="s">
        <v>193</v>
      </c>
      <c r="E1111" s="182" t="s">
        <v>1</v>
      </c>
      <c r="F1111" s="183" t="s">
        <v>281</v>
      </c>
      <c r="H1111" s="184">
        <v>1371.269</v>
      </c>
      <c r="I1111" s="185"/>
      <c r="L1111" s="181"/>
      <c r="M1111" s="186"/>
      <c r="T1111" s="187"/>
      <c r="AT1111" s="182" t="s">
        <v>193</v>
      </c>
      <c r="AU1111" s="182" t="s">
        <v>92</v>
      </c>
      <c r="AV1111" s="15" t="s">
        <v>111</v>
      </c>
      <c r="AW1111" s="15" t="s">
        <v>32</v>
      </c>
      <c r="AX1111" s="15" t="s">
        <v>76</v>
      </c>
      <c r="AY1111" s="182" t="s">
        <v>185</v>
      </c>
    </row>
    <row r="1112" spans="2:65" s="14" customFormat="1">
      <c r="B1112" s="174"/>
      <c r="D1112" s="151" t="s">
        <v>193</v>
      </c>
      <c r="E1112" s="175" t="s">
        <v>1</v>
      </c>
      <c r="F1112" s="176" t="s">
        <v>265</v>
      </c>
      <c r="H1112" s="177">
        <v>2301.8760000000007</v>
      </c>
      <c r="I1112" s="178"/>
      <c r="L1112" s="174"/>
      <c r="M1112" s="179"/>
      <c r="T1112" s="180"/>
      <c r="AT1112" s="175" t="s">
        <v>193</v>
      </c>
      <c r="AU1112" s="175" t="s">
        <v>92</v>
      </c>
      <c r="AV1112" s="14" t="s">
        <v>191</v>
      </c>
      <c r="AW1112" s="14" t="s">
        <v>32</v>
      </c>
      <c r="AX1112" s="14" t="s">
        <v>84</v>
      </c>
      <c r="AY1112" s="175" t="s">
        <v>185</v>
      </c>
    </row>
    <row r="1113" spans="2:65" s="1" customFormat="1" ht="44.25" customHeight="1">
      <c r="B1113" s="136"/>
      <c r="C1113" s="137" t="s">
        <v>1412</v>
      </c>
      <c r="D1113" s="137" t="s">
        <v>187</v>
      </c>
      <c r="E1113" s="138" t="s">
        <v>1413</v>
      </c>
      <c r="F1113" s="139" t="s">
        <v>1414</v>
      </c>
      <c r="G1113" s="140" t="s">
        <v>190</v>
      </c>
      <c r="H1113" s="141">
        <v>562.798</v>
      </c>
      <c r="I1113" s="142"/>
      <c r="J1113" s="143">
        <f>ROUND(I1113*H1113,2)</f>
        <v>0</v>
      </c>
      <c r="K1113" s="139" t="s">
        <v>198</v>
      </c>
      <c r="L1113" s="32"/>
      <c r="M1113" s="144" t="s">
        <v>1</v>
      </c>
      <c r="N1113" s="145" t="s">
        <v>42</v>
      </c>
      <c r="P1113" s="146">
        <f>O1113*H1113</f>
        <v>0</v>
      </c>
      <c r="Q1113" s="146">
        <v>0</v>
      </c>
      <c r="R1113" s="146">
        <f>Q1113*H1113</f>
        <v>0</v>
      </c>
      <c r="S1113" s="146">
        <v>4.5999999999999999E-2</v>
      </c>
      <c r="T1113" s="147">
        <f>S1113*H1113</f>
        <v>25.888708000000001</v>
      </c>
      <c r="AR1113" s="148" t="s">
        <v>191</v>
      </c>
      <c r="AT1113" s="148" t="s">
        <v>187</v>
      </c>
      <c r="AU1113" s="148" t="s">
        <v>92</v>
      </c>
      <c r="AY1113" s="17" t="s">
        <v>185</v>
      </c>
      <c r="BE1113" s="149">
        <f>IF(N1113="základní",J1113,0)</f>
        <v>0</v>
      </c>
      <c r="BF1113" s="149">
        <f>IF(N1113="snížená",J1113,0)</f>
        <v>0</v>
      </c>
      <c r="BG1113" s="149">
        <f>IF(N1113="zákl. přenesená",J1113,0)</f>
        <v>0</v>
      </c>
      <c r="BH1113" s="149">
        <f>IF(N1113="sníž. přenesená",J1113,0)</f>
        <v>0</v>
      </c>
      <c r="BI1113" s="149">
        <f>IF(N1113="nulová",J1113,0)</f>
        <v>0</v>
      </c>
      <c r="BJ1113" s="17" t="s">
        <v>92</v>
      </c>
      <c r="BK1113" s="149">
        <f>ROUND(I1113*H1113,2)</f>
        <v>0</v>
      </c>
      <c r="BL1113" s="17" t="s">
        <v>191</v>
      </c>
      <c r="BM1113" s="148" t="s">
        <v>1415</v>
      </c>
    </row>
    <row r="1114" spans="2:65" s="13" customFormat="1">
      <c r="B1114" s="168"/>
      <c r="D1114" s="151" t="s">
        <v>193</v>
      </c>
      <c r="E1114" s="169" t="s">
        <v>1</v>
      </c>
      <c r="F1114" s="170" t="s">
        <v>1416</v>
      </c>
      <c r="H1114" s="169" t="s">
        <v>1</v>
      </c>
      <c r="I1114" s="171"/>
      <c r="L1114" s="168"/>
      <c r="M1114" s="172"/>
      <c r="T1114" s="173"/>
      <c r="AT1114" s="169" t="s">
        <v>193</v>
      </c>
      <c r="AU1114" s="169" t="s">
        <v>92</v>
      </c>
      <c r="AV1114" s="13" t="s">
        <v>84</v>
      </c>
      <c r="AW1114" s="13" t="s">
        <v>32</v>
      </c>
      <c r="AX1114" s="13" t="s">
        <v>76</v>
      </c>
      <c r="AY1114" s="169" t="s">
        <v>185</v>
      </c>
    </row>
    <row r="1115" spans="2:65" s="13" customFormat="1">
      <c r="B1115" s="168"/>
      <c r="D1115" s="151" t="s">
        <v>193</v>
      </c>
      <c r="E1115" s="169" t="s">
        <v>1</v>
      </c>
      <c r="F1115" s="170" t="s">
        <v>421</v>
      </c>
      <c r="H1115" s="169" t="s">
        <v>1</v>
      </c>
      <c r="I1115" s="171"/>
      <c r="L1115" s="168"/>
      <c r="M1115" s="172"/>
      <c r="T1115" s="173"/>
      <c r="AT1115" s="169" t="s">
        <v>193</v>
      </c>
      <c r="AU1115" s="169" t="s">
        <v>92</v>
      </c>
      <c r="AV1115" s="13" t="s">
        <v>84</v>
      </c>
      <c r="AW1115" s="13" t="s">
        <v>32</v>
      </c>
      <c r="AX1115" s="13" t="s">
        <v>76</v>
      </c>
      <c r="AY1115" s="169" t="s">
        <v>185</v>
      </c>
    </row>
    <row r="1116" spans="2:65" s="12" customFormat="1">
      <c r="B1116" s="150"/>
      <c r="D1116" s="151" t="s">
        <v>193</v>
      </c>
      <c r="E1116" s="152" t="s">
        <v>1</v>
      </c>
      <c r="F1116" s="153" t="s">
        <v>1417</v>
      </c>
      <c r="H1116" s="154">
        <v>147.76300000000001</v>
      </c>
      <c r="I1116" s="155"/>
      <c r="L1116" s="150"/>
      <c r="M1116" s="156"/>
      <c r="T1116" s="157"/>
      <c r="AT1116" s="152" t="s">
        <v>193</v>
      </c>
      <c r="AU1116" s="152" t="s">
        <v>92</v>
      </c>
      <c r="AV1116" s="12" t="s">
        <v>92</v>
      </c>
      <c r="AW1116" s="12" t="s">
        <v>32</v>
      </c>
      <c r="AX1116" s="12" t="s">
        <v>76</v>
      </c>
      <c r="AY1116" s="152" t="s">
        <v>185</v>
      </c>
    </row>
    <row r="1117" spans="2:65" s="13" customFormat="1">
      <c r="B1117" s="168"/>
      <c r="D1117" s="151" t="s">
        <v>193</v>
      </c>
      <c r="E1117" s="169" t="s">
        <v>1</v>
      </c>
      <c r="F1117" s="170" t="s">
        <v>309</v>
      </c>
      <c r="H1117" s="169" t="s">
        <v>1</v>
      </c>
      <c r="I1117" s="171"/>
      <c r="L1117" s="168"/>
      <c r="M1117" s="172"/>
      <c r="T1117" s="173"/>
      <c r="AT1117" s="169" t="s">
        <v>193</v>
      </c>
      <c r="AU1117" s="169" t="s">
        <v>92</v>
      </c>
      <c r="AV1117" s="13" t="s">
        <v>84</v>
      </c>
      <c r="AW1117" s="13" t="s">
        <v>32</v>
      </c>
      <c r="AX1117" s="13" t="s">
        <v>76</v>
      </c>
      <c r="AY1117" s="169" t="s">
        <v>185</v>
      </c>
    </row>
    <row r="1118" spans="2:65" s="12" customFormat="1">
      <c r="B1118" s="150"/>
      <c r="D1118" s="151" t="s">
        <v>193</v>
      </c>
      <c r="E1118" s="152" t="s">
        <v>1</v>
      </c>
      <c r="F1118" s="153" t="s">
        <v>1418</v>
      </c>
      <c r="H1118" s="154">
        <v>313.27699999999999</v>
      </c>
      <c r="I1118" s="155"/>
      <c r="L1118" s="150"/>
      <c r="M1118" s="156"/>
      <c r="T1118" s="157"/>
      <c r="AT1118" s="152" t="s">
        <v>193</v>
      </c>
      <c r="AU1118" s="152" t="s">
        <v>92</v>
      </c>
      <c r="AV1118" s="12" t="s">
        <v>92</v>
      </c>
      <c r="AW1118" s="12" t="s">
        <v>32</v>
      </c>
      <c r="AX1118" s="12" t="s">
        <v>76</v>
      </c>
      <c r="AY1118" s="152" t="s">
        <v>185</v>
      </c>
    </row>
    <row r="1119" spans="2:65" s="15" customFormat="1">
      <c r="B1119" s="181"/>
      <c r="D1119" s="151" t="s">
        <v>193</v>
      </c>
      <c r="E1119" s="182" t="s">
        <v>1</v>
      </c>
      <c r="F1119" s="183" t="s">
        <v>281</v>
      </c>
      <c r="H1119" s="184">
        <v>461.03999999999996</v>
      </c>
      <c r="I1119" s="185"/>
      <c r="L1119" s="181"/>
      <c r="M1119" s="186"/>
      <c r="T1119" s="187"/>
      <c r="AT1119" s="182" t="s">
        <v>193</v>
      </c>
      <c r="AU1119" s="182" t="s">
        <v>92</v>
      </c>
      <c r="AV1119" s="15" t="s">
        <v>111</v>
      </c>
      <c r="AW1119" s="15" t="s">
        <v>32</v>
      </c>
      <c r="AX1119" s="15" t="s">
        <v>76</v>
      </c>
      <c r="AY1119" s="182" t="s">
        <v>185</v>
      </c>
    </row>
    <row r="1120" spans="2:65" s="13" customFormat="1">
      <c r="B1120" s="168"/>
      <c r="D1120" s="151" t="s">
        <v>193</v>
      </c>
      <c r="E1120" s="169" t="s">
        <v>1</v>
      </c>
      <c r="F1120" s="170" t="s">
        <v>424</v>
      </c>
      <c r="H1120" s="169" t="s">
        <v>1</v>
      </c>
      <c r="I1120" s="171"/>
      <c r="L1120" s="168"/>
      <c r="M1120" s="172"/>
      <c r="T1120" s="173"/>
      <c r="AT1120" s="169" t="s">
        <v>193</v>
      </c>
      <c r="AU1120" s="169" t="s">
        <v>92</v>
      </c>
      <c r="AV1120" s="13" t="s">
        <v>84</v>
      </c>
      <c r="AW1120" s="13" t="s">
        <v>32</v>
      </c>
      <c r="AX1120" s="13" t="s">
        <v>76</v>
      </c>
      <c r="AY1120" s="169" t="s">
        <v>185</v>
      </c>
    </row>
    <row r="1121" spans="2:65" s="12" customFormat="1">
      <c r="B1121" s="150"/>
      <c r="D1121" s="151" t="s">
        <v>193</v>
      </c>
      <c r="E1121" s="152" t="s">
        <v>1</v>
      </c>
      <c r="F1121" s="153" t="s">
        <v>470</v>
      </c>
      <c r="H1121" s="154">
        <v>101.758</v>
      </c>
      <c r="I1121" s="155"/>
      <c r="L1121" s="150"/>
      <c r="M1121" s="156"/>
      <c r="T1121" s="157"/>
      <c r="AT1121" s="152" t="s">
        <v>193</v>
      </c>
      <c r="AU1121" s="152" t="s">
        <v>92</v>
      </c>
      <c r="AV1121" s="12" t="s">
        <v>92</v>
      </c>
      <c r="AW1121" s="12" t="s">
        <v>32</v>
      </c>
      <c r="AX1121" s="12" t="s">
        <v>76</v>
      </c>
      <c r="AY1121" s="152" t="s">
        <v>185</v>
      </c>
    </row>
    <row r="1122" spans="2:65" s="15" customFormat="1">
      <c r="B1122" s="181"/>
      <c r="D1122" s="151" t="s">
        <v>193</v>
      </c>
      <c r="E1122" s="182" t="s">
        <v>1</v>
      </c>
      <c r="F1122" s="183" t="s">
        <v>281</v>
      </c>
      <c r="H1122" s="184">
        <v>101.758</v>
      </c>
      <c r="I1122" s="185"/>
      <c r="L1122" s="181"/>
      <c r="M1122" s="186"/>
      <c r="T1122" s="187"/>
      <c r="AT1122" s="182" t="s">
        <v>193</v>
      </c>
      <c r="AU1122" s="182" t="s">
        <v>92</v>
      </c>
      <c r="AV1122" s="15" t="s">
        <v>111</v>
      </c>
      <c r="AW1122" s="15" t="s">
        <v>32</v>
      </c>
      <c r="AX1122" s="15" t="s">
        <v>76</v>
      </c>
      <c r="AY1122" s="182" t="s">
        <v>185</v>
      </c>
    </row>
    <row r="1123" spans="2:65" s="14" customFormat="1">
      <c r="B1123" s="174"/>
      <c r="D1123" s="151" t="s">
        <v>193</v>
      </c>
      <c r="E1123" s="175" t="s">
        <v>1</v>
      </c>
      <c r="F1123" s="176" t="s">
        <v>265</v>
      </c>
      <c r="H1123" s="177">
        <v>562.798</v>
      </c>
      <c r="I1123" s="178"/>
      <c r="L1123" s="174"/>
      <c r="M1123" s="179"/>
      <c r="T1123" s="180"/>
      <c r="AT1123" s="175" t="s">
        <v>193</v>
      </c>
      <c r="AU1123" s="175" t="s">
        <v>92</v>
      </c>
      <c r="AV1123" s="14" t="s">
        <v>191</v>
      </c>
      <c r="AW1123" s="14" t="s">
        <v>32</v>
      </c>
      <c r="AX1123" s="14" t="s">
        <v>84</v>
      </c>
      <c r="AY1123" s="175" t="s">
        <v>185</v>
      </c>
    </row>
    <row r="1124" spans="2:65" s="1" customFormat="1" ht="44.25" customHeight="1">
      <c r="B1124" s="136"/>
      <c r="C1124" s="137" t="s">
        <v>1419</v>
      </c>
      <c r="D1124" s="137" t="s">
        <v>187</v>
      </c>
      <c r="E1124" s="138" t="s">
        <v>1420</v>
      </c>
      <c r="F1124" s="139" t="s">
        <v>1421</v>
      </c>
      <c r="G1124" s="140" t="s">
        <v>190</v>
      </c>
      <c r="H1124" s="141">
        <v>740.11300000000006</v>
      </c>
      <c r="I1124" s="142"/>
      <c r="J1124" s="143">
        <f>ROUND(I1124*H1124,2)</f>
        <v>0</v>
      </c>
      <c r="K1124" s="139" t="s">
        <v>198</v>
      </c>
      <c r="L1124" s="32"/>
      <c r="M1124" s="144" t="s">
        <v>1</v>
      </c>
      <c r="N1124" s="145" t="s">
        <v>42</v>
      </c>
      <c r="P1124" s="146">
        <f>O1124*H1124</f>
        <v>0</v>
      </c>
      <c r="Q1124" s="146">
        <v>0</v>
      </c>
      <c r="R1124" s="146">
        <f>Q1124*H1124</f>
        <v>0</v>
      </c>
      <c r="S1124" s="146">
        <v>0.01</v>
      </c>
      <c r="T1124" s="147">
        <f>S1124*H1124</f>
        <v>7.4011300000000011</v>
      </c>
      <c r="AR1124" s="148" t="s">
        <v>191</v>
      </c>
      <c r="AT1124" s="148" t="s">
        <v>187</v>
      </c>
      <c r="AU1124" s="148" t="s">
        <v>92</v>
      </c>
      <c r="AY1124" s="17" t="s">
        <v>185</v>
      </c>
      <c r="BE1124" s="149">
        <f>IF(N1124="základní",J1124,0)</f>
        <v>0</v>
      </c>
      <c r="BF1124" s="149">
        <f>IF(N1124="snížená",J1124,0)</f>
        <v>0</v>
      </c>
      <c r="BG1124" s="149">
        <f>IF(N1124="zákl. přenesená",J1124,0)</f>
        <v>0</v>
      </c>
      <c r="BH1124" s="149">
        <f>IF(N1124="sníž. přenesená",J1124,0)</f>
        <v>0</v>
      </c>
      <c r="BI1124" s="149">
        <f>IF(N1124="nulová",J1124,0)</f>
        <v>0</v>
      </c>
      <c r="BJ1124" s="17" t="s">
        <v>92</v>
      </c>
      <c r="BK1124" s="149">
        <f>ROUND(I1124*H1124,2)</f>
        <v>0</v>
      </c>
      <c r="BL1124" s="17" t="s">
        <v>191</v>
      </c>
      <c r="BM1124" s="148" t="s">
        <v>1422</v>
      </c>
    </row>
    <row r="1125" spans="2:65" s="1" customFormat="1" ht="49.15" customHeight="1">
      <c r="B1125" s="136"/>
      <c r="C1125" s="137" t="s">
        <v>1423</v>
      </c>
      <c r="D1125" s="137" t="s">
        <v>187</v>
      </c>
      <c r="E1125" s="138" t="s">
        <v>1424</v>
      </c>
      <c r="F1125" s="139" t="s">
        <v>1425</v>
      </c>
      <c r="G1125" s="140" t="s">
        <v>190</v>
      </c>
      <c r="H1125" s="141">
        <v>148.184</v>
      </c>
      <c r="I1125" s="142"/>
      <c r="J1125" s="143">
        <f>ROUND(I1125*H1125,2)</f>
        <v>0</v>
      </c>
      <c r="K1125" s="139" t="s">
        <v>198</v>
      </c>
      <c r="L1125" s="32"/>
      <c r="M1125" s="144" t="s">
        <v>1</v>
      </c>
      <c r="N1125" s="145" t="s">
        <v>42</v>
      </c>
      <c r="P1125" s="146">
        <f>O1125*H1125</f>
        <v>0</v>
      </c>
      <c r="Q1125" s="146">
        <v>0</v>
      </c>
      <c r="R1125" s="146">
        <f>Q1125*H1125</f>
        <v>0</v>
      </c>
      <c r="S1125" s="146">
        <v>5.8999999999999997E-2</v>
      </c>
      <c r="T1125" s="147">
        <f>S1125*H1125</f>
        <v>8.7428559999999997</v>
      </c>
      <c r="AR1125" s="148" t="s">
        <v>191</v>
      </c>
      <c r="AT1125" s="148" t="s">
        <v>187</v>
      </c>
      <c r="AU1125" s="148" t="s">
        <v>92</v>
      </c>
      <c r="AY1125" s="17" t="s">
        <v>185</v>
      </c>
      <c r="BE1125" s="149">
        <f>IF(N1125="základní",J1125,0)</f>
        <v>0</v>
      </c>
      <c r="BF1125" s="149">
        <f>IF(N1125="snížená",J1125,0)</f>
        <v>0</v>
      </c>
      <c r="BG1125" s="149">
        <f>IF(N1125="zákl. přenesená",J1125,0)</f>
        <v>0</v>
      </c>
      <c r="BH1125" s="149">
        <f>IF(N1125="sníž. přenesená",J1125,0)</f>
        <v>0</v>
      </c>
      <c r="BI1125" s="149">
        <f>IF(N1125="nulová",J1125,0)</f>
        <v>0</v>
      </c>
      <c r="BJ1125" s="17" t="s">
        <v>92</v>
      </c>
      <c r="BK1125" s="149">
        <f>ROUND(I1125*H1125,2)</f>
        <v>0</v>
      </c>
      <c r="BL1125" s="17" t="s">
        <v>191</v>
      </c>
      <c r="BM1125" s="148" t="s">
        <v>1426</v>
      </c>
    </row>
    <row r="1126" spans="2:65" s="13" customFormat="1">
      <c r="B1126" s="168"/>
      <c r="D1126" s="151" t="s">
        <v>193</v>
      </c>
      <c r="E1126" s="169" t="s">
        <v>1</v>
      </c>
      <c r="F1126" s="170" t="s">
        <v>1427</v>
      </c>
      <c r="H1126" s="169" t="s">
        <v>1</v>
      </c>
      <c r="I1126" s="171"/>
      <c r="L1126" s="168"/>
      <c r="M1126" s="172"/>
      <c r="T1126" s="173"/>
      <c r="AT1126" s="169" t="s">
        <v>193</v>
      </c>
      <c r="AU1126" s="169" t="s">
        <v>92</v>
      </c>
      <c r="AV1126" s="13" t="s">
        <v>84</v>
      </c>
      <c r="AW1126" s="13" t="s">
        <v>32</v>
      </c>
      <c r="AX1126" s="13" t="s">
        <v>76</v>
      </c>
      <c r="AY1126" s="169" t="s">
        <v>185</v>
      </c>
    </row>
    <row r="1127" spans="2:65" s="12" customFormat="1">
      <c r="B1127" s="150"/>
      <c r="D1127" s="151" t="s">
        <v>193</v>
      </c>
      <c r="E1127" s="152" t="s">
        <v>1</v>
      </c>
      <c r="F1127" s="153" t="s">
        <v>1428</v>
      </c>
      <c r="H1127" s="154">
        <v>148.184</v>
      </c>
      <c r="I1127" s="155"/>
      <c r="L1127" s="150"/>
      <c r="M1127" s="156"/>
      <c r="T1127" s="157"/>
      <c r="AT1127" s="152" t="s">
        <v>193</v>
      </c>
      <c r="AU1127" s="152" t="s">
        <v>92</v>
      </c>
      <c r="AV1127" s="12" t="s">
        <v>92</v>
      </c>
      <c r="AW1127" s="12" t="s">
        <v>32</v>
      </c>
      <c r="AX1127" s="12" t="s">
        <v>76</v>
      </c>
      <c r="AY1127" s="152" t="s">
        <v>185</v>
      </c>
    </row>
    <row r="1128" spans="2:65" s="14" customFormat="1">
      <c r="B1128" s="174"/>
      <c r="D1128" s="151" t="s">
        <v>193</v>
      </c>
      <c r="E1128" s="175" t="s">
        <v>1</v>
      </c>
      <c r="F1128" s="176" t="s">
        <v>265</v>
      </c>
      <c r="H1128" s="177">
        <v>148.184</v>
      </c>
      <c r="I1128" s="178"/>
      <c r="L1128" s="174"/>
      <c r="M1128" s="179"/>
      <c r="T1128" s="180"/>
      <c r="AT1128" s="175" t="s">
        <v>193</v>
      </c>
      <c r="AU1128" s="175" t="s">
        <v>92</v>
      </c>
      <c r="AV1128" s="14" t="s">
        <v>191</v>
      </c>
      <c r="AW1128" s="14" t="s">
        <v>32</v>
      </c>
      <c r="AX1128" s="14" t="s">
        <v>84</v>
      </c>
      <c r="AY1128" s="175" t="s">
        <v>185</v>
      </c>
    </row>
    <row r="1129" spans="2:65" s="1" customFormat="1" ht="37.9" customHeight="1">
      <c r="B1129" s="136"/>
      <c r="C1129" s="137" t="s">
        <v>1429</v>
      </c>
      <c r="D1129" s="137" t="s">
        <v>187</v>
      </c>
      <c r="E1129" s="138" t="s">
        <v>1430</v>
      </c>
      <c r="F1129" s="139" t="s">
        <v>1431</v>
      </c>
      <c r="G1129" s="140" t="s">
        <v>190</v>
      </c>
      <c r="H1129" s="141">
        <v>321.09899999999999</v>
      </c>
      <c r="I1129" s="142"/>
      <c r="J1129" s="143">
        <f>ROUND(I1129*H1129,2)</f>
        <v>0</v>
      </c>
      <c r="K1129" s="139" t="s">
        <v>198</v>
      </c>
      <c r="L1129" s="32"/>
      <c r="M1129" s="144" t="s">
        <v>1</v>
      </c>
      <c r="N1129" s="145" t="s">
        <v>42</v>
      </c>
      <c r="P1129" s="146">
        <f>O1129*H1129</f>
        <v>0</v>
      </c>
      <c r="Q1129" s="146">
        <v>0</v>
      </c>
      <c r="R1129" s="146">
        <f>Q1129*H1129</f>
        <v>0</v>
      </c>
      <c r="S1129" s="146">
        <v>1.4E-2</v>
      </c>
      <c r="T1129" s="147">
        <f>S1129*H1129</f>
        <v>4.4953859999999999</v>
      </c>
      <c r="AR1129" s="148" t="s">
        <v>191</v>
      </c>
      <c r="AT1129" s="148" t="s">
        <v>187</v>
      </c>
      <c r="AU1129" s="148" t="s">
        <v>92</v>
      </c>
      <c r="AY1129" s="17" t="s">
        <v>185</v>
      </c>
      <c r="BE1129" s="149">
        <f>IF(N1129="základní",J1129,0)</f>
        <v>0</v>
      </c>
      <c r="BF1129" s="149">
        <f>IF(N1129="snížená",J1129,0)</f>
        <v>0</v>
      </c>
      <c r="BG1129" s="149">
        <f>IF(N1129="zákl. přenesená",J1129,0)</f>
        <v>0</v>
      </c>
      <c r="BH1129" s="149">
        <f>IF(N1129="sníž. přenesená",J1129,0)</f>
        <v>0</v>
      </c>
      <c r="BI1129" s="149">
        <f>IF(N1129="nulová",J1129,0)</f>
        <v>0</v>
      </c>
      <c r="BJ1129" s="17" t="s">
        <v>92</v>
      </c>
      <c r="BK1129" s="149">
        <f>ROUND(I1129*H1129,2)</f>
        <v>0</v>
      </c>
      <c r="BL1129" s="17" t="s">
        <v>191</v>
      </c>
      <c r="BM1129" s="148" t="s">
        <v>1432</v>
      </c>
    </row>
    <row r="1130" spans="2:65" s="1" customFormat="1" ht="37.9" customHeight="1">
      <c r="B1130" s="136"/>
      <c r="C1130" s="137" t="s">
        <v>1433</v>
      </c>
      <c r="D1130" s="137" t="s">
        <v>187</v>
      </c>
      <c r="E1130" s="138" t="s">
        <v>1434</v>
      </c>
      <c r="F1130" s="139" t="s">
        <v>1435</v>
      </c>
      <c r="G1130" s="140" t="s">
        <v>197</v>
      </c>
      <c r="H1130" s="141">
        <v>70.704999999999998</v>
      </c>
      <c r="I1130" s="142"/>
      <c r="J1130" s="143">
        <f>ROUND(I1130*H1130,2)</f>
        <v>0</v>
      </c>
      <c r="K1130" s="139" t="s">
        <v>198</v>
      </c>
      <c r="L1130" s="32"/>
      <c r="M1130" s="144" t="s">
        <v>1</v>
      </c>
      <c r="N1130" s="145" t="s">
        <v>42</v>
      </c>
      <c r="P1130" s="146">
        <f>O1130*H1130</f>
        <v>0</v>
      </c>
      <c r="Q1130" s="146">
        <v>0</v>
      </c>
      <c r="R1130" s="146">
        <f>Q1130*H1130</f>
        <v>0</v>
      </c>
      <c r="S1130" s="146">
        <v>0.45</v>
      </c>
      <c r="T1130" s="147">
        <f>S1130*H1130</f>
        <v>31.817250000000001</v>
      </c>
      <c r="AR1130" s="148" t="s">
        <v>191</v>
      </c>
      <c r="AT1130" s="148" t="s">
        <v>187</v>
      </c>
      <c r="AU1130" s="148" t="s">
        <v>92</v>
      </c>
      <c r="AY1130" s="17" t="s">
        <v>185</v>
      </c>
      <c r="BE1130" s="149">
        <f>IF(N1130="základní",J1130,0)</f>
        <v>0</v>
      </c>
      <c r="BF1130" s="149">
        <f>IF(N1130="snížená",J1130,0)</f>
        <v>0</v>
      </c>
      <c r="BG1130" s="149">
        <f>IF(N1130="zákl. přenesená",J1130,0)</f>
        <v>0</v>
      </c>
      <c r="BH1130" s="149">
        <f>IF(N1130="sníž. přenesená",J1130,0)</f>
        <v>0</v>
      </c>
      <c r="BI1130" s="149">
        <f>IF(N1130="nulová",J1130,0)</f>
        <v>0</v>
      </c>
      <c r="BJ1130" s="17" t="s">
        <v>92</v>
      </c>
      <c r="BK1130" s="149">
        <f>ROUND(I1130*H1130,2)</f>
        <v>0</v>
      </c>
      <c r="BL1130" s="17" t="s">
        <v>191</v>
      </c>
      <c r="BM1130" s="148" t="s">
        <v>1436</v>
      </c>
    </row>
    <row r="1131" spans="2:65" s="12" customFormat="1">
      <c r="B1131" s="150"/>
      <c r="D1131" s="151" t="s">
        <v>193</v>
      </c>
      <c r="E1131" s="152" t="s">
        <v>1</v>
      </c>
      <c r="F1131" s="153" t="s">
        <v>1437</v>
      </c>
      <c r="H1131" s="154">
        <v>70.704999999999998</v>
      </c>
      <c r="I1131" s="155"/>
      <c r="L1131" s="150"/>
      <c r="M1131" s="156"/>
      <c r="T1131" s="157"/>
      <c r="AT1131" s="152" t="s">
        <v>193</v>
      </c>
      <c r="AU1131" s="152" t="s">
        <v>92</v>
      </c>
      <c r="AV1131" s="12" t="s">
        <v>92</v>
      </c>
      <c r="AW1131" s="12" t="s">
        <v>32</v>
      </c>
      <c r="AX1131" s="12" t="s">
        <v>84</v>
      </c>
      <c r="AY1131" s="152" t="s">
        <v>185</v>
      </c>
    </row>
    <row r="1132" spans="2:65" s="1" customFormat="1" ht="24.2" customHeight="1">
      <c r="B1132" s="136"/>
      <c r="C1132" s="137" t="s">
        <v>1438</v>
      </c>
      <c r="D1132" s="137" t="s">
        <v>187</v>
      </c>
      <c r="E1132" s="138" t="s">
        <v>1439</v>
      </c>
      <c r="F1132" s="139" t="s">
        <v>1440</v>
      </c>
      <c r="G1132" s="140" t="s">
        <v>190</v>
      </c>
      <c r="H1132" s="141">
        <v>1404.634</v>
      </c>
      <c r="I1132" s="142"/>
      <c r="J1132" s="143">
        <f>ROUND(I1132*H1132,2)</f>
        <v>0</v>
      </c>
      <c r="K1132" s="139" t="s">
        <v>198</v>
      </c>
      <c r="L1132" s="32"/>
      <c r="M1132" s="144" t="s">
        <v>1</v>
      </c>
      <c r="N1132" s="145" t="s">
        <v>42</v>
      </c>
      <c r="P1132" s="146">
        <f>O1132*H1132</f>
        <v>0</v>
      </c>
      <c r="Q1132" s="146">
        <v>0</v>
      </c>
      <c r="R1132" s="146">
        <f>Q1132*H1132</f>
        <v>0</v>
      </c>
      <c r="S1132" s="146">
        <v>0</v>
      </c>
      <c r="T1132" s="147">
        <f>S1132*H1132</f>
        <v>0</v>
      </c>
      <c r="AR1132" s="148" t="s">
        <v>191</v>
      </c>
      <c r="AT1132" s="148" t="s">
        <v>187</v>
      </c>
      <c r="AU1132" s="148" t="s">
        <v>92</v>
      </c>
      <c r="AY1132" s="17" t="s">
        <v>185</v>
      </c>
      <c r="BE1132" s="149">
        <f>IF(N1132="základní",J1132,0)</f>
        <v>0</v>
      </c>
      <c r="BF1132" s="149">
        <f>IF(N1132="snížená",J1132,0)</f>
        <v>0</v>
      </c>
      <c r="BG1132" s="149">
        <f>IF(N1132="zákl. přenesená",J1132,0)</f>
        <v>0</v>
      </c>
      <c r="BH1132" s="149">
        <f>IF(N1132="sníž. přenesená",J1132,0)</f>
        <v>0</v>
      </c>
      <c r="BI1132" s="149">
        <f>IF(N1132="nulová",J1132,0)</f>
        <v>0</v>
      </c>
      <c r="BJ1132" s="17" t="s">
        <v>92</v>
      </c>
      <c r="BK1132" s="149">
        <f>ROUND(I1132*H1132,2)</f>
        <v>0</v>
      </c>
      <c r="BL1132" s="17" t="s">
        <v>191</v>
      </c>
      <c r="BM1132" s="148" t="s">
        <v>1441</v>
      </c>
    </row>
    <row r="1133" spans="2:65" s="1" customFormat="1" ht="24.2" customHeight="1">
      <c r="B1133" s="136"/>
      <c r="C1133" s="137" t="s">
        <v>1442</v>
      </c>
      <c r="D1133" s="137" t="s">
        <v>187</v>
      </c>
      <c r="E1133" s="138" t="s">
        <v>1443</v>
      </c>
      <c r="F1133" s="139" t="s">
        <v>1444</v>
      </c>
      <c r="G1133" s="140" t="s">
        <v>190</v>
      </c>
      <c r="H1133" s="141">
        <v>1404.634</v>
      </c>
      <c r="I1133" s="142"/>
      <c r="J1133" s="143">
        <f>ROUND(I1133*H1133,2)</f>
        <v>0</v>
      </c>
      <c r="K1133" s="139" t="s">
        <v>198</v>
      </c>
      <c r="L1133" s="32"/>
      <c r="M1133" s="144" t="s">
        <v>1</v>
      </c>
      <c r="N1133" s="145" t="s">
        <v>42</v>
      </c>
      <c r="P1133" s="146">
        <f>O1133*H1133</f>
        <v>0</v>
      </c>
      <c r="Q1133" s="146">
        <v>0</v>
      </c>
      <c r="R1133" s="146">
        <f>Q1133*H1133</f>
        <v>0</v>
      </c>
      <c r="S1133" s="146">
        <v>0</v>
      </c>
      <c r="T1133" s="147">
        <f>S1133*H1133</f>
        <v>0</v>
      </c>
      <c r="AR1133" s="148" t="s">
        <v>191</v>
      </c>
      <c r="AT1133" s="148" t="s">
        <v>187</v>
      </c>
      <c r="AU1133" s="148" t="s">
        <v>92</v>
      </c>
      <c r="AY1133" s="17" t="s">
        <v>185</v>
      </c>
      <c r="BE1133" s="149">
        <f>IF(N1133="základní",J1133,0)</f>
        <v>0</v>
      </c>
      <c r="BF1133" s="149">
        <f>IF(N1133="snížená",J1133,0)</f>
        <v>0</v>
      </c>
      <c r="BG1133" s="149">
        <f>IF(N1133="zákl. přenesená",J1133,0)</f>
        <v>0</v>
      </c>
      <c r="BH1133" s="149">
        <f>IF(N1133="sníž. přenesená",J1133,0)</f>
        <v>0</v>
      </c>
      <c r="BI1133" s="149">
        <f>IF(N1133="nulová",J1133,0)</f>
        <v>0</v>
      </c>
      <c r="BJ1133" s="17" t="s">
        <v>92</v>
      </c>
      <c r="BK1133" s="149">
        <f>ROUND(I1133*H1133,2)</f>
        <v>0</v>
      </c>
      <c r="BL1133" s="17" t="s">
        <v>191</v>
      </c>
      <c r="BM1133" s="148" t="s">
        <v>1445</v>
      </c>
    </row>
    <row r="1134" spans="2:65" s="1" customFormat="1" ht="24.2" customHeight="1">
      <c r="B1134" s="136"/>
      <c r="C1134" s="137" t="s">
        <v>1446</v>
      </c>
      <c r="D1134" s="137" t="s">
        <v>187</v>
      </c>
      <c r="E1134" s="138" t="s">
        <v>1447</v>
      </c>
      <c r="F1134" s="139" t="s">
        <v>1448</v>
      </c>
      <c r="G1134" s="140" t="s">
        <v>197</v>
      </c>
      <c r="H1134" s="141">
        <v>286.38099999999997</v>
      </c>
      <c r="I1134" s="142"/>
      <c r="J1134" s="143">
        <f>ROUND(I1134*H1134,2)</f>
        <v>0</v>
      </c>
      <c r="K1134" s="139" t="s">
        <v>198</v>
      </c>
      <c r="L1134" s="32"/>
      <c r="M1134" s="144" t="s">
        <v>1</v>
      </c>
      <c r="N1134" s="145" t="s">
        <v>42</v>
      </c>
      <c r="P1134" s="146">
        <f>O1134*H1134</f>
        <v>0</v>
      </c>
      <c r="Q1134" s="146">
        <v>0</v>
      </c>
      <c r="R1134" s="146">
        <f>Q1134*H1134</f>
        <v>0</v>
      </c>
      <c r="S1134" s="146">
        <v>0</v>
      </c>
      <c r="T1134" s="147">
        <f>S1134*H1134</f>
        <v>0</v>
      </c>
      <c r="AR1134" s="148" t="s">
        <v>191</v>
      </c>
      <c r="AT1134" s="148" t="s">
        <v>187</v>
      </c>
      <c r="AU1134" s="148" t="s">
        <v>92</v>
      </c>
      <c r="AY1134" s="17" t="s">
        <v>185</v>
      </c>
      <c r="BE1134" s="149">
        <f>IF(N1134="základní",J1134,0)</f>
        <v>0</v>
      </c>
      <c r="BF1134" s="149">
        <f>IF(N1134="snížená",J1134,0)</f>
        <v>0</v>
      </c>
      <c r="BG1134" s="149">
        <f>IF(N1134="zákl. přenesená",J1134,0)</f>
        <v>0</v>
      </c>
      <c r="BH1134" s="149">
        <f>IF(N1134="sníž. přenesená",J1134,0)</f>
        <v>0</v>
      </c>
      <c r="BI1134" s="149">
        <f>IF(N1134="nulová",J1134,0)</f>
        <v>0</v>
      </c>
      <c r="BJ1134" s="17" t="s">
        <v>92</v>
      </c>
      <c r="BK1134" s="149">
        <f>ROUND(I1134*H1134,2)</f>
        <v>0</v>
      </c>
      <c r="BL1134" s="17" t="s">
        <v>191</v>
      </c>
      <c r="BM1134" s="148" t="s">
        <v>1449</v>
      </c>
    </row>
    <row r="1135" spans="2:65" s="1" customFormat="1" ht="24.2" customHeight="1">
      <c r="B1135" s="136"/>
      <c r="C1135" s="137" t="s">
        <v>1450</v>
      </c>
      <c r="D1135" s="137" t="s">
        <v>187</v>
      </c>
      <c r="E1135" s="138" t="s">
        <v>1451</v>
      </c>
      <c r="F1135" s="139" t="s">
        <v>1452</v>
      </c>
      <c r="G1135" s="140" t="s">
        <v>197</v>
      </c>
      <c r="H1135" s="141">
        <v>286.38099999999997</v>
      </c>
      <c r="I1135" s="142"/>
      <c r="J1135" s="143">
        <f>ROUND(I1135*H1135,2)</f>
        <v>0</v>
      </c>
      <c r="K1135" s="139" t="s">
        <v>198</v>
      </c>
      <c r="L1135" s="32"/>
      <c r="M1135" s="144" t="s">
        <v>1</v>
      </c>
      <c r="N1135" s="145" t="s">
        <v>42</v>
      </c>
      <c r="P1135" s="146">
        <f>O1135*H1135</f>
        <v>0</v>
      </c>
      <c r="Q1135" s="146">
        <v>0</v>
      </c>
      <c r="R1135" s="146">
        <f>Q1135*H1135</f>
        <v>0</v>
      </c>
      <c r="S1135" s="146">
        <v>0</v>
      </c>
      <c r="T1135" s="147">
        <f>S1135*H1135</f>
        <v>0</v>
      </c>
      <c r="AR1135" s="148" t="s">
        <v>191</v>
      </c>
      <c r="AT1135" s="148" t="s">
        <v>187</v>
      </c>
      <c r="AU1135" s="148" t="s">
        <v>92</v>
      </c>
      <c r="AY1135" s="17" t="s">
        <v>185</v>
      </c>
      <c r="BE1135" s="149">
        <f>IF(N1135="základní",J1135,0)</f>
        <v>0</v>
      </c>
      <c r="BF1135" s="149">
        <f>IF(N1135="snížená",J1135,0)</f>
        <v>0</v>
      </c>
      <c r="BG1135" s="149">
        <f>IF(N1135="zákl. přenesená",J1135,0)</f>
        <v>0</v>
      </c>
      <c r="BH1135" s="149">
        <f>IF(N1135="sníž. přenesená",J1135,0)</f>
        <v>0</v>
      </c>
      <c r="BI1135" s="149">
        <f>IF(N1135="nulová",J1135,0)</f>
        <v>0</v>
      </c>
      <c r="BJ1135" s="17" t="s">
        <v>92</v>
      </c>
      <c r="BK1135" s="149">
        <f>ROUND(I1135*H1135,2)</f>
        <v>0</v>
      </c>
      <c r="BL1135" s="17" t="s">
        <v>191</v>
      </c>
      <c r="BM1135" s="148" t="s">
        <v>1453</v>
      </c>
    </row>
    <row r="1136" spans="2:65" s="11" customFormat="1" ht="22.9" customHeight="1">
      <c r="B1136" s="124"/>
      <c r="D1136" s="125" t="s">
        <v>75</v>
      </c>
      <c r="E1136" s="134" t="s">
        <v>1454</v>
      </c>
      <c r="F1136" s="134" t="s">
        <v>1455</v>
      </c>
      <c r="I1136" s="127"/>
      <c r="J1136" s="135">
        <f>BK1136</f>
        <v>0</v>
      </c>
      <c r="L1136" s="124"/>
      <c r="M1136" s="129"/>
      <c r="P1136" s="130">
        <f>SUM(P1137:P1148)</f>
        <v>0</v>
      </c>
      <c r="R1136" s="130">
        <f>SUM(R1137:R1148)</f>
        <v>0</v>
      </c>
      <c r="T1136" s="131">
        <f>SUM(T1137:T1148)</f>
        <v>0</v>
      </c>
      <c r="AR1136" s="125" t="s">
        <v>84</v>
      </c>
      <c r="AT1136" s="132" t="s">
        <v>75</v>
      </c>
      <c r="AU1136" s="132" t="s">
        <v>84</v>
      </c>
      <c r="AY1136" s="125" t="s">
        <v>185</v>
      </c>
      <c r="BK1136" s="133">
        <f>SUM(BK1137:BK1148)</f>
        <v>0</v>
      </c>
    </row>
    <row r="1137" spans="2:65" s="1" customFormat="1" ht="24.2" customHeight="1">
      <c r="B1137" s="136"/>
      <c r="C1137" s="137" t="s">
        <v>1456</v>
      </c>
      <c r="D1137" s="137" t="s">
        <v>187</v>
      </c>
      <c r="E1137" s="138" t="s">
        <v>1457</v>
      </c>
      <c r="F1137" s="139" t="s">
        <v>1458</v>
      </c>
      <c r="G1137" s="140" t="s">
        <v>219</v>
      </c>
      <c r="H1137" s="141">
        <v>1366.9</v>
      </c>
      <c r="I1137" s="142"/>
      <c r="J1137" s="143">
        <f>ROUND(I1137*H1137,2)</f>
        <v>0</v>
      </c>
      <c r="K1137" s="139" t="s">
        <v>198</v>
      </c>
      <c r="L1137" s="32"/>
      <c r="M1137" s="144" t="s">
        <v>1</v>
      </c>
      <c r="N1137" s="145" t="s">
        <v>42</v>
      </c>
      <c r="P1137" s="146">
        <f>O1137*H1137</f>
        <v>0</v>
      </c>
      <c r="Q1137" s="146">
        <v>0</v>
      </c>
      <c r="R1137" s="146">
        <f>Q1137*H1137</f>
        <v>0</v>
      </c>
      <c r="S1137" s="146">
        <v>0</v>
      </c>
      <c r="T1137" s="147">
        <f>S1137*H1137</f>
        <v>0</v>
      </c>
      <c r="AR1137" s="148" t="s">
        <v>191</v>
      </c>
      <c r="AT1137" s="148" t="s">
        <v>187</v>
      </c>
      <c r="AU1137" s="148" t="s">
        <v>92</v>
      </c>
      <c r="AY1137" s="17" t="s">
        <v>185</v>
      </c>
      <c r="BE1137" s="149">
        <f>IF(N1137="základní",J1137,0)</f>
        <v>0</v>
      </c>
      <c r="BF1137" s="149">
        <f>IF(N1137="snížená",J1137,0)</f>
        <v>0</v>
      </c>
      <c r="BG1137" s="149">
        <f>IF(N1137="zákl. přenesená",J1137,0)</f>
        <v>0</v>
      </c>
      <c r="BH1137" s="149">
        <f>IF(N1137="sníž. přenesená",J1137,0)</f>
        <v>0</v>
      </c>
      <c r="BI1137" s="149">
        <f>IF(N1137="nulová",J1137,0)</f>
        <v>0</v>
      </c>
      <c r="BJ1137" s="17" t="s">
        <v>92</v>
      </c>
      <c r="BK1137" s="149">
        <f>ROUND(I1137*H1137,2)</f>
        <v>0</v>
      </c>
      <c r="BL1137" s="17" t="s">
        <v>191</v>
      </c>
      <c r="BM1137" s="148" t="s">
        <v>1459</v>
      </c>
    </row>
    <row r="1138" spans="2:65" s="1" customFormat="1" ht="24.2" customHeight="1">
      <c r="B1138" s="136"/>
      <c r="C1138" s="137" t="s">
        <v>1460</v>
      </c>
      <c r="D1138" s="137" t="s">
        <v>187</v>
      </c>
      <c r="E1138" s="138" t="s">
        <v>1461</v>
      </c>
      <c r="F1138" s="139" t="s">
        <v>1462</v>
      </c>
      <c r="G1138" s="140" t="s">
        <v>219</v>
      </c>
      <c r="H1138" s="141">
        <v>1350.72</v>
      </c>
      <c r="I1138" s="142"/>
      <c r="J1138" s="143">
        <f>ROUND(I1138*H1138,2)</f>
        <v>0</v>
      </c>
      <c r="K1138" s="139" t="s">
        <v>198</v>
      </c>
      <c r="L1138" s="32"/>
      <c r="M1138" s="144" t="s">
        <v>1</v>
      </c>
      <c r="N1138" s="145" t="s">
        <v>42</v>
      </c>
      <c r="P1138" s="146">
        <f>O1138*H1138</f>
        <v>0</v>
      </c>
      <c r="Q1138" s="146">
        <v>0</v>
      </c>
      <c r="R1138" s="146">
        <f>Q1138*H1138</f>
        <v>0</v>
      </c>
      <c r="S1138" s="146">
        <v>0</v>
      </c>
      <c r="T1138" s="147">
        <f>S1138*H1138</f>
        <v>0</v>
      </c>
      <c r="AR1138" s="148" t="s">
        <v>191</v>
      </c>
      <c r="AT1138" s="148" t="s">
        <v>187</v>
      </c>
      <c r="AU1138" s="148" t="s">
        <v>92</v>
      </c>
      <c r="AY1138" s="17" t="s">
        <v>185</v>
      </c>
      <c r="BE1138" s="149">
        <f>IF(N1138="základní",J1138,0)</f>
        <v>0</v>
      </c>
      <c r="BF1138" s="149">
        <f>IF(N1138="snížená",J1138,0)</f>
        <v>0</v>
      </c>
      <c r="BG1138" s="149">
        <f>IF(N1138="zákl. přenesená",J1138,0)</f>
        <v>0</v>
      </c>
      <c r="BH1138" s="149">
        <f>IF(N1138="sníž. přenesená",J1138,0)</f>
        <v>0</v>
      </c>
      <c r="BI1138" s="149">
        <f>IF(N1138="nulová",J1138,0)</f>
        <v>0</v>
      </c>
      <c r="BJ1138" s="17" t="s">
        <v>92</v>
      </c>
      <c r="BK1138" s="149">
        <f>ROUND(I1138*H1138,2)</f>
        <v>0</v>
      </c>
      <c r="BL1138" s="17" t="s">
        <v>191</v>
      </c>
      <c r="BM1138" s="148" t="s">
        <v>1463</v>
      </c>
    </row>
    <row r="1139" spans="2:65" s="13" customFormat="1">
      <c r="B1139" s="168"/>
      <c r="D1139" s="151" t="s">
        <v>193</v>
      </c>
      <c r="E1139" s="169" t="s">
        <v>1</v>
      </c>
      <c r="F1139" s="170" t="s">
        <v>1464</v>
      </c>
      <c r="H1139" s="169" t="s">
        <v>1</v>
      </c>
      <c r="I1139" s="171"/>
      <c r="L1139" s="168"/>
      <c r="M1139" s="172"/>
      <c r="T1139" s="173"/>
      <c r="AT1139" s="169" t="s">
        <v>193</v>
      </c>
      <c r="AU1139" s="169" t="s">
        <v>92</v>
      </c>
      <c r="AV1139" s="13" t="s">
        <v>84</v>
      </c>
      <c r="AW1139" s="13" t="s">
        <v>32</v>
      </c>
      <c r="AX1139" s="13" t="s">
        <v>76</v>
      </c>
      <c r="AY1139" s="169" t="s">
        <v>185</v>
      </c>
    </row>
    <row r="1140" spans="2:65" s="12" customFormat="1">
      <c r="B1140" s="150"/>
      <c r="D1140" s="151" t="s">
        <v>193</v>
      </c>
      <c r="E1140" s="152" t="s">
        <v>1</v>
      </c>
      <c r="F1140" s="153" t="s">
        <v>1465</v>
      </c>
      <c r="H1140" s="154">
        <v>-16.18</v>
      </c>
      <c r="I1140" s="155"/>
      <c r="L1140" s="150"/>
      <c r="M1140" s="156"/>
      <c r="T1140" s="157"/>
      <c r="AT1140" s="152" t="s">
        <v>193</v>
      </c>
      <c r="AU1140" s="152" t="s">
        <v>92</v>
      </c>
      <c r="AV1140" s="12" t="s">
        <v>92</v>
      </c>
      <c r="AW1140" s="12" t="s">
        <v>32</v>
      </c>
      <c r="AX1140" s="12" t="s">
        <v>76</v>
      </c>
      <c r="AY1140" s="152" t="s">
        <v>185</v>
      </c>
    </row>
    <row r="1141" spans="2:65" s="12" customFormat="1">
      <c r="B1141" s="150"/>
      <c r="D1141" s="151" t="s">
        <v>193</v>
      </c>
      <c r="E1141" s="152" t="s">
        <v>1</v>
      </c>
      <c r="F1141" s="153" t="s">
        <v>1466</v>
      </c>
      <c r="H1141" s="154">
        <v>1366.9</v>
      </c>
      <c r="I1141" s="155"/>
      <c r="L1141" s="150"/>
      <c r="M1141" s="156"/>
      <c r="T1141" s="157"/>
      <c r="AT1141" s="152" t="s">
        <v>193</v>
      </c>
      <c r="AU1141" s="152" t="s">
        <v>92</v>
      </c>
      <c r="AV1141" s="12" t="s">
        <v>92</v>
      </c>
      <c r="AW1141" s="12" t="s">
        <v>32</v>
      </c>
      <c r="AX1141" s="12" t="s">
        <v>76</v>
      </c>
      <c r="AY1141" s="152" t="s">
        <v>185</v>
      </c>
    </row>
    <row r="1142" spans="2:65" s="14" customFormat="1">
      <c r="B1142" s="174"/>
      <c r="D1142" s="151" t="s">
        <v>193</v>
      </c>
      <c r="E1142" s="175" t="s">
        <v>1</v>
      </c>
      <c r="F1142" s="176" t="s">
        <v>265</v>
      </c>
      <c r="H1142" s="177">
        <v>1350.72</v>
      </c>
      <c r="I1142" s="178"/>
      <c r="L1142" s="174"/>
      <c r="M1142" s="179"/>
      <c r="T1142" s="180"/>
      <c r="AT1142" s="175" t="s">
        <v>193</v>
      </c>
      <c r="AU1142" s="175" t="s">
        <v>92</v>
      </c>
      <c r="AV1142" s="14" t="s">
        <v>191</v>
      </c>
      <c r="AW1142" s="14" t="s">
        <v>32</v>
      </c>
      <c r="AX1142" s="14" t="s">
        <v>84</v>
      </c>
      <c r="AY1142" s="175" t="s">
        <v>185</v>
      </c>
    </row>
    <row r="1143" spans="2:65" s="1" customFormat="1" ht="24.2" customHeight="1">
      <c r="B1143" s="136"/>
      <c r="C1143" s="137" t="s">
        <v>1467</v>
      </c>
      <c r="D1143" s="137" t="s">
        <v>187</v>
      </c>
      <c r="E1143" s="138" t="s">
        <v>1468</v>
      </c>
      <c r="F1143" s="139" t="s">
        <v>1469</v>
      </c>
      <c r="G1143" s="140" t="s">
        <v>219</v>
      </c>
      <c r="H1143" s="141">
        <v>25663.68</v>
      </c>
      <c r="I1143" s="142"/>
      <c r="J1143" s="143">
        <f>ROUND(I1143*H1143,2)</f>
        <v>0</v>
      </c>
      <c r="K1143" s="139" t="s">
        <v>198</v>
      </c>
      <c r="L1143" s="32"/>
      <c r="M1143" s="144" t="s">
        <v>1</v>
      </c>
      <c r="N1143" s="145" t="s">
        <v>42</v>
      </c>
      <c r="P1143" s="146">
        <f>O1143*H1143</f>
        <v>0</v>
      </c>
      <c r="Q1143" s="146">
        <v>0</v>
      </c>
      <c r="R1143" s="146">
        <f>Q1143*H1143</f>
        <v>0</v>
      </c>
      <c r="S1143" s="146">
        <v>0</v>
      </c>
      <c r="T1143" s="147">
        <f>S1143*H1143</f>
        <v>0</v>
      </c>
      <c r="AR1143" s="148" t="s">
        <v>191</v>
      </c>
      <c r="AT1143" s="148" t="s">
        <v>187</v>
      </c>
      <c r="AU1143" s="148" t="s">
        <v>92</v>
      </c>
      <c r="AY1143" s="17" t="s">
        <v>185</v>
      </c>
      <c r="BE1143" s="149">
        <f>IF(N1143="základní",J1143,0)</f>
        <v>0</v>
      </c>
      <c r="BF1143" s="149">
        <f>IF(N1143="snížená",J1143,0)</f>
        <v>0</v>
      </c>
      <c r="BG1143" s="149">
        <f>IF(N1143="zákl. přenesená",J1143,0)</f>
        <v>0</v>
      </c>
      <c r="BH1143" s="149">
        <f>IF(N1143="sníž. přenesená",J1143,0)</f>
        <v>0</v>
      </c>
      <c r="BI1143" s="149">
        <f>IF(N1143="nulová",J1143,0)</f>
        <v>0</v>
      </c>
      <c r="BJ1143" s="17" t="s">
        <v>92</v>
      </c>
      <c r="BK1143" s="149">
        <f>ROUND(I1143*H1143,2)</f>
        <v>0</v>
      </c>
      <c r="BL1143" s="17" t="s">
        <v>191</v>
      </c>
      <c r="BM1143" s="148" t="s">
        <v>1470</v>
      </c>
    </row>
    <row r="1144" spans="2:65" s="12" customFormat="1">
      <c r="B1144" s="150"/>
      <c r="D1144" s="151" t="s">
        <v>193</v>
      </c>
      <c r="E1144" s="152" t="s">
        <v>1</v>
      </c>
      <c r="F1144" s="153" t="s">
        <v>1471</v>
      </c>
      <c r="H1144" s="154">
        <v>25663.68</v>
      </c>
      <c r="I1144" s="155"/>
      <c r="L1144" s="150"/>
      <c r="M1144" s="156"/>
      <c r="T1144" s="157"/>
      <c r="AT1144" s="152" t="s">
        <v>193</v>
      </c>
      <c r="AU1144" s="152" t="s">
        <v>92</v>
      </c>
      <c r="AV1144" s="12" t="s">
        <v>92</v>
      </c>
      <c r="AW1144" s="12" t="s">
        <v>32</v>
      </c>
      <c r="AX1144" s="12" t="s">
        <v>84</v>
      </c>
      <c r="AY1144" s="152" t="s">
        <v>185</v>
      </c>
    </row>
    <row r="1145" spans="2:65" s="1" customFormat="1" ht="33" customHeight="1">
      <c r="B1145" s="136"/>
      <c r="C1145" s="137" t="s">
        <v>1472</v>
      </c>
      <c r="D1145" s="137" t="s">
        <v>187</v>
      </c>
      <c r="E1145" s="138" t="s">
        <v>1473</v>
      </c>
      <c r="F1145" s="139" t="s">
        <v>1474</v>
      </c>
      <c r="G1145" s="140" t="s">
        <v>219</v>
      </c>
      <c r="H1145" s="141">
        <v>1253.623</v>
      </c>
      <c r="I1145" s="142"/>
      <c r="J1145" s="143">
        <f>ROUND(I1145*H1145,2)</f>
        <v>0</v>
      </c>
      <c r="K1145" s="139" t="s">
        <v>198</v>
      </c>
      <c r="L1145" s="32"/>
      <c r="M1145" s="144" t="s">
        <v>1</v>
      </c>
      <c r="N1145" s="145" t="s">
        <v>42</v>
      </c>
      <c r="P1145" s="146">
        <f>O1145*H1145</f>
        <v>0</v>
      </c>
      <c r="Q1145" s="146">
        <v>0</v>
      </c>
      <c r="R1145" s="146">
        <f>Q1145*H1145</f>
        <v>0</v>
      </c>
      <c r="S1145" s="146">
        <v>0</v>
      </c>
      <c r="T1145" s="147">
        <f>S1145*H1145</f>
        <v>0</v>
      </c>
      <c r="AR1145" s="148" t="s">
        <v>191</v>
      </c>
      <c r="AT1145" s="148" t="s">
        <v>187</v>
      </c>
      <c r="AU1145" s="148" t="s">
        <v>92</v>
      </c>
      <c r="AY1145" s="17" t="s">
        <v>185</v>
      </c>
      <c r="BE1145" s="149">
        <f>IF(N1145="základní",J1145,0)</f>
        <v>0</v>
      </c>
      <c r="BF1145" s="149">
        <f>IF(N1145="snížená",J1145,0)</f>
        <v>0</v>
      </c>
      <c r="BG1145" s="149">
        <f>IF(N1145="zákl. přenesená",J1145,0)</f>
        <v>0</v>
      </c>
      <c r="BH1145" s="149">
        <f>IF(N1145="sníž. přenesená",J1145,0)</f>
        <v>0</v>
      </c>
      <c r="BI1145" s="149">
        <f>IF(N1145="nulová",J1145,0)</f>
        <v>0</v>
      </c>
      <c r="BJ1145" s="17" t="s">
        <v>92</v>
      </c>
      <c r="BK1145" s="149">
        <f>ROUND(I1145*H1145,2)</f>
        <v>0</v>
      </c>
      <c r="BL1145" s="17" t="s">
        <v>191</v>
      </c>
      <c r="BM1145" s="148" t="s">
        <v>1475</v>
      </c>
    </row>
    <row r="1146" spans="2:65" s="12" customFormat="1">
      <c r="B1146" s="150"/>
      <c r="D1146" s="151" t="s">
        <v>193</v>
      </c>
      <c r="E1146" s="152" t="s">
        <v>1</v>
      </c>
      <c r="F1146" s="153" t="s">
        <v>1476</v>
      </c>
      <c r="H1146" s="154">
        <v>1253.623</v>
      </c>
      <c r="I1146" s="155"/>
      <c r="L1146" s="150"/>
      <c r="M1146" s="156"/>
      <c r="T1146" s="157"/>
      <c r="AT1146" s="152" t="s">
        <v>193</v>
      </c>
      <c r="AU1146" s="152" t="s">
        <v>92</v>
      </c>
      <c r="AV1146" s="12" t="s">
        <v>92</v>
      </c>
      <c r="AW1146" s="12" t="s">
        <v>32</v>
      </c>
      <c r="AX1146" s="12" t="s">
        <v>84</v>
      </c>
      <c r="AY1146" s="152" t="s">
        <v>185</v>
      </c>
    </row>
    <row r="1147" spans="2:65" s="1" customFormat="1" ht="33" customHeight="1">
      <c r="B1147" s="136"/>
      <c r="C1147" s="137" t="s">
        <v>1477</v>
      </c>
      <c r="D1147" s="137" t="s">
        <v>187</v>
      </c>
      <c r="E1147" s="138" t="s">
        <v>1478</v>
      </c>
      <c r="F1147" s="139" t="s">
        <v>1479</v>
      </c>
      <c r="G1147" s="140" t="s">
        <v>219</v>
      </c>
      <c r="H1147" s="141">
        <v>80.917000000000002</v>
      </c>
      <c r="I1147" s="142"/>
      <c r="J1147" s="143">
        <f>ROUND(I1147*H1147,2)</f>
        <v>0</v>
      </c>
      <c r="K1147" s="139" t="s">
        <v>198</v>
      </c>
      <c r="L1147" s="32"/>
      <c r="M1147" s="144" t="s">
        <v>1</v>
      </c>
      <c r="N1147" s="145" t="s">
        <v>42</v>
      </c>
      <c r="P1147" s="146">
        <f>O1147*H1147</f>
        <v>0</v>
      </c>
      <c r="Q1147" s="146">
        <v>0</v>
      </c>
      <c r="R1147" s="146">
        <f>Q1147*H1147</f>
        <v>0</v>
      </c>
      <c r="S1147" s="146">
        <v>0</v>
      </c>
      <c r="T1147" s="147">
        <f>S1147*H1147</f>
        <v>0</v>
      </c>
      <c r="AR1147" s="148" t="s">
        <v>191</v>
      </c>
      <c r="AT1147" s="148" t="s">
        <v>187</v>
      </c>
      <c r="AU1147" s="148" t="s">
        <v>92</v>
      </c>
      <c r="AY1147" s="17" t="s">
        <v>185</v>
      </c>
      <c r="BE1147" s="149">
        <f>IF(N1147="základní",J1147,0)</f>
        <v>0</v>
      </c>
      <c r="BF1147" s="149">
        <f>IF(N1147="snížená",J1147,0)</f>
        <v>0</v>
      </c>
      <c r="BG1147" s="149">
        <f>IF(N1147="zákl. přenesená",J1147,0)</f>
        <v>0</v>
      </c>
      <c r="BH1147" s="149">
        <f>IF(N1147="sníž. přenesená",J1147,0)</f>
        <v>0</v>
      </c>
      <c r="BI1147" s="149">
        <f>IF(N1147="nulová",J1147,0)</f>
        <v>0</v>
      </c>
      <c r="BJ1147" s="17" t="s">
        <v>92</v>
      </c>
      <c r="BK1147" s="149">
        <f>ROUND(I1147*H1147,2)</f>
        <v>0</v>
      </c>
      <c r="BL1147" s="17" t="s">
        <v>191</v>
      </c>
      <c r="BM1147" s="148" t="s">
        <v>1480</v>
      </c>
    </row>
    <row r="1148" spans="2:65" s="1" customFormat="1" ht="37.9" customHeight="1">
      <c r="B1148" s="136"/>
      <c r="C1148" s="137" t="s">
        <v>1481</v>
      </c>
      <c r="D1148" s="137" t="s">
        <v>187</v>
      </c>
      <c r="E1148" s="138" t="s">
        <v>1482</v>
      </c>
      <c r="F1148" s="139" t="s">
        <v>1483</v>
      </c>
      <c r="G1148" s="140" t="s">
        <v>219</v>
      </c>
      <c r="H1148" s="141">
        <v>16.18</v>
      </c>
      <c r="I1148" s="142"/>
      <c r="J1148" s="143">
        <f>ROUND(I1148*H1148,2)</f>
        <v>0</v>
      </c>
      <c r="K1148" s="139" t="s">
        <v>198</v>
      </c>
      <c r="L1148" s="32"/>
      <c r="M1148" s="144" t="s">
        <v>1</v>
      </c>
      <c r="N1148" s="145" t="s">
        <v>42</v>
      </c>
      <c r="P1148" s="146">
        <f>O1148*H1148</f>
        <v>0</v>
      </c>
      <c r="Q1148" s="146">
        <v>0</v>
      </c>
      <c r="R1148" s="146">
        <f>Q1148*H1148</f>
        <v>0</v>
      </c>
      <c r="S1148" s="146">
        <v>0</v>
      </c>
      <c r="T1148" s="147">
        <f>S1148*H1148</f>
        <v>0</v>
      </c>
      <c r="AR1148" s="148" t="s">
        <v>191</v>
      </c>
      <c r="AT1148" s="148" t="s">
        <v>187</v>
      </c>
      <c r="AU1148" s="148" t="s">
        <v>92</v>
      </c>
      <c r="AY1148" s="17" t="s">
        <v>185</v>
      </c>
      <c r="BE1148" s="149">
        <f>IF(N1148="základní",J1148,0)</f>
        <v>0</v>
      </c>
      <c r="BF1148" s="149">
        <f>IF(N1148="snížená",J1148,0)</f>
        <v>0</v>
      </c>
      <c r="BG1148" s="149">
        <f>IF(N1148="zákl. přenesená",J1148,0)</f>
        <v>0</v>
      </c>
      <c r="BH1148" s="149">
        <f>IF(N1148="sníž. přenesená",J1148,0)</f>
        <v>0</v>
      </c>
      <c r="BI1148" s="149">
        <f>IF(N1148="nulová",J1148,0)</f>
        <v>0</v>
      </c>
      <c r="BJ1148" s="17" t="s">
        <v>92</v>
      </c>
      <c r="BK1148" s="149">
        <f>ROUND(I1148*H1148,2)</f>
        <v>0</v>
      </c>
      <c r="BL1148" s="17" t="s">
        <v>191</v>
      </c>
      <c r="BM1148" s="148" t="s">
        <v>1484</v>
      </c>
    </row>
    <row r="1149" spans="2:65" s="11" customFormat="1" ht="22.9" customHeight="1">
      <c r="B1149" s="124"/>
      <c r="D1149" s="125" t="s">
        <v>75</v>
      </c>
      <c r="E1149" s="134" t="s">
        <v>1485</v>
      </c>
      <c r="F1149" s="134" t="s">
        <v>1486</v>
      </c>
      <c r="I1149" s="127"/>
      <c r="J1149" s="135">
        <f>BK1149</f>
        <v>0</v>
      </c>
      <c r="L1149" s="124"/>
      <c r="M1149" s="129"/>
      <c r="P1149" s="130">
        <f>P1150</f>
        <v>0</v>
      </c>
      <c r="R1149" s="130">
        <f>R1150</f>
        <v>0</v>
      </c>
      <c r="T1149" s="131">
        <f>T1150</f>
        <v>0</v>
      </c>
      <c r="AR1149" s="125" t="s">
        <v>84</v>
      </c>
      <c r="AT1149" s="132" t="s">
        <v>75</v>
      </c>
      <c r="AU1149" s="132" t="s">
        <v>84</v>
      </c>
      <c r="AY1149" s="125" t="s">
        <v>185</v>
      </c>
      <c r="BK1149" s="133">
        <f>BK1150</f>
        <v>0</v>
      </c>
    </row>
    <row r="1150" spans="2:65" s="1" customFormat="1" ht="21.75" customHeight="1">
      <c r="B1150" s="136"/>
      <c r="C1150" s="137" t="s">
        <v>1487</v>
      </c>
      <c r="D1150" s="137" t="s">
        <v>187</v>
      </c>
      <c r="E1150" s="138" t="s">
        <v>1488</v>
      </c>
      <c r="F1150" s="139" t="s">
        <v>1489</v>
      </c>
      <c r="G1150" s="140" t="s">
        <v>219</v>
      </c>
      <c r="H1150" s="141">
        <v>1170.758</v>
      </c>
      <c r="I1150" s="142"/>
      <c r="J1150" s="143">
        <f>ROUND(I1150*H1150,2)</f>
        <v>0</v>
      </c>
      <c r="K1150" s="139" t="s">
        <v>198</v>
      </c>
      <c r="L1150" s="32"/>
      <c r="M1150" s="144" t="s">
        <v>1</v>
      </c>
      <c r="N1150" s="145" t="s">
        <v>42</v>
      </c>
      <c r="P1150" s="146">
        <f>O1150*H1150</f>
        <v>0</v>
      </c>
      <c r="Q1150" s="146">
        <v>0</v>
      </c>
      <c r="R1150" s="146">
        <f>Q1150*H1150</f>
        <v>0</v>
      </c>
      <c r="S1150" s="146">
        <v>0</v>
      </c>
      <c r="T1150" s="147">
        <f>S1150*H1150</f>
        <v>0</v>
      </c>
      <c r="AR1150" s="148" t="s">
        <v>191</v>
      </c>
      <c r="AT1150" s="148" t="s">
        <v>187</v>
      </c>
      <c r="AU1150" s="148" t="s">
        <v>92</v>
      </c>
      <c r="AY1150" s="17" t="s">
        <v>185</v>
      </c>
      <c r="BE1150" s="149">
        <f>IF(N1150="základní",J1150,0)</f>
        <v>0</v>
      </c>
      <c r="BF1150" s="149">
        <f>IF(N1150="snížená",J1150,0)</f>
        <v>0</v>
      </c>
      <c r="BG1150" s="149">
        <f>IF(N1150="zákl. přenesená",J1150,0)</f>
        <v>0</v>
      </c>
      <c r="BH1150" s="149">
        <f>IF(N1150="sníž. přenesená",J1150,0)</f>
        <v>0</v>
      </c>
      <c r="BI1150" s="149">
        <f>IF(N1150="nulová",J1150,0)</f>
        <v>0</v>
      </c>
      <c r="BJ1150" s="17" t="s">
        <v>92</v>
      </c>
      <c r="BK1150" s="149">
        <f>ROUND(I1150*H1150,2)</f>
        <v>0</v>
      </c>
      <c r="BL1150" s="17" t="s">
        <v>191</v>
      </c>
      <c r="BM1150" s="148" t="s">
        <v>1490</v>
      </c>
    </row>
    <row r="1151" spans="2:65" s="11" customFormat="1" ht="22.9" customHeight="1">
      <c r="B1151" s="124"/>
      <c r="D1151" s="125" t="s">
        <v>75</v>
      </c>
      <c r="E1151" s="134" t="s">
        <v>1491</v>
      </c>
      <c r="F1151" s="134" t="s">
        <v>1492</v>
      </c>
      <c r="I1151" s="127"/>
      <c r="J1151" s="135">
        <f>BK1151</f>
        <v>0</v>
      </c>
      <c r="L1151" s="124"/>
      <c r="M1151" s="129"/>
      <c r="P1151" s="130">
        <f>SUM(P1152:P1202)</f>
        <v>0</v>
      </c>
      <c r="R1151" s="130">
        <f>SUM(R1152:R1202)</f>
        <v>23.887759999999993</v>
      </c>
      <c r="T1151" s="131">
        <f>SUM(T1152:T1202)</f>
        <v>0</v>
      </c>
      <c r="AR1151" s="125" t="s">
        <v>84</v>
      </c>
      <c r="AT1151" s="132" t="s">
        <v>75</v>
      </c>
      <c r="AU1151" s="132" t="s">
        <v>84</v>
      </c>
      <c r="AY1151" s="125" t="s">
        <v>185</v>
      </c>
      <c r="BK1151" s="133">
        <f>SUM(BK1152:BK1202)</f>
        <v>0</v>
      </c>
    </row>
    <row r="1152" spans="2:65" s="1" customFormat="1" ht="21.75" customHeight="1">
      <c r="B1152" s="136"/>
      <c r="C1152" s="137" t="s">
        <v>1493</v>
      </c>
      <c r="D1152" s="137" t="s">
        <v>187</v>
      </c>
      <c r="E1152" s="138" t="s">
        <v>1494</v>
      </c>
      <c r="F1152" s="139" t="s">
        <v>1495</v>
      </c>
      <c r="G1152" s="140" t="s">
        <v>365</v>
      </c>
      <c r="H1152" s="141">
        <v>1</v>
      </c>
      <c r="I1152" s="142"/>
      <c r="J1152" s="143">
        <f t="shared" ref="J1152:J1183" si="0">ROUND(I1152*H1152,2)</f>
        <v>0</v>
      </c>
      <c r="K1152" s="139" t="s">
        <v>1</v>
      </c>
      <c r="L1152" s="32"/>
      <c r="M1152" s="144" t="s">
        <v>1</v>
      </c>
      <c r="N1152" s="145" t="s">
        <v>42</v>
      </c>
      <c r="P1152" s="146">
        <f t="shared" ref="P1152:P1183" si="1">O1152*H1152</f>
        <v>0</v>
      </c>
      <c r="Q1152" s="146">
        <v>5.3560000000000003E-2</v>
      </c>
      <c r="R1152" s="146">
        <f t="shared" ref="R1152:R1183" si="2">Q1152*H1152</f>
        <v>5.3560000000000003E-2</v>
      </c>
      <c r="S1152" s="146">
        <v>0</v>
      </c>
      <c r="T1152" s="147">
        <f t="shared" ref="T1152:T1183" si="3">S1152*H1152</f>
        <v>0</v>
      </c>
      <c r="AR1152" s="148" t="s">
        <v>191</v>
      </c>
      <c r="AT1152" s="148" t="s">
        <v>187</v>
      </c>
      <c r="AU1152" s="148" t="s">
        <v>92</v>
      </c>
      <c r="AY1152" s="17" t="s">
        <v>185</v>
      </c>
      <c r="BE1152" s="149">
        <f t="shared" ref="BE1152:BE1183" si="4">IF(N1152="základní",J1152,0)</f>
        <v>0</v>
      </c>
      <c r="BF1152" s="149">
        <f t="shared" ref="BF1152:BF1183" si="5">IF(N1152="snížená",J1152,0)</f>
        <v>0</v>
      </c>
      <c r="BG1152" s="149">
        <f t="shared" ref="BG1152:BG1183" si="6">IF(N1152="zákl. přenesená",J1152,0)</f>
        <v>0</v>
      </c>
      <c r="BH1152" s="149">
        <f t="shared" ref="BH1152:BH1183" si="7">IF(N1152="sníž. přenesená",J1152,0)</f>
        <v>0</v>
      </c>
      <c r="BI1152" s="149">
        <f t="shared" ref="BI1152:BI1183" si="8">IF(N1152="nulová",J1152,0)</f>
        <v>0</v>
      </c>
      <c r="BJ1152" s="17" t="s">
        <v>92</v>
      </c>
      <c r="BK1152" s="149">
        <f t="shared" ref="BK1152:BK1183" si="9">ROUND(I1152*H1152,2)</f>
        <v>0</v>
      </c>
      <c r="BL1152" s="17" t="s">
        <v>191</v>
      </c>
      <c r="BM1152" s="148" t="s">
        <v>1496</v>
      </c>
    </row>
    <row r="1153" spans="2:65" s="1" customFormat="1" ht="21.75" customHeight="1">
      <c r="B1153" s="136"/>
      <c r="C1153" s="137" t="s">
        <v>1497</v>
      </c>
      <c r="D1153" s="137" t="s">
        <v>187</v>
      </c>
      <c r="E1153" s="138" t="s">
        <v>1498</v>
      </c>
      <c r="F1153" s="139" t="s">
        <v>1495</v>
      </c>
      <c r="G1153" s="140" t="s">
        <v>365</v>
      </c>
      <c r="H1153" s="141">
        <v>1</v>
      </c>
      <c r="I1153" s="142"/>
      <c r="J1153" s="143">
        <f t="shared" si="0"/>
        <v>0</v>
      </c>
      <c r="K1153" s="139" t="s">
        <v>1</v>
      </c>
      <c r="L1153" s="32"/>
      <c r="M1153" s="144" t="s">
        <v>1</v>
      </c>
      <c r="N1153" s="145" t="s">
        <v>42</v>
      </c>
      <c r="P1153" s="146">
        <f t="shared" si="1"/>
        <v>0</v>
      </c>
      <c r="Q1153" s="146">
        <v>5.3560000000000003E-2</v>
      </c>
      <c r="R1153" s="146">
        <f t="shared" si="2"/>
        <v>5.3560000000000003E-2</v>
      </c>
      <c r="S1153" s="146">
        <v>0</v>
      </c>
      <c r="T1153" s="147">
        <f t="shared" si="3"/>
        <v>0</v>
      </c>
      <c r="AR1153" s="148" t="s">
        <v>191</v>
      </c>
      <c r="AT1153" s="148" t="s">
        <v>187</v>
      </c>
      <c r="AU1153" s="148" t="s">
        <v>92</v>
      </c>
      <c r="AY1153" s="17" t="s">
        <v>185</v>
      </c>
      <c r="BE1153" s="149">
        <f t="shared" si="4"/>
        <v>0</v>
      </c>
      <c r="BF1153" s="149">
        <f t="shared" si="5"/>
        <v>0</v>
      </c>
      <c r="BG1153" s="149">
        <f t="shared" si="6"/>
        <v>0</v>
      </c>
      <c r="BH1153" s="149">
        <f t="shared" si="7"/>
        <v>0</v>
      </c>
      <c r="BI1153" s="149">
        <f t="shared" si="8"/>
        <v>0</v>
      </c>
      <c r="BJ1153" s="17" t="s">
        <v>92</v>
      </c>
      <c r="BK1153" s="149">
        <f t="shared" si="9"/>
        <v>0</v>
      </c>
      <c r="BL1153" s="17" t="s">
        <v>191</v>
      </c>
      <c r="BM1153" s="148" t="s">
        <v>1499</v>
      </c>
    </row>
    <row r="1154" spans="2:65" s="1" customFormat="1" ht="24.2" customHeight="1">
      <c r="B1154" s="136"/>
      <c r="C1154" s="137" t="s">
        <v>1500</v>
      </c>
      <c r="D1154" s="137" t="s">
        <v>187</v>
      </c>
      <c r="E1154" s="138" t="s">
        <v>1501</v>
      </c>
      <c r="F1154" s="139" t="s">
        <v>1502</v>
      </c>
      <c r="G1154" s="140" t="s">
        <v>365</v>
      </c>
      <c r="H1154" s="141">
        <v>1</v>
      </c>
      <c r="I1154" s="142"/>
      <c r="J1154" s="143">
        <f t="shared" si="0"/>
        <v>0</v>
      </c>
      <c r="K1154" s="139" t="s">
        <v>1</v>
      </c>
      <c r="L1154" s="32"/>
      <c r="M1154" s="144" t="s">
        <v>1</v>
      </c>
      <c r="N1154" s="145" t="s">
        <v>42</v>
      </c>
      <c r="P1154" s="146">
        <f t="shared" si="1"/>
        <v>0</v>
      </c>
      <c r="Q1154" s="146">
        <v>5.3560000000000003E-2</v>
      </c>
      <c r="R1154" s="146">
        <f t="shared" si="2"/>
        <v>5.3560000000000003E-2</v>
      </c>
      <c r="S1154" s="146">
        <v>0</v>
      </c>
      <c r="T1154" s="147">
        <f t="shared" si="3"/>
        <v>0</v>
      </c>
      <c r="AR1154" s="148" t="s">
        <v>191</v>
      </c>
      <c r="AT1154" s="148" t="s">
        <v>187</v>
      </c>
      <c r="AU1154" s="148" t="s">
        <v>92</v>
      </c>
      <c r="AY1154" s="17" t="s">
        <v>185</v>
      </c>
      <c r="BE1154" s="149">
        <f t="shared" si="4"/>
        <v>0</v>
      </c>
      <c r="BF1154" s="149">
        <f t="shared" si="5"/>
        <v>0</v>
      </c>
      <c r="BG1154" s="149">
        <f t="shared" si="6"/>
        <v>0</v>
      </c>
      <c r="BH1154" s="149">
        <f t="shared" si="7"/>
        <v>0</v>
      </c>
      <c r="BI1154" s="149">
        <f t="shared" si="8"/>
        <v>0</v>
      </c>
      <c r="BJ1154" s="17" t="s">
        <v>92</v>
      </c>
      <c r="BK1154" s="149">
        <f t="shared" si="9"/>
        <v>0</v>
      </c>
      <c r="BL1154" s="17" t="s">
        <v>191</v>
      </c>
      <c r="BM1154" s="148" t="s">
        <v>1503</v>
      </c>
    </row>
    <row r="1155" spans="2:65" s="1" customFormat="1" ht="24.2" customHeight="1">
      <c r="B1155" s="136"/>
      <c r="C1155" s="137" t="s">
        <v>1504</v>
      </c>
      <c r="D1155" s="137" t="s">
        <v>187</v>
      </c>
      <c r="E1155" s="138" t="s">
        <v>1505</v>
      </c>
      <c r="F1155" s="139" t="s">
        <v>1506</v>
      </c>
      <c r="G1155" s="140" t="s">
        <v>365</v>
      </c>
      <c r="H1155" s="141">
        <v>1</v>
      </c>
      <c r="I1155" s="142"/>
      <c r="J1155" s="143">
        <f t="shared" si="0"/>
        <v>0</v>
      </c>
      <c r="K1155" s="139" t="s">
        <v>1</v>
      </c>
      <c r="L1155" s="32"/>
      <c r="M1155" s="144" t="s">
        <v>1</v>
      </c>
      <c r="N1155" s="145" t="s">
        <v>42</v>
      </c>
      <c r="P1155" s="146">
        <f t="shared" si="1"/>
        <v>0</v>
      </c>
      <c r="Q1155" s="146">
        <v>5.3560000000000003E-2</v>
      </c>
      <c r="R1155" s="146">
        <f t="shared" si="2"/>
        <v>5.3560000000000003E-2</v>
      </c>
      <c r="S1155" s="146">
        <v>0</v>
      </c>
      <c r="T1155" s="147">
        <f t="shared" si="3"/>
        <v>0</v>
      </c>
      <c r="AR1155" s="148" t="s">
        <v>191</v>
      </c>
      <c r="AT1155" s="148" t="s">
        <v>187</v>
      </c>
      <c r="AU1155" s="148" t="s">
        <v>92</v>
      </c>
      <c r="AY1155" s="17" t="s">
        <v>185</v>
      </c>
      <c r="BE1155" s="149">
        <f t="shared" si="4"/>
        <v>0</v>
      </c>
      <c r="BF1155" s="149">
        <f t="shared" si="5"/>
        <v>0</v>
      </c>
      <c r="BG1155" s="149">
        <f t="shared" si="6"/>
        <v>0</v>
      </c>
      <c r="BH1155" s="149">
        <f t="shared" si="7"/>
        <v>0</v>
      </c>
      <c r="BI1155" s="149">
        <f t="shared" si="8"/>
        <v>0</v>
      </c>
      <c r="BJ1155" s="17" t="s">
        <v>92</v>
      </c>
      <c r="BK1155" s="149">
        <f t="shared" si="9"/>
        <v>0</v>
      </c>
      <c r="BL1155" s="17" t="s">
        <v>191</v>
      </c>
      <c r="BM1155" s="148" t="s">
        <v>1507</v>
      </c>
    </row>
    <row r="1156" spans="2:65" s="1" customFormat="1" ht="21.75" customHeight="1">
      <c r="B1156" s="136"/>
      <c r="C1156" s="137" t="s">
        <v>1508</v>
      </c>
      <c r="D1156" s="137" t="s">
        <v>187</v>
      </c>
      <c r="E1156" s="138" t="s">
        <v>1509</v>
      </c>
      <c r="F1156" s="139" t="s">
        <v>1510</v>
      </c>
      <c r="G1156" s="140" t="s">
        <v>365</v>
      </c>
      <c r="H1156" s="141">
        <v>2</v>
      </c>
      <c r="I1156" s="142"/>
      <c r="J1156" s="143">
        <f t="shared" si="0"/>
        <v>0</v>
      </c>
      <c r="K1156" s="139" t="s">
        <v>1</v>
      </c>
      <c r="L1156" s="32"/>
      <c r="M1156" s="144" t="s">
        <v>1</v>
      </c>
      <c r="N1156" s="145" t="s">
        <v>42</v>
      </c>
      <c r="P1156" s="146">
        <f t="shared" si="1"/>
        <v>0</v>
      </c>
      <c r="Q1156" s="146">
        <v>5.3560000000000003E-2</v>
      </c>
      <c r="R1156" s="146">
        <f t="shared" si="2"/>
        <v>0.10712000000000001</v>
      </c>
      <c r="S1156" s="146">
        <v>0</v>
      </c>
      <c r="T1156" s="147">
        <f t="shared" si="3"/>
        <v>0</v>
      </c>
      <c r="AR1156" s="148" t="s">
        <v>191</v>
      </c>
      <c r="AT1156" s="148" t="s">
        <v>187</v>
      </c>
      <c r="AU1156" s="148" t="s">
        <v>92</v>
      </c>
      <c r="AY1156" s="17" t="s">
        <v>185</v>
      </c>
      <c r="BE1156" s="149">
        <f t="shared" si="4"/>
        <v>0</v>
      </c>
      <c r="BF1156" s="149">
        <f t="shared" si="5"/>
        <v>0</v>
      </c>
      <c r="BG1156" s="149">
        <f t="shared" si="6"/>
        <v>0</v>
      </c>
      <c r="BH1156" s="149">
        <f t="shared" si="7"/>
        <v>0</v>
      </c>
      <c r="BI1156" s="149">
        <f t="shared" si="8"/>
        <v>0</v>
      </c>
      <c r="BJ1156" s="17" t="s">
        <v>92</v>
      </c>
      <c r="BK1156" s="149">
        <f t="shared" si="9"/>
        <v>0</v>
      </c>
      <c r="BL1156" s="17" t="s">
        <v>191</v>
      </c>
      <c r="BM1156" s="148" t="s">
        <v>1511</v>
      </c>
    </row>
    <row r="1157" spans="2:65" s="1" customFormat="1" ht="24.2" customHeight="1">
      <c r="B1157" s="136"/>
      <c r="C1157" s="137" t="s">
        <v>1512</v>
      </c>
      <c r="D1157" s="137" t="s">
        <v>187</v>
      </c>
      <c r="E1157" s="138" t="s">
        <v>1513</v>
      </c>
      <c r="F1157" s="139" t="s">
        <v>1506</v>
      </c>
      <c r="G1157" s="140" t="s">
        <v>365</v>
      </c>
      <c r="H1157" s="141">
        <v>2</v>
      </c>
      <c r="I1157" s="142"/>
      <c r="J1157" s="143">
        <f t="shared" si="0"/>
        <v>0</v>
      </c>
      <c r="K1157" s="139" t="s">
        <v>1</v>
      </c>
      <c r="L1157" s="32"/>
      <c r="M1157" s="144" t="s">
        <v>1</v>
      </c>
      <c r="N1157" s="145" t="s">
        <v>42</v>
      </c>
      <c r="P1157" s="146">
        <f t="shared" si="1"/>
        <v>0</v>
      </c>
      <c r="Q1157" s="146">
        <v>5.3560000000000003E-2</v>
      </c>
      <c r="R1157" s="146">
        <f t="shared" si="2"/>
        <v>0.10712000000000001</v>
      </c>
      <c r="S1157" s="146">
        <v>0</v>
      </c>
      <c r="T1157" s="147">
        <f t="shared" si="3"/>
        <v>0</v>
      </c>
      <c r="AR1157" s="148" t="s">
        <v>191</v>
      </c>
      <c r="AT1157" s="148" t="s">
        <v>187</v>
      </c>
      <c r="AU1157" s="148" t="s">
        <v>92</v>
      </c>
      <c r="AY1157" s="17" t="s">
        <v>185</v>
      </c>
      <c r="BE1157" s="149">
        <f t="shared" si="4"/>
        <v>0</v>
      </c>
      <c r="BF1157" s="149">
        <f t="shared" si="5"/>
        <v>0</v>
      </c>
      <c r="BG1157" s="149">
        <f t="shared" si="6"/>
        <v>0</v>
      </c>
      <c r="BH1157" s="149">
        <f t="shared" si="7"/>
        <v>0</v>
      </c>
      <c r="BI1157" s="149">
        <f t="shared" si="8"/>
        <v>0</v>
      </c>
      <c r="BJ1157" s="17" t="s">
        <v>92</v>
      </c>
      <c r="BK1157" s="149">
        <f t="shared" si="9"/>
        <v>0</v>
      </c>
      <c r="BL1157" s="17" t="s">
        <v>191</v>
      </c>
      <c r="BM1157" s="148" t="s">
        <v>1514</v>
      </c>
    </row>
    <row r="1158" spans="2:65" s="1" customFormat="1" ht="16.5" customHeight="1">
      <c r="B1158" s="136"/>
      <c r="C1158" s="137" t="s">
        <v>1515</v>
      </c>
      <c r="D1158" s="137" t="s">
        <v>187</v>
      </c>
      <c r="E1158" s="138" t="s">
        <v>1516</v>
      </c>
      <c r="F1158" s="139" t="s">
        <v>1517</v>
      </c>
      <c r="G1158" s="140" t="s">
        <v>365</v>
      </c>
      <c r="H1158" s="141">
        <v>10</v>
      </c>
      <c r="I1158" s="142"/>
      <c r="J1158" s="143">
        <f t="shared" si="0"/>
        <v>0</v>
      </c>
      <c r="K1158" s="139" t="s">
        <v>1</v>
      </c>
      <c r="L1158" s="32"/>
      <c r="M1158" s="144" t="s">
        <v>1</v>
      </c>
      <c r="N1158" s="145" t="s">
        <v>42</v>
      </c>
      <c r="P1158" s="146">
        <f t="shared" si="1"/>
        <v>0</v>
      </c>
      <c r="Q1158" s="146">
        <v>5.3560000000000003E-2</v>
      </c>
      <c r="R1158" s="146">
        <f t="shared" si="2"/>
        <v>0.53560000000000008</v>
      </c>
      <c r="S1158" s="146">
        <v>0</v>
      </c>
      <c r="T1158" s="147">
        <f t="shared" si="3"/>
        <v>0</v>
      </c>
      <c r="AR1158" s="148" t="s">
        <v>191</v>
      </c>
      <c r="AT1158" s="148" t="s">
        <v>187</v>
      </c>
      <c r="AU1158" s="148" t="s">
        <v>92</v>
      </c>
      <c r="AY1158" s="17" t="s">
        <v>185</v>
      </c>
      <c r="BE1158" s="149">
        <f t="shared" si="4"/>
        <v>0</v>
      </c>
      <c r="BF1158" s="149">
        <f t="shared" si="5"/>
        <v>0</v>
      </c>
      <c r="BG1158" s="149">
        <f t="shared" si="6"/>
        <v>0</v>
      </c>
      <c r="BH1158" s="149">
        <f t="shared" si="7"/>
        <v>0</v>
      </c>
      <c r="BI1158" s="149">
        <f t="shared" si="8"/>
        <v>0</v>
      </c>
      <c r="BJ1158" s="17" t="s">
        <v>92</v>
      </c>
      <c r="BK1158" s="149">
        <f t="shared" si="9"/>
        <v>0</v>
      </c>
      <c r="BL1158" s="17" t="s">
        <v>191</v>
      </c>
      <c r="BM1158" s="148" t="s">
        <v>1518</v>
      </c>
    </row>
    <row r="1159" spans="2:65" s="1" customFormat="1" ht="21.75" customHeight="1">
      <c r="B1159" s="136"/>
      <c r="C1159" s="137" t="s">
        <v>1519</v>
      </c>
      <c r="D1159" s="137" t="s">
        <v>187</v>
      </c>
      <c r="E1159" s="138" t="s">
        <v>1520</v>
      </c>
      <c r="F1159" s="139" t="s">
        <v>1521</v>
      </c>
      <c r="G1159" s="140" t="s">
        <v>365</v>
      </c>
      <c r="H1159" s="141">
        <v>2</v>
      </c>
      <c r="I1159" s="142"/>
      <c r="J1159" s="143">
        <f t="shared" si="0"/>
        <v>0</v>
      </c>
      <c r="K1159" s="139" t="s">
        <v>1</v>
      </c>
      <c r="L1159" s="32"/>
      <c r="M1159" s="144" t="s">
        <v>1</v>
      </c>
      <c r="N1159" s="145" t="s">
        <v>42</v>
      </c>
      <c r="P1159" s="146">
        <f t="shared" si="1"/>
        <v>0</v>
      </c>
      <c r="Q1159" s="146">
        <v>5.3560000000000003E-2</v>
      </c>
      <c r="R1159" s="146">
        <f t="shared" si="2"/>
        <v>0.10712000000000001</v>
      </c>
      <c r="S1159" s="146">
        <v>0</v>
      </c>
      <c r="T1159" s="147">
        <f t="shared" si="3"/>
        <v>0</v>
      </c>
      <c r="AR1159" s="148" t="s">
        <v>191</v>
      </c>
      <c r="AT1159" s="148" t="s">
        <v>187</v>
      </c>
      <c r="AU1159" s="148" t="s">
        <v>92</v>
      </c>
      <c r="AY1159" s="17" t="s">
        <v>185</v>
      </c>
      <c r="BE1159" s="149">
        <f t="shared" si="4"/>
        <v>0</v>
      </c>
      <c r="BF1159" s="149">
        <f t="shared" si="5"/>
        <v>0</v>
      </c>
      <c r="BG1159" s="149">
        <f t="shared" si="6"/>
        <v>0</v>
      </c>
      <c r="BH1159" s="149">
        <f t="shared" si="7"/>
        <v>0</v>
      </c>
      <c r="BI1159" s="149">
        <f t="shared" si="8"/>
        <v>0</v>
      </c>
      <c r="BJ1159" s="17" t="s">
        <v>92</v>
      </c>
      <c r="BK1159" s="149">
        <f t="shared" si="9"/>
        <v>0</v>
      </c>
      <c r="BL1159" s="17" t="s">
        <v>191</v>
      </c>
      <c r="BM1159" s="148" t="s">
        <v>1522</v>
      </c>
    </row>
    <row r="1160" spans="2:65" s="1" customFormat="1" ht="24.2" customHeight="1">
      <c r="B1160" s="136"/>
      <c r="C1160" s="137" t="s">
        <v>1523</v>
      </c>
      <c r="D1160" s="137" t="s">
        <v>187</v>
      </c>
      <c r="E1160" s="138" t="s">
        <v>1524</v>
      </c>
      <c r="F1160" s="139" t="s">
        <v>1525</v>
      </c>
      <c r="G1160" s="140" t="s">
        <v>365</v>
      </c>
      <c r="H1160" s="141">
        <v>1</v>
      </c>
      <c r="I1160" s="142"/>
      <c r="J1160" s="143">
        <f t="shared" si="0"/>
        <v>0</v>
      </c>
      <c r="K1160" s="139" t="s">
        <v>1</v>
      </c>
      <c r="L1160" s="32"/>
      <c r="M1160" s="144" t="s">
        <v>1</v>
      </c>
      <c r="N1160" s="145" t="s">
        <v>42</v>
      </c>
      <c r="P1160" s="146">
        <f t="shared" si="1"/>
        <v>0</v>
      </c>
      <c r="Q1160" s="146">
        <v>5.3560000000000003E-2</v>
      </c>
      <c r="R1160" s="146">
        <f t="shared" si="2"/>
        <v>5.3560000000000003E-2</v>
      </c>
      <c r="S1160" s="146">
        <v>0</v>
      </c>
      <c r="T1160" s="147">
        <f t="shared" si="3"/>
        <v>0</v>
      </c>
      <c r="AR1160" s="148" t="s">
        <v>191</v>
      </c>
      <c r="AT1160" s="148" t="s">
        <v>187</v>
      </c>
      <c r="AU1160" s="148" t="s">
        <v>92</v>
      </c>
      <c r="AY1160" s="17" t="s">
        <v>185</v>
      </c>
      <c r="BE1160" s="149">
        <f t="shared" si="4"/>
        <v>0</v>
      </c>
      <c r="BF1160" s="149">
        <f t="shared" si="5"/>
        <v>0</v>
      </c>
      <c r="BG1160" s="149">
        <f t="shared" si="6"/>
        <v>0</v>
      </c>
      <c r="BH1160" s="149">
        <f t="shared" si="7"/>
        <v>0</v>
      </c>
      <c r="BI1160" s="149">
        <f t="shared" si="8"/>
        <v>0</v>
      </c>
      <c r="BJ1160" s="17" t="s">
        <v>92</v>
      </c>
      <c r="BK1160" s="149">
        <f t="shared" si="9"/>
        <v>0</v>
      </c>
      <c r="BL1160" s="17" t="s">
        <v>191</v>
      </c>
      <c r="BM1160" s="148" t="s">
        <v>1526</v>
      </c>
    </row>
    <row r="1161" spans="2:65" s="1" customFormat="1" ht="21.75" customHeight="1">
      <c r="B1161" s="136"/>
      <c r="C1161" s="137" t="s">
        <v>1527</v>
      </c>
      <c r="D1161" s="137" t="s">
        <v>187</v>
      </c>
      <c r="E1161" s="138" t="s">
        <v>1528</v>
      </c>
      <c r="F1161" s="139" t="s">
        <v>1529</v>
      </c>
      <c r="G1161" s="140" t="s">
        <v>365</v>
      </c>
      <c r="H1161" s="141">
        <v>2</v>
      </c>
      <c r="I1161" s="142"/>
      <c r="J1161" s="143">
        <f t="shared" si="0"/>
        <v>0</v>
      </c>
      <c r="K1161" s="139" t="s">
        <v>1</v>
      </c>
      <c r="L1161" s="32"/>
      <c r="M1161" s="144" t="s">
        <v>1</v>
      </c>
      <c r="N1161" s="145" t="s">
        <v>42</v>
      </c>
      <c r="P1161" s="146">
        <f t="shared" si="1"/>
        <v>0</v>
      </c>
      <c r="Q1161" s="146">
        <v>5.3560000000000003E-2</v>
      </c>
      <c r="R1161" s="146">
        <f t="shared" si="2"/>
        <v>0.10712000000000001</v>
      </c>
      <c r="S1161" s="146">
        <v>0</v>
      </c>
      <c r="T1161" s="147">
        <f t="shared" si="3"/>
        <v>0</v>
      </c>
      <c r="AR1161" s="148" t="s">
        <v>191</v>
      </c>
      <c r="AT1161" s="148" t="s">
        <v>187</v>
      </c>
      <c r="AU1161" s="148" t="s">
        <v>92</v>
      </c>
      <c r="AY1161" s="17" t="s">
        <v>185</v>
      </c>
      <c r="BE1161" s="149">
        <f t="shared" si="4"/>
        <v>0</v>
      </c>
      <c r="BF1161" s="149">
        <f t="shared" si="5"/>
        <v>0</v>
      </c>
      <c r="BG1161" s="149">
        <f t="shared" si="6"/>
        <v>0</v>
      </c>
      <c r="BH1161" s="149">
        <f t="shared" si="7"/>
        <v>0</v>
      </c>
      <c r="BI1161" s="149">
        <f t="shared" si="8"/>
        <v>0</v>
      </c>
      <c r="BJ1161" s="17" t="s">
        <v>92</v>
      </c>
      <c r="BK1161" s="149">
        <f t="shared" si="9"/>
        <v>0</v>
      </c>
      <c r="BL1161" s="17" t="s">
        <v>191</v>
      </c>
      <c r="BM1161" s="148" t="s">
        <v>1530</v>
      </c>
    </row>
    <row r="1162" spans="2:65" s="1" customFormat="1" ht="24.2" customHeight="1">
      <c r="B1162" s="136"/>
      <c r="C1162" s="137" t="s">
        <v>1531</v>
      </c>
      <c r="D1162" s="137" t="s">
        <v>187</v>
      </c>
      <c r="E1162" s="138" t="s">
        <v>1532</v>
      </c>
      <c r="F1162" s="139" t="s">
        <v>1533</v>
      </c>
      <c r="G1162" s="140" t="s">
        <v>365</v>
      </c>
      <c r="H1162" s="141">
        <v>1</v>
      </c>
      <c r="I1162" s="142"/>
      <c r="J1162" s="143">
        <f t="shared" si="0"/>
        <v>0</v>
      </c>
      <c r="K1162" s="139" t="s">
        <v>1</v>
      </c>
      <c r="L1162" s="32"/>
      <c r="M1162" s="144" t="s">
        <v>1</v>
      </c>
      <c r="N1162" s="145" t="s">
        <v>42</v>
      </c>
      <c r="P1162" s="146">
        <f t="shared" si="1"/>
        <v>0</v>
      </c>
      <c r="Q1162" s="146">
        <v>5.3560000000000003E-2</v>
      </c>
      <c r="R1162" s="146">
        <f t="shared" si="2"/>
        <v>5.3560000000000003E-2</v>
      </c>
      <c r="S1162" s="146">
        <v>0</v>
      </c>
      <c r="T1162" s="147">
        <f t="shared" si="3"/>
        <v>0</v>
      </c>
      <c r="AR1162" s="148" t="s">
        <v>191</v>
      </c>
      <c r="AT1162" s="148" t="s">
        <v>187</v>
      </c>
      <c r="AU1162" s="148" t="s">
        <v>92</v>
      </c>
      <c r="AY1162" s="17" t="s">
        <v>185</v>
      </c>
      <c r="BE1162" s="149">
        <f t="shared" si="4"/>
        <v>0</v>
      </c>
      <c r="BF1162" s="149">
        <f t="shared" si="5"/>
        <v>0</v>
      </c>
      <c r="BG1162" s="149">
        <f t="shared" si="6"/>
        <v>0</v>
      </c>
      <c r="BH1162" s="149">
        <f t="shared" si="7"/>
        <v>0</v>
      </c>
      <c r="BI1162" s="149">
        <f t="shared" si="8"/>
        <v>0</v>
      </c>
      <c r="BJ1162" s="17" t="s">
        <v>92</v>
      </c>
      <c r="BK1162" s="149">
        <f t="shared" si="9"/>
        <v>0</v>
      </c>
      <c r="BL1162" s="17" t="s">
        <v>191</v>
      </c>
      <c r="BM1162" s="148" t="s">
        <v>1534</v>
      </c>
    </row>
    <row r="1163" spans="2:65" s="1" customFormat="1" ht="24.2" customHeight="1">
      <c r="B1163" s="136"/>
      <c r="C1163" s="137" t="s">
        <v>1535</v>
      </c>
      <c r="D1163" s="137" t="s">
        <v>187</v>
      </c>
      <c r="E1163" s="138" t="s">
        <v>1536</v>
      </c>
      <c r="F1163" s="139" t="s">
        <v>1537</v>
      </c>
      <c r="G1163" s="140" t="s">
        <v>365</v>
      </c>
      <c r="H1163" s="141">
        <v>1</v>
      </c>
      <c r="I1163" s="142"/>
      <c r="J1163" s="143">
        <f t="shared" si="0"/>
        <v>0</v>
      </c>
      <c r="K1163" s="139" t="s">
        <v>1</v>
      </c>
      <c r="L1163" s="32"/>
      <c r="M1163" s="144" t="s">
        <v>1</v>
      </c>
      <c r="N1163" s="145" t="s">
        <v>42</v>
      </c>
      <c r="P1163" s="146">
        <f t="shared" si="1"/>
        <v>0</v>
      </c>
      <c r="Q1163" s="146">
        <v>5.3560000000000003E-2</v>
      </c>
      <c r="R1163" s="146">
        <f t="shared" si="2"/>
        <v>5.3560000000000003E-2</v>
      </c>
      <c r="S1163" s="146">
        <v>0</v>
      </c>
      <c r="T1163" s="147">
        <f t="shared" si="3"/>
        <v>0</v>
      </c>
      <c r="AR1163" s="148" t="s">
        <v>191</v>
      </c>
      <c r="AT1163" s="148" t="s">
        <v>187</v>
      </c>
      <c r="AU1163" s="148" t="s">
        <v>92</v>
      </c>
      <c r="AY1163" s="17" t="s">
        <v>185</v>
      </c>
      <c r="BE1163" s="149">
        <f t="shared" si="4"/>
        <v>0</v>
      </c>
      <c r="BF1163" s="149">
        <f t="shared" si="5"/>
        <v>0</v>
      </c>
      <c r="BG1163" s="149">
        <f t="shared" si="6"/>
        <v>0</v>
      </c>
      <c r="BH1163" s="149">
        <f t="shared" si="7"/>
        <v>0</v>
      </c>
      <c r="BI1163" s="149">
        <f t="shared" si="8"/>
        <v>0</v>
      </c>
      <c r="BJ1163" s="17" t="s">
        <v>92</v>
      </c>
      <c r="BK1163" s="149">
        <f t="shared" si="9"/>
        <v>0</v>
      </c>
      <c r="BL1163" s="17" t="s">
        <v>191</v>
      </c>
      <c r="BM1163" s="148" t="s">
        <v>1538</v>
      </c>
    </row>
    <row r="1164" spans="2:65" s="1" customFormat="1" ht="24.2" customHeight="1">
      <c r="B1164" s="136"/>
      <c r="C1164" s="137" t="s">
        <v>1539</v>
      </c>
      <c r="D1164" s="137" t="s">
        <v>187</v>
      </c>
      <c r="E1164" s="138" t="s">
        <v>1540</v>
      </c>
      <c r="F1164" s="139" t="s">
        <v>1541</v>
      </c>
      <c r="G1164" s="140" t="s">
        <v>365</v>
      </c>
      <c r="H1164" s="141">
        <v>5</v>
      </c>
      <c r="I1164" s="142"/>
      <c r="J1164" s="143">
        <f t="shared" si="0"/>
        <v>0</v>
      </c>
      <c r="K1164" s="139" t="s">
        <v>1</v>
      </c>
      <c r="L1164" s="32"/>
      <c r="M1164" s="144" t="s">
        <v>1</v>
      </c>
      <c r="N1164" s="145" t="s">
        <v>42</v>
      </c>
      <c r="P1164" s="146">
        <f t="shared" si="1"/>
        <v>0</v>
      </c>
      <c r="Q1164" s="146">
        <v>5.3560000000000003E-2</v>
      </c>
      <c r="R1164" s="146">
        <f t="shared" si="2"/>
        <v>0.26780000000000004</v>
      </c>
      <c r="S1164" s="146">
        <v>0</v>
      </c>
      <c r="T1164" s="147">
        <f t="shared" si="3"/>
        <v>0</v>
      </c>
      <c r="AR1164" s="148" t="s">
        <v>191</v>
      </c>
      <c r="AT1164" s="148" t="s">
        <v>187</v>
      </c>
      <c r="AU1164" s="148" t="s">
        <v>92</v>
      </c>
      <c r="AY1164" s="17" t="s">
        <v>185</v>
      </c>
      <c r="BE1164" s="149">
        <f t="shared" si="4"/>
        <v>0</v>
      </c>
      <c r="BF1164" s="149">
        <f t="shared" si="5"/>
        <v>0</v>
      </c>
      <c r="BG1164" s="149">
        <f t="shared" si="6"/>
        <v>0</v>
      </c>
      <c r="BH1164" s="149">
        <f t="shared" si="7"/>
        <v>0</v>
      </c>
      <c r="BI1164" s="149">
        <f t="shared" si="8"/>
        <v>0</v>
      </c>
      <c r="BJ1164" s="17" t="s">
        <v>92</v>
      </c>
      <c r="BK1164" s="149">
        <f t="shared" si="9"/>
        <v>0</v>
      </c>
      <c r="BL1164" s="17" t="s">
        <v>191</v>
      </c>
      <c r="BM1164" s="148" t="s">
        <v>1542</v>
      </c>
    </row>
    <row r="1165" spans="2:65" s="1" customFormat="1" ht="24.2" customHeight="1">
      <c r="B1165" s="136"/>
      <c r="C1165" s="137" t="s">
        <v>1543</v>
      </c>
      <c r="D1165" s="137" t="s">
        <v>187</v>
      </c>
      <c r="E1165" s="138" t="s">
        <v>1544</v>
      </c>
      <c r="F1165" s="139" t="s">
        <v>1545</v>
      </c>
      <c r="G1165" s="140" t="s">
        <v>1285</v>
      </c>
      <c r="H1165" s="141">
        <v>1</v>
      </c>
      <c r="I1165" s="142"/>
      <c r="J1165" s="143">
        <f t="shared" si="0"/>
        <v>0</v>
      </c>
      <c r="K1165" s="139" t="s">
        <v>1</v>
      </c>
      <c r="L1165" s="32"/>
      <c r="M1165" s="144" t="s">
        <v>1</v>
      </c>
      <c r="N1165" s="145" t="s">
        <v>42</v>
      </c>
      <c r="P1165" s="146">
        <f t="shared" si="1"/>
        <v>0</v>
      </c>
      <c r="Q1165" s="146">
        <v>5.3560000000000003E-2</v>
      </c>
      <c r="R1165" s="146">
        <f t="shared" si="2"/>
        <v>5.3560000000000003E-2</v>
      </c>
      <c r="S1165" s="146">
        <v>0</v>
      </c>
      <c r="T1165" s="147">
        <f t="shared" si="3"/>
        <v>0</v>
      </c>
      <c r="AR1165" s="148" t="s">
        <v>191</v>
      </c>
      <c r="AT1165" s="148" t="s">
        <v>187</v>
      </c>
      <c r="AU1165" s="148" t="s">
        <v>92</v>
      </c>
      <c r="AY1165" s="17" t="s">
        <v>185</v>
      </c>
      <c r="BE1165" s="149">
        <f t="shared" si="4"/>
        <v>0</v>
      </c>
      <c r="BF1165" s="149">
        <f t="shared" si="5"/>
        <v>0</v>
      </c>
      <c r="BG1165" s="149">
        <f t="shared" si="6"/>
        <v>0</v>
      </c>
      <c r="BH1165" s="149">
        <f t="shared" si="7"/>
        <v>0</v>
      </c>
      <c r="BI1165" s="149">
        <f t="shared" si="8"/>
        <v>0</v>
      </c>
      <c r="BJ1165" s="17" t="s">
        <v>92</v>
      </c>
      <c r="BK1165" s="149">
        <f t="shared" si="9"/>
        <v>0</v>
      </c>
      <c r="BL1165" s="17" t="s">
        <v>191</v>
      </c>
      <c r="BM1165" s="148" t="s">
        <v>1546</v>
      </c>
    </row>
    <row r="1166" spans="2:65" s="1" customFormat="1" ht="21.75" customHeight="1">
      <c r="B1166" s="136"/>
      <c r="C1166" s="137" t="s">
        <v>1547</v>
      </c>
      <c r="D1166" s="137" t="s">
        <v>187</v>
      </c>
      <c r="E1166" s="138" t="s">
        <v>1548</v>
      </c>
      <c r="F1166" s="139" t="s">
        <v>1549</v>
      </c>
      <c r="G1166" s="140" t="s">
        <v>365</v>
      </c>
      <c r="H1166" s="141">
        <v>2</v>
      </c>
      <c r="I1166" s="142"/>
      <c r="J1166" s="143">
        <f t="shared" si="0"/>
        <v>0</v>
      </c>
      <c r="K1166" s="139" t="s">
        <v>1</v>
      </c>
      <c r="L1166" s="32"/>
      <c r="M1166" s="144" t="s">
        <v>1</v>
      </c>
      <c r="N1166" s="145" t="s">
        <v>42</v>
      </c>
      <c r="P1166" s="146">
        <f t="shared" si="1"/>
        <v>0</v>
      </c>
      <c r="Q1166" s="146">
        <v>5.3560000000000003E-2</v>
      </c>
      <c r="R1166" s="146">
        <f t="shared" si="2"/>
        <v>0.10712000000000001</v>
      </c>
      <c r="S1166" s="146">
        <v>0</v>
      </c>
      <c r="T1166" s="147">
        <f t="shared" si="3"/>
        <v>0</v>
      </c>
      <c r="AR1166" s="148" t="s">
        <v>191</v>
      </c>
      <c r="AT1166" s="148" t="s">
        <v>187</v>
      </c>
      <c r="AU1166" s="148" t="s">
        <v>92</v>
      </c>
      <c r="AY1166" s="17" t="s">
        <v>185</v>
      </c>
      <c r="BE1166" s="149">
        <f t="shared" si="4"/>
        <v>0</v>
      </c>
      <c r="BF1166" s="149">
        <f t="shared" si="5"/>
        <v>0</v>
      </c>
      <c r="BG1166" s="149">
        <f t="shared" si="6"/>
        <v>0</v>
      </c>
      <c r="BH1166" s="149">
        <f t="shared" si="7"/>
        <v>0</v>
      </c>
      <c r="BI1166" s="149">
        <f t="shared" si="8"/>
        <v>0</v>
      </c>
      <c r="BJ1166" s="17" t="s">
        <v>92</v>
      </c>
      <c r="BK1166" s="149">
        <f t="shared" si="9"/>
        <v>0</v>
      </c>
      <c r="BL1166" s="17" t="s">
        <v>191</v>
      </c>
      <c r="BM1166" s="148" t="s">
        <v>1550</v>
      </c>
    </row>
    <row r="1167" spans="2:65" s="1" customFormat="1" ht="24.2" customHeight="1">
      <c r="B1167" s="136"/>
      <c r="C1167" s="137" t="s">
        <v>1551</v>
      </c>
      <c r="D1167" s="137" t="s">
        <v>187</v>
      </c>
      <c r="E1167" s="138" t="s">
        <v>1552</v>
      </c>
      <c r="F1167" s="139" t="s">
        <v>1553</v>
      </c>
      <c r="G1167" s="140" t="s">
        <v>1285</v>
      </c>
      <c r="H1167" s="141">
        <v>1</v>
      </c>
      <c r="I1167" s="142"/>
      <c r="J1167" s="143">
        <f t="shared" si="0"/>
        <v>0</v>
      </c>
      <c r="K1167" s="139" t="s">
        <v>1</v>
      </c>
      <c r="L1167" s="32"/>
      <c r="M1167" s="144" t="s">
        <v>1</v>
      </c>
      <c r="N1167" s="145" t="s">
        <v>42</v>
      </c>
      <c r="P1167" s="146">
        <f t="shared" si="1"/>
        <v>0</v>
      </c>
      <c r="Q1167" s="146">
        <v>5.3560000000000003E-2</v>
      </c>
      <c r="R1167" s="146">
        <f t="shared" si="2"/>
        <v>5.3560000000000003E-2</v>
      </c>
      <c r="S1167" s="146">
        <v>0</v>
      </c>
      <c r="T1167" s="147">
        <f t="shared" si="3"/>
        <v>0</v>
      </c>
      <c r="AR1167" s="148" t="s">
        <v>191</v>
      </c>
      <c r="AT1167" s="148" t="s">
        <v>187</v>
      </c>
      <c r="AU1167" s="148" t="s">
        <v>92</v>
      </c>
      <c r="AY1167" s="17" t="s">
        <v>185</v>
      </c>
      <c r="BE1167" s="149">
        <f t="shared" si="4"/>
        <v>0</v>
      </c>
      <c r="BF1167" s="149">
        <f t="shared" si="5"/>
        <v>0</v>
      </c>
      <c r="BG1167" s="149">
        <f t="shared" si="6"/>
        <v>0</v>
      </c>
      <c r="BH1167" s="149">
        <f t="shared" si="7"/>
        <v>0</v>
      </c>
      <c r="BI1167" s="149">
        <f t="shared" si="8"/>
        <v>0</v>
      </c>
      <c r="BJ1167" s="17" t="s">
        <v>92</v>
      </c>
      <c r="BK1167" s="149">
        <f t="shared" si="9"/>
        <v>0</v>
      </c>
      <c r="BL1167" s="17" t="s">
        <v>191</v>
      </c>
      <c r="BM1167" s="148" t="s">
        <v>1554</v>
      </c>
    </row>
    <row r="1168" spans="2:65" s="1" customFormat="1" ht="24.2" customHeight="1">
      <c r="B1168" s="136"/>
      <c r="C1168" s="137" t="s">
        <v>1555</v>
      </c>
      <c r="D1168" s="137" t="s">
        <v>187</v>
      </c>
      <c r="E1168" s="138" t="s">
        <v>1556</v>
      </c>
      <c r="F1168" s="139" t="s">
        <v>1557</v>
      </c>
      <c r="G1168" s="140" t="s">
        <v>365</v>
      </c>
      <c r="H1168" s="141">
        <v>1</v>
      </c>
      <c r="I1168" s="142"/>
      <c r="J1168" s="143">
        <f t="shared" si="0"/>
        <v>0</v>
      </c>
      <c r="K1168" s="139" t="s">
        <v>1</v>
      </c>
      <c r="L1168" s="32"/>
      <c r="M1168" s="144" t="s">
        <v>1</v>
      </c>
      <c r="N1168" s="145" t="s">
        <v>42</v>
      </c>
      <c r="P1168" s="146">
        <f t="shared" si="1"/>
        <v>0</v>
      </c>
      <c r="Q1168" s="146">
        <v>5.3560000000000003E-2</v>
      </c>
      <c r="R1168" s="146">
        <f t="shared" si="2"/>
        <v>5.3560000000000003E-2</v>
      </c>
      <c r="S1168" s="146">
        <v>0</v>
      </c>
      <c r="T1168" s="147">
        <f t="shared" si="3"/>
        <v>0</v>
      </c>
      <c r="AR1168" s="148" t="s">
        <v>191</v>
      </c>
      <c r="AT1168" s="148" t="s">
        <v>187</v>
      </c>
      <c r="AU1168" s="148" t="s">
        <v>92</v>
      </c>
      <c r="AY1168" s="17" t="s">
        <v>185</v>
      </c>
      <c r="BE1168" s="149">
        <f t="shared" si="4"/>
        <v>0</v>
      </c>
      <c r="BF1168" s="149">
        <f t="shared" si="5"/>
        <v>0</v>
      </c>
      <c r="BG1168" s="149">
        <f t="shared" si="6"/>
        <v>0</v>
      </c>
      <c r="BH1168" s="149">
        <f t="shared" si="7"/>
        <v>0</v>
      </c>
      <c r="BI1168" s="149">
        <f t="shared" si="8"/>
        <v>0</v>
      </c>
      <c r="BJ1168" s="17" t="s">
        <v>92</v>
      </c>
      <c r="BK1168" s="149">
        <f t="shared" si="9"/>
        <v>0</v>
      </c>
      <c r="BL1168" s="17" t="s">
        <v>191</v>
      </c>
      <c r="BM1168" s="148" t="s">
        <v>1558</v>
      </c>
    </row>
    <row r="1169" spans="2:65" s="1" customFormat="1" ht="24.2" customHeight="1">
      <c r="B1169" s="136"/>
      <c r="C1169" s="137" t="s">
        <v>1559</v>
      </c>
      <c r="D1169" s="137" t="s">
        <v>187</v>
      </c>
      <c r="E1169" s="138" t="s">
        <v>1560</v>
      </c>
      <c r="F1169" s="139" t="s">
        <v>1561</v>
      </c>
      <c r="G1169" s="140" t="s">
        <v>365</v>
      </c>
      <c r="H1169" s="141">
        <v>1</v>
      </c>
      <c r="I1169" s="142"/>
      <c r="J1169" s="143">
        <f t="shared" si="0"/>
        <v>0</v>
      </c>
      <c r="K1169" s="139" t="s">
        <v>1</v>
      </c>
      <c r="L1169" s="32"/>
      <c r="M1169" s="144" t="s">
        <v>1</v>
      </c>
      <c r="N1169" s="145" t="s">
        <v>42</v>
      </c>
      <c r="P1169" s="146">
        <f t="shared" si="1"/>
        <v>0</v>
      </c>
      <c r="Q1169" s="146">
        <v>5.3560000000000003E-2</v>
      </c>
      <c r="R1169" s="146">
        <f t="shared" si="2"/>
        <v>5.3560000000000003E-2</v>
      </c>
      <c r="S1169" s="146">
        <v>0</v>
      </c>
      <c r="T1169" s="147">
        <f t="shared" si="3"/>
        <v>0</v>
      </c>
      <c r="AR1169" s="148" t="s">
        <v>191</v>
      </c>
      <c r="AT1169" s="148" t="s">
        <v>187</v>
      </c>
      <c r="AU1169" s="148" t="s">
        <v>92</v>
      </c>
      <c r="AY1169" s="17" t="s">
        <v>185</v>
      </c>
      <c r="BE1169" s="149">
        <f t="shared" si="4"/>
        <v>0</v>
      </c>
      <c r="BF1169" s="149">
        <f t="shared" si="5"/>
        <v>0</v>
      </c>
      <c r="BG1169" s="149">
        <f t="shared" si="6"/>
        <v>0</v>
      </c>
      <c r="BH1169" s="149">
        <f t="shared" si="7"/>
        <v>0</v>
      </c>
      <c r="BI1169" s="149">
        <f t="shared" si="8"/>
        <v>0</v>
      </c>
      <c r="BJ1169" s="17" t="s">
        <v>92</v>
      </c>
      <c r="BK1169" s="149">
        <f t="shared" si="9"/>
        <v>0</v>
      </c>
      <c r="BL1169" s="17" t="s">
        <v>191</v>
      </c>
      <c r="BM1169" s="148" t="s">
        <v>1562</v>
      </c>
    </row>
    <row r="1170" spans="2:65" s="1" customFormat="1" ht="24.2" customHeight="1">
      <c r="B1170" s="136"/>
      <c r="C1170" s="137" t="s">
        <v>1563</v>
      </c>
      <c r="D1170" s="137" t="s">
        <v>187</v>
      </c>
      <c r="E1170" s="138" t="s">
        <v>1564</v>
      </c>
      <c r="F1170" s="139" t="s">
        <v>1565</v>
      </c>
      <c r="G1170" s="140" t="s">
        <v>365</v>
      </c>
      <c r="H1170" s="141">
        <v>3</v>
      </c>
      <c r="I1170" s="142"/>
      <c r="J1170" s="143">
        <f t="shared" si="0"/>
        <v>0</v>
      </c>
      <c r="K1170" s="139" t="s">
        <v>1</v>
      </c>
      <c r="L1170" s="32"/>
      <c r="M1170" s="144" t="s">
        <v>1</v>
      </c>
      <c r="N1170" s="145" t="s">
        <v>42</v>
      </c>
      <c r="P1170" s="146">
        <f t="shared" si="1"/>
        <v>0</v>
      </c>
      <c r="Q1170" s="146">
        <v>5.3560000000000003E-2</v>
      </c>
      <c r="R1170" s="146">
        <f t="shared" si="2"/>
        <v>0.16068000000000002</v>
      </c>
      <c r="S1170" s="146">
        <v>0</v>
      </c>
      <c r="T1170" s="147">
        <f t="shared" si="3"/>
        <v>0</v>
      </c>
      <c r="AR1170" s="148" t="s">
        <v>191</v>
      </c>
      <c r="AT1170" s="148" t="s">
        <v>187</v>
      </c>
      <c r="AU1170" s="148" t="s">
        <v>92</v>
      </c>
      <c r="AY1170" s="17" t="s">
        <v>185</v>
      </c>
      <c r="BE1170" s="149">
        <f t="shared" si="4"/>
        <v>0</v>
      </c>
      <c r="BF1170" s="149">
        <f t="shared" si="5"/>
        <v>0</v>
      </c>
      <c r="BG1170" s="149">
        <f t="shared" si="6"/>
        <v>0</v>
      </c>
      <c r="BH1170" s="149">
        <f t="shared" si="7"/>
        <v>0</v>
      </c>
      <c r="BI1170" s="149">
        <f t="shared" si="8"/>
        <v>0</v>
      </c>
      <c r="BJ1170" s="17" t="s">
        <v>92</v>
      </c>
      <c r="BK1170" s="149">
        <f t="shared" si="9"/>
        <v>0</v>
      </c>
      <c r="BL1170" s="17" t="s">
        <v>191</v>
      </c>
      <c r="BM1170" s="148" t="s">
        <v>1566</v>
      </c>
    </row>
    <row r="1171" spans="2:65" s="1" customFormat="1" ht="24.2" customHeight="1">
      <c r="B1171" s="136"/>
      <c r="C1171" s="137" t="s">
        <v>1567</v>
      </c>
      <c r="D1171" s="137" t="s">
        <v>187</v>
      </c>
      <c r="E1171" s="138" t="s">
        <v>1568</v>
      </c>
      <c r="F1171" s="139" t="s">
        <v>1569</v>
      </c>
      <c r="G1171" s="140" t="s">
        <v>365</v>
      </c>
      <c r="H1171" s="141">
        <v>8</v>
      </c>
      <c r="I1171" s="142"/>
      <c r="J1171" s="143">
        <f t="shared" si="0"/>
        <v>0</v>
      </c>
      <c r="K1171" s="139" t="s">
        <v>1</v>
      </c>
      <c r="L1171" s="32"/>
      <c r="M1171" s="144" t="s">
        <v>1</v>
      </c>
      <c r="N1171" s="145" t="s">
        <v>42</v>
      </c>
      <c r="P1171" s="146">
        <f t="shared" si="1"/>
        <v>0</v>
      </c>
      <c r="Q1171" s="146">
        <v>5.3560000000000003E-2</v>
      </c>
      <c r="R1171" s="146">
        <f t="shared" si="2"/>
        <v>0.42848000000000003</v>
      </c>
      <c r="S1171" s="146">
        <v>0</v>
      </c>
      <c r="T1171" s="147">
        <f t="shared" si="3"/>
        <v>0</v>
      </c>
      <c r="AR1171" s="148" t="s">
        <v>191</v>
      </c>
      <c r="AT1171" s="148" t="s">
        <v>187</v>
      </c>
      <c r="AU1171" s="148" t="s">
        <v>92</v>
      </c>
      <c r="AY1171" s="17" t="s">
        <v>185</v>
      </c>
      <c r="BE1171" s="149">
        <f t="shared" si="4"/>
        <v>0</v>
      </c>
      <c r="BF1171" s="149">
        <f t="shared" si="5"/>
        <v>0</v>
      </c>
      <c r="BG1171" s="149">
        <f t="shared" si="6"/>
        <v>0</v>
      </c>
      <c r="BH1171" s="149">
        <f t="shared" si="7"/>
        <v>0</v>
      </c>
      <c r="BI1171" s="149">
        <f t="shared" si="8"/>
        <v>0</v>
      </c>
      <c r="BJ1171" s="17" t="s">
        <v>92</v>
      </c>
      <c r="BK1171" s="149">
        <f t="shared" si="9"/>
        <v>0</v>
      </c>
      <c r="BL1171" s="17" t="s">
        <v>191</v>
      </c>
      <c r="BM1171" s="148" t="s">
        <v>1570</v>
      </c>
    </row>
    <row r="1172" spans="2:65" s="1" customFormat="1" ht="24.2" customHeight="1">
      <c r="B1172" s="136"/>
      <c r="C1172" s="137" t="s">
        <v>1571</v>
      </c>
      <c r="D1172" s="137" t="s">
        <v>187</v>
      </c>
      <c r="E1172" s="138" t="s">
        <v>1572</v>
      </c>
      <c r="F1172" s="139" t="s">
        <v>1573</v>
      </c>
      <c r="G1172" s="140" t="s">
        <v>365</v>
      </c>
      <c r="H1172" s="141">
        <v>7</v>
      </c>
      <c r="I1172" s="142"/>
      <c r="J1172" s="143">
        <f t="shared" si="0"/>
        <v>0</v>
      </c>
      <c r="K1172" s="139" t="s">
        <v>1</v>
      </c>
      <c r="L1172" s="32"/>
      <c r="M1172" s="144" t="s">
        <v>1</v>
      </c>
      <c r="N1172" s="145" t="s">
        <v>42</v>
      </c>
      <c r="P1172" s="146">
        <f t="shared" si="1"/>
        <v>0</v>
      </c>
      <c r="Q1172" s="146">
        <v>5.3560000000000003E-2</v>
      </c>
      <c r="R1172" s="146">
        <f t="shared" si="2"/>
        <v>0.37492000000000003</v>
      </c>
      <c r="S1172" s="146">
        <v>0</v>
      </c>
      <c r="T1172" s="147">
        <f t="shared" si="3"/>
        <v>0</v>
      </c>
      <c r="AR1172" s="148" t="s">
        <v>191</v>
      </c>
      <c r="AT1172" s="148" t="s">
        <v>187</v>
      </c>
      <c r="AU1172" s="148" t="s">
        <v>92</v>
      </c>
      <c r="AY1172" s="17" t="s">
        <v>185</v>
      </c>
      <c r="BE1172" s="149">
        <f t="shared" si="4"/>
        <v>0</v>
      </c>
      <c r="BF1172" s="149">
        <f t="shared" si="5"/>
        <v>0</v>
      </c>
      <c r="BG1172" s="149">
        <f t="shared" si="6"/>
        <v>0</v>
      </c>
      <c r="BH1172" s="149">
        <f t="shared" si="7"/>
        <v>0</v>
      </c>
      <c r="BI1172" s="149">
        <f t="shared" si="8"/>
        <v>0</v>
      </c>
      <c r="BJ1172" s="17" t="s">
        <v>92</v>
      </c>
      <c r="BK1172" s="149">
        <f t="shared" si="9"/>
        <v>0</v>
      </c>
      <c r="BL1172" s="17" t="s">
        <v>191</v>
      </c>
      <c r="BM1172" s="148" t="s">
        <v>1574</v>
      </c>
    </row>
    <row r="1173" spans="2:65" s="1" customFormat="1" ht="24.2" customHeight="1">
      <c r="B1173" s="136"/>
      <c r="C1173" s="137" t="s">
        <v>1575</v>
      </c>
      <c r="D1173" s="137" t="s">
        <v>187</v>
      </c>
      <c r="E1173" s="138" t="s">
        <v>1576</v>
      </c>
      <c r="F1173" s="139" t="s">
        <v>1577</v>
      </c>
      <c r="G1173" s="140" t="s">
        <v>365</v>
      </c>
      <c r="H1173" s="141">
        <v>3</v>
      </c>
      <c r="I1173" s="142"/>
      <c r="J1173" s="143">
        <f t="shared" si="0"/>
        <v>0</v>
      </c>
      <c r="K1173" s="139" t="s">
        <v>1</v>
      </c>
      <c r="L1173" s="32"/>
      <c r="M1173" s="144" t="s">
        <v>1</v>
      </c>
      <c r="N1173" s="145" t="s">
        <v>42</v>
      </c>
      <c r="P1173" s="146">
        <f t="shared" si="1"/>
        <v>0</v>
      </c>
      <c r="Q1173" s="146">
        <v>5.3560000000000003E-2</v>
      </c>
      <c r="R1173" s="146">
        <f t="shared" si="2"/>
        <v>0.16068000000000002</v>
      </c>
      <c r="S1173" s="146">
        <v>0</v>
      </c>
      <c r="T1173" s="147">
        <f t="shared" si="3"/>
        <v>0</v>
      </c>
      <c r="AR1173" s="148" t="s">
        <v>191</v>
      </c>
      <c r="AT1173" s="148" t="s">
        <v>187</v>
      </c>
      <c r="AU1173" s="148" t="s">
        <v>92</v>
      </c>
      <c r="AY1173" s="17" t="s">
        <v>185</v>
      </c>
      <c r="BE1173" s="149">
        <f t="shared" si="4"/>
        <v>0</v>
      </c>
      <c r="BF1173" s="149">
        <f t="shared" si="5"/>
        <v>0</v>
      </c>
      <c r="BG1173" s="149">
        <f t="shared" si="6"/>
        <v>0</v>
      </c>
      <c r="BH1173" s="149">
        <f t="shared" si="7"/>
        <v>0</v>
      </c>
      <c r="BI1173" s="149">
        <f t="shared" si="8"/>
        <v>0</v>
      </c>
      <c r="BJ1173" s="17" t="s">
        <v>92</v>
      </c>
      <c r="BK1173" s="149">
        <f t="shared" si="9"/>
        <v>0</v>
      </c>
      <c r="BL1173" s="17" t="s">
        <v>191</v>
      </c>
      <c r="BM1173" s="148" t="s">
        <v>1578</v>
      </c>
    </row>
    <row r="1174" spans="2:65" s="1" customFormat="1" ht="24.2" customHeight="1">
      <c r="B1174" s="136"/>
      <c r="C1174" s="137" t="s">
        <v>1579</v>
      </c>
      <c r="D1174" s="137" t="s">
        <v>187</v>
      </c>
      <c r="E1174" s="138" t="s">
        <v>1580</v>
      </c>
      <c r="F1174" s="139" t="s">
        <v>1581</v>
      </c>
      <c r="G1174" s="140" t="s">
        <v>1285</v>
      </c>
      <c r="H1174" s="141">
        <v>6</v>
      </c>
      <c r="I1174" s="142"/>
      <c r="J1174" s="143">
        <f t="shared" si="0"/>
        <v>0</v>
      </c>
      <c r="K1174" s="139" t="s">
        <v>1</v>
      </c>
      <c r="L1174" s="32"/>
      <c r="M1174" s="144" t="s">
        <v>1</v>
      </c>
      <c r="N1174" s="145" t="s">
        <v>42</v>
      </c>
      <c r="P1174" s="146">
        <f t="shared" si="1"/>
        <v>0</v>
      </c>
      <c r="Q1174" s="146">
        <v>5.3560000000000003E-2</v>
      </c>
      <c r="R1174" s="146">
        <f t="shared" si="2"/>
        <v>0.32136000000000003</v>
      </c>
      <c r="S1174" s="146">
        <v>0</v>
      </c>
      <c r="T1174" s="147">
        <f t="shared" si="3"/>
        <v>0</v>
      </c>
      <c r="AR1174" s="148" t="s">
        <v>191</v>
      </c>
      <c r="AT1174" s="148" t="s">
        <v>187</v>
      </c>
      <c r="AU1174" s="148" t="s">
        <v>92</v>
      </c>
      <c r="AY1174" s="17" t="s">
        <v>185</v>
      </c>
      <c r="BE1174" s="149">
        <f t="shared" si="4"/>
        <v>0</v>
      </c>
      <c r="BF1174" s="149">
        <f t="shared" si="5"/>
        <v>0</v>
      </c>
      <c r="BG1174" s="149">
        <f t="shared" si="6"/>
        <v>0</v>
      </c>
      <c r="BH1174" s="149">
        <f t="shared" si="7"/>
        <v>0</v>
      </c>
      <c r="BI1174" s="149">
        <f t="shared" si="8"/>
        <v>0</v>
      </c>
      <c r="BJ1174" s="17" t="s">
        <v>92</v>
      </c>
      <c r="BK1174" s="149">
        <f t="shared" si="9"/>
        <v>0</v>
      </c>
      <c r="BL1174" s="17" t="s">
        <v>191</v>
      </c>
      <c r="BM1174" s="148" t="s">
        <v>1582</v>
      </c>
    </row>
    <row r="1175" spans="2:65" s="1" customFormat="1" ht="24.2" customHeight="1">
      <c r="B1175" s="136"/>
      <c r="C1175" s="137" t="s">
        <v>1583</v>
      </c>
      <c r="D1175" s="137" t="s">
        <v>187</v>
      </c>
      <c r="E1175" s="138" t="s">
        <v>1584</v>
      </c>
      <c r="F1175" s="139" t="s">
        <v>1585</v>
      </c>
      <c r="G1175" s="140" t="s">
        <v>365</v>
      </c>
      <c r="H1175" s="141">
        <v>62</v>
      </c>
      <c r="I1175" s="142"/>
      <c r="J1175" s="143">
        <f t="shared" si="0"/>
        <v>0</v>
      </c>
      <c r="K1175" s="139" t="s">
        <v>1</v>
      </c>
      <c r="L1175" s="32"/>
      <c r="M1175" s="144" t="s">
        <v>1</v>
      </c>
      <c r="N1175" s="145" t="s">
        <v>42</v>
      </c>
      <c r="P1175" s="146">
        <f t="shared" si="1"/>
        <v>0</v>
      </c>
      <c r="Q1175" s="146">
        <v>5.3560000000000003E-2</v>
      </c>
      <c r="R1175" s="146">
        <f t="shared" si="2"/>
        <v>3.3207200000000001</v>
      </c>
      <c r="S1175" s="146">
        <v>0</v>
      </c>
      <c r="T1175" s="147">
        <f t="shared" si="3"/>
        <v>0</v>
      </c>
      <c r="AR1175" s="148" t="s">
        <v>191</v>
      </c>
      <c r="AT1175" s="148" t="s">
        <v>187</v>
      </c>
      <c r="AU1175" s="148" t="s">
        <v>92</v>
      </c>
      <c r="AY1175" s="17" t="s">
        <v>185</v>
      </c>
      <c r="BE1175" s="149">
        <f t="shared" si="4"/>
        <v>0</v>
      </c>
      <c r="BF1175" s="149">
        <f t="shared" si="5"/>
        <v>0</v>
      </c>
      <c r="BG1175" s="149">
        <f t="shared" si="6"/>
        <v>0</v>
      </c>
      <c r="BH1175" s="149">
        <f t="shared" si="7"/>
        <v>0</v>
      </c>
      <c r="BI1175" s="149">
        <f t="shared" si="8"/>
        <v>0</v>
      </c>
      <c r="BJ1175" s="17" t="s">
        <v>92</v>
      </c>
      <c r="BK1175" s="149">
        <f t="shared" si="9"/>
        <v>0</v>
      </c>
      <c r="BL1175" s="17" t="s">
        <v>191</v>
      </c>
      <c r="BM1175" s="148" t="s">
        <v>1586</v>
      </c>
    </row>
    <row r="1176" spans="2:65" s="1" customFormat="1" ht="24.2" customHeight="1">
      <c r="B1176" s="136"/>
      <c r="C1176" s="137" t="s">
        <v>1587</v>
      </c>
      <c r="D1176" s="137" t="s">
        <v>187</v>
      </c>
      <c r="E1176" s="138" t="s">
        <v>1588</v>
      </c>
      <c r="F1176" s="139" t="s">
        <v>1589</v>
      </c>
      <c r="G1176" s="140" t="s">
        <v>365</v>
      </c>
      <c r="H1176" s="141">
        <v>44</v>
      </c>
      <c r="I1176" s="142"/>
      <c r="J1176" s="143">
        <f t="shared" si="0"/>
        <v>0</v>
      </c>
      <c r="K1176" s="139" t="s">
        <v>1</v>
      </c>
      <c r="L1176" s="32"/>
      <c r="M1176" s="144" t="s">
        <v>1</v>
      </c>
      <c r="N1176" s="145" t="s">
        <v>42</v>
      </c>
      <c r="P1176" s="146">
        <f t="shared" si="1"/>
        <v>0</v>
      </c>
      <c r="Q1176" s="146">
        <v>5.3560000000000003E-2</v>
      </c>
      <c r="R1176" s="146">
        <f t="shared" si="2"/>
        <v>2.3566400000000001</v>
      </c>
      <c r="S1176" s="146">
        <v>0</v>
      </c>
      <c r="T1176" s="147">
        <f t="shared" si="3"/>
        <v>0</v>
      </c>
      <c r="AR1176" s="148" t="s">
        <v>191</v>
      </c>
      <c r="AT1176" s="148" t="s">
        <v>187</v>
      </c>
      <c r="AU1176" s="148" t="s">
        <v>92</v>
      </c>
      <c r="AY1176" s="17" t="s">
        <v>185</v>
      </c>
      <c r="BE1176" s="149">
        <f t="shared" si="4"/>
        <v>0</v>
      </c>
      <c r="BF1176" s="149">
        <f t="shared" si="5"/>
        <v>0</v>
      </c>
      <c r="BG1176" s="149">
        <f t="shared" si="6"/>
        <v>0</v>
      </c>
      <c r="BH1176" s="149">
        <f t="shared" si="7"/>
        <v>0</v>
      </c>
      <c r="BI1176" s="149">
        <f t="shared" si="8"/>
        <v>0</v>
      </c>
      <c r="BJ1176" s="17" t="s">
        <v>92</v>
      </c>
      <c r="BK1176" s="149">
        <f t="shared" si="9"/>
        <v>0</v>
      </c>
      <c r="BL1176" s="17" t="s">
        <v>191</v>
      </c>
      <c r="BM1176" s="148" t="s">
        <v>1590</v>
      </c>
    </row>
    <row r="1177" spans="2:65" s="1" customFormat="1" ht="37.9" customHeight="1">
      <c r="B1177" s="136"/>
      <c r="C1177" s="137" t="s">
        <v>1591</v>
      </c>
      <c r="D1177" s="137" t="s">
        <v>187</v>
      </c>
      <c r="E1177" s="138" t="s">
        <v>1592</v>
      </c>
      <c r="F1177" s="139" t="s">
        <v>1593</v>
      </c>
      <c r="G1177" s="140" t="s">
        <v>365</v>
      </c>
      <c r="H1177" s="141">
        <v>16</v>
      </c>
      <c r="I1177" s="142"/>
      <c r="J1177" s="143">
        <f t="shared" si="0"/>
        <v>0</v>
      </c>
      <c r="K1177" s="139" t="s">
        <v>1</v>
      </c>
      <c r="L1177" s="32"/>
      <c r="M1177" s="144" t="s">
        <v>1</v>
      </c>
      <c r="N1177" s="145" t="s">
        <v>42</v>
      </c>
      <c r="P1177" s="146">
        <f t="shared" si="1"/>
        <v>0</v>
      </c>
      <c r="Q1177" s="146">
        <v>5.3560000000000003E-2</v>
      </c>
      <c r="R1177" s="146">
        <f t="shared" si="2"/>
        <v>0.85696000000000006</v>
      </c>
      <c r="S1177" s="146">
        <v>0</v>
      </c>
      <c r="T1177" s="147">
        <f t="shared" si="3"/>
        <v>0</v>
      </c>
      <c r="AR1177" s="148" t="s">
        <v>191</v>
      </c>
      <c r="AT1177" s="148" t="s">
        <v>187</v>
      </c>
      <c r="AU1177" s="148" t="s">
        <v>92</v>
      </c>
      <c r="AY1177" s="17" t="s">
        <v>185</v>
      </c>
      <c r="BE1177" s="149">
        <f t="shared" si="4"/>
        <v>0</v>
      </c>
      <c r="BF1177" s="149">
        <f t="shared" si="5"/>
        <v>0</v>
      </c>
      <c r="BG1177" s="149">
        <f t="shared" si="6"/>
        <v>0</v>
      </c>
      <c r="BH1177" s="149">
        <f t="shared" si="7"/>
        <v>0</v>
      </c>
      <c r="BI1177" s="149">
        <f t="shared" si="8"/>
        <v>0</v>
      </c>
      <c r="BJ1177" s="17" t="s">
        <v>92</v>
      </c>
      <c r="BK1177" s="149">
        <f t="shared" si="9"/>
        <v>0</v>
      </c>
      <c r="BL1177" s="17" t="s">
        <v>191</v>
      </c>
      <c r="BM1177" s="148" t="s">
        <v>1594</v>
      </c>
    </row>
    <row r="1178" spans="2:65" s="1" customFormat="1" ht="24.2" customHeight="1">
      <c r="B1178" s="136"/>
      <c r="C1178" s="137" t="s">
        <v>1595</v>
      </c>
      <c r="D1178" s="137" t="s">
        <v>187</v>
      </c>
      <c r="E1178" s="138" t="s">
        <v>1596</v>
      </c>
      <c r="F1178" s="139" t="s">
        <v>1597</v>
      </c>
      <c r="G1178" s="140" t="s">
        <v>365</v>
      </c>
      <c r="H1178" s="141">
        <v>2</v>
      </c>
      <c r="I1178" s="142"/>
      <c r="J1178" s="143">
        <f t="shared" si="0"/>
        <v>0</v>
      </c>
      <c r="K1178" s="139" t="s">
        <v>1</v>
      </c>
      <c r="L1178" s="32"/>
      <c r="M1178" s="144" t="s">
        <v>1</v>
      </c>
      <c r="N1178" s="145" t="s">
        <v>42</v>
      </c>
      <c r="P1178" s="146">
        <f t="shared" si="1"/>
        <v>0</v>
      </c>
      <c r="Q1178" s="146">
        <v>5.3560000000000003E-2</v>
      </c>
      <c r="R1178" s="146">
        <f t="shared" si="2"/>
        <v>0.10712000000000001</v>
      </c>
      <c r="S1178" s="146">
        <v>0</v>
      </c>
      <c r="T1178" s="147">
        <f t="shared" si="3"/>
        <v>0</v>
      </c>
      <c r="AR1178" s="148" t="s">
        <v>191</v>
      </c>
      <c r="AT1178" s="148" t="s">
        <v>187</v>
      </c>
      <c r="AU1178" s="148" t="s">
        <v>92</v>
      </c>
      <c r="AY1178" s="17" t="s">
        <v>185</v>
      </c>
      <c r="BE1178" s="149">
        <f t="shared" si="4"/>
        <v>0</v>
      </c>
      <c r="BF1178" s="149">
        <f t="shared" si="5"/>
        <v>0</v>
      </c>
      <c r="BG1178" s="149">
        <f t="shared" si="6"/>
        <v>0</v>
      </c>
      <c r="BH1178" s="149">
        <f t="shared" si="7"/>
        <v>0</v>
      </c>
      <c r="BI1178" s="149">
        <f t="shared" si="8"/>
        <v>0</v>
      </c>
      <c r="BJ1178" s="17" t="s">
        <v>92</v>
      </c>
      <c r="BK1178" s="149">
        <f t="shared" si="9"/>
        <v>0</v>
      </c>
      <c r="BL1178" s="17" t="s">
        <v>191</v>
      </c>
      <c r="BM1178" s="148" t="s">
        <v>1598</v>
      </c>
    </row>
    <row r="1179" spans="2:65" s="1" customFormat="1" ht="24.2" customHeight="1">
      <c r="B1179" s="136"/>
      <c r="C1179" s="137" t="s">
        <v>1599</v>
      </c>
      <c r="D1179" s="137" t="s">
        <v>187</v>
      </c>
      <c r="E1179" s="138" t="s">
        <v>1600</v>
      </c>
      <c r="F1179" s="139" t="s">
        <v>1601</v>
      </c>
      <c r="G1179" s="140" t="s">
        <v>1285</v>
      </c>
      <c r="H1179" s="141">
        <v>1</v>
      </c>
      <c r="I1179" s="142"/>
      <c r="J1179" s="143">
        <f t="shared" si="0"/>
        <v>0</v>
      </c>
      <c r="K1179" s="139" t="s">
        <v>1</v>
      </c>
      <c r="L1179" s="32"/>
      <c r="M1179" s="144" t="s">
        <v>1</v>
      </c>
      <c r="N1179" s="145" t="s">
        <v>42</v>
      </c>
      <c r="P1179" s="146">
        <f t="shared" si="1"/>
        <v>0</v>
      </c>
      <c r="Q1179" s="146">
        <v>5.3560000000000003E-2</v>
      </c>
      <c r="R1179" s="146">
        <f t="shared" si="2"/>
        <v>5.3560000000000003E-2</v>
      </c>
      <c r="S1179" s="146">
        <v>0</v>
      </c>
      <c r="T1179" s="147">
        <f t="shared" si="3"/>
        <v>0</v>
      </c>
      <c r="AR1179" s="148" t="s">
        <v>191</v>
      </c>
      <c r="AT1179" s="148" t="s">
        <v>187</v>
      </c>
      <c r="AU1179" s="148" t="s">
        <v>92</v>
      </c>
      <c r="AY1179" s="17" t="s">
        <v>185</v>
      </c>
      <c r="BE1179" s="149">
        <f t="shared" si="4"/>
        <v>0</v>
      </c>
      <c r="BF1179" s="149">
        <f t="shared" si="5"/>
        <v>0</v>
      </c>
      <c r="BG1179" s="149">
        <f t="shared" si="6"/>
        <v>0</v>
      </c>
      <c r="BH1179" s="149">
        <f t="shared" si="7"/>
        <v>0</v>
      </c>
      <c r="BI1179" s="149">
        <f t="shared" si="8"/>
        <v>0</v>
      </c>
      <c r="BJ1179" s="17" t="s">
        <v>92</v>
      </c>
      <c r="BK1179" s="149">
        <f t="shared" si="9"/>
        <v>0</v>
      </c>
      <c r="BL1179" s="17" t="s">
        <v>191</v>
      </c>
      <c r="BM1179" s="148" t="s">
        <v>1602</v>
      </c>
    </row>
    <row r="1180" spans="2:65" s="1" customFormat="1" ht="24.2" customHeight="1">
      <c r="B1180" s="136"/>
      <c r="C1180" s="137" t="s">
        <v>1603</v>
      </c>
      <c r="D1180" s="137" t="s">
        <v>187</v>
      </c>
      <c r="E1180" s="138" t="s">
        <v>1604</v>
      </c>
      <c r="F1180" s="139" t="s">
        <v>1605</v>
      </c>
      <c r="G1180" s="140" t="s">
        <v>546</v>
      </c>
      <c r="H1180" s="141">
        <v>22</v>
      </c>
      <c r="I1180" s="142"/>
      <c r="J1180" s="143">
        <f t="shared" si="0"/>
        <v>0</v>
      </c>
      <c r="K1180" s="139" t="s">
        <v>1</v>
      </c>
      <c r="L1180" s="32"/>
      <c r="M1180" s="144" t="s">
        <v>1</v>
      </c>
      <c r="N1180" s="145" t="s">
        <v>42</v>
      </c>
      <c r="P1180" s="146">
        <f t="shared" si="1"/>
        <v>0</v>
      </c>
      <c r="Q1180" s="146">
        <v>5.3560000000000003E-2</v>
      </c>
      <c r="R1180" s="146">
        <f t="shared" si="2"/>
        <v>1.17832</v>
      </c>
      <c r="S1180" s="146">
        <v>0</v>
      </c>
      <c r="T1180" s="147">
        <f t="shared" si="3"/>
        <v>0</v>
      </c>
      <c r="AR1180" s="148" t="s">
        <v>191</v>
      </c>
      <c r="AT1180" s="148" t="s">
        <v>187</v>
      </c>
      <c r="AU1180" s="148" t="s">
        <v>92</v>
      </c>
      <c r="AY1180" s="17" t="s">
        <v>185</v>
      </c>
      <c r="BE1180" s="149">
        <f t="shared" si="4"/>
        <v>0</v>
      </c>
      <c r="BF1180" s="149">
        <f t="shared" si="5"/>
        <v>0</v>
      </c>
      <c r="BG1180" s="149">
        <f t="shared" si="6"/>
        <v>0</v>
      </c>
      <c r="BH1180" s="149">
        <f t="shared" si="7"/>
        <v>0</v>
      </c>
      <c r="BI1180" s="149">
        <f t="shared" si="8"/>
        <v>0</v>
      </c>
      <c r="BJ1180" s="17" t="s">
        <v>92</v>
      </c>
      <c r="BK1180" s="149">
        <f t="shared" si="9"/>
        <v>0</v>
      </c>
      <c r="BL1180" s="17" t="s">
        <v>191</v>
      </c>
      <c r="BM1180" s="148" t="s">
        <v>1606</v>
      </c>
    </row>
    <row r="1181" spans="2:65" s="1" customFormat="1" ht="24.2" customHeight="1">
      <c r="B1181" s="136"/>
      <c r="C1181" s="137" t="s">
        <v>1607</v>
      </c>
      <c r="D1181" s="137" t="s">
        <v>187</v>
      </c>
      <c r="E1181" s="138" t="s">
        <v>1608</v>
      </c>
      <c r="F1181" s="139" t="s">
        <v>1609</v>
      </c>
      <c r="G1181" s="140" t="s">
        <v>546</v>
      </c>
      <c r="H1181" s="141">
        <v>41</v>
      </c>
      <c r="I1181" s="142"/>
      <c r="J1181" s="143">
        <f t="shared" si="0"/>
        <v>0</v>
      </c>
      <c r="K1181" s="139" t="s">
        <v>1</v>
      </c>
      <c r="L1181" s="32"/>
      <c r="M1181" s="144" t="s">
        <v>1</v>
      </c>
      <c r="N1181" s="145" t="s">
        <v>42</v>
      </c>
      <c r="P1181" s="146">
        <f t="shared" si="1"/>
        <v>0</v>
      </c>
      <c r="Q1181" s="146">
        <v>5.3560000000000003E-2</v>
      </c>
      <c r="R1181" s="146">
        <f t="shared" si="2"/>
        <v>2.1959600000000004</v>
      </c>
      <c r="S1181" s="146">
        <v>0</v>
      </c>
      <c r="T1181" s="147">
        <f t="shared" si="3"/>
        <v>0</v>
      </c>
      <c r="AR1181" s="148" t="s">
        <v>191</v>
      </c>
      <c r="AT1181" s="148" t="s">
        <v>187</v>
      </c>
      <c r="AU1181" s="148" t="s">
        <v>92</v>
      </c>
      <c r="AY1181" s="17" t="s">
        <v>185</v>
      </c>
      <c r="BE1181" s="149">
        <f t="shared" si="4"/>
        <v>0</v>
      </c>
      <c r="BF1181" s="149">
        <f t="shared" si="5"/>
        <v>0</v>
      </c>
      <c r="BG1181" s="149">
        <f t="shared" si="6"/>
        <v>0</v>
      </c>
      <c r="BH1181" s="149">
        <f t="shared" si="7"/>
        <v>0</v>
      </c>
      <c r="BI1181" s="149">
        <f t="shared" si="8"/>
        <v>0</v>
      </c>
      <c r="BJ1181" s="17" t="s">
        <v>92</v>
      </c>
      <c r="BK1181" s="149">
        <f t="shared" si="9"/>
        <v>0</v>
      </c>
      <c r="BL1181" s="17" t="s">
        <v>191</v>
      </c>
      <c r="BM1181" s="148" t="s">
        <v>1610</v>
      </c>
    </row>
    <row r="1182" spans="2:65" s="1" customFormat="1" ht="24.2" customHeight="1">
      <c r="B1182" s="136"/>
      <c r="C1182" s="137" t="s">
        <v>1611</v>
      </c>
      <c r="D1182" s="137" t="s">
        <v>187</v>
      </c>
      <c r="E1182" s="138" t="s">
        <v>1612</v>
      </c>
      <c r="F1182" s="139" t="s">
        <v>1613</v>
      </c>
      <c r="G1182" s="140" t="s">
        <v>365</v>
      </c>
      <c r="H1182" s="141">
        <v>1</v>
      </c>
      <c r="I1182" s="142"/>
      <c r="J1182" s="143">
        <f t="shared" si="0"/>
        <v>0</v>
      </c>
      <c r="K1182" s="139" t="s">
        <v>1</v>
      </c>
      <c r="L1182" s="32"/>
      <c r="M1182" s="144" t="s">
        <v>1</v>
      </c>
      <c r="N1182" s="145" t="s">
        <v>42</v>
      </c>
      <c r="P1182" s="146">
        <f t="shared" si="1"/>
        <v>0</v>
      </c>
      <c r="Q1182" s="146">
        <v>5.3560000000000003E-2</v>
      </c>
      <c r="R1182" s="146">
        <f t="shared" si="2"/>
        <v>5.3560000000000003E-2</v>
      </c>
      <c r="S1182" s="146">
        <v>0</v>
      </c>
      <c r="T1182" s="147">
        <f t="shared" si="3"/>
        <v>0</v>
      </c>
      <c r="AR1182" s="148" t="s">
        <v>191</v>
      </c>
      <c r="AT1182" s="148" t="s">
        <v>187</v>
      </c>
      <c r="AU1182" s="148" t="s">
        <v>92</v>
      </c>
      <c r="AY1182" s="17" t="s">
        <v>185</v>
      </c>
      <c r="BE1182" s="149">
        <f t="shared" si="4"/>
        <v>0</v>
      </c>
      <c r="BF1182" s="149">
        <f t="shared" si="5"/>
        <v>0</v>
      </c>
      <c r="BG1182" s="149">
        <f t="shared" si="6"/>
        <v>0</v>
      </c>
      <c r="BH1182" s="149">
        <f t="shared" si="7"/>
        <v>0</v>
      </c>
      <c r="BI1182" s="149">
        <f t="shared" si="8"/>
        <v>0</v>
      </c>
      <c r="BJ1182" s="17" t="s">
        <v>92</v>
      </c>
      <c r="BK1182" s="149">
        <f t="shared" si="9"/>
        <v>0</v>
      </c>
      <c r="BL1182" s="17" t="s">
        <v>191</v>
      </c>
      <c r="BM1182" s="148" t="s">
        <v>1614</v>
      </c>
    </row>
    <row r="1183" spans="2:65" s="1" customFormat="1" ht="33" customHeight="1">
      <c r="B1183" s="136"/>
      <c r="C1183" s="137" t="s">
        <v>1615</v>
      </c>
      <c r="D1183" s="137" t="s">
        <v>187</v>
      </c>
      <c r="E1183" s="138" t="s">
        <v>1616</v>
      </c>
      <c r="F1183" s="139" t="s">
        <v>1617</v>
      </c>
      <c r="G1183" s="140" t="s">
        <v>365</v>
      </c>
      <c r="H1183" s="141">
        <v>3</v>
      </c>
      <c r="I1183" s="142"/>
      <c r="J1183" s="143">
        <f t="shared" si="0"/>
        <v>0</v>
      </c>
      <c r="K1183" s="139" t="s">
        <v>1</v>
      </c>
      <c r="L1183" s="32"/>
      <c r="M1183" s="144" t="s">
        <v>1</v>
      </c>
      <c r="N1183" s="145" t="s">
        <v>42</v>
      </c>
      <c r="P1183" s="146">
        <f t="shared" si="1"/>
        <v>0</v>
      </c>
      <c r="Q1183" s="146">
        <v>5.3560000000000003E-2</v>
      </c>
      <c r="R1183" s="146">
        <f t="shared" si="2"/>
        <v>0.16068000000000002</v>
      </c>
      <c r="S1183" s="146">
        <v>0</v>
      </c>
      <c r="T1183" s="147">
        <f t="shared" si="3"/>
        <v>0</v>
      </c>
      <c r="AR1183" s="148" t="s">
        <v>191</v>
      </c>
      <c r="AT1183" s="148" t="s">
        <v>187</v>
      </c>
      <c r="AU1183" s="148" t="s">
        <v>92</v>
      </c>
      <c r="AY1183" s="17" t="s">
        <v>185</v>
      </c>
      <c r="BE1183" s="149">
        <f t="shared" si="4"/>
        <v>0</v>
      </c>
      <c r="BF1183" s="149">
        <f t="shared" si="5"/>
        <v>0</v>
      </c>
      <c r="BG1183" s="149">
        <f t="shared" si="6"/>
        <v>0</v>
      </c>
      <c r="BH1183" s="149">
        <f t="shared" si="7"/>
        <v>0</v>
      </c>
      <c r="BI1183" s="149">
        <f t="shared" si="8"/>
        <v>0</v>
      </c>
      <c r="BJ1183" s="17" t="s">
        <v>92</v>
      </c>
      <c r="BK1183" s="149">
        <f t="shared" si="9"/>
        <v>0</v>
      </c>
      <c r="BL1183" s="17" t="s">
        <v>191</v>
      </c>
      <c r="BM1183" s="148" t="s">
        <v>1618</v>
      </c>
    </row>
    <row r="1184" spans="2:65" s="1" customFormat="1" ht="33" customHeight="1">
      <c r="B1184" s="136"/>
      <c r="C1184" s="137" t="s">
        <v>1619</v>
      </c>
      <c r="D1184" s="137" t="s">
        <v>187</v>
      </c>
      <c r="E1184" s="138" t="s">
        <v>1620</v>
      </c>
      <c r="F1184" s="139" t="s">
        <v>1621</v>
      </c>
      <c r="G1184" s="140" t="s">
        <v>365</v>
      </c>
      <c r="H1184" s="141">
        <v>1</v>
      </c>
      <c r="I1184" s="142"/>
      <c r="J1184" s="143">
        <f t="shared" ref="J1184:J1202" si="10">ROUND(I1184*H1184,2)</f>
        <v>0</v>
      </c>
      <c r="K1184" s="139" t="s">
        <v>1</v>
      </c>
      <c r="L1184" s="32"/>
      <c r="M1184" s="144" t="s">
        <v>1</v>
      </c>
      <c r="N1184" s="145" t="s">
        <v>42</v>
      </c>
      <c r="P1184" s="146">
        <f t="shared" ref="P1184:P1202" si="11">O1184*H1184</f>
        <v>0</v>
      </c>
      <c r="Q1184" s="146">
        <v>5.3560000000000003E-2</v>
      </c>
      <c r="R1184" s="146">
        <f t="shared" ref="R1184:R1202" si="12">Q1184*H1184</f>
        <v>5.3560000000000003E-2</v>
      </c>
      <c r="S1184" s="146">
        <v>0</v>
      </c>
      <c r="T1184" s="147">
        <f t="shared" ref="T1184:T1202" si="13">S1184*H1184</f>
        <v>0</v>
      </c>
      <c r="AR1184" s="148" t="s">
        <v>191</v>
      </c>
      <c r="AT1184" s="148" t="s">
        <v>187</v>
      </c>
      <c r="AU1184" s="148" t="s">
        <v>92</v>
      </c>
      <c r="AY1184" s="17" t="s">
        <v>185</v>
      </c>
      <c r="BE1184" s="149">
        <f t="shared" ref="BE1184:BE1202" si="14">IF(N1184="základní",J1184,0)</f>
        <v>0</v>
      </c>
      <c r="BF1184" s="149">
        <f t="shared" ref="BF1184:BF1202" si="15">IF(N1184="snížená",J1184,0)</f>
        <v>0</v>
      </c>
      <c r="BG1184" s="149">
        <f t="shared" ref="BG1184:BG1202" si="16">IF(N1184="zákl. přenesená",J1184,0)</f>
        <v>0</v>
      </c>
      <c r="BH1184" s="149">
        <f t="shared" ref="BH1184:BH1202" si="17">IF(N1184="sníž. přenesená",J1184,0)</f>
        <v>0</v>
      </c>
      <c r="BI1184" s="149">
        <f t="shared" ref="BI1184:BI1202" si="18">IF(N1184="nulová",J1184,0)</f>
        <v>0</v>
      </c>
      <c r="BJ1184" s="17" t="s">
        <v>92</v>
      </c>
      <c r="BK1184" s="149">
        <f t="shared" ref="BK1184:BK1202" si="19">ROUND(I1184*H1184,2)</f>
        <v>0</v>
      </c>
      <c r="BL1184" s="17" t="s">
        <v>191</v>
      </c>
      <c r="BM1184" s="148" t="s">
        <v>1622</v>
      </c>
    </row>
    <row r="1185" spans="2:65" s="1" customFormat="1" ht="24.2" customHeight="1">
      <c r="B1185" s="136"/>
      <c r="C1185" s="137" t="s">
        <v>1623</v>
      </c>
      <c r="D1185" s="137" t="s">
        <v>187</v>
      </c>
      <c r="E1185" s="138" t="s">
        <v>1624</v>
      </c>
      <c r="F1185" s="139" t="s">
        <v>1625</v>
      </c>
      <c r="G1185" s="140" t="s">
        <v>365</v>
      </c>
      <c r="H1185" s="141">
        <v>2</v>
      </c>
      <c r="I1185" s="142"/>
      <c r="J1185" s="143">
        <f t="shared" si="10"/>
        <v>0</v>
      </c>
      <c r="K1185" s="139" t="s">
        <v>1</v>
      </c>
      <c r="L1185" s="32"/>
      <c r="M1185" s="144" t="s">
        <v>1</v>
      </c>
      <c r="N1185" s="145" t="s">
        <v>42</v>
      </c>
      <c r="P1185" s="146">
        <f t="shared" si="11"/>
        <v>0</v>
      </c>
      <c r="Q1185" s="146">
        <v>5.3560000000000003E-2</v>
      </c>
      <c r="R1185" s="146">
        <f t="shared" si="12"/>
        <v>0.10712000000000001</v>
      </c>
      <c r="S1185" s="146">
        <v>0</v>
      </c>
      <c r="T1185" s="147">
        <f t="shared" si="13"/>
        <v>0</v>
      </c>
      <c r="AR1185" s="148" t="s">
        <v>191</v>
      </c>
      <c r="AT1185" s="148" t="s">
        <v>187</v>
      </c>
      <c r="AU1185" s="148" t="s">
        <v>92</v>
      </c>
      <c r="AY1185" s="17" t="s">
        <v>185</v>
      </c>
      <c r="BE1185" s="149">
        <f t="shared" si="14"/>
        <v>0</v>
      </c>
      <c r="BF1185" s="149">
        <f t="shared" si="15"/>
        <v>0</v>
      </c>
      <c r="BG1185" s="149">
        <f t="shared" si="16"/>
        <v>0</v>
      </c>
      <c r="BH1185" s="149">
        <f t="shared" si="17"/>
        <v>0</v>
      </c>
      <c r="BI1185" s="149">
        <f t="shared" si="18"/>
        <v>0</v>
      </c>
      <c r="BJ1185" s="17" t="s">
        <v>92</v>
      </c>
      <c r="BK1185" s="149">
        <f t="shared" si="19"/>
        <v>0</v>
      </c>
      <c r="BL1185" s="17" t="s">
        <v>191</v>
      </c>
      <c r="BM1185" s="148" t="s">
        <v>1626</v>
      </c>
    </row>
    <row r="1186" spans="2:65" s="1" customFormat="1" ht="24.2" customHeight="1">
      <c r="B1186" s="136"/>
      <c r="C1186" s="137" t="s">
        <v>1627</v>
      </c>
      <c r="D1186" s="137" t="s">
        <v>187</v>
      </c>
      <c r="E1186" s="138" t="s">
        <v>1628</v>
      </c>
      <c r="F1186" s="139" t="s">
        <v>1629</v>
      </c>
      <c r="G1186" s="140" t="s">
        <v>365</v>
      </c>
      <c r="H1186" s="141">
        <v>2</v>
      </c>
      <c r="I1186" s="142"/>
      <c r="J1186" s="143">
        <f t="shared" si="10"/>
        <v>0</v>
      </c>
      <c r="K1186" s="139" t="s">
        <v>1</v>
      </c>
      <c r="L1186" s="32"/>
      <c r="M1186" s="144" t="s">
        <v>1</v>
      </c>
      <c r="N1186" s="145" t="s">
        <v>42</v>
      </c>
      <c r="P1186" s="146">
        <f t="shared" si="11"/>
        <v>0</v>
      </c>
      <c r="Q1186" s="146">
        <v>5.3560000000000003E-2</v>
      </c>
      <c r="R1186" s="146">
        <f t="shared" si="12"/>
        <v>0.10712000000000001</v>
      </c>
      <c r="S1186" s="146">
        <v>0</v>
      </c>
      <c r="T1186" s="147">
        <f t="shared" si="13"/>
        <v>0</v>
      </c>
      <c r="AR1186" s="148" t="s">
        <v>191</v>
      </c>
      <c r="AT1186" s="148" t="s">
        <v>187</v>
      </c>
      <c r="AU1186" s="148" t="s">
        <v>92</v>
      </c>
      <c r="AY1186" s="17" t="s">
        <v>185</v>
      </c>
      <c r="BE1186" s="149">
        <f t="shared" si="14"/>
        <v>0</v>
      </c>
      <c r="BF1186" s="149">
        <f t="shared" si="15"/>
        <v>0</v>
      </c>
      <c r="BG1186" s="149">
        <f t="shared" si="16"/>
        <v>0</v>
      </c>
      <c r="BH1186" s="149">
        <f t="shared" si="17"/>
        <v>0</v>
      </c>
      <c r="BI1186" s="149">
        <f t="shared" si="18"/>
        <v>0</v>
      </c>
      <c r="BJ1186" s="17" t="s">
        <v>92</v>
      </c>
      <c r="BK1186" s="149">
        <f t="shared" si="19"/>
        <v>0</v>
      </c>
      <c r="BL1186" s="17" t="s">
        <v>191</v>
      </c>
      <c r="BM1186" s="148" t="s">
        <v>1630</v>
      </c>
    </row>
    <row r="1187" spans="2:65" s="1" customFormat="1" ht="33" customHeight="1">
      <c r="B1187" s="136"/>
      <c r="C1187" s="137" t="s">
        <v>1631</v>
      </c>
      <c r="D1187" s="137" t="s">
        <v>187</v>
      </c>
      <c r="E1187" s="138" t="s">
        <v>1632</v>
      </c>
      <c r="F1187" s="139" t="s">
        <v>1633</v>
      </c>
      <c r="G1187" s="140" t="s">
        <v>365</v>
      </c>
      <c r="H1187" s="141">
        <v>1</v>
      </c>
      <c r="I1187" s="142"/>
      <c r="J1187" s="143">
        <f t="shared" si="10"/>
        <v>0</v>
      </c>
      <c r="K1187" s="139" t="s">
        <v>1</v>
      </c>
      <c r="L1187" s="32"/>
      <c r="M1187" s="144" t="s">
        <v>1</v>
      </c>
      <c r="N1187" s="145" t="s">
        <v>42</v>
      </c>
      <c r="P1187" s="146">
        <f t="shared" si="11"/>
        <v>0</v>
      </c>
      <c r="Q1187" s="146">
        <v>5.3560000000000003E-2</v>
      </c>
      <c r="R1187" s="146">
        <f t="shared" si="12"/>
        <v>5.3560000000000003E-2</v>
      </c>
      <c r="S1187" s="146">
        <v>0</v>
      </c>
      <c r="T1187" s="147">
        <f t="shared" si="13"/>
        <v>0</v>
      </c>
      <c r="AR1187" s="148" t="s">
        <v>191</v>
      </c>
      <c r="AT1187" s="148" t="s">
        <v>187</v>
      </c>
      <c r="AU1187" s="148" t="s">
        <v>92</v>
      </c>
      <c r="AY1187" s="17" t="s">
        <v>185</v>
      </c>
      <c r="BE1187" s="149">
        <f t="shared" si="14"/>
        <v>0</v>
      </c>
      <c r="BF1187" s="149">
        <f t="shared" si="15"/>
        <v>0</v>
      </c>
      <c r="BG1187" s="149">
        <f t="shared" si="16"/>
        <v>0</v>
      </c>
      <c r="BH1187" s="149">
        <f t="shared" si="17"/>
        <v>0</v>
      </c>
      <c r="BI1187" s="149">
        <f t="shared" si="18"/>
        <v>0</v>
      </c>
      <c r="BJ1187" s="17" t="s">
        <v>92</v>
      </c>
      <c r="BK1187" s="149">
        <f t="shared" si="19"/>
        <v>0</v>
      </c>
      <c r="BL1187" s="17" t="s">
        <v>191</v>
      </c>
      <c r="BM1187" s="148" t="s">
        <v>1634</v>
      </c>
    </row>
    <row r="1188" spans="2:65" s="1" customFormat="1" ht="24.2" customHeight="1">
      <c r="B1188" s="136"/>
      <c r="C1188" s="137" t="s">
        <v>1635</v>
      </c>
      <c r="D1188" s="137" t="s">
        <v>187</v>
      </c>
      <c r="E1188" s="138" t="s">
        <v>1636</v>
      </c>
      <c r="F1188" s="139" t="s">
        <v>1637</v>
      </c>
      <c r="G1188" s="140" t="s">
        <v>546</v>
      </c>
      <c r="H1188" s="141">
        <v>150</v>
      </c>
      <c r="I1188" s="142"/>
      <c r="J1188" s="143">
        <f t="shared" si="10"/>
        <v>0</v>
      </c>
      <c r="K1188" s="139" t="s">
        <v>1</v>
      </c>
      <c r="L1188" s="32"/>
      <c r="M1188" s="144" t="s">
        <v>1</v>
      </c>
      <c r="N1188" s="145" t="s">
        <v>42</v>
      </c>
      <c r="P1188" s="146">
        <f t="shared" si="11"/>
        <v>0</v>
      </c>
      <c r="Q1188" s="146">
        <v>5.3560000000000003E-2</v>
      </c>
      <c r="R1188" s="146">
        <f t="shared" si="12"/>
        <v>8.0340000000000007</v>
      </c>
      <c r="S1188" s="146">
        <v>0</v>
      </c>
      <c r="T1188" s="147">
        <f t="shared" si="13"/>
        <v>0</v>
      </c>
      <c r="AR1188" s="148" t="s">
        <v>191</v>
      </c>
      <c r="AT1188" s="148" t="s">
        <v>187</v>
      </c>
      <c r="AU1188" s="148" t="s">
        <v>92</v>
      </c>
      <c r="AY1188" s="17" t="s">
        <v>185</v>
      </c>
      <c r="BE1188" s="149">
        <f t="shared" si="14"/>
        <v>0</v>
      </c>
      <c r="BF1188" s="149">
        <f t="shared" si="15"/>
        <v>0</v>
      </c>
      <c r="BG1188" s="149">
        <f t="shared" si="16"/>
        <v>0</v>
      </c>
      <c r="BH1188" s="149">
        <f t="shared" si="17"/>
        <v>0</v>
      </c>
      <c r="BI1188" s="149">
        <f t="shared" si="18"/>
        <v>0</v>
      </c>
      <c r="BJ1188" s="17" t="s">
        <v>92</v>
      </c>
      <c r="BK1188" s="149">
        <f t="shared" si="19"/>
        <v>0</v>
      </c>
      <c r="BL1188" s="17" t="s">
        <v>191</v>
      </c>
      <c r="BM1188" s="148" t="s">
        <v>1638</v>
      </c>
    </row>
    <row r="1189" spans="2:65" s="1" customFormat="1" ht="24.2" customHeight="1">
      <c r="B1189" s="136"/>
      <c r="C1189" s="137" t="s">
        <v>1639</v>
      </c>
      <c r="D1189" s="137" t="s">
        <v>187</v>
      </c>
      <c r="E1189" s="138" t="s">
        <v>1640</v>
      </c>
      <c r="F1189" s="139" t="s">
        <v>1641</v>
      </c>
      <c r="G1189" s="140" t="s">
        <v>365</v>
      </c>
      <c r="H1189" s="141">
        <v>1</v>
      </c>
      <c r="I1189" s="142"/>
      <c r="J1189" s="143">
        <f t="shared" si="10"/>
        <v>0</v>
      </c>
      <c r="K1189" s="139" t="s">
        <v>1</v>
      </c>
      <c r="L1189" s="32"/>
      <c r="M1189" s="144" t="s">
        <v>1</v>
      </c>
      <c r="N1189" s="145" t="s">
        <v>42</v>
      </c>
      <c r="P1189" s="146">
        <f t="shared" si="11"/>
        <v>0</v>
      </c>
      <c r="Q1189" s="146">
        <v>5.3560000000000003E-2</v>
      </c>
      <c r="R1189" s="146">
        <f t="shared" si="12"/>
        <v>5.3560000000000003E-2</v>
      </c>
      <c r="S1189" s="146">
        <v>0</v>
      </c>
      <c r="T1189" s="147">
        <f t="shared" si="13"/>
        <v>0</v>
      </c>
      <c r="AR1189" s="148" t="s">
        <v>191</v>
      </c>
      <c r="AT1189" s="148" t="s">
        <v>187</v>
      </c>
      <c r="AU1189" s="148" t="s">
        <v>92</v>
      </c>
      <c r="AY1189" s="17" t="s">
        <v>185</v>
      </c>
      <c r="BE1189" s="149">
        <f t="shared" si="14"/>
        <v>0</v>
      </c>
      <c r="BF1189" s="149">
        <f t="shared" si="15"/>
        <v>0</v>
      </c>
      <c r="BG1189" s="149">
        <f t="shared" si="16"/>
        <v>0</v>
      </c>
      <c r="BH1189" s="149">
        <f t="shared" si="17"/>
        <v>0</v>
      </c>
      <c r="BI1189" s="149">
        <f t="shared" si="18"/>
        <v>0</v>
      </c>
      <c r="BJ1189" s="17" t="s">
        <v>92</v>
      </c>
      <c r="BK1189" s="149">
        <f t="shared" si="19"/>
        <v>0</v>
      </c>
      <c r="BL1189" s="17" t="s">
        <v>191</v>
      </c>
      <c r="BM1189" s="148" t="s">
        <v>1642</v>
      </c>
    </row>
    <row r="1190" spans="2:65" s="1" customFormat="1" ht="24.2" customHeight="1">
      <c r="B1190" s="136"/>
      <c r="C1190" s="137" t="s">
        <v>1643</v>
      </c>
      <c r="D1190" s="137" t="s">
        <v>187</v>
      </c>
      <c r="E1190" s="138" t="s">
        <v>1644</v>
      </c>
      <c r="F1190" s="139" t="s">
        <v>1645</v>
      </c>
      <c r="G1190" s="140" t="s">
        <v>365</v>
      </c>
      <c r="H1190" s="141">
        <v>1</v>
      </c>
      <c r="I1190" s="142"/>
      <c r="J1190" s="143">
        <f t="shared" si="10"/>
        <v>0</v>
      </c>
      <c r="K1190" s="139" t="s">
        <v>1</v>
      </c>
      <c r="L1190" s="32"/>
      <c r="M1190" s="144" t="s">
        <v>1</v>
      </c>
      <c r="N1190" s="145" t="s">
        <v>42</v>
      </c>
      <c r="P1190" s="146">
        <f t="shared" si="11"/>
        <v>0</v>
      </c>
      <c r="Q1190" s="146">
        <v>5.3560000000000003E-2</v>
      </c>
      <c r="R1190" s="146">
        <f t="shared" si="12"/>
        <v>5.3560000000000003E-2</v>
      </c>
      <c r="S1190" s="146">
        <v>0</v>
      </c>
      <c r="T1190" s="147">
        <f t="shared" si="13"/>
        <v>0</v>
      </c>
      <c r="AR1190" s="148" t="s">
        <v>191</v>
      </c>
      <c r="AT1190" s="148" t="s">
        <v>187</v>
      </c>
      <c r="AU1190" s="148" t="s">
        <v>92</v>
      </c>
      <c r="AY1190" s="17" t="s">
        <v>185</v>
      </c>
      <c r="BE1190" s="149">
        <f t="shared" si="14"/>
        <v>0</v>
      </c>
      <c r="BF1190" s="149">
        <f t="shared" si="15"/>
        <v>0</v>
      </c>
      <c r="BG1190" s="149">
        <f t="shared" si="16"/>
        <v>0</v>
      </c>
      <c r="BH1190" s="149">
        <f t="shared" si="17"/>
        <v>0</v>
      </c>
      <c r="BI1190" s="149">
        <f t="shared" si="18"/>
        <v>0</v>
      </c>
      <c r="BJ1190" s="17" t="s">
        <v>92</v>
      </c>
      <c r="BK1190" s="149">
        <f t="shared" si="19"/>
        <v>0</v>
      </c>
      <c r="BL1190" s="17" t="s">
        <v>191</v>
      </c>
      <c r="BM1190" s="148" t="s">
        <v>1646</v>
      </c>
    </row>
    <row r="1191" spans="2:65" s="1" customFormat="1" ht="24.2" customHeight="1">
      <c r="B1191" s="136"/>
      <c r="C1191" s="137" t="s">
        <v>1647</v>
      </c>
      <c r="D1191" s="137" t="s">
        <v>187</v>
      </c>
      <c r="E1191" s="138" t="s">
        <v>1648</v>
      </c>
      <c r="F1191" s="139" t="s">
        <v>1649</v>
      </c>
      <c r="G1191" s="140" t="s">
        <v>1285</v>
      </c>
      <c r="H1191" s="141">
        <v>1</v>
      </c>
      <c r="I1191" s="142"/>
      <c r="J1191" s="143">
        <f t="shared" si="10"/>
        <v>0</v>
      </c>
      <c r="K1191" s="139" t="s">
        <v>1</v>
      </c>
      <c r="L1191" s="32"/>
      <c r="M1191" s="144" t="s">
        <v>1</v>
      </c>
      <c r="N1191" s="145" t="s">
        <v>42</v>
      </c>
      <c r="P1191" s="146">
        <f t="shared" si="11"/>
        <v>0</v>
      </c>
      <c r="Q1191" s="146">
        <v>5.3560000000000003E-2</v>
      </c>
      <c r="R1191" s="146">
        <f t="shared" si="12"/>
        <v>5.3560000000000003E-2</v>
      </c>
      <c r="S1191" s="146">
        <v>0</v>
      </c>
      <c r="T1191" s="147">
        <f t="shared" si="13"/>
        <v>0</v>
      </c>
      <c r="AR1191" s="148" t="s">
        <v>191</v>
      </c>
      <c r="AT1191" s="148" t="s">
        <v>187</v>
      </c>
      <c r="AU1191" s="148" t="s">
        <v>92</v>
      </c>
      <c r="AY1191" s="17" t="s">
        <v>185</v>
      </c>
      <c r="BE1191" s="149">
        <f t="shared" si="14"/>
        <v>0</v>
      </c>
      <c r="BF1191" s="149">
        <f t="shared" si="15"/>
        <v>0</v>
      </c>
      <c r="BG1191" s="149">
        <f t="shared" si="16"/>
        <v>0</v>
      </c>
      <c r="BH1191" s="149">
        <f t="shared" si="17"/>
        <v>0</v>
      </c>
      <c r="BI1191" s="149">
        <f t="shared" si="18"/>
        <v>0</v>
      </c>
      <c r="BJ1191" s="17" t="s">
        <v>92</v>
      </c>
      <c r="BK1191" s="149">
        <f t="shared" si="19"/>
        <v>0</v>
      </c>
      <c r="BL1191" s="17" t="s">
        <v>191</v>
      </c>
      <c r="BM1191" s="148" t="s">
        <v>1650</v>
      </c>
    </row>
    <row r="1192" spans="2:65" s="1" customFormat="1" ht="33" customHeight="1">
      <c r="B1192" s="136"/>
      <c r="C1192" s="137" t="s">
        <v>1651</v>
      </c>
      <c r="D1192" s="137" t="s">
        <v>187</v>
      </c>
      <c r="E1192" s="138" t="s">
        <v>1652</v>
      </c>
      <c r="F1192" s="139" t="s">
        <v>1653</v>
      </c>
      <c r="G1192" s="140" t="s">
        <v>365</v>
      </c>
      <c r="H1192" s="141">
        <v>1</v>
      </c>
      <c r="I1192" s="142"/>
      <c r="J1192" s="143">
        <f t="shared" si="10"/>
        <v>0</v>
      </c>
      <c r="K1192" s="139" t="s">
        <v>1</v>
      </c>
      <c r="L1192" s="32"/>
      <c r="M1192" s="144" t="s">
        <v>1</v>
      </c>
      <c r="N1192" s="145" t="s">
        <v>42</v>
      </c>
      <c r="P1192" s="146">
        <f t="shared" si="11"/>
        <v>0</v>
      </c>
      <c r="Q1192" s="146">
        <v>5.3560000000000003E-2</v>
      </c>
      <c r="R1192" s="146">
        <f t="shared" si="12"/>
        <v>5.3560000000000003E-2</v>
      </c>
      <c r="S1192" s="146">
        <v>0</v>
      </c>
      <c r="T1192" s="147">
        <f t="shared" si="13"/>
        <v>0</v>
      </c>
      <c r="AR1192" s="148" t="s">
        <v>191</v>
      </c>
      <c r="AT1192" s="148" t="s">
        <v>187</v>
      </c>
      <c r="AU1192" s="148" t="s">
        <v>92</v>
      </c>
      <c r="AY1192" s="17" t="s">
        <v>185</v>
      </c>
      <c r="BE1192" s="149">
        <f t="shared" si="14"/>
        <v>0</v>
      </c>
      <c r="BF1192" s="149">
        <f t="shared" si="15"/>
        <v>0</v>
      </c>
      <c r="BG1192" s="149">
        <f t="shared" si="16"/>
        <v>0</v>
      </c>
      <c r="BH1192" s="149">
        <f t="shared" si="17"/>
        <v>0</v>
      </c>
      <c r="BI1192" s="149">
        <f t="shared" si="18"/>
        <v>0</v>
      </c>
      <c r="BJ1192" s="17" t="s">
        <v>92</v>
      </c>
      <c r="BK1192" s="149">
        <f t="shared" si="19"/>
        <v>0</v>
      </c>
      <c r="BL1192" s="17" t="s">
        <v>191</v>
      </c>
      <c r="BM1192" s="148" t="s">
        <v>1654</v>
      </c>
    </row>
    <row r="1193" spans="2:65" s="1" customFormat="1" ht="33" customHeight="1">
      <c r="B1193" s="136"/>
      <c r="C1193" s="137" t="s">
        <v>1655</v>
      </c>
      <c r="D1193" s="137" t="s">
        <v>187</v>
      </c>
      <c r="E1193" s="138" t="s">
        <v>1656</v>
      </c>
      <c r="F1193" s="139" t="s">
        <v>1657</v>
      </c>
      <c r="G1193" s="140" t="s">
        <v>365</v>
      </c>
      <c r="H1193" s="141">
        <v>1</v>
      </c>
      <c r="I1193" s="142"/>
      <c r="J1193" s="143">
        <f t="shared" si="10"/>
        <v>0</v>
      </c>
      <c r="K1193" s="139" t="s">
        <v>1</v>
      </c>
      <c r="L1193" s="32"/>
      <c r="M1193" s="144" t="s">
        <v>1</v>
      </c>
      <c r="N1193" s="145" t="s">
        <v>42</v>
      </c>
      <c r="P1193" s="146">
        <f t="shared" si="11"/>
        <v>0</v>
      </c>
      <c r="Q1193" s="146">
        <v>5.3560000000000003E-2</v>
      </c>
      <c r="R1193" s="146">
        <f t="shared" si="12"/>
        <v>5.3560000000000003E-2</v>
      </c>
      <c r="S1193" s="146">
        <v>0</v>
      </c>
      <c r="T1193" s="147">
        <f t="shared" si="13"/>
        <v>0</v>
      </c>
      <c r="AR1193" s="148" t="s">
        <v>191</v>
      </c>
      <c r="AT1193" s="148" t="s">
        <v>187</v>
      </c>
      <c r="AU1193" s="148" t="s">
        <v>92</v>
      </c>
      <c r="AY1193" s="17" t="s">
        <v>185</v>
      </c>
      <c r="BE1193" s="149">
        <f t="shared" si="14"/>
        <v>0</v>
      </c>
      <c r="BF1193" s="149">
        <f t="shared" si="15"/>
        <v>0</v>
      </c>
      <c r="BG1193" s="149">
        <f t="shared" si="16"/>
        <v>0</v>
      </c>
      <c r="BH1193" s="149">
        <f t="shared" si="17"/>
        <v>0</v>
      </c>
      <c r="BI1193" s="149">
        <f t="shared" si="18"/>
        <v>0</v>
      </c>
      <c r="BJ1193" s="17" t="s">
        <v>92</v>
      </c>
      <c r="BK1193" s="149">
        <f t="shared" si="19"/>
        <v>0</v>
      </c>
      <c r="BL1193" s="17" t="s">
        <v>191</v>
      </c>
      <c r="BM1193" s="148" t="s">
        <v>1658</v>
      </c>
    </row>
    <row r="1194" spans="2:65" s="1" customFormat="1" ht="24.2" customHeight="1">
      <c r="B1194" s="136"/>
      <c r="C1194" s="137" t="s">
        <v>1659</v>
      </c>
      <c r="D1194" s="137" t="s">
        <v>187</v>
      </c>
      <c r="E1194" s="138" t="s">
        <v>1660</v>
      </c>
      <c r="F1194" s="139" t="s">
        <v>1661</v>
      </c>
      <c r="G1194" s="140" t="s">
        <v>365</v>
      </c>
      <c r="H1194" s="141">
        <v>2</v>
      </c>
      <c r="I1194" s="142"/>
      <c r="J1194" s="143">
        <f t="shared" si="10"/>
        <v>0</v>
      </c>
      <c r="K1194" s="139" t="s">
        <v>1</v>
      </c>
      <c r="L1194" s="32"/>
      <c r="M1194" s="144" t="s">
        <v>1</v>
      </c>
      <c r="N1194" s="145" t="s">
        <v>42</v>
      </c>
      <c r="P1194" s="146">
        <f t="shared" si="11"/>
        <v>0</v>
      </c>
      <c r="Q1194" s="146">
        <v>5.3560000000000003E-2</v>
      </c>
      <c r="R1194" s="146">
        <f t="shared" si="12"/>
        <v>0.10712000000000001</v>
      </c>
      <c r="S1194" s="146">
        <v>0</v>
      </c>
      <c r="T1194" s="147">
        <f t="shared" si="13"/>
        <v>0</v>
      </c>
      <c r="AR1194" s="148" t="s">
        <v>191</v>
      </c>
      <c r="AT1194" s="148" t="s">
        <v>187</v>
      </c>
      <c r="AU1194" s="148" t="s">
        <v>92</v>
      </c>
      <c r="AY1194" s="17" t="s">
        <v>185</v>
      </c>
      <c r="BE1194" s="149">
        <f t="shared" si="14"/>
        <v>0</v>
      </c>
      <c r="BF1194" s="149">
        <f t="shared" si="15"/>
        <v>0</v>
      </c>
      <c r="BG1194" s="149">
        <f t="shared" si="16"/>
        <v>0</v>
      </c>
      <c r="BH1194" s="149">
        <f t="shared" si="17"/>
        <v>0</v>
      </c>
      <c r="BI1194" s="149">
        <f t="shared" si="18"/>
        <v>0</v>
      </c>
      <c r="BJ1194" s="17" t="s">
        <v>92</v>
      </c>
      <c r="BK1194" s="149">
        <f t="shared" si="19"/>
        <v>0</v>
      </c>
      <c r="BL1194" s="17" t="s">
        <v>191</v>
      </c>
      <c r="BM1194" s="148" t="s">
        <v>1662</v>
      </c>
    </row>
    <row r="1195" spans="2:65" s="1" customFormat="1" ht="24.2" customHeight="1">
      <c r="B1195" s="136"/>
      <c r="C1195" s="137" t="s">
        <v>1663</v>
      </c>
      <c r="D1195" s="137" t="s">
        <v>187</v>
      </c>
      <c r="E1195" s="138" t="s">
        <v>1664</v>
      </c>
      <c r="F1195" s="139" t="s">
        <v>1665</v>
      </c>
      <c r="G1195" s="140" t="s">
        <v>365</v>
      </c>
      <c r="H1195" s="141">
        <v>3</v>
      </c>
      <c r="I1195" s="142"/>
      <c r="J1195" s="143">
        <f t="shared" si="10"/>
        <v>0</v>
      </c>
      <c r="K1195" s="139" t="s">
        <v>1</v>
      </c>
      <c r="L1195" s="32"/>
      <c r="M1195" s="144" t="s">
        <v>1</v>
      </c>
      <c r="N1195" s="145" t="s">
        <v>42</v>
      </c>
      <c r="P1195" s="146">
        <f t="shared" si="11"/>
        <v>0</v>
      </c>
      <c r="Q1195" s="146">
        <v>5.3560000000000003E-2</v>
      </c>
      <c r="R1195" s="146">
        <f t="shared" si="12"/>
        <v>0.16068000000000002</v>
      </c>
      <c r="S1195" s="146">
        <v>0</v>
      </c>
      <c r="T1195" s="147">
        <f t="shared" si="13"/>
        <v>0</v>
      </c>
      <c r="AR1195" s="148" t="s">
        <v>191</v>
      </c>
      <c r="AT1195" s="148" t="s">
        <v>187</v>
      </c>
      <c r="AU1195" s="148" t="s">
        <v>92</v>
      </c>
      <c r="AY1195" s="17" t="s">
        <v>185</v>
      </c>
      <c r="BE1195" s="149">
        <f t="shared" si="14"/>
        <v>0</v>
      </c>
      <c r="BF1195" s="149">
        <f t="shared" si="15"/>
        <v>0</v>
      </c>
      <c r="BG1195" s="149">
        <f t="shared" si="16"/>
        <v>0</v>
      </c>
      <c r="BH1195" s="149">
        <f t="shared" si="17"/>
        <v>0</v>
      </c>
      <c r="BI1195" s="149">
        <f t="shared" si="18"/>
        <v>0</v>
      </c>
      <c r="BJ1195" s="17" t="s">
        <v>92</v>
      </c>
      <c r="BK1195" s="149">
        <f t="shared" si="19"/>
        <v>0</v>
      </c>
      <c r="BL1195" s="17" t="s">
        <v>191</v>
      </c>
      <c r="BM1195" s="148" t="s">
        <v>1666</v>
      </c>
    </row>
    <row r="1196" spans="2:65" s="1" customFormat="1" ht="24.2" customHeight="1">
      <c r="B1196" s="136"/>
      <c r="C1196" s="137" t="s">
        <v>1667</v>
      </c>
      <c r="D1196" s="137" t="s">
        <v>187</v>
      </c>
      <c r="E1196" s="138" t="s">
        <v>1668</v>
      </c>
      <c r="F1196" s="139" t="s">
        <v>1669</v>
      </c>
      <c r="G1196" s="140" t="s">
        <v>365</v>
      </c>
      <c r="H1196" s="141">
        <v>10</v>
      </c>
      <c r="I1196" s="142"/>
      <c r="J1196" s="143">
        <f t="shared" si="10"/>
        <v>0</v>
      </c>
      <c r="K1196" s="139" t="s">
        <v>1</v>
      </c>
      <c r="L1196" s="32"/>
      <c r="M1196" s="144" t="s">
        <v>1</v>
      </c>
      <c r="N1196" s="145" t="s">
        <v>42</v>
      </c>
      <c r="P1196" s="146">
        <f t="shared" si="11"/>
        <v>0</v>
      </c>
      <c r="Q1196" s="146">
        <v>5.3560000000000003E-2</v>
      </c>
      <c r="R1196" s="146">
        <f t="shared" si="12"/>
        <v>0.53560000000000008</v>
      </c>
      <c r="S1196" s="146">
        <v>0</v>
      </c>
      <c r="T1196" s="147">
        <f t="shared" si="13"/>
        <v>0</v>
      </c>
      <c r="AR1196" s="148" t="s">
        <v>191</v>
      </c>
      <c r="AT1196" s="148" t="s">
        <v>187</v>
      </c>
      <c r="AU1196" s="148" t="s">
        <v>92</v>
      </c>
      <c r="AY1196" s="17" t="s">
        <v>185</v>
      </c>
      <c r="BE1196" s="149">
        <f t="shared" si="14"/>
        <v>0</v>
      </c>
      <c r="BF1196" s="149">
        <f t="shared" si="15"/>
        <v>0</v>
      </c>
      <c r="BG1196" s="149">
        <f t="shared" si="16"/>
        <v>0</v>
      </c>
      <c r="BH1196" s="149">
        <f t="shared" si="17"/>
        <v>0</v>
      </c>
      <c r="BI1196" s="149">
        <f t="shared" si="18"/>
        <v>0</v>
      </c>
      <c r="BJ1196" s="17" t="s">
        <v>92</v>
      </c>
      <c r="BK1196" s="149">
        <f t="shared" si="19"/>
        <v>0</v>
      </c>
      <c r="BL1196" s="17" t="s">
        <v>191</v>
      </c>
      <c r="BM1196" s="148" t="s">
        <v>1670</v>
      </c>
    </row>
    <row r="1197" spans="2:65" s="1" customFormat="1" ht="33" customHeight="1">
      <c r="B1197" s="136"/>
      <c r="C1197" s="137" t="s">
        <v>1671</v>
      </c>
      <c r="D1197" s="137" t="s">
        <v>187</v>
      </c>
      <c r="E1197" s="138" t="s">
        <v>1672</v>
      </c>
      <c r="F1197" s="139" t="s">
        <v>1673</v>
      </c>
      <c r="G1197" s="140" t="s">
        <v>365</v>
      </c>
      <c r="H1197" s="141">
        <v>2</v>
      </c>
      <c r="I1197" s="142"/>
      <c r="J1197" s="143">
        <f t="shared" si="10"/>
        <v>0</v>
      </c>
      <c r="K1197" s="139" t="s">
        <v>1</v>
      </c>
      <c r="L1197" s="32"/>
      <c r="M1197" s="144" t="s">
        <v>1</v>
      </c>
      <c r="N1197" s="145" t="s">
        <v>42</v>
      </c>
      <c r="P1197" s="146">
        <f t="shared" si="11"/>
        <v>0</v>
      </c>
      <c r="Q1197" s="146">
        <v>5.3560000000000003E-2</v>
      </c>
      <c r="R1197" s="146">
        <f t="shared" si="12"/>
        <v>0.10712000000000001</v>
      </c>
      <c r="S1197" s="146">
        <v>0</v>
      </c>
      <c r="T1197" s="147">
        <f t="shared" si="13"/>
        <v>0</v>
      </c>
      <c r="AR1197" s="148" t="s">
        <v>191</v>
      </c>
      <c r="AT1197" s="148" t="s">
        <v>187</v>
      </c>
      <c r="AU1197" s="148" t="s">
        <v>92</v>
      </c>
      <c r="AY1197" s="17" t="s">
        <v>185</v>
      </c>
      <c r="BE1197" s="149">
        <f t="shared" si="14"/>
        <v>0</v>
      </c>
      <c r="BF1197" s="149">
        <f t="shared" si="15"/>
        <v>0</v>
      </c>
      <c r="BG1197" s="149">
        <f t="shared" si="16"/>
        <v>0</v>
      </c>
      <c r="BH1197" s="149">
        <f t="shared" si="17"/>
        <v>0</v>
      </c>
      <c r="BI1197" s="149">
        <f t="shared" si="18"/>
        <v>0</v>
      </c>
      <c r="BJ1197" s="17" t="s">
        <v>92</v>
      </c>
      <c r="BK1197" s="149">
        <f t="shared" si="19"/>
        <v>0</v>
      </c>
      <c r="BL1197" s="17" t="s">
        <v>191</v>
      </c>
      <c r="BM1197" s="148" t="s">
        <v>1674</v>
      </c>
    </row>
    <row r="1198" spans="2:65" s="1" customFormat="1" ht="33" customHeight="1">
      <c r="B1198" s="136"/>
      <c r="C1198" s="137" t="s">
        <v>1675</v>
      </c>
      <c r="D1198" s="137" t="s">
        <v>187</v>
      </c>
      <c r="E1198" s="138" t="s">
        <v>1676</v>
      </c>
      <c r="F1198" s="139" t="s">
        <v>1677</v>
      </c>
      <c r="G1198" s="140" t="s">
        <v>365</v>
      </c>
      <c r="H1198" s="141">
        <v>3</v>
      </c>
      <c r="I1198" s="142"/>
      <c r="J1198" s="143">
        <f t="shared" si="10"/>
        <v>0</v>
      </c>
      <c r="K1198" s="139" t="s">
        <v>1</v>
      </c>
      <c r="L1198" s="32"/>
      <c r="M1198" s="144" t="s">
        <v>1</v>
      </c>
      <c r="N1198" s="145" t="s">
        <v>42</v>
      </c>
      <c r="P1198" s="146">
        <f t="shared" si="11"/>
        <v>0</v>
      </c>
      <c r="Q1198" s="146">
        <v>5.3560000000000003E-2</v>
      </c>
      <c r="R1198" s="146">
        <f t="shared" si="12"/>
        <v>0.16068000000000002</v>
      </c>
      <c r="S1198" s="146">
        <v>0</v>
      </c>
      <c r="T1198" s="147">
        <f t="shared" si="13"/>
        <v>0</v>
      </c>
      <c r="AR1198" s="148" t="s">
        <v>191</v>
      </c>
      <c r="AT1198" s="148" t="s">
        <v>187</v>
      </c>
      <c r="AU1198" s="148" t="s">
        <v>92</v>
      </c>
      <c r="AY1198" s="17" t="s">
        <v>185</v>
      </c>
      <c r="BE1198" s="149">
        <f t="shared" si="14"/>
        <v>0</v>
      </c>
      <c r="BF1198" s="149">
        <f t="shared" si="15"/>
        <v>0</v>
      </c>
      <c r="BG1198" s="149">
        <f t="shared" si="16"/>
        <v>0</v>
      </c>
      <c r="BH1198" s="149">
        <f t="shared" si="17"/>
        <v>0</v>
      </c>
      <c r="BI1198" s="149">
        <f t="shared" si="18"/>
        <v>0</v>
      </c>
      <c r="BJ1198" s="17" t="s">
        <v>92</v>
      </c>
      <c r="BK1198" s="149">
        <f t="shared" si="19"/>
        <v>0</v>
      </c>
      <c r="BL1198" s="17" t="s">
        <v>191</v>
      </c>
      <c r="BM1198" s="148" t="s">
        <v>1678</v>
      </c>
    </row>
    <row r="1199" spans="2:65" s="1" customFormat="1" ht="37.9" customHeight="1">
      <c r="B1199" s="136"/>
      <c r="C1199" s="137" t="s">
        <v>1679</v>
      </c>
      <c r="D1199" s="137" t="s">
        <v>187</v>
      </c>
      <c r="E1199" s="138" t="s">
        <v>1680</v>
      </c>
      <c r="F1199" s="139" t="s">
        <v>1681</v>
      </c>
      <c r="G1199" s="140" t="s">
        <v>365</v>
      </c>
      <c r="H1199" s="141">
        <v>3</v>
      </c>
      <c r="I1199" s="142"/>
      <c r="J1199" s="143">
        <f t="shared" si="10"/>
        <v>0</v>
      </c>
      <c r="K1199" s="139" t="s">
        <v>1</v>
      </c>
      <c r="L1199" s="32"/>
      <c r="M1199" s="144" t="s">
        <v>1</v>
      </c>
      <c r="N1199" s="145" t="s">
        <v>42</v>
      </c>
      <c r="P1199" s="146">
        <f t="shared" si="11"/>
        <v>0</v>
      </c>
      <c r="Q1199" s="146">
        <v>5.3560000000000003E-2</v>
      </c>
      <c r="R1199" s="146">
        <f t="shared" si="12"/>
        <v>0.16068000000000002</v>
      </c>
      <c r="S1199" s="146">
        <v>0</v>
      </c>
      <c r="T1199" s="147">
        <f t="shared" si="13"/>
        <v>0</v>
      </c>
      <c r="AR1199" s="148" t="s">
        <v>191</v>
      </c>
      <c r="AT1199" s="148" t="s">
        <v>187</v>
      </c>
      <c r="AU1199" s="148" t="s">
        <v>92</v>
      </c>
      <c r="AY1199" s="17" t="s">
        <v>185</v>
      </c>
      <c r="BE1199" s="149">
        <f t="shared" si="14"/>
        <v>0</v>
      </c>
      <c r="BF1199" s="149">
        <f t="shared" si="15"/>
        <v>0</v>
      </c>
      <c r="BG1199" s="149">
        <f t="shared" si="16"/>
        <v>0</v>
      </c>
      <c r="BH1199" s="149">
        <f t="shared" si="17"/>
        <v>0</v>
      </c>
      <c r="BI1199" s="149">
        <f t="shared" si="18"/>
        <v>0</v>
      </c>
      <c r="BJ1199" s="17" t="s">
        <v>92</v>
      </c>
      <c r="BK1199" s="149">
        <f t="shared" si="19"/>
        <v>0</v>
      </c>
      <c r="BL1199" s="17" t="s">
        <v>191</v>
      </c>
      <c r="BM1199" s="148" t="s">
        <v>1682</v>
      </c>
    </row>
    <row r="1200" spans="2:65" s="1" customFormat="1" ht="24.2" customHeight="1">
      <c r="B1200" s="136"/>
      <c r="C1200" s="137" t="s">
        <v>1683</v>
      </c>
      <c r="D1200" s="137" t="s">
        <v>187</v>
      </c>
      <c r="E1200" s="138" t="s">
        <v>1684</v>
      </c>
      <c r="F1200" s="139" t="s">
        <v>1685</v>
      </c>
      <c r="G1200" s="140" t="s">
        <v>365</v>
      </c>
      <c r="H1200" s="141">
        <v>3</v>
      </c>
      <c r="I1200" s="142"/>
      <c r="J1200" s="143">
        <f t="shared" si="10"/>
        <v>0</v>
      </c>
      <c r="K1200" s="139" t="s">
        <v>1</v>
      </c>
      <c r="L1200" s="32"/>
      <c r="M1200" s="144" t="s">
        <v>1</v>
      </c>
      <c r="N1200" s="145" t="s">
        <v>42</v>
      </c>
      <c r="P1200" s="146">
        <f t="shared" si="11"/>
        <v>0</v>
      </c>
      <c r="Q1200" s="146">
        <v>5.3560000000000003E-2</v>
      </c>
      <c r="R1200" s="146">
        <f t="shared" si="12"/>
        <v>0.16068000000000002</v>
      </c>
      <c r="S1200" s="146">
        <v>0</v>
      </c>
      <c r="T1200" s="147">
        <f t="shared" si="13"/>
        <v>0</v>
      </c>
      <c r="AR1200" s="148" t="s">
        <v>191</v>
      </c>
      <c r="AT1200" s="148" t="s">
        <v>187</v>
      </c>
      <c r="AU1200" s="148" t="s">
        <v>92</v>
      </c>
      <c r="AY1200" s="17" t="s">
        <v>185</v>
      </c>
      <c r="BE1200" s="149">
        <f t="shared" si="14"/>
        <v>0</v>
      </c>
      <c r="BF1200" s="149">
        <f t="shared" si="15"/>
        <v>0</v>
      </c>
      <c r="BG1200" s="149">
        <f t="shared" si="16"/>
        <v>0</v>
      </c>
      <c r="BH1200" s="149">
        <f t="shared" si="17"/>
        <v>0</v>
      </c>
      <c r="BI1200" s="149">
        <f t="shared" si="18"/>
        <v>0</v>
      </c>
      <c r="BJ1200" s="17" t="s">
        <v>92</v>
      </c>
      <c r="BK1200" s="149">
        <f t="shared" si="19"/>
        <v>0</v>
      </c>
      <c r="BL1200" s="17" t="s">
        <v>191</v>
      </c>
      <c r="BM1200" s="148" t="s">
        <v>1686</v>
      </c>
    </row>
    <row r="1201" spans="2:65" s="1" customFormat="1" ht="24.2" customHeight="1">
      <c r="B1201" s="136"/>
      <c r="C1201" s="137" t="s">
        <v>1687</v>
      </c>
      <c r="D1201" s="137" t="s">
        <v>187</v>
      </c>
      <c r="E1201" s="138" t="s">
        <v>1688</v>
      </c>
      <c r="F1201" s="139" t="s">
        <v>1689</v>
      </c>
      <c r="G1201" s="140" t="s">
        <v>365</v>
      </c>
      <c r="H1201" s="141">
        <v>2</v>
      </c>
      <c r="I1201" s="142"/>
      <c r="J1201" s="143">
        <f t="shared" si="10"/>
        <v>0</v>
      </c>
      <c r="K1201" s="139" t="s">
        <v>1</v>
      </c>
      <c r="L1201" s="32"/>
      <c r="M1201" s="144" t="s">
        <v>1</v>
      </c>
      <c r="N1201" s="145" t="s">
        <v>42</v>
      </c>
      <c r="P1201" s="146">
        <f t="shared" si="11"/>
        <v>0</v>
      </c>
      <c r="Q1201" s="146">
        <v>5.3560000000000003E-2</v>
      </c>
      <c r="R1201" s="146">
        <f t="shared" si="12"/>
        <v>0.10712000000000001</v>
      </c>
      <c r="S1201" s="146">
        <v>0</v>
      </c>
      <c r="T1201" s="147">
        <f t="shared" si="13"/>
        <v>0</v>
      </c>
      <c r="AR1201" s="148" t="s">
        <v>191</v>
      </c>
      <c r="AT1201" s="148" t="s">
        <v>187</v>
      </c>
      <c r="AU1201" s="148" t="s">
        <v>92</v>
      </c>
      <c r="AY1201" s="17" t="s">
        <v>185</v>
      </c>
      <c r="BE1201" s="149">
        <f t="shared" si="14"/>
        <v>0</v>
      </c>
      <c r="BF1201" s="149">
        <f t="shared" si="15"/>
        <v>0</v>
      </c>
      <c r="BG1201" s="149">
        <f t="shared" si="16"/>
        <v>0</v>
      </c>
      <c r="BH1201" s="149">
        <f t="shared" si="17"/>
        <v>0</v>
      </c>
      <c r="BI1201" s="149">
        <f t="shared" si="18"/>
        <v>0</v>
      </c>
      <c r="BJ1201" s="17" t="s">
        <v>92</v>
      </c>
      <c r="BK1201" s="149">
        <f t="shared" si="19"/>
        <v>0</v>
      </c>
      <c r="BL1201" s="17" t="s">
        <v>191</v>
      </c>
      <c r="BM1201" s="148" t="s">
        <v>1690</v>
      </c>
    </row>
    <row r="1202" spans="2:65" s="1" customFormat="1" ht="24.2" customHeight="1">
      <c r="B1202" s="136"/>
      <c r="C1202" s="137" t="s">
        <v>1691</v>
      </c>
      <c r="D1202" s="137" t="s">
        <v>187</v>
      </c>
      <c r="E1202" s="138" t="s">
        <v>1692</v>
      </c>
      <c r="F1202" s="139" t="s">
        <v>1693</v>
      </c>
      <c r="G1202" s="140" t="s">
        <v>365</v>
      </c>
      <c r="H1202" s="141">
        <v>2</v>
      </c>
      <c r="I1202" s="142"/>
      <c r="J1202" s="143">
        <f t="shared" si="10"/>
        <v>0</v>
      </c>
      <c r="K1202" s="139" t="s">
        <v>1</v>
      </c>
      <c r="L1202" s="32"/>
      <c r="M1202" s="144" t="s">
        <v>1</v>
      </c>
      <c r="N1202" s="145" t="s">
        <v>42</v>
      </c>
      <c r="P1202" s="146">
        <f t="shared" si="11"/>
        <v>0</v>
      </c>
      <c r="Q1202" s="146">
        <v>5.3560000000000003E-2</v>
      </c>
      <c r="R1202" s="146">
        <f t="shared" si="12"/>
        <v>0.10712000000000001</v>
      </c>
      <c r="S1202" s="146">
        <v>0</v>
      </c>
      <c r="T1202" s="147">
        <f t="shared" si="13"/>
        <v>0</v>
      </c>
      <c r="AR1202" s="148" t="s">
        <v>191</v>
      </c>
      <c r="AT1202" s="148" t="s">
        <v>187</v>
      </c>
      <c r="AU1202" s="148" t="s">
        <v>92</v>
      </c>
      <c r="AY1202" s="17" t="s">
        <v>185</v>
      </c>
      <c r="BE1202" s="149">
        <f t="shared" si="14"/>
        <v>0</v>
      </c>
      <c r="BF1202" s="149">
        <f t="shared" si="15"/>
        <v>0</v>
      </c>
      <c r="BG1202" s="149">
        <f t="shared" si="16"/>
        <v>0</v>
      </c>
      <c r="BH1202" s="149">
        <f t="shared" si="17"/>
        <v>0</v>
      </c>
      <c r="BI1202" s="149">
        <f t="shared" si="18"/>
        <v>0</v>
      </c>
      <c r="BJ1202" s="17" t="s">
        <v>92</v>
      </c>
      <c r="BK1202" s="149">
        <f t="shared" si="19"/>
        <v>0</v>
      </c>
      <c r="BL1202" s="17" t="s">
        <v>191</v>
      </c>
      <c r="BM1202" s="148" t="s">
        <v>1694</v>
      </c>
    </row>
    <row r="1203" spans="2:65" s="11" customFormat="1" ht="25.9" customHeight="1">
      <c r="B1203" s="124"/>
      <c r="D1203" s="125" t="s">
        <v>75</v>
      </c>
      <c r="E1203" s="126" t="s">
        <v>1695</v>
      </c>
      <c r="F1203" s="126" t="s">
        <v>1696</v>
      </c>
      <c r="I1203" s="127"/>
      <c r="J1203" s="128">
        <f>BK1203</f>
        <v>0</v>
      </c>
      <c r="L1203" s="124"/>
      <c r="M1203" s="129"/>
      <c r="P1203" s="130">
        <f>P1204+P1222+P1324+P1327+P1329+P1570+P1753+P1794+P1818+P1969+P2013+P2060+P2086+P2107+P2175+P2182+P2207+P2235+P2289</f>
        <v>0</v>
      </c>
      <c r="R1203" s="130">
        <f>R1204+R1222+R1324+R1327+R1329+R1570+R1753+R1794+R1818+R1969+R2013+R2060+R2086+R2107+R2175+R2182+R2207+R2235+R2289</f>
        <v>232.45303092999998</v>
      </c>
      <c r="T1203" s="131">
        <f>T1204+T1222+T1324+T1327+T1329+T1570+T1753+T1794+T1818+T1969+T2013+T2060+T2086+T2107+T2175+T2182+T2207+T2235+T2289</f>
        <v>170.10291436999998</v>
      </c>
      <c r="AR1203" s="125" t="s">
        <v>92</v>
      </c>
      <c r="AT1203" s="132" t="s">
        <v>75</v>
      </c>
      <c r="AU1203" s="132" t="s">
        <v>76</v>
      </c>
      <c r="AY1203" s="125" t="s">
        <v>185</v>
      </c>
      <c r="BK1203" s="133">
        <f>BK1204+BK1222+BK1324+BK1327+BK1329+BK1570+BK1753+BK1794+BK1818+BK1969+BK2013+BK2060+BK2086+BK2107+BK2175+BK2182+BK2207+BK2235+BK2289</f>
        <v>0</v>
      </c>
    </row>
    <row r="1204" spans="2:65" s="11" customFormat="1" ht="22.9" customHeight="1">
      <c r="B1204" s="124"/>
      <c r="D1204" s="125" t="s">
        <v>75</v>
      </c>
      <c r="E1204" s="134" t="s">
        <v>1697</v>
      </c>
      <c r="F1204" s="134" t="s">
        <v>1698</v>
      </c>
      <c r="I1204" s="127"/>
      <c r="J1204" s="135">
        <f>BK1204</f>
        <v>0</v>
      </c>
      <c r="L1204" s="124"/>
      <c r="M1204" s="129"/>
      <c r="P1204" s="130">
        <f>SUM(P1205:P1221)</f>
        <v>0</v>
      </c>
      <c r="R1204" s="130">
        <f>SUM(R1205:R1221)</f>
        <v>0.81280150000000007</v>
      </c>
      <c r="T1204" s="131">
        <f>SUM(T1205:T1221)</f>
        <v>0</v>
      </c>
      <c r="AR1204" s="125" t="s">
        <v>92</v>
      </c>
      <c r="AT1204" s="132" t="s">
        <v>75</v>
      </c>
      <c r="AU1204" s="132" t="s">
        <v>84</v>
      </c>
      <c r="AY1204" s="125" t="s">
        <v>185</v>
      </c>
      <c r="BK1204" s="133">
        <f>SUM(BK1205:BK1221)</f>
        <v>0</v>
      </c>
    </row>
    <row r="1205" spans="2:65" s="1" customFormat="1" ht="37.9" customHeight="1">
      <c r="B1205" s="136"/>
      <c r="C1205" s="137" t="s">
        <v>1699</v>
      </c>
      <c r="D1205" s="137" t="s">
        <v>187</v>
      </c>
      <c r="E1205" s="138" t="s">
        <v>1700</v>
      </c>
      <c r="F1205" s="139" t="s">
        <v>1701</v>
      </c>
      <c r="G1205" s="140" t="s">
        <v>190</v>
      </c>
      <c r="H1205" s="141">
        <v>84.718000000000004</v>
      </c>
      <c r="I1205" s="142"/>
      <c r="J1205" s="143">
        <f>ROUND(I1205*H1205,2)</f>
        <v>0</v>
      </c>
      <c r="K1205" s="139" t="s">
        <v>198</v>
      </c>
      <c r="L1205" s="32"/>
      <c r="M1205" s="144" t="s">
        <v>1</v>
      </c>
      <c r="N1205" s="145" t="s">
        <v>42</v>
      </c>
      <c r="P1205" s="146">
        <f>O1205*H1205</f>
        <v>0</v>
      </c>
      <c r="Q1205" s="146">
        <v>3.5000000000000001E-3</v>
      </c>
      <c r="R1205" s="146">
        <f>Q1205*H1205</f>
        <v>0.29651300000000003</v>
      </c>
      <c r="S1205" s="146">
        <v>0</v>
      </c>
      <c r="T1205" s="147">
        <f>S1205*H1205</f>
        <v>0</v>
      </c>
      <c r="AR1205" s="148" t="s">
        <v>289</v>
      </c>
      <c r="AT1205" s="148" t="s">
        <v>187</v>
      </c>
      <c r="AU1205" s="148" t="s">
        <v>92</v>
      </c>
      <c r="AY1205" s="17" t="s">
        <v>185</v>
      </c>
      <c r="BE1205" s="149">
        <f>IF(N1205="základní",J1205,0)</f>
        <v>0</v>
      </c>
      <c r="BF1205" s="149">
        <f>IF(N1205="snížená",J1205,0)</f>
        <v>0</v>
      </c>
      <c r="BG1205" s="149">
        <f>IF(N1205="zákl. přenesená",J1205,0)</f>
        <v>0</v>
      </c>
      <c r="BH1205" s="149">
        <f>IF(N1205="sníž. přenesená",J1205,0)</f>
        <v>0</v>
      </c>
      <c r="BI1205" s="149">
        <f>IF(N1205="nulová",J1205,0)</f>
        <v>0</v>
      </c>
      <c r="BJ1205" s="17" t="s">
        <v>92</v>
      </c>
      <c r="BK1205" s="149">
        <f>ROUND(I1205*H1205,2)</f>
        <v>0</v>
      </c>
      <c r="BL1205" s="17" t="s">
        <v>289</v>
      </c>
      <c r="BM1205" s="148" t="s">
        <v>1702</v>
      </c>
    </row>
    <row r="1206" spans="2:65" s="13" customFormat="1">
      <c r="B1206" s="168"/>
      <c r="D1206" s="151" t="s">
        <v>193</v>
      </c>
      <c r="E1206" s="169" t="s">
        <v>1</v>
      </c>
      <c r="F1206" s="170" t="s">
        <v>251</v>
      </c>
      <c r="H1206" s="169" t="s">
        <v>1</v>
      </c>
      <c r="I1206" s="171"/>
      <c r="L1206" s="168"/>
      <c r="M1206" s="172"/>
      <c r="T1206" s="173"/>
      <c r="AT1206" s="169" t="s">
        <v>193</v>
      </c>
      <c r="AU1206" s="169" t="s">
        <v>92</v>
      </c>
      <c r="AV1206" s="13" t="s">
        <v>84</v>
      </c>
      <c r="AW1206" s="13" t="s">
        <v>32</v>
      </c>
      <c r="AX1206" s="13" t="s">
        <v>76</v>
      </c>
      <c r="AY1206" s="169" t="s">
        <v>185</v>
      </c>
    </row>
    <row r="1207" spans="2:65" s="12" customFormat="1">
      <c r="B1207" s="150"/>
      <c r="D1207" s="151" t="s">
        <v>193</v>
      </c>
      <c r="E1207" s="152" t="s">
        <v>1</v>
      </c>
      <c r="F1207" s="153" t="s">
        <v>252</v>
      </c>
      <c r="H1207" s="154">
        <v>4.4000000000000004</v>
      </c>
      <c r="I1207" s="155"/>
      <c r="L1207" s="150"/>
      <c r="M1207" s="156"/>
      <c r="T1207" s="157"/>
      <c r="AT1207" s="152" t="s">
        <v>193</v>
      </c>
      <c r="AU1207" s="152" t="s">
        <v>92</v>
      </c>
      <c r="AV1207" s="12" t="s">
        <v>92</v>
      </c>
      <c r="AW1207" s="12" t="s">
        <v>32</v>
      </c>
      <c r="AX1207" s="12" t="s">
        <v>76</v>
      </c>
      <c r="AY1207" s="152" t="s">
        <v>185</v>
      </c>
    </row>
    <row r="1208" spans="2:65" s="13" customFormat="1">
      <c r="B1208" s="168"/>
      <c r="D1208" s="151" t="s">
        <v>193</v>
      </c>
      <c r="E1208" s="169" t="s">
        <v>1</v>
      </c>
      <c r="F1208" s="170" t="s">
        <v>889</v>
      </c>
      <c r="H1208" s="169" t="s">
        <v>1</v>
      </c>
      <c r="I1208" s="171"/>
      <c r="L1208" s="168"/>
      <c r="M1208" s="172"/>
      <c r="T1208" s="173"/>
      <c r="AT1208" s="169" t="s">
        <v>193</v>
      </c>
      <c r="AU1208" s="169" t="s">
        <v>92</v>
      </c>
      <c r="AV1208" s="13" t="s">
        <v>84</v>
      </c>
      <c r="AW1208" s="13" t="s">
        <v>32</v>
      </c>
      <c r="AX1208" s="13" t="s">
        <v>76</v>
      </c>
      <c r="AY1208" s="169" t="s">
        <v>185</v>
      </c>
    </row>
    <row r="1209" spans="2:65" s="12" customFormat="1">
      <c r="B1209" s="150"/>
      <c r="D1209" s="151" t="s">
        <v>193</v>
      </c>
      <c r="E1209" s="152" t="s">
        <v>1</v>
      </c>
      <c r="F1209" s="153" t="s">
        <v>890</v>
      </c>
      <c r="H1209" s="154">
        <v>46.3</v>
      </c>
      <c r="I1209" s="155"/>
      <c r="L1209" s="150"/>
      <c r="M1209" s="156"/>
      <c r="T1209" s="157"/>
      <c r="AT1209" s="152" t="s">
        <v>193</v>
      </c>
      <c r="AU1209" s="152" t="s">
        <v>92</v>
      </c>
      <c r="AV1209" s="12" t="s">
        <v>92</v>
      </c>
      <c r="AW1209" s="12" t="s">
        <v>32</v>
      </c>
      <c r="AX1209" s="12" t="s">
        <v>76</v>
      </c>
      <c r="AY1209" s="152" t="s">
        <v>185</v>
      </c>
    </row>
    <row r="1210" spans="2:65" s="13" customFormat="1">
      <c r="B1210" s="168"/>
      <c r="D1210" s="151" t="s">
        <v>193</v>
      </c>
      <c r="E1210" s="169" t="s">
        <v>1</v>
      </c>
      <c r="F1210" s="170" t="s">
        <v>891</v>
      </c>
      <c r="H1210" s="169" t="s">
        <v>1</v>
      </c>
      <c r="I1210" s="171"/>
      <c r="L1210" s="168"/>
      <c r="M1210" s="172"/>
      <c r="T1210" s="173"/>
      <c r="AT1210" s="169" t="s">
        <v>193</v>
      </c>
      <c r="AU1210" s="169" t="s">
        <v>92</v>
      </c>
      <c r="AV1210" s="13" t="s">
        <v>84</v>
      </c>
      <c r="AW1210" s="13" t="s">
        <v>32</v>
      </c>
      <c r="AX1210" s="13" t="s">
        <v>76</v>
      </c>
      <c r="AY1210" s="169" t="s">
        <v>185</v>
      </c>
    </row>
    <row r="1211" spans="2:65" s="12" customFormat="1">
      <c r="B1211" s="150"/>
      <c r="D1211" s="151" t="s">
        <v>193</v>
      </c>
      <c r="E1211" s="152" t="s">
        <v>1</v>
      </c>
      <c r="F1211" s="153" t="s">
        <v>892</v>
      </c>
      <c r="H1211" s="154">
        <v>34.018000000000001</v>
      </c>
      <c r="I1211" s="155"/>
      <c r="L1211" s="150"/>
      <c r="M1211" s="156"/>
      <c r="T1211" s="157"/>
      <c r="AT1211" s="152" t="s">
        <v>193</v>
      </c>
      <c r="AU1211" s="152" t="s">
        <v>92</v>
      </c>
      <c r="AV1211" s="12" t="s">
        <v>92</v>
      </c>
      <c r="AW1211" s="12" t="s">
        <v>32</v>
      </c>
      <c r="AX1211" s="12" t="s">
        <v>76</v>
      </c>
      <c r="AY1211" s="152" t="s">
        <v>185</v>
      </c>
    </row>
    <row r="1212" spans="2:65" s="14" customFormat="1">
      <c r="B1212" s="174"/>
      <c r="D1212" s="151" t="s">
        <v>193</v>
      </c>
      <c r="E1212" s="175" t="s">
        <v>1</v>
      </c>
      <c r="F1212" s="176" t="s">
        <v>265</v>
      </c>
      <c r="H1212" s="177">
        <v>84.718000000000004</v>
      </c>
      <c r="I1212" s="178"/>
      <c r="L1212" s="174"/>
      <c r="M1212" s="179"/>
      <c r="T1212" s="180"/>
      <c r="AT1212" s="175" t="s">
        <v>193</v>
      </c>
      <c r="AU1212" s="175" t="s">
        <v>92</v>
      </c>
      <c r="AV1212" s="14" t="s">
        <v>191</v>
      </c>
      <c r="AW1212" s="14" t="s">
        <v>32</v>
      </c>
      <c r="AX1212" s="14" t="s">
        <v>84</v>
      </c>
      <c r="AY1212" s="175" t="s">
        <v>185</v>
      </c>
    </row>
    <row r="1213" spans="2:65" s="1" customFormat="1" ht="33" customHeight="1">
      <c r="B1213" s="136"/>
      <c r="C1213" s="137" t="s">
        <v>1703</v>
      </c>
      <c r="D1213" s="137" t="s">
        <v>187</v>
      </c>
      <c r="E1213" s="138" t="s">
        <v>1704</v>
      </c>
      <c r="F1213" s="139" t="s">
        <v>1705</v>
      </c>
      <c r="G1213" s="140" t="s">
        <v>190</v>
      </c>
      <c r="H1213" s="141">
        <v>147.511</v>
      </c>
      <c r="I1213" s="142"/>
      <c r="J1213" s="143">
        <f>ROUND(I1213*H1213,2)</f>
        <v>0</v>
      </c>
      <c r="K1213" s="139" t="s">
        <v>198</v>
      </c>
      <c r="L1213" s="32"/>
      <c r="M1213" s="144" t="s">
        <v>1</v>
      </c>
      <c r="N1213" s="145" t="s">
        <v>42</v>
      </c>
      <c r="P1213" s="146">
        <f>O1213*H1213</f>
        <v>0</v>
      </c>
      <c r="Q1213" s="146">
        <v>3.5000000000000001E-3</v>
      </c>
      <c r="R1213" s="146">
        <f>Q1213*H1213</f>
        <v>0.51628850000000004</v>
      </c>
      <c r="S1213" s="146">
        <v>0</v>
      </c>
      <c r="T1213" s="147">
        <f>S1213*H1213</f>
        <v>0</v>
      </c>
      <c r="AR1213" s="148" t="s">
        <v>289</v>
      </c>
      <c r="AT1213" s="148" t="s">
        <v>187</v>
      </c>
      <c r="AU1213" s="148" t="s">
        <v>92</v>
      </c>
      <c r="AY1213" s="17" t="s">
        <v>185</v>
      </c>
      <c r="BE1213" s="149">
        <f>IF(N1213="základní",J1213,0)</f>
        <v>0</v>
      </c>
      <c r="BF1213" s="149">
        <f>IF(N1213="snížená",J1213,0)</f>
        <v>0</v>
      </c>
      <c r="BG1213" s="149">
        <f>IF(N1213="zákl. přenesená",J1213,0)</f>
        <v>0</v>
      </c>
      <c r="BH1213" s="149">
        <f>IF(N1213="sníž. přenesená",J1213,0)</f>
        <v>0</v>
      </c>
      <c r="BI1213" s="149">
        <f>IF(N1213="nulová",J1213,0)</f>
        <v>0</v>
      </c>
      <c r="BJ1213" s="17" t="s">
        <v>92</v>
      </c>
      <c r="BK1213" s="149">
        <f>ROUND(I1213*H1213,2)</f>
        <v>0</v>
      </c>
      <c r="BL1213" s="17" t="s">
        <v>289</v>
      </c>
      <c r="BM1213" s="148" t="s">
        <v>1706</v>
      </c>
    </row>
    <row r="1214" spans="2:65" s="13" customFormat="1">
      <c r="B1214" s="168"/>
      <c r="D1214" s="151" t="s">
        <v>193</v>
      </c>
      <c r="E1214" s="169" t="s">
        <v>1</v>
      </c>
      <c r="F1214" s="170" t="s">
        <v>1427</v>
      </c>
      <c r="H1214" s="169" t="s">
        <v>1</v>
      </c>
      <c r="I1214" s="171"/>
      <c r="L1214" s="168"/>
      <c r="M1214" s="172"/>
      <c r="T1214" s="173"/>
      <c r="AT1214" s="169" t="s">
        <v>193</v>
      </c>
      <c r="AU1214" s="169" t="s">
        <v>92</v>
      </c>
      <c r="AV1214" s="13" t="s">
        <v>84</v>
      </c>
      <c r="AW1214" s="13" t="s">
        <v>32</v>
      </c>
      <c r="AX1214" s="13" t="s">
        <v>76</v>
      </c>
      <c r="AY1214" s="169" t="s">
        <v>185</v>
      </c>
    </row>
    <row r="1215" spans="2:65" s="12" customFormat="1">
      <c r="B1215" s="150"/>
      <c r="D1215" s="151" t="s">
        <v>193</v>
      </c>
      <c r="E1215" s="152" t="s">
        <v>1</v>
      </c>
      <c r="F1215" s="153" t="s">
        <v>1707</v>
      </c>
      <c r="H1215" s="154">
        <v>54.825000000000003</v>
      </c>
      <c r="I1215" s="155"/>
      <c r="L1215" s="150"/>
      <c r="M1215" s="156"/>
      <c r="T1215" s="157"/>
      <c r="AT1215" s="152" t="s">
        <v>193</v>
      </c>
      <c r="AU1215" s="152" t="s">
        <v>92</v>
      </c>
      <c r="AV1215" s="12" t="s">
        <v>92</v>
      </c>
      <c r="AW1215" s="12" t="s">
        <v>32</v>
      </c>
      <c r="AX1215" s="12" t="s">
        <v>76</v>
      </c>
      <c r="AY1215" s="152" t="s">
        <v>185</v>
      </c>
    </row>
    <row r="1216" spans="2:65" s="13" customFormat="1">
      <c r="B1216" s="168"/>
      <c r="D1216" s="151" t="s">
        <v>193</v>
      </c>
      <c r="E1216" s="169" t="s">
        <v>1</v>
      </c>
      <c r="F1216" s="170" t="s">
        <v>1708</v>
      </c>
      <c r="H1216" s="169" t="s">
        <v>1</v>
      </c>
      <c r="I1216" s="171"/>
      <c r="L1216" s="168"/>
      <c r="M1216" s="172"/>
      <c r="T1216" s="173"/>
      <c r="AT1216" s="169" t="s">
        <v>193</v>
      </c>
      <c r="AU1216" s="169" t="s">
        <v>92</v>
      </c>
      <c r="AV1216" s="13" t="s">
        <v>84</v>
      </c>
      <c r="AW1216" s="13" t="s">
        <v>32</v>
      </c>
      <c r="AX1216" s="13" t="s">
        <v>76</v>
      </c>
      <c r="AY1216" s="169" t="s">
        <v>185</v>
      </c>
    </row>
    <row r="1217" spans="2:65" s="12" customFormat="1">
      <c r="B1217" s="150"/>
      <c r="D1217" s="151" t="s">
        <v>193</v>
      </c>
      <c r="E1217" s="152" t="s">
        <v>1</v>
      </c>
      <c r="F1217" s="153" t="s">
        <v>1709</v>
      </c>
      <c r="H1217" s="154">
        <v>67.251999999999995</v>
      </c>
      <c r="I1217" s="155"/>
      <c r="L1217" s="150"/>
      <c r="M1217" s="156"/>
      <c r="T1217" s="157"/>
      <c r="AT1217" s="152" t="s">
        <v>193</v>
      </c>
      <c r="AU1217" s="152" t="s">
        <v>92</v>
      </c>
      <c r="AV1217" s="12" t="s">
        <v>92</v>
      </c>
      <c r="AW1217" s="12" t="s">
        <v>32</v>
      </c>
      <c r="AX1217" s="12" t="s">
        <v>76</v>
      </c>
      <c r="AY1217" s="152" t="s">
        <v>185</v>
      </c>
    </row>
    <row r="1218" spans="2:65" s="12" customFormat="1">
      <c r="B1218" s="150"/>
      <c r="D1218" s="151" t="s">
        <v>193</v>
      </c>
      <c r="E1218" s="152" t="s">
        <v>1</v>
      </c>
      <c r="F1218" s="153" t="s">
        <v>1710</v>
      </c>
      <c r="H1218" s="154">
        <v>21.134</v>
      </c>
      <c r="I1218" s="155"/>
      <c r="L1218" s="150"/>
      <c r="M1218" s="156"/>
      <c r="T1218" s="157"/>
      <c r="AT1218" s="152" t="s">
        <v>193</v>
      </c>
      <c r="AU1218" s="152" t="s">
        <v>92</v>
      </c>
      <c r="AV1218" s="12" t="s">
        <v>92</v>
      </c>
      <c r="AW1218" s="12" t="s">
        <v>32</v>
      </c>
      <c r="AX1218" s="12" t="s">
        <v>76</v>
      </c>
      <c r="AY1218" s="152" t="s">
        <v>185</v>
      </c>
    </row>
    <row r="1219" spans="2:65" s="12" customFormat="1">
      <c r="B1219" s="150"/>
      <c r="D1219" s="151" t="s">
        <v>193</v>
      </c>
      <c r="E1219" s="152" t="s">
        <v>1</v>
      </c>
      <c r="F1219" s="153" t="s">
        <v>1711</v>
      </c>
      <c r="H1219" s="154">
        <v>4.3</v>
      </c>
      <c r="I1219" s="155"/>
      <c r="L1219" s="150"/>
      <c r="M1219" s="156"/>
      <c r="T1219" s="157"/>
      <c r="AT1219" s="152" t="s">
        <v>193</v>
      </c>
      <c r="AU1219" s="152" t="s">
        <v>92</v>
      </c>
      <c r="AV1219" s="12" t="s">
        <v>92</v>
      </c>
      <c r="AW1219" s="12" t="s">
        <v>32</v>
      </c>
      <c r="AX1219" s="12" t="s">
        <v>76</v>
      </c>
      <c r="AY1219" s="152" t="s">
        <v>185</v>
      </c>
    </row>
    <row r="1220" spans="2:65" s="14" customFormat="1">
      <c r="B1220" s="174"/>
      <c r="D1220" s="151" t="s">
        <v>193</v>
      </c>
      <c r="E1220" s="175" t="s">
        <v>1</v>
      </c>
      <c r="F1220" s="176" t="s">
        <v>265</v>
      </c>
      <c r="H1220" s="177">
        <v>147.511</v>
      </c>
      <c r="I1220" s="178"/>
      <c r="L1220" s="174"/>
      <c r="M1220" s="179"/>
      <c r="T1220" s="180"/>
      <c r="AT1220" s="175" t="s">
        <v>193</v>
      </c>
      <c r="AU1220" s="175" t="s">
        <v>92</v>
      </c>
      <c r="AV1220" s="14" t="s">
        <v>191</v>
      </c>
      <c r="AW1220" s="14" t="s">
        <v>32</v>
      </c>
      <c r="AX1220" s="14" t="s">
        <v>84</v>
      </c>
      <c r="AY1220" s="175" t="s">
        <v>185</v>
      </c>
    </row>
    <row r="1221" spans="2:65" s="1" customFormat="1" ht="33" customHeight="1">
      <c r="B1221" s="136"/>
      <c r="C1221" s="137" t="s">
        <v>1712</v>
      </c>
      <c r="D1221" s="137" t="s">
        <v>187</v>
      </c>
      <c r="E1221" s="138" t="s">
        <v>1713</v>
      </c>
      <c r="F1221" s="139" t="s">
        <v>1714</v>
      </c>
      <c r="G1221" s="140" t="s">
        <v>1715</v>
      </c>
      <c r="H1221" s="188"/>
      <c r="I1221" s="142"/>
      <c r="J1221" s="143">
        <f>ROUND(I1221*H1221,2)</f>
        <v>0</v>
      </c>
      <c r="K1221" s="139" t="s">
        <v>198</v>
      </c>
      <c r="L1221" s="32"/>
      <c r="M1221" s="144" t="s">
        <v>1</v>
      </c>
      <c r="N1221" s="145" t="s">
        <v>42</v>
      </c>
      <c r="P1221" s="146">
        <f>O1221*H1221</f>
        <v>0</v>
      </c>
      <c r="Q1221" s="146">
        <v>0</v>
      </c>
      <c r="R1221" s="146">
        <f>Q1221*H1221</f>
        <v>0</v>
      </c>
      <c r="S1221" s="146">
        <v>0</v>
      </c>
      <c r="T1221" s="147">
        <f>S1221*H1221</f>
        <v>0</v>
      </c>
      <c r="AR1221" s="148" t="s">
        <v>289</v>
      </c>
      <c r="AT1221" s="148" t="s">
        <v>187</v>
      </c>
      <c r="AU1221" s="148" t="s">
        <v>92</v>
      </c>
      <c r="AY1221" s="17" t="s">
        <v>185</v>
      </c>
      <c r="BE1221" s="149">
        <f>IF(N1221="základní",J1221,0)</f>
        <v>0</v>
      </c>
      <c r="BF1221" s="149">
        <f>IF(N1221="snížená",J1221,0)</f>
        <v>0</v>
      </c>
      <c r="BG1221" s="149">
        <f>IF(N1221="zákl. přenesená",J1221,0)</f>
        <v>0</v>
      </c>
      <c r="BH1221" s="149">
        <f>IF(N1221="sníž. přenesená",J1221,0)</f>
        <v>0</v>
      </c>
      <c r="BI1221" s="149">
        <f>IF(N1221="nulová",J1221,0)</f>
        <v>0</v>
      </c>
      <c r="BJ1221" s="17" t="s">
        <v>92</v>
      </c>
      <c r="BK1221" s="149">
        <f>ROUND(I1221*H1221,2)</f>
        <v>0</v>
      </c>
      <c r="BL1221" s="17" t="s">
        <v>289</v>
      </c>
      <c r="BM1221" s="148" t="s">
        <v>1716</v>
      </c>
    </row>
    <row r="1222" spans="2:65" s="11" customFormat="1" ht="22.9" customHeight="1">
      <c r="B1222" s="124"/>
      <c r="D1222" s="125" t="s">
        <v>75</v>
      </c>
      <c r="E1222" s="134" t="s">
        <v>1717</v>
      </c>
      <c r="F1222" s="134" t="s">
        <v>1718</v>
      </c>
      <c r="I1222" s="127"/>
      <c r="J1222" s="135">
        <f>BK1222</f>
        <v>0</v>
      </c>
      <c r="L1222" s="124"/>
      <c r="M1222" s="129"/>
      <c r="P1222" s="130">
        <f>SUM(P1223:P1323)</f>
        <v>0</v>
      </c>
      <c r="R1222" s="130">
        <f>SUM(R1223:R1323)</f>
        <v>8.9685471999999997</v>
      </c>
      <c r="T1222" s="131">
        <f>SUM(T1223:T1323)</f>
        <v>0.87749999999999995</v>
      </c>
      <c r="AR1222" s="125" t="s">
        <v>92</v>
      </c>
      <c r="AT1222" s="132" t="s">
        <v>75</v>
      </c>
      <c r="AU1222" s="132" t="s">
        <v>84</v>
      </c>
      <c r="AY1222" s="125" t="s">
        <v>185</v>
      </c>
      <c r="BK1222" s="133">
        <f>SUM(BK1223:BK1323)</f>
        <v>0</v>
      </c>
    </row>
    <row r="1223" spans="2:65" s="1" customFormat="1" ht="33" customHeight="1">
      <c r="B1223" s="136"/>
      <c r="C1223" s="137" t="s">
        <v>1719</v>
      </c>
      <c r="D1223" s="137" t="s">
        <v>187</v>
      </c>
      <c r="E1223" s="138" t="s">
        <v>1720</v>
      </c>
      <c r="F1223" s="139" t="s">
        <v>1721</v>
      </c>
      <c r="G1223" s="140" t="s">
        <v>190</v>
      </c>
      <c r="H1223" s="141">
        <v>58.5</v>
      </c>
      <c r="I1223" s="142"/>
      <c r="J1223" s="143">
        <f>ROUND(I1223*H1223,2)</f>
        <v>0</v>
      </c>
      <c r="K1223" s="139" t="s">
        <v>198</v>
      </c>
      <c r="L1223" s="32"/>
      <c r="M1223" s="144" t="s">
        <v>1</v>
      </c>
      <c r="N1223" s="145" t="s">
        <v>42</v>
      </c>
      <c r="P1223" s="146">
        <f>O1223*H1223</f>
        <v>0</v>
      </c>
      <c r="Q1223" s="146">
        <v>0</v>
      </c>
      <c r="R1223" s="146">
        <f>Q1223*H1223</f>
        <v>0</v>
      </c>
      <c r="S1223" s="146">
        <v>1.4999999999999999E-2</v>
      </c>
      <c r="T1223" s="147">
        <f>S1223*H1223</f>
        <v>0.87749999999999995</v>
      </c>
      <c r="AR1223" s="148" t="s">
        <v>289</v>
      </c>
      <c r="AT1223" s="148" t="s">
        <v>187</v>
      </c>
      <c r="AU1223" s="148" t="s">
        <v>92</v>
      </c>
      <c r="AY1223" s="17" t="s">
        <v>185</v>
      </c>
      <c r="BE1223" s="149">
        <f>IF(N1223="základní",J1223,0)</f>
        <v>0</v>
      </c>
      <c r="BF1223" s="149">
        <f>IF(N1223="snížená",J1223,0)</f>
        <v>0</v>
      </c>
      <c r="BG1223" s="149">
        <f>IF(N1223="zákl. přenesená",J1223,0)</f>
        <v>0</v>
      </c>
      <c r="BH1223" s="149">
        <f>IF(N1223="sníž. přenesená",J1223,0)</f>
        <v>0</v>
      </c>
      <c r="BI1223" s="149">
        <f>IF(N1223="nulová",J1223,0)</f>
        <v>0</v>
      </c>
      <c r="BJ1223" s="17" t="s">
        <v>92</v>
      </c>
      <c r="BK1223" s="149">
        <f>ROUND(I1223*H1223,2)</f>
        <v>0</v>
      </c>
      <c r="BL1223" s="17" t="s">
        <v>289</v>
      </c>
      <c r="BM1223" s="148" t="s">
        <v>1722</v>
      </c>
    </row>
    <row r="1224" spans="2:65" s="12" customFormat="1">
      <c r="B1224" s="150"/>
      <c r="D1224" s="151" t="s">
        <v>193</v>
      </c>
      <c r="E1224" s="152" t="s">
        <v>1</v>
      </c>
      <c r="F1224" s="153" t="s">
        <v>1723</v>
      </c>
      <c r="H1224" s="154">
        <v>58.5</v>
      </c>
      <c r="I1224" s="155"/>
      <c r="L1224" s="150"/>
      <c r="M1224" s="156"/>
      <c r="T1224" s="157"/>
      <c r="AT1224" s="152" t="s">
        <v>193</v>
      </c>
      <c r="AU1224" s="152" t="s">
        <v>92</v>
      </c>
      <c r="AV1224" s="12" t="s">
        <v>92</v>
      </c>
      <c r="AW1224" s="12" t="s">
        <v>32</v>
      </c>
      <c r="AX1224" s="12" t="s">
        <v>84</v>
      </c>
      <c r="AY1224" s="152" t="s">
        <v>185</v>
      </c>
    </row>
    <row r="1225" spans="2:65" s="1" customFormat="1" ht="24.2" customHeight="1">
      <c r="B1225" s="136"/>
      <c r="C1225" s="137" t="s">
        <v>1724</v>
      </c>
      <c r="D1225" s="137" t="s">
        <v>187</v>
      </c>
      <c r="E1225" s="138" t="s">
        <v>1725</v>
      </c>
      <c r="F1225" s="139" t="s">
        <v>1726</v>
      </c>
      <c r="G1225" s="140" t="s">
        <v>190</v>
      </c>
      <c r="H1225" s="141">
        <v>851.42</v>
      </c>
      <c r="I1225" s="142"/>
      <c r="J1225" s="143">
        <f>ROUND(I1225*H1225,2)</f>
        <v>0</v>
      </c>
      <c r="K1225" s="139" t="s">
        <v>198</v>
      </c>
      <c r="L1225" s="32"/>
      <c r="M1225" s="144" t="s">
        <v>1</v>
      </c>
      <c r="N1225" s="145" t="s">
        <v>42</v>
      </c>
      <c r="P1225" s="146">
        <f>O1225*H1225</f>
        <v>0</v>
      </c>
      <c r="Q1225" s="146">
        <v>0</v>
      </c>
      <c r="R1225" s="146">
        <f>Q1225*H1225</f>
        <v>0</v>
      </c>
      <c r="S1225" s="146">
        <v>0</v>
      </c>
      <c r="T1225" s="147">
        <f>S1225*H1225</f>
        <v>0</v>
      </c>
      <c r="AR1225" s="148" t="s">
        <v>289</v>
      </c>
      <c r="AT1225" s="148" t="s">
        <v>187</v>
      </c>
      <c r="AU1225" s="148" t="s">
        <v>92</v>
      </c>
      <c r="AY1225" s="17" t="s">
        <v>185</v>
      </c>
      <c r="BE1225" s="149">
        <f>IF(N1225="základní",J1225,0)</f>
        <v>0</v>
      </c>
      <c r="BF1225" s="149">
        <f>IF(N1225="snížená",J1225,0)</f>
        <v>0</v>
      </c>
      <c r="BG1225" s="149">
        <f>IF(N1225="zákl. přenesená",J1225,0)</f>
        <v>0</v>
      </c>
      <c r="BH1225" s="149">
        <f>IF(N1225="sníž. přenesená",J1225,0)</f>
        <v>0</v>
      </c>
      <c r="BI1225" s="149">
        <f>IF(N1225="nulová",J1225,0)</f>
        <v>0</v>
      </c>
      <c r="BJ1225" s="17" t="s">
        <v>92</v>
      </c>
      <c r="BK1225" s="149">
        <f>ROUND(I1225*H1225,2)</f>
        <v>0</v>
      </c>
      <c r="BL1225" s="17" t="s">
        <v>289</v>
      </c>
      <c r="BM1225" s="148" t="s">
        <v>1727</v>
      </c>
    </row>
    <row r="1226" spans="2:65" s="13" customFormat="1">
      <c r="B1226" s="168"/>
      <c r="D1226" s="151" t="s">
        <v>193</v>
      </c>
      <c r="E1226" s="169" t="s">
        <v>1</v>
      </c>
      <c r="F1226" s="170" t="s">
        <v>889</v>
      </c>
      <c r="H1226" s="169" t="s">
        <v>1</v>
      </c>
      <c r="I1226" s="171"/>
      <c r="L1226" s="168"/>
      <c r="M1226" s="172"/>
      <c r="T1226" s="173"/>
      <c r="AT1226" s="169" t="s">
        <v>193</v>
      </c>
      <c r="AU1226" s="169" t="s">
        <v>92</v>
      </c>
      <c r="AV1226" s="13" t="s">
        <v>84</v>
      </c>
      <c r="AW1226" s="13" t="s">
        <v>32</v>
      </c>
      <c r="AX1226" s="13" t="s">
        <v>76</v>
      </c>
      <c r="AY1226" s="169" t="s">
        <v>185</v>
      </c>
    </row>
    <row r="1227" spans="2:65" s="12" customFormat="1">
      <c r="B1227" s="150"/>
      <c r="D1227" s="151" t="s">
        <v>193</v>
      </c>
      <c r="E1227" s="152" t="s">
        <v>1</v>
      </c>
      <c r="F1227" s="153" t="s">
        <v>890</v>
      </c>
      <c r="H1227" s="154">
        <v>46.3</v>
      </c>
      <c r="I1227" s="155"/>
      <c r="L1227" s="150"/>
      <c r="M1227" s="156"/>
      <c r="T1227" s="157"/>
      <c r="AT1227" s="152" t="s">
        <v>193</v>
      </c>
      <c r="AU1227" s="152" t="s">
        <v>92</v>
      </c>
      <c r="AV1227" s="12" t="s">
        <v>92</v>
      </c>
      <c r="AW1227" s="12" t="s">
        <v>32</v>
      </c>
      <c r="AX1227" s="12" t="s">
        <v>76</v>
      </c>
      <c r="AY1227" s="152" t="s">
        <v>185</v>
      </c>
    </row>
    <row r="1228" spans="2:65" s="13" customFormat="1">
      <c r="B1228" s="168"/>
      <c r="D1228" s="151" t="s">
        <v>193</v>
      </c>
      <c r="E1228" s="169" t="s">
        <v>1</v>
      </c>
      <c r="F1228" s="170" t="s">
        <v>253</v>
      </c>
      <c r="H1228" s="169" t="s">
        <v>1</v>
      </c>
      <c r="I1228" s="171"/>
      <c r="L1228" s="168"/>
      <c r="M1228" s="172"/>
      <c r="T1228" s="173"/>
      <c r="AT1228" s="169" t="s">
        <v>193</v>
      </c>
      <c r="AU1228" s="169" t="s">
        <v>92</v>
      </c>
      <c r="AV1228" s="13" t="s">
        <v>84</v>
      </c>
      <c r="AW1228" s="13" t="s">
        <v>32</v>
      </c>
      <c r="AX1228" s="13" t="s">
        <v>76</v>
      </c>
      <c r="AY1228" s="169" t="s">
        <v>185</v>
      </c>
    </row>
    <row r="1229" spans="2:65" s="12" customFormat="1">
      <c r="B1229" s="150"/>
      <c r="D1229" s="151" t="s">
        <v>193</v>
      </c>
      <c r="E1229" s="152" t="s">
        <v>1</v>
      </c>
      <c r="F1229" s="153" t="s">
        <v>254</v>
      </c>
      <c r="H1229" s="154">
        <v>113.754</v>
      </c>
      <c r="I1229" s="155"/>
      <c r="L1229" s="150"/>
      <c r="M1229" s="156"/>
      <c r="T1229" s="157"/>
      <c r="AT1229" s="152" t="s">
        <v>193</v>
      </c>
      <c r="AU1229" s="152" t="s">
        <v>92</v>
      </c>
      <c r="AV1229" s="12" t="s">
        <v>92</v>
      </c>
      <c r="AW1229" s="12" t="s">
        <v>32</v>
      </c>
      <c r="AX1229" s="12" t="s">
        <v>76</v>
      </c>
      <c r="AY1229" s="152" t="s">
        <v>185</v>
      </c>
    </row>
    <row r="1230" spans="2:65" s="13" customFormat="1">
      <c r="B1230" s="168"/>
      <c r="D1230" s="151" t="s">
        <v>193</v>
      </c>
      <c r="E1230" s="169" t="s">
        <v>1</v>
      </c>
      <c r="F1230" s="170" t="s">
        <v>891</v>
      </c>
      <c r="H1230" s="169" t="s">
        <v>1</v>
      </c>
      <c r="I1230" s="171"/>
      <c r="L1230" s="168"/>
      <c r="M1230" s="172"/>
      <c r="T1230" s="173"/>
      <c r="AT1230" s="169" t="s">
        <v>193</v>
      </c>
      <c r="AU1230" s="169" t="s">
        <v>92</v>
      </c>
      <c r="AV1230" s="13" t="s">
        <v>84</v>
      </c>
      <c r="AW1230" s="13" t="s">
        <v>32</v>
      </c>
      <c r="AX1230" s="13" t="s">
        <v>76</v>
      </c>
      <c r="AY1230" s="169" t="s">
        <v>185</v>
      </c>
    </row>
    <row r="1231" spans="2:65" s="12" customFormat="1">
      <c r="B1231" s="150"/>
      <c r="D1231" s="151" t="s">
        <v>193</v>
      </c>
      <c r="E1231" s="152" t="s">
        <v>1</v>
      </c>
      <c r="F1231" s="153" t="s">
        <v>892</v>
      </c>
      <c r="H1231" s="154">
        <v>34.018000000000001</v>
      </c>
      <c r="I1231" s="155"/>
      <c r="L1231" s="150"/>
      <c r="M1231" s="156"/>
      <c r="T1231" s="157"/>
      <c r="AT1231" s="152" t="s">
        <v>193</v>
      </c>
      <c r="AU1231" s="152" t="s">
        <v>92</v>
      </c>
      <c r="AV1231" s="12" t="s">
        <v>92</v>
      </c>
      <c r="AW1231" s="12" t="s">
        <v>32</v>
      </c>
      <c r="AX1231" s="12" t="s">
        <v>76</v>
      </c>
      <c r="AY1231" s="152" t="s">
        <v>185</v>
      </c>
    </row>
    <row r="1232" spans="2:65" s="13" customFormat="1">
      <c r="B1232" s="168"/>
      <c r="D1232" s="151" t="s">
        <v>193</v>
      </c>
      <c r="E1232" s="169" t="s">
        <v>1</v>
      </c>
      <c r="F1232" s="170" t="s">
        <v>893</v>
      </c>
      <c r="H1232" s="169" t="s">
        <v>1</v>
      </c>
      <c r="I1232" s="171"/>
      <c r="L1232" s="168"/>
      <c r="M1232" s="172"/>
      <c r="T1232" s="173"/>
      <c r="AT1232" s="169" t="s">
        <v>193</v>
      </c>
      <c r="AU1232" s="169" t="s">
        <v>92</v>
      </c>
      <c r="AV1232" s="13" t="s">
        <v>84</v>
      </c>
      <c r="AW1232" s="13" t="s">
        <v>32</v>
      </c>
      <c r="AX1232" s="13" t="s">
        <v>76</v>
      </c>
      <c r="AY1232" s="169" t="s">
        <v>185</v>
      </c>
    </row>
    <row r="1233" spans="2:65" s="12" customFormat="1">
      <c r="B1233" s="150"/>
      <c r="D1233" s="151" t="s">
        <v>193</v>
      </c>
      <c r="E1233" s="152" t="s">
        <v>1</v>
      </c>
      <c r="F1233" s="153" t="s">
        <v>894</v>
      </c>
      <c r="H1233" s="154">
        <v>43.4</v>
      </c>
      <c r="I1233" s="155"/>
      <c r="L1233" s="150"/>
      <c r="M1233" s="156"/>
      <c r="T1233" s="157"/>
      <c r="AT1233" s="152" t="s">
        <v>193</v>
      </c>
      <c r="AU1233" s="152" t="s">
        <v>92</v>
      </c>
      <c r="AV1233" s="12" t="s">
        <v>92</v>
      </c>
      <c r="AW1233" s="12" t="s">
        <v>32</v>
      </c>
      <c r="AX1233" s="12" t="s">
        <v>76</v>
      </c>
      <c r="AY1233" s="152" t="s">
        <v>185</v>
      </c>
    </row>
    <row r="1234" spans="2:65" s="13" customFormat="1">
      <c r="B1234" s="168"/>
      <c r="D1234" s="151" t="s">
        <v>193</v>
      </c>
      <c r="E1234" s="169" t="s">
        <v>1</v>
      </c>
      <c r="F1234" s="170" t="s">
        <v>895</v>
      </c>
      <c r="H1234" s="169" t="s">
        <v>1</v>
      </c>
      <c r="I1234" s="171"/>
      <c r="L1234" s="168"/>
      <c r="M1234" s="172"/>
      <c r="T1234" s="173"/>
      <c r="AT1234" s="169" t="s">
        <v>193</v>
      </c>
      <c r="AU1234" s="169" t="s">
        <v>92</v>
      </c>
      <c r="AV1234" s="13" t="s">
        <v>84</v>
      </c>
      <c r="AW1234" s="13" t="s">
        <v>32</v>
      </c>
      <c r="AX1234" s="13" t="s">
        <v>76</v>
      </c>
      <c r="AY1234" s="169" t="s">
        <v>185</v>
      </c>
    </row>
    <row r="1235" spans="2:65" s="12" customFormat="1">
      <c r="B1235" s="150"/>
      <c r="D1235" s="151" t="s">
        <v>193</v>
      </c>
      <c r="E1235" s="152" t="s">
        <v>1</v>
      </c>
      <c r="F1235" s="153" t="s">
        <v>896</v>
      </c>
      <c r="H1235" s="154">
        <v>396.54599999999999</v>
      </c>
      <c r="I1235" s="155"/>
      <c r="L1235" s="150"/>
      <c r="M1235" s="156"/>
      <c r="T1235" s="157"/>
      <c r="AT1235" s="152" t="s">
        <v>193</v>
      </c>
      <c r="AU1235" s="152" t="s">
        <v>92</v>
      </c>
      <c r="AV1235" s="12" t="s">
        <v>92</v>
      </c>
      <c r="AW1235" s="12" t="s">
        <v>32</v>
      </c>
      <c r="AX1235" s="12" t="s">
        <v>76</v>
      </c>
      <c r="AY1235" s="152" t="s">
        <v>185</v>
      </c>
    </row>
    <row r="1236" spans="2:65" s="13" customFormat="1">
      <c r="B1236" s="168"/>
      <c r="D1236" s="151" t="s">
        <v>193</v>
      </c>
      <c r="E1236" s="169" t="s">
        <v>1</v>
      </c>
      <c r="F1236" s="170" t="s">
        <v>897</v>
      </c>
      <c r="H1236" s="169" t="s">
        <v>1</v>
      </c>
      <c r="I1236" s="171"/>
      <c r="L1236" s="168"/>
      <c r="M1236" s="172"/>
      <c r="T1236" s="173"/>
      <c r="AT1236" s="169" t="s">
        <v>193</v>
      </c>
      <c r="AU1236" s="169" t="s">
        <v>92</v>
      </c>
      <c r="AV1236" s="13" t="s">
        <v>84</v>
      </c>
      <c r="AW1236" s="13" t="s">
        <v>32</v>
      </c>
      <c r="AX1236" s="13" t="s">
        <v>76</v>
      </c>
      <c r="AY1236" s="169" t="s">
        <v>185</v>
      </c>
    </row>
    <row r="1237" spans="2:65" s="12" customFormat="1">
      <c r="B1237" s="150"/>
      <c r="D1237" s="151" t="s">
        <v>193</v>
      </c>
      <c r="E1237" s="152" t="s">
        <v>1</v>
      </c>
      <c r="F1237" s="153" t="s">
        <v>898</v>
      </c>
      <c r="H1237" s="154">
        <v>197.38200000000001</v>
      </c>
      <c r="I1237" s="155"/>
      <c r="L1237" s="150"/>
      <c r="M1237" s="156"/>
      <c r="T1237" s="157"/>
      <c r="AT1237" s="152" t="s">
        <v>193</v>
      </c>
      <c r="AU1237" s="152" t="s">
        <v>92</v>
      </c>
      <c r="AV1237" s="12" t="s">
        <v>92</v>
      </c>
      <c r="AW1237" s="12" t="s">
        <v>32</v>
      </c>
      <c r="AX1237" s="12" t="s">
        <v>76</v>
      </c>
      <c r="AY1237" s="152" t="s">
        <v>185</v>
      </c>
    </row>
    <row r="1238" spans="2:65" s="13" customFormat="1">
      <c r="B1238" s="168"/>
      <c r="D1238" s="151" t="s">
        <v>193</v>
      </c>
      <c r="E1238" s="169" t="s">
        <v>1</v>
      </c>
      <c r="F1238" s="170" t="s">
        <v>899</v>
      </c>
      <c r="H1238" s="169" t="s">
        <v>1</v>
      </c>
      <c r="I1238" s="171"/>
      <c r="L1238" s="168"/>
      <c r="M1238" s="172"/>
      <c r="T1238" s="173"/>
      <c r="AT1238" s="169" t="s">
        <v>193</v>
      </c>
      <c r="AU1238" s="169" t="s">
        <v>92</v>
      </c>
      <c r="AV1238" s="13" t="s">
        <v>84</v>
      </c>
      <c r="AW1238" s="13" t="s">
        <v>32</v>
      </c>
      <c r="AX1238" s="13" t="s">
        <v>76</v>
      </c>
      <c r="AY1238" s="169" t="s">
        <v>185</v>
      </c>
    </row>
    <row r="1239" spans="2:65" s="12" customFormat="1">
      <c r="B1239" s="150"/>
      <c r="D1239" s="151" t="s">
        <v>193</v>
      </c>
      <c r="E1239" s="152" t="s">
        <v>1</v>
      </c>
      <c r="F1239" s="153" t="s">
        <v>900</v>
      </c>
      <c r="H1239" s="154">
        <v>20.02</v>
      </c>
      <c r="I1239" s="155"/>
      <c r="L1239" s="150"/>
      <c r="M1239" s="156"/>
      <c r="T1239" s="157"/>
      <c r="AT1239" s="152" t="s">
        <v>193</v>
      </c>
      <c r="AU1239" s="152" t="s">
        <v>92</v>
      </c>
      <c r="AV1239" s="12" t="s">
        <v>92</v>
      </c>
      <c r="AW1239" s="12" t="s">
        <v>32</v>
      </c>
      <c r="AX1239" s="12" t="s">
        <v>76</v>
      </c>
      <c r="AY1239" s="152" t="s">
        <v>185</v>
      </c>
    </row>
    <row r="1240" spans="2:65" s="14" customFormat="1">
      <c r="B1240" s="174"/>
      <c r="D1240" s="151" t="s">
        <v>193</v>
      </c>
      <c r="E1240" s="175" t="s">
        <v>1</v>
      </c>
      <c r="F1240" s="176" t="s">
        <v>265</v>
      </c>
      <c r="H1240" s="177">
        <v>851.42</v>
      </c>
      <c r="I1240" s="178"/>
      <c r="L1240" s="174"/>
      <c r="M1240" s="179"/>
      <c r="T1240" s="180"/>
      <c r="AT1240" s="175" t="s">
        <v>193</v>
      </c>
      <c r="AU1240" s="175" t="s">
        <v>92</v>
      </c>
      <c r="AV1240" s="14" t="s">
        <v>191</v>
      </c>
      <c r="AW1240" s="14" t="s">
        <v>32</v>
      </c>
      <c r="AX1240" s="14" t="s">
        <v>84</v>
      </c>
      <c r="AY1240" s="175" t="s">
        <v>185</v>
      </c>
    </row>
    <row r="1241" spans="2:65" s="1" customFormat="1" ht="24.2" customHeight="1">
      <c r="B1241" s="136"/>
      <c r="C1241" s="158" t="s">
        <v>1728</v>
      </c>
      <c r="D1241" s="158" t="s">
        <v>231</v>
      </c>
      <c r="E1241" s="159" t="s">
        <v>1729</v>
      </c>
      <c r="F1241" s="160" t="s">
        <v>1730</v>
      </c>
      <c r="G1241" s="161" t="s">
        <v>190</v>
      </c>
      <c r="H1241" s="162">
        <v>893.99099999999999</v>
      </c>
      <c r="I1241" s="163"/>
      <c r="J1241" s="164">
        <f>ROUND(I1241*H1241,2)</f>
        <v>0</v>
      </c>
      <c r="K1241" s="160" t="s">
        <v>198</v>
      </c>
      <c r="L1241" s="165"/>
      <c r="M1241" s="166" t="s">
        <v>1</v>
      </c>
      <c r="N1241" s="167" t="s">
        <v>42</v>
      </c>
      <c r="P1241" s="146">
        <f>O1241*H1241</f>
        <v>0</v>
      </c>
      <c r="Q1241" s="146">
        <v>2.8E-3</v>
      </c>
      <c r="R1241" s="146">
        <f>Q1241*H1241</f>
        <v>2.5031748</v>
      </c>
      <c r="S1241" s="146">
        <v>0</v>
      </c>
      <c r="T1241" s="147">
        <f>S1241*H1241</f>
        <v>0</v>
      </c>
      <c r="AR1241" s="148" t="s">
        <v>394</v>
      </c>
      <c r="AT1241" s="148" t="s">
        <v>231</v>
      </c>
      <c r="AU1241" s="148" t="s">
        <v>92</v>
      </c>
      <c r="AY1241" s="17" t="s">
        <v>185</v>
      </c>
      <c r="BE1241" s="149">
        <f>IF(N1241="základní",J1241,0)</f>
        <v>0</v>
      </c>
      <c r="BF1241" s="149">
        <f>IF(N1241="snížená",J1241,0)</f>
        <v>0</v>
      </c>
      <c r="BG1241" s="149">
        <f>IF(N1241="zákl. přenesená",J1241,0)</f>
        <v>0</v>
      </c>
      <c r="BH1241" s="149">
        <f>IF(N1241="sníž. přenesená",J1241,0)</f>
        <v>0</v>
      </c>
      <c r="BI1241" s="149">
        <f>IF(N1241="nulová",J1241,0)</f>
        <v>0</v>
      </c>
      <c r="BJ1241" s="17" t="s">
        <v>92</v>
      </c>
      <c r="BK1241" s="149">
        <f>ROUND(I1241*H1241,2)</f>
        <v>0</v>
      </c>
      <c r="BL1241" s="17" t="s">
        <v>289</v>
      </c>
      <c r="BM1241" s="148" t="s">
        <v>1731</v>
      </c>
    </row>
    <row r="1242" spans="2:65" s="12" customFormat="1">
      <c r="B1242" s="150"/>
      <c r="D1242" s="151" t="s">
        <v>193</v>
      </c>
      <c r="F1242" s="153" t="s">
        <v>1732</v>
      </c>
      <c r="H1242" s="154">
        <v>893.99099999999999</v>
      </c>
      <c r="I1242" s="155"/>
      <c r="L1242" s="150"/>
      <c r="M1242" s="156"/>
      <c r="T1242" s="157"/>
      <c r="AT1242" s="152" t="s">
        <v>193</v>
      </c>
      <c r="AU1242" s="152" t="s">
        <v>92</v>
      </c>
      <c r="AV1242" s="12" t="s">
        <v>92</v>
      </c>
      <c r="AW1242" s="12" t="s">
        <v>3</v>
      </c>
      <c r="AX1242" s="12" t="s">
        <v>84</v>
      </c>
      <c r="AY1242" s="152" t="s">
        <v>185</v>
      </c>
    </row>
    <row r="1243" spans="2:65" s="1" customFormat="1" ht="24.2" customHeight="1">
      <c r="B1243" s="136"/>
      <c r="C1243" s="137" t="s">
        <v>1733</v>
      </c>
      <c r="D1243" s="137" t="s">
        <v>187</v>
      </c>
      <c r="E1243" s="138" t="s">
        <v>1734</v>
      </c>
      <c r="F1243" s="139" t="s">
        <v>1735</v>
      </c>
      <c r="G1243" s="140" t="s">
        <v>190</v>
      </c>
      <c r="H1243" s="141">
        <v>1322.1</v>
      </c>
      <c r="I1243" s="142"/>
      <c r="J1243" s="143">
        <f>ROUND(I1243*H1243,2)</f>
        <v>0</v>
      </c>
      <c r="K1243" s="139" t="s">
        <v>198</v>
      </c>
      <c r="L1243" s="32"/>
      <c r="M1243" s="144" t="s">
        <v>1</v>
      </c>
      <c r="N1243" s="145" t="s">
        <v>42</v>
      </c>
      <c r="P1243" s="146">
        <f>O1243*H1243</f>
        <v>0</v>
      </c>
      <c r="Q1243" s="146">
        <v>0</v>
      </c>
      <c r="R1243" s="146">
        <f>Q1243*H1243</f>
        <v>0</v>
      </c>
      <c r="S1243" s="146">
        <v>0</v>
      </c>
      <c r="T1243" s="147">
        <f>S1243*H1243</f>
        <v>0</v>
      </c>
      <c r="AR1243" s="148" t="s">
        <v>289</v>
      </c>
      <c r="AT1243" s="148" t="s">
        <v>187</v>
      </c>
      <c r="AU1243" s="148" t="s">
        <v>92</v>
      </c>
      <c r="AY1243" s="17" t="s">
        <v>185</v>
      </c>
      <c r="BE1243" s="149">
        <f>IF(N1243="základní",J1243,0)</f>
        <v>0</v>
      </c>
      <c r="BF1243" s="149">
        <f>IF(N1243="snížená",J1243,0)</f>
        <v>0</v>
      </c>
      <c r="BG1243" s="149">
        <f>IF(N1243="zákl. přenesená",J1243,0)</f>
        <v>0</v>
      </c>
      <c r="BH1243" s="149">
        <f>IF(N1243="sníž. přenesená",J1243,0)</f>
        <v>0</v>
      </c>
      <c r="BI1243" s="149">
        <f>IF(N1243="nulová",J1243,0)</f>
        <v>0</v>
      </c>
      <c r="BJ1243" s="17" t="s">
        <v>92</v>
      </c>
      <c r="BK1243" s="149">
        <f>ROUND(I1243*H1243,2)</f>
        <v>0</v>
      </c>
      <c r="BL1243" s="17" t="s">
        <v>289</v>
      </c>
      <c r="BM1243" s="148" t="s">
        <v>1736</v>
      </c>
    </row>
    <row r="1244" spans="2:65" s="13" customFormat="1">
      <c r="B1244" s="168"/>
      <c r="D1244" s="151" t="s">
        <v>193</v>
      </c>
      <c r="E1244" s="169" t="s">
        <v>1</v>
      </c>
      <c r="F1244" s="170" t="s">
        <v>1737</v>
      </c>
      <c r="H1244" s="169" t="s">
        <v>1</v>
      </c>
      <c r="I1244" s="171"/>
      <c r="L1244" s="168"/>
      <c r="M1244" s="172"/>
      <c r="T1244" s="173"/>
      <c r="AT1244" s="169" t="s">
        <v>193</v>
      </c>
      <c r="AU1244" s="169" t="s">
        <v>92</v>
      </c>
      <c r="AV1244" s="13" t="s">
        <v>84</v>
      </c>
      <c r="AW1244" s="13" t="s">
        <v>32</v>
      </c>
      <c r="AX1244" s="13" t="s">
        <v>76</v>
      </c>
      <c r="AY1244" s="169" t="s">
        <v>185</v>
      </c>
    </row>
    <row r="1245" spans="2:65" s="13" customFormat="1">
      <c r="B1245" s="168"/>
      <c r="D1245" s="151" t="s">
        <v>193</v>
      </c>
      <c r="E1245" s="169" t="s">
        <v>1</v>
      </c>
      <c r="F1245" s="170" t="s">
        <v>279</v>
      </c>
      <c r="H1245" s="169" t="s">
        <v>1</v>
      </c>
      <c r="I1245" s="171"/>
      <c r="L1245" s="168"/>
      <c r="M1245" s="172"/>
      <c r="T1245" s="173"/>
      <c r="AT1245" s="169" t="s">
        <v>193</v>
      </c>
      <c r="AU1245" s="169" t="s">
        <v>92</v>
      </c>
      <c r="AV1245" s="13" t="s">
        <v>84</v>
      </c>
      <c r="AW1245" s="13" t="s">
        <v>32</v>
      </c>
      <c r="AX1245" s="13" t="s">
        <v>76</v>
      </c>
      <c r="AY1245" s="169" t="s">
        <v>185</v>
      </c>
    </row>
    <row r="1246" spans="2:65" s="12" customFormat="1">
      <c r="B1246" s="150"/>
      <c r="D1246" s="151" t="s">
        <v>193</v>
      </c>
      <c r="E1246" s="152" t="s">
        <v>1</v>
      </c>
      <c r="F1246" s="153" t="s">
        <v>888</v>
      </c>
      <c r="H1246" s="154">
        <v>5</v>
      </c>
      <c r="I1246" s="155"/>
      <c r="L1246" s="150"/>
      <c r="M1246" s="156"/>
      <c r="T1246" s="157"/>
      <c r="AT1246" s="152" t="s">
        <v>193</v>
      </c>
      <c r="AU1246" s="152" t="s">
        <v>92</v>
      </c>
      <c r="AV1246" s="12" t="s">
        <v>92</v>
      </c>
      <c r="AW1246" s="12" t="s">
        <v>32</v>
      </c>
      <c r="AX1246" s="12" t="s">
        <v>76</v>
      </c>
      <c r="AY1246" s="152" t="s">
        <v>185</v>
      </c>
    </row>
    <row r="1247" spans="2:65" s="15" customFormat="1">
      <c r="B1247" s="181"/>
      <c r="D1247" s="151" t="s">
        <v>193</v>
      </c>
      <c r="E1247" s="182" t="s">
        <v>1</v>
      </c>
      <c r="F1247" s="183" t="s">
        <v>281</v>
      </c>
      <c r="H1247" s="184">
        <v>5</v>
      </c>
      <c r="I1247" s="185"/>
      <c r="L1247" s="181"/>
      <c r="M1247" s="186"/>
      <c r="T1247" s="187"/>
      <c r="AT1247" s="182" t="s">
        <v>193</v>
      </c>
      <c r="AU1247" s="182" t="s">
        <v>92</v>
      </c>
      <c r="AV1247" s="15" t="s">
        <v>111</v>
      </c>
      <c r="AW1247" s="15" t="s">
        <v>32</v>
      </c>
      <c r="AX1247" s="15" t="s">
        <v>76</v>
      </c>
      <c r="AY1247" s="182" t="s">
        <v>185</v>
      </c>
    </row>
    <row r="1248" spans="2:65" s="13" customFormat="1">
      <c r="B1248" s="168"/>
      <c r="D1248" s="151" t="s">
        <v>193</v>
      </c>
      <c r="E1248" s="169" t="s">
        <v>1</v>
      </c>
      <c r="F1248" s="170" t="s">
        <v>1738</v>
      </c>
      <c r="H1248" s="169" t="s">
        <v>1</v>
      </c>
      <c r="I1248" s="171"/>
      <c r="L1248" s="168"/>
      <c r="M1248" s="172"/>
      <c r="T1248" s="173"/>
      <c r="AT1248" s="169" t="s">
        <v>193</v>
      </c>
      <c r="AU1248" s="169" t="s">
        <v>92</v>
      </c>
      <c r="AV1248" s="13" t="s">
        <v>84</v>
      </c>
      <c r="AW1248" s="13" t="s">
        <v>32</v>
      </c>
      <c r="AX1248" s="13" t="s">
        <v>76</v>
      </c>
      <c r="AY1248" s="169" t="s">
        <v>185</v>
      </c>
    </row>
    <row r="1249" spans="2:51" s="13" customFormat="1">
      <c r="B1249" s="168"/>
      <c r="D1249" s="151" t="s">
        <v>193</v>
      </c>
      <c r="E1249" s="169" t="s">
        <v>1</v>
      </c>
      <c r="F1249" s="170" t="s">
        <v>249</v>
      </c>
      <c r="H1249" s="169" t="s">
        <v>1</v>
      </c>
      <c r="I1249" s="171"/>
      <c r="L1249" s="168"/>
      <c r="M1249" s="172"/>
      <c r="T1249" s="173"/>
      <c r="AT1249" s="169" t="s">
        <v>193</v>
      </c>
      <c r="AU1249" s="169" t="s">
        <v>92</v>
      </c>
      <c r="AV1249" s="13" t="s">
        <v>84</v>
      </c>
      <c r="AW1249" s="13" t="s">
        <v>32</v>
      </c>
      <c r="AX1249" s="13" t="s">
        <v>76</v>
      </c>
      <c r="AY1249" s="169" t="s">
        <v>185</v>
      </c>
    </row>
    <row r="1250" spans="2:51" s="12" customFormat="1">
      <c r="B1250" s="150"/>
      <c r="D1250" s="151" t="s">
        <v>193</v>
      </c>
      <c r="E1250" s="152" t="s">
        <v>1</v>
      </c>
      <c r="F1250" s="153" t="s">
        <v>250</v>
      </c>
      <c r="H1250" s="154">
        <v>7.2</v>
      </c>
      <c r="I1250" s="155"/>
      <c r="L1250" s="150"/>
      <c r="M1250" s="156"/>
      <c r="T1250" s="157"/>
      <c r="AT1250" s="152" t="s">
        <v>193</v>
      </c>
      <c r="AU1250" s="152" t="s">
        <v>92</v>
      </c>
      <c r="AV1250" s="12" t="s">
        <v>92</v>
      </c>
      <c r="AW1250" s="12" t="s">
        <v>32</v>
      </c>
      <c r="AX1250" s="12" t="s">
        <v>76</v>
      </c>
      <c r="AY1250" s="152" t="s">
        <v>185</v>
      </c>
    </row>
    <row r="1251" spans="2:51" s="13" customFormat="1">
      <c r="B1251" s="168"/>
      <c r="D1251" s="151" t="s">
        <v>193</v>
      </c>
      <c r="E1251" s="169" t="s">
        <v>1</v>
      </c>
      <c r="F1251" s="170" t="s">
        <v>1739</v>
      </c>
      <c r="H1251" s="169" t="s">
        <v>1</v>
      </c>
      <c r="I1251" s="171"/>
      <c r="L1251" s="168"/>
      <c r="M1251" s="172"/>
      <c r="T1251" s="173"/>
      <c r="AT1251" s="169" t="s">
        <v>193</v>
      </c>
      <c r="AU1251" s="169" t="s">
        <v>92</v>
      </c>
      <c r="AV1251" s="13" t="s">
        <v>84</v>
      </c>
      <c r="AW1251" s="13" t="s">
        <v>32</v>
      </c>
      <c r="AX1251" s="13" t="s">
        <v>76</v>
      </c>
      <c r="AY1251" s="169" t="s">
        <v>185</v>
      </c>
    </row>
    <row r="1252" spans="2:51" s="12" customFormat="1">
      <c r="B1252" s="150"/>
      <c r="D1252" s="151" t="s">
        <v>193</v>
      </c>
      <c r="E1252" s="152" t="s">
        <v>1</v>
      </c>
      <c r="F1252" s="153" t="s">
        <v>252</v>
      </c>
      <c r="H1252" s="154">
        <v>4.4000000000000004</v>
      </c>
      <c r="I1252" s="155"/>
      <c r="L1252" s="150"/>
      <c r="M1252" s="156"/>
      <c r="T1252" s="157"/>
      <c r="AT1252" s="152" t="s">
        <v>193</v>
      </c>
      <c r="AU1252" s="152" t="s">
        <v>92</v>
      </c>
      <c r="AV1252" s="12" t="s">
        <v>92</v>
      </c>
      <c r="AW1252" s="12" t="s">
        <v>32</v>
      </c>
      <c r="AX1252" s="12" t="s">
        <v>76</v>
      </c>
      <c r="AY1252" s="152" t="s">
        <v>185</v>
      </c>
    </row>
    <row r="1253" spans="2:51" s="13" customFormat="1">
      <c r="B1253" s="168"/>
      <c r="D1253" s="151" t="s">
        <v>193</v>
      </c>
      <c r="E1253" s="169" t="s">
        <v>1</v>
      </c>
      <c r="F1253" s="170" t="s">
        <v>255</v>
      </c>
      <c r="H1253" s="169" t="s">
        <v>1</v>
      </c>
      <c r="I1253" s="171"/>
      <c r="L1253" s="168"/>
      <c r="M1253" s="172"/>
      <c r="T1253" s="173"/>
      <c r="AT1253" s="169" t="s">
        <v>193</v>
      </c>
      <c r="AU1253" s="169" t="s">
        <v>92</v>
      </c>
      <c r="AV1253" s="13" t="s">
        <v>84</v>
      </c>
      <c r="AW1253" s="13" t="s">
        <v>32</v>
      </c>
      <c r="AX1253" s="13" t="s">
        <v>76</v>
      </c>
      <c r="AY1253" s="169" t="s">
        <v>185</v>
      </c>
    </row>
    <row r="1254" spans="2:51" s="12" customFormat="1">
      <c r="B1254" s="150"/>
      <c r="D1254" s="151" t="s">
        <v>193</v>
      </c>
      <c r="E1254" s="152" t="s">
        <v>1</v>
      </c>
      <c r="F1254" s="153" t="s">
        <v>256</v>
      </c>
      <c r="H1254" s="154">
        <v>156.6</v>
      </c>
      <c r="I1254" s="155"/>
      <c r="L1254" s="150"/>
      <c r="M1254" s="156"/>
      <c r="T1254" s="157"/>
      <c r="AT1254" s="152" t="s">
        <v>193</v>
      </c>
      <c r="AU1254" s="152" t="s">
        <v>92</v>
      </c>
      <c r="AV1254" s="12" t="s">
        <v>92</v>
      </c>
      <c r="AW1254" s="12" t="s">
        <v>32</v>
      </c>
      <c r="AX1254" s="12" t="s">
        <v>76</v>
      </c>
      <c r="AY1254" s="152" t="s">
        <v>185</v>
      </c>
    </row>
    <row r="1255" spans="2:51" s="13" customFormat="1">
      <c r="B1255" s="168"/>
      <c r="D1255" s="151" t="s">
        <v>193</v>
      </c>
      <c r="E1255" s="169" t="s">
        <v>1</v>
      </c>
      <c r="F1255" s="170" t="s">
        <v>257</v>
      </c>
      <c r="H1255" s="169" t="s">
        <v>1</v>
      </c>
      <c r="I1255" s="171"/>
      <c r="L1255" s="168"/>
      <c r="M1255" s="172"/>
      <c r="T1255" s="173"/>
      <c r="AT1255" s="169" t="s">
        <v>193</v>
      </c>
      <c r="AU1255" s="169" t="s">
        <v>92</v>
      </c>
      <c r="AV1255" s="13" t="s">
        <v>84</v>
      </c>
      <c r="AW1255" s="13" t="s">
        <v>32</v>
      </c>
      <c r="AX1255" s="13" t="s">
        <v>76</v>
      </c>
      <c r="AY1255" s="169" t="s">
        <v>185</v>
      </c>
    </row>
    <row r="1256" spans="2:51" s="12" customFormat="1">
      <c r="B1256" s="150"/>
      <c r="D1256" s="151" t="s">
        <v>193</v>
      </c>
      <c r="E1256" s="152" t="s">
        <v>1</v>
      </c>
      <c r="F1256" s="153" t="s">
        <v>258</v>
      </c>
      <c r="H1256" s="154">
        <v>21.8</v>
      </c>
      <c r="I1256" s="155"/>
      <c r="L1256" s="150"/>
      <c r="M1256" s="156"/>
      <c r="T1256" s="157"/>
      <c r="AT1256" s="152" t="s">
        <v>193</v>
      </c>
      <c r="AU1256" s="152" t="s">
        <v>92</v>
      </c>
      <c r="AV1256" s="12" t="s">
        <v>92</v>
      </c>
      <c r="AW1256" s="12" t="s">
        <v>32</v>
      </c>
      <c r="AX1256" s="12" t="s">
        <v>76</v>
      </c>
      <c r="AY1256" s="152" t="s">
        <v>185</v>
      </c>
    </row>
    <row r="1257" spans="2:51" s="13" customFormat="1">
      <c r="B1257" s="168"/>
      <c r="D1257" s="151" t="s">
        <v>193</v>
      </c>
      <c r="E1257" s="169" t="s">
        <v>1</v>
      </c>
      <c r="F1257" s="170" t="s">
        <v>259</v>
      </c>
      <c r="H1257" s="169" t="s">
        <v>1</v>
      </c>
      <c r="I1257" s="171"/>
      <c r="L1257" s="168"/>
      <c r="M1257" s="172"/>
      <c r="T1257" s="173"/>
      <c r="AT1257" s="169" t="s">
        <v>193</v>
      </c>
      <c r="AU1257" s="169" t="s">
        <v>92</v>
      </c>
      <c r="AV1257" s="13" t="s">
        <v>84</v>
      </c>
      <c r="AW1257" s="13" t="s">
        <v>32</v>
      </c>
      <c r="AX1257" s="13" t="s">
        <v>76</v>
      </c>
      <c r="AY1257" s="169" t="s">
        <v>185</v>
      </c>
    </row>
    <row r="1258" spans="2:51" s="12" customFormat="1">
      <c r="B1258" s="150"/>
      <c r="D1258" s="151" t="s">
        <v>193</v>
      </c>
      <c r="E1258" s="152" t="s">
        <v>1</v>
      </c>
      <c r="F1258" s="153" t="s">
        <v>260</v>
      </c>
      <c r="H1258" s="154">
        <v>3.7829999999999999</v>
      </c>
      <c r="I1258" s="155"/>
      <c r="L1258" s="150"/>
      <c r="M1258" s="156"/>
      <c r="T1258" s="157"/>
      <c r="AT1258" s="152" t="s">
        <v>193</v>
      </c>
      <c r="AU1258" s="152" t="s">
        <v>92</v>
      </c>
      <c r="AV1258" s="12" t="s">
        <v>92</v>
      </c>
      <c r="AW1258" s="12" t="s">
        <v>32</v>
      </c>
      <c r="AX1258" s="12" t="s">
        <v>76</v>
      </c>
      <c r="AY1258" s="152" t="s">
        <v>185</v>
      </c>
    </row>
    <row r="1259" spans="2:51" s="13" customFormat="1">
      <c r="B1259" s="168"/>
      <c r="D1259" s="151" t="s">
        <v>193</v>
      </c>
      <c r="E1259" s="169" t="s">
        <v>1</v>
      </c>
      <c r="F1259" s="170" t="s">
        <v>261</v>
      </c>
      <c r="H1259" s="169" t="s">
        <v>1</v>
      </c>
      <c r="I1259" s="171"/>
      <c r="L1259" s="168"/>
      <c r="M1259" s="172"/>
      <c r="T1259" s="173"/>
      <c r="AT1259" s="169" t="s">
        <v>193</v>
      </c>
      <c r="AU1259" s="169" t="s">
        <v>92</v>
      </c>
      <c r="AV1259" s="13" t="s">
        <v>84</v>
      </c>
      <c r="AW1259" s="13" t="s">
        <v>32</v>
      </c>
      <c r="AX1259" s="13" t="s">
        <v>76</v>
      </c>
      <c r="AY1259" s="169" t="s">
        <v>185</v>
      </c>
    </row>
    <row r="1260" spans="2:51" s="12" customFormat="1">
      <c r="B1260" s="150"/>
      <c r="D1260" s="151" t="s">
        <v>193</v>
      </c>
      <c r="E1260" s="152" t="s">
        <v>1</v>
      </c>
      <c r="F1260" s="153" t="s">
        <v>262</v>
      </c>
      <c r="H1260" s="154">
        <v>19.016999999999999</v>
      </c>
      <c r="I1260" s="155"/>
      <c r="L1260" s="150"/>
      <c r="M1260" s="156"/>
      <c r="T1260" s="157"/>
      <c r="AT1260" s="152" t="s">
        <v>193</v>
      </c>
      <c r="AU1260" s="152" t="s">
        <v>92</v>
      </c>
      <c r="AV1260" s="12" t="s">
        <v>92</v>
      </c>
      <c r="AW1260" s="12" t="s">
        <v>32</v>
      </c>
      <c r="AX1260" s="12" t="s">
        <v>76</v>
      </c>
      <c r="AY1260" s="152" t="s">
        <v>185</v>
      </c>
    </row>
    <row r="1261" spans="2:51" s="15" customFormat="1">
      <c r="B1261" s="181"/>
      <c r="D1261" s="151" t="s">
        <v>193</v>
      </c>
      <c r="E1261" s="182" t="s">
        <v>1</v>
      </c>
      <c r="F1261" s="183" t="s">
        <v>281</v>
      </c>
      <c r="H1261" s="184">
        <v>212.79999999999998</v>
      </c>
      <c r="I1261" s="185"/>
      <c r="L1261" s="181"/>
      <c r="M1261" s="186"/>
      <c r="T1261" s="187"/>
      <c r="AT1261" s="182" t="s">
        <v>193</v>
      </c>
      <c r="AU1261" s="182" t="s">
        <v>92</v>
      </c>
      <c r="AV1261" s="15" t="s">
        <v>111</v>
      </c>
      <c r="AW1261" s="15" t="s">
        <v>32</v>
      </c>
      <c r="AX1261" s="15" t="s">
        <v>76</v>
      </c>
      <c r="AY1261" s="182" t="s">
        <v>185</v>
      </c>
    </row>
    <row r="1262" spans="2:51" s="13" customFormat="1">
      <c r="B1262" s="168"/>
      <c r="D1262" s="151" t="s">
        <v>193</v>
      </c>
      <c r="E1262" s="169" t="s">
        <v>1</v>
      </c>
      <c r="F1262" s="170" t="s">
        <v>1740</v>
      </c>
      <c r="H1262" s="169" t="s">
        <v>1</v>
      </c>
      <c r="I1262" s="171"/>
      <c r="L1262" s="168"/>
      <c r="M1262" s="172"/>
      <c r="T1262" s="173"/>
      <c r="AT1262" s="169" t="s">
        <v>193</v>
      </c>
      <c r="AU1262" s="169" t="s">
        <v>92</v>
      </c>
      <c r="AV1262" s="13" t="s">
        <v>84</v>
      </c>
      <c r="AW1262" s="13" t="s">
        <v>32</v>
      </c>
      <c r="AX1262" s="13" t="s">
        <v>76</v>
      </c>
      <c r="AY1262" s="169" t="s">
        <v>185</v>
      </c>
    </row>
    <row r="1263" spans="2:51" s="13" customFormat="1">
      <c r="B1263" s="168"/>
      <c r="D1263" s="151" t="s">
        <v>193</v>
      </c>
      <c r="E1263" s="169" t="s">
        <v>1</v>
      </c>
      <c r="F1263" s="170" t="s">
        <v>789</v>
      </c>
      <c r="H1263" s="169" t="s">
        <v>1</v>
      </c>
      <c r="I1263" s="171"/>
      <c r="L1263" s="168"/>
      <c r="M1263" s="172"/>
      <c r="T1263" s="173"/>
      <c r="AT1263" s="169" t="s">
        <v>193</v>
      </c>
      <c r="AU1263" s="169" t="s">
        <v>92</v>
      </c>
      <c r="AV1263" s="13" t="s">
        <v>84</v>
      </c>
      <c r="AW1263" s="13" t="s">
        <v>32</v>
      </c>
      <c r="AX1263" s="13" t="s">
        <v>76</v>
      </c>
      <c r="AY1263" s="169" t="s">
        <v>185</v>
      </c>
    </row>
    <row r="1264" spans="2:51" s="12" customFormat="1">
      <c r="B1264" s="150"/>
      <c r="D1264" s="151" t="s">
        <v>193</v>
      </c>
      <c r="E1264" s="152" t="s">
        <v>1</v>
      </c>
      <c r="F1264" s="153" t="s">
        <v>1741</v>
      </c>
      <c r="H1264" s="154">
        <v>8.6999999999999993</v>
      </c>
      <c r="I1264" s="155"/>
      <c r="L1264" s="150"/>
      <c r="M1264" s="156"/>
      <c r="T1264" s="157"/>
      <c r="AT1264" s="152" t="s">
        <v>193</v>
      </c>
      <c r="AU1264" s="152" t="s">
        <v>92</v>
      </c>
      <c r="AV1264" s="12" t="s">
        <v>92</v>
      </c>
      <c r="AW1264" s="12" t="s">
        <v>32</v>
      </c>
      <c r="AX1264" s="12" t="s">
        <v>76</v>
      </c>
      <c r="AY1264" s="152" t="s">
        <v>185</v>
      </c>
    </row>
    <row r="1265" spans="2:51" s="13" customFormat="1">
      <c r="B1265" s="168"/>
      <c r="D1265" s="151" t="s">
        <v>193</v>
      </c>
      <c r="E1265" s="169" t="s">
        <v>1</v>
      </c>
      <c r="F1265" s="170" t="s">
        <v>1742</v>
      </c>
      <c r="H1265" s="169" t="s">
        <v>1</v>
      </c>
      <c r="I1265" s="171"/>
      <c r="L1265" s="168"/>
      <c r="M1265" s="172"/>
      <c r="T1265" s="173"/>
      <c r="AT1265" s="169" t="s">
        <v>193</v>
      </c>
      <c r="AU1265" s="169" t="s">
        <v>92</v>
      </c>
      <c r="AV1265" s="13" t="s">
        <v>84</v>
      </c>
      <c r="AW1265" s="13" t="s">
        <v>32</v>
      </c>
      <c r="AX1265" s="13" t="s">
        <v>76</v>
      </c>
      <c r="AY1265" s="169" t="s">
        <v>185</v>
      </c>
    </row>
    <row r="1266" spans="2:51" s="12" customFormat="1">
      <c r="B1266" s="150"/>
      <c r="D1266" s="151" t="s">
        <v>193</v>
      </c>
      <c r="E1266" s="152" t="s">
        <v>1</v>
      </c>
      <c r="F1266" s="153" t="s">
        <v>1743</v>
      </c>
      <c r="H1266" s="154">
        <v>67.5</v>
      </c>
      <c r="I1266" s="155"/>
      <c r="L1266" s="150"/>
      <c r="M1266" s="156"/>
      <c r="T1266" s="157"/>
      <c r="AT1266" s="152" t="s">
        <v>193</v>
      </c>
      <c r="AU1266" s="152" t="s">
        <v>92</v>
      </c>
      <c r="AV1266" s="12" t="s">
        <v>92</v>
      </c>
      <c r="AW1266" s="12" t="s">
        <v>32</v>
      </c>
      <c r="AX1266" s="12" t="s">
        <v>76</v>
      </c>
      <c r="AY1266" s="152" t="s">
        <v>185</v>
      </c>
    </row>
    <row r="1267" spans="2:51" s="13" customFormat="1">
      <c r="B1267" s="168"/>
      <c r="D1267" s="151" t="s">
        <v>193</v>
      </c>
      <c r="E1267" s="169" t="s">
        <v>1</v>
      </c>
      <c r="F1267" s="170" t="s">
        <v>798</v>
      </c>
      <c r="H1267" s="169" t="s">
        <v>1</v>
      </c>
      <c r="I1267" s="171"/>
      <c r="L1267" s="168"/>
      <c r="M1267" s="172"/>
      <c r="T1267" s="173"/>
      <c r="AT1267" s="169" t="s">
        <v>193</v>
      </c>
      <c r="AU1267" s="169" t="s">
        <v>92</v>
      </c>
      <c r="AV1267" s="13" t="s">
        <v>84</v>
      </c>
      <c r="AW1267" s="13" t="s">
        <v>32</v>
      </c>
      <c r="AX1267" s="13" t="s">
        <v>76</v>
      </c>
      <c r="AY1267" s="169" t="s">
        <v>185</v>
      </c>
    </row>
    <row r="1268" spans="2:51" s="12" customFormat="1">
      <c r="B1268" s="150"/>
      <c r="D1268" s="151" t="s">
        <v>193</v>
      </c>
      <c r="E1268" s="152" t="s">
        <v>1</v>
      </c>
      <c r="F1268" s="153" t="s">
        <v>870</v>
      </c>
      <c r="H1268" s="154">
        <v>92.4</v>
      </c>
      <c r="I1268" s="155"/>
      <c r="L1268" s="150"/>
      <c r="M1268" s="156"/>
      <c r="T1268" s="157"/>
      <c r="AT1268" s="152" t="s">
        <v>193</v>
      </c>
      <c r="AU1268" s="152" t="s">
        <v>92</v>
      </c>
      <c r="AV1268" s="12" t="s">
        <v>92</v>
      </c>
      <c r="AW1268" s="12" t="s">
        <v>32</v>
      </c>
      <c r="AX1268" s="12" t="s">
        <v>76</v>
      </c>
      <c r="AY1268" s="152" t="s">
        <v>185</v>
      </c>
    </row>
    <row r="1269" spans="2:51" s="13" customFormat="1">
      <c r="B1269" s="168"/>
      <c r="D1269" s="151" t="s">
        <v>193</v>
      </c>
      <c r="E1269" s="169" t="s">
        <v>1</v>
      </c>
      <c r="F1269" s="170" t="s">
        <v>800</v>
      </c>
      <c r="H1269" s="169" t="s">
        <v>1</v>
      </c>
      <c r="I1269" s="171"/>
      <c r="L1269" s="168"/>
      <c r="M1269" s="172"/>
      <c r="T1269" s="173"/>
      <c r="AT1269" s="169" t="s">
        <v>193</v>
      </c>
      <c r="AU1269" s="169" t="s">
        <v>92</v>
      </c>
      <c r="AV1269" s="13" t="s">
        <v>84</v>
      </c>
      <c r="AW1269" s="13" t="s">
        <v>32</v>
      </c>
      <c r="AX1269" s="13" t="s">
        <v>76</v>
      </c>
      <c r="AY1269" s="169" t="s">
        <v>185</v>
      </c>
    </row>
    <row r="1270" spans="2:51" s="12" customFormat="1">
      <c r="B1270" s="150"/>
      <c r="D1270" s="151" t="s">
        <v>193</v>
      </c>
      <c r="E1270" s="152" t="s">
        <v>1</v>
      </c>
      <c r="F1270" s="153" t="s">
        <v>871</v>
      </c>
      <c r="H1270" s="154">
        <v>19.600000000000001</v>
      </c>
      <c r="I1270" s="155"/>
      <c r="L1270" s="150"/>
      <c r="M1270" s="156"/>
      <c r="T1270" s="157"/>
      <c r="AT1270" s="152" t="s">
        <v>193</v>
      </c>
      <c r="AU1270" s="152" t="s">
        <v>92</v>
      </c>
      <c r="AV1270" s="12" t="s">
        <v>92</v>
      </c>
      <c r="AW1270" s="12" t="s">
        <v>32</v>
      </c>
      <c r="AX1270" s="12" t="s">
        <v>76</v>
      </c>
      <c r="AY1270" s="152" t="s">
        <v>185</v>
      </c>
    </row>
    <row r="1271" spans="2:51" s="15" customFormat="1">
      <c r="B1271" s="181"/>
      <c r="D1271" s="151" t="s">
        <v>193</v>
      </c>
      <c r="E1271" s="182" t="s">
        <v>1</v>
      </c>
      <c r="F1271" s="183" t="s">
        <v>281</v>
      </c>
      <c r="H1271" s="184">
        <v>188.20000000000002</v>
      </c>
      <c r="I1271" s="185"/>
      <c r="L1271" s="181"/>
      <c r="M1271" s="186"/>
      <c r="T1271" s="187"/>
      <c r="AT1271" s="182" t="s">
        <v>193</v>
      </c>
      <c r="AU1271" s="182" t="s">
        <v>92</v>
      </c>
      <c r="AV1271" s="15" t="s">
        <v>111</v>
      </c>
      <c r="AW1271" s="15" t="s">
        <v>32</v>
      </c>
      <c r="AX1271" s="15" t="s">
        <v>76</v>
      </c>
      <c r="AY1271" s="182" t="s">
        <v>185</v>
      </c>
    </row>
    <row r="1272" spans="2:51" s="13" customFormat="1">
      <c r="B1272" s="168"/>
      <c r="D1272" s="151" t="s">
        <v>193</v>
      </c>
      <c r="E1272" s="169" t="s">
        <v>1</v>
      </c>
      <c r="F1272" s="170" t="s">
        <v>1744</v>
      </c>
      <c r="H1272" s="169" t="s">
        <v>1</v>
      </c>
      <c r="I1272" s="171"/>
      <c r="L1272" s="168"/>
      <c r="M1272" s="172"/>
      <c r="T1272" s="173"/>
      <c r="AT1272" s="169" t="s">
        <v>193</v>
      </c>
      <c r="AU1272" s="169" t="s">
        <v>92</v>
      </c>
      <c r="AV1272" s="13" t="s">
        <v>84</v>
      </c>
      <c r="AW1272" s="13" t="s">
        <v>32</v>
      </c>
      <c r="AX1272" s="13" t="s">
        <v>76</v>
      </c>
      <c r="AY1272" s="169" t="s">
        <v>185</v>
      </c>
    </row>
    <row r="1273" spans="2:51" s="12" customFormat="1">
      <c r="B1273" s="150"/>
      <c r="D1273" s="151" t="s">
        <v>193</v>
      </c>
      <c r="E1273" s="152" t="s">
        <v>1</v>
      </c>
      <c r="F1273" s="153" t="s">
        <v>250</v>
      </c>
      <c r="H1273" s="154">
        <v>7.2</v>
      </c>
      <c r="I1273" s="155"/>
      <c r="L1273" s="150"/>
      <c r="M1273" s="156"/>
      <c r="T1273" s="157"/>
      <c r="AT1273" s="152" t="s">
        <v>193</v>
      </c>
      <c r="AU1273" s="152" t="s">
        <v>92</v>
      </c>
      <c r="AV1273" s="12" t="s">
        <v>92</v>
      </c>
      <c r="AW1273" s="12" t="s">
        <v>32</v>
      </c>
      <c r="AX1273" s="12" t="s">
        <v>76</v>
      </c>
      <c r="AY1273" s="152" t="s">
        <v>185</v>
      </c>
    </row>
    <row r="1274" spans="2:51" s="13" customFormat="1">
      <c r="B1274" s="168"/>
      <c r="D1274" s="151" t="s">
        <v>193</v>
      </c>
      <c r="E1274" s="169" t="s">
        <v>1</v>
      </c>
      <c r="F1274" s="170" t="s">
        <v>251</v>
      </c>
      <c r="H1274" s="169" t="s">
        <v>1</v>
      </c>
      <c r="I1274" s="171"/>
      <c r="L1274" s="168"/>
      <c r="M1274" s="172"/>
      <c r="T1274" s="173"/>
      <c r="AT1274" s="169" t="s">
        <v>193</v>
      </c>
      <c r="AU1274" s="169" t="s">
        <v>92</v>
      </c>
      <c r="AV1274" s="13" t="s">
        <v>84</v>
      </c>
      <c r="AW1274" s="13" t="s">
        <v>32</v>
      </c>
      <c r="AX1274" s="13" t="s">
        <v>76</v>
      </c>
      <c r="AY1274" s="169" t="s">
        <v>185</v>
      </c>
    </row>
    <row r="1275" spans="2:51" s="12" customFormat="1">
      <c r="B1275" s="150"/>
      <c r="D1275" s="151" t="s">
        <v>193</v>
      </c>
      <c r="E1275" s="152" t="s">
        <v>1</v>
      </c>
      <c r="F1275" s="153" t="s">
        <v>252</v>
      </c>
      <c r="H1275" s="154">
        <v>4.4000000000000004</v>
      </c>
      <c r="I1275" s="155"/>
      <c r="L1275" s="150"/>
      <c r="M1275" s="156"/>
      <c r="T1275" s="157"/>
      <c r="AT1275" s="152" t="s">
        <v>193</v>
      </c>
      <c r="AU1275" s="152" t="s">
        <v>92</v>
      </c>
      <c r="AV1275" s="12" t="s">
        <v>92</v>
      </c>
      <c r="AW1275" s="12" t="s">
        <v>32</v>
      </c>
      <c r="AX1275" s="12" t="s">
        <v>76</v>
      </c>
      <c r="AY1275" s="152" t="s">
        <v>185</v>
      </c>
    </row>
    <row r="1276" spans="2:51" s="13" customFormat="1">
      <c r="B1276" s="168"/>
      <c r="D1276" s="151" t="s">
        <v>193</v>
      </c>
      <c r="E1276" s="169" t="s">
        <v>1</v>
      </c>
      <c r="F1276" s="170" t="s">
        <v>255</v>
      </c>
      <c r="H1276" s="169" t="s">
        <v>1</v>
      </c>
      <c r="I1276" s="171"/>
      <c r="L1276" s="168"/>
      <c r="M1276" s="172"/>
      <c r="T1276" s="173"/>
      <c r="AT1276" s="169" t="s">
        <v>193</v>
      </c>
      <c r="AU1276" s="169" t="s">
        <v>92</v>
      </c>
      <c r="AV1276" s="13" t="s">
        <v>84</v>
      </c>
      <c r="AW1276" s="13" t="s">
        <v>32</v>
      </c>
      <c r="AX1276" s="13" t="s">
        <v>76</v>
      </c>
      <c r="AY1276" s="169" t="s">
        <v>185</v>
      </c>
    </row>
    <row r="1277" spans="2:51" s="12" customFormat="1">
      <c r="B1277" s="150"/>
      <c r="D1277" s="151" t="s">
        <v>193</v>
      </c>
      <c r="E1277" s="152" t="s">
        <v>1</v>
      </c>
      <c r="F1277" s="153" t="s">
        <v>256</v>
      </c>
      <c r="H1277" s="154">
        <v>156.6</v>
      </c>
      <c r="I1277" s="155"/>
      <c r="L1277" s="150"/>
      <c r="M1277" s="156"/>
      <c r="T1277" s="157"/>
      <c r="AT1277" s="152" t="s">
        <v>193</v>
      </c>
      <c r="AU1277" s="152" t="s">
        <v>92</v>
      </c>
      <c r="AV1277" s="12" t="s">
        <v>92</v>
      </c>
      <c r="AW1277" s="12" t="s">
        <v>32</v>
      </c>
      <c r="AX1277" s="12" t="s">
        <v>76</v>
      </c>
      <c r="AY1277" s="152" t="s">
        <v>185</v>
      </c>
    </row>
    <row r="1278" spans="2:51" s="13" customFormat="1">
      <c r="B1278" s="168"/>
      <c r="D1278" s="151" t="s">
        <v>193</v>
      </c>
      <c r="E1278" s="169" t="s">
        <v>1</v>
      </c>
      <c r="F1278" s="170" t="s">
        <v>257</v>
      </c>
      <c r="H1278" s="169" t="s">
        <v>1</v>
      </c>
      <c r="I1278" s="171"/>
      <c r="L1278" s="168"/>
      <c r="M1278" s="172"/>
      <c r="T1278" s="173"/>
      <c r="AT1278" s="169" t="s">
        <v>193</v>
      </c>
      <c r="AU1278" s="169" t="s">
        <v>92</v>
      </c>
      <c r="AV1278" s="13" t="s">
        <v>84</v>
      </c>
      <c r="AW1278" s="13" t="s">
        <v>32</v>
      </c>
      <c r="AX1278" s="13" t="s">
        <v>76</v>
      </c>
      <c r="AY1278" s="169" t="s">
        <v>185</v>
      </c>
    </row>
    <row r="1279" spans="2:51" s="12" customFormat="1">
      <c r="B1279" s="150"/>
      <c r="D1279" s="151" t="s">
        <v>193</v>
      </c>
      <c r="E1279" s="152" t="s">
        <v>1</v>
      </c>
      <c r="F1279" s="153" t="s">
        <v>258</v>
      </c>
      <c r="H1279" s="154">
        <v>21.8</v>
      </c>
      <c r="I1279" s="155"/>
      <c r="L1279" s="150"/>
      <c r="M1279" s="156"/>
      <c r="T1279" s="157"/>
      <c r="AT1279" s="152" t="s">
        <v>193</v>
      </c>
      <c r="AU1279" s="152" t="s">
        <v>92</v>
      </c>
      <c r="AV1279" s="12" t="s">
        <v>92</v>
      </c>
      <c r="AW1279" s="12" t="s">
        <v>32</v>
      </c>
      <c r="AX1279" s="12" t="s">
        <v>76</v>
      </c>
      <c r="AY1279" s="152" t="s">
        <v>185</v>
      </c>
    </row>
    <row r="1280" spans="2:51" s="13" customFormat="1">
      <c r="B1280" s="168"/>
      <c r="D1280" s="151" t="s">
        <v>193</v>
      </c>
      <c r="E1280" s="169" t="s">
        <v>1</v>
      </c>
      <c r="F1280" s="170" t="s">
        <v>259</v>
      </c>
      <c r="H1280" s="169" t="s">
        <v>1</v>
      </c>
      <c r="I1280" s="171"/>
      <c r="L1280" s="168"/>
      <c r="M1280" s="172"/>
      <c r="T1280" s="173"/>
      <c r="AT1280" s="169" t="s">
        <v>193</v>
      </c>
      <c r="AU1280" s="169" t="s">
        <v>92</v>
      </c>
      <c r="AV1280" s="13" t="s">
        <v>84</v>
      </c>
      <c r="AW1280" s="13" t="s">
        <v>32</v>
      </c>
      <c r="AX1280" s="13" t="s">
        <v>76</v>
      </c>
      <c r="AY1280" s="169" t="s">
        <v>185</v>
      </c>
    </row>
    <row r="1281" spans="2:51" s="12" customFormat="1">
      <c r="B1281" s="150"/>
      <c r="D1281" s="151" t="s">
        <v>193</v>
      </c>
      <c r="E1281" s="152" t="s">
        <v>1</v>
      </c>
      <c r="F1281" s="153" t="s">
        <v>260</v>
      </c>
      <c r="H1281" s="154">
        <v>3.7829999999999999</v>
      </c>
      <c r="I1281" s="155"/>
      <c r="L1281" s="150"/>
      <c r="M1281" s="156"/>
      <c r="T1281" s="157"/>
      <c r="AT1281" s="152" t="s">
        <v>193</v>
      </c>
      <c r="AU1281" s="152" t="s">
        <v>92</v>
      </c>
      <c r="AV1281" s="12" t="s">
        <v>92</v>
      </c>
      <c r="AW1281" s="12" t="s">
        <v>32</v>
      </c>
      <c r="AX1281" s="12" t="s">
        <v>76</v>
      </c>
      <c r="AY1281" s="152" t="s">
        <v>185</v>
      </c>
    </row>
    <row r="1282" spans="2:51" s="13" customFormat="1">
      <c r="B1282" s="168"/>
      <c r="D1282" s="151" t="s">
        <v>193</v>
      </c>
      <c r="E1282" s="169" t="s">
        <v>1</v>
      </c>
      <c r="F1282" s="170" t="s">
        <v>261</v>
      </c>
      <c r="H1282" s="169" t="s">
        <v>1</v>
      </c>
      <c r="I1282" s="171"/>
      <c r="L1282" s="168"/>
      <c r="M1282" s="172"/>
      <c r="T1282" s="173"/>
      <c r="AT1282" s="169" t="s">
        <v>193</v>
      </c>
      <c r="AU1282" s="169" t="s">
        <v>92</v>
      </c>
      <c r="AV1282" s="13" t="s">
        <v>84</v>
      </c>
      <c r="AW1282" s="13" t="s">
        <v>32</v>
      </c>
      <c r="AX1282" s="13" t="s">
        <v>76</v>
      </c>
      <c r="AY1282" s="169" t="s">
        <v>185</v>
      </c>
    </row>
    <row r="1283" spans="2:51" s="12" customFormat="1">
      <c r="B1283" s="150"/>
      <c r="D1283" s="151" t="s">
        <v>193</v>
      </c>
      <c r="E1283" s="152" t="s">
        <v>1</v>
      </c>
      <c r="F1283" s="153" t="s">
        <v>262</v>
      </c>
      <c r="H1283" s="154">
        <v>19.016999999999999</v>
      </c>
      <c r="I1283" s="155"/>
      <c r="L1283" s="150"/>
      <c r="M1283" s="156"/>
      <c r="T1283" s="157"/>
      <c r="AT1283" s="152" t="s">
        <v>193</v>
      </c>
      <c r="AU1283" s="152" t="s">
        <v>92</v>
      </c>
      <c r="AV1283" s="12" t="s">
        <v>92</v>
      </c>
      <c r="AW1283" s="12" t="s">
        <v>32</v>
      </c>
      <c r="AX1283" s="12" t="s">
        <v>76</v>
      </c>
      <c r="AY1283" s="152" t="s">
        <v>185</v>
      </c>
    </row>
    <row r="1284" spans="2:51" s="13" customFormat="1">
      <c r="B1284" s="168"/>
      <c r="D1284" s="151" t="s">
        <v>193</v>
      </c>
      <c r="E1284" s="169" t="s">
        <v>1</v>
      </c>
      <c r="F1284" s="170" t="s">
        <v>263</v>
      </c>
      <c r="H1284" s="169" t="s">
        <v>1</v>
      </c>
      <c r="I1284" s="171"/>
      <c r="L1284" s="168"/>
      <c r="M1284" s="172"/>
      <c r="T1284" s="173"/>
      <c r="AT1284" s="169" t="s">
        <v>193</v>
      </c>
      <c r="AU1284" s="169" t="s">
        <v>92</v>
      </c>
      <c r="AV1284" s="13" t="s">
        <v>84</v>
      </c>
      <c r="AW1284" s="13" t="s">
        <v>32</v>
      </c>
      <c r="AX1284" s="13" t="s">
        <v>76</v>
      </c>
      <c r="AY1284" s="169" t="s">
        <v>185</v>
      </c>
    </row>
    <row r="1285" spans="2:51" s="12" customFormat="1">
      <c r="B1285" s="150"/>
      <c r="D1285" s="151" t="s">
        <v>193</v>
      </c>
      <c r="E1285" s="152" t="s">
        <v>1</v>
      </c>
      <c r="F1285" s="153" t="s">
        <v>264</v>
      </c>
      <c r="H1285" s="154">
        <v>70.5</v>
      </c>
      <c r="I1285" s="155"/>
      <c r="L1285" s="150"/>
      <c r="M1285" s="156"/>
      <c r="T1285" s="157"/>
      <c r="AT1285" s="152" t="s">
        <v>193</v>
      </c>
      <c r="AU1285" s="152" t="s">
        <v>92</v>
      </c>
      <c r="AV1285" s="12" t="s">
        <v>92</v>
      </c>
      <c r="AW1285" s="12" t="s">
        <v>32</v>
      </c>
      <c r="AX1285" s="12" t="s">
        <v>76</v>
      </c>
      <c r="AY1285" s="152" t="s">
        <v>185</v>
      </c>
    </row>
    <row r="1286" spans="2:51" s="15" customFormat="1">
      <c r="B1286" s="181"/>
      <c r="D1286" s="151" t="s">
        <v>193</v>
      </c>
      <c r="E1286" s="182" t="s">
        <v>1</v>
      </c>
      <c r="F1286" s="183" t="s">
        <v>281</v>
      </c>
      <c r="H1286" s="184">
        <v>283.29999999999995</v>
      </c>
      <c r="I1286" s="185"/>
      <c r="L1286" s="181"/>
      <c r="M1286" s="186"/>
      <c r="T1286" s="187"/>
      <c r="AT1286" s="182" t="s">
        <v>193</v>
      </c>
      <c r="AU1286" s="182" t="s">
        <v>92</v>
      </c>
      <c r="AV1286" s="15" t="s">
        <v>111</v>
      </c>
      <c r="AW1286" s="15" t="s">
        <v>32</v>
      </c>
      <c r="AX1286" s="15" t="s">
        <v>76</v>
      </c>
      <c r="AY1286" s="182" t="s">
        <v>185</v>
      </c>
    </row>
    <row r="1287" spans="2:51" s="13" customFormat="1">
      <c r="B1287" s="168"/>
      <c r="D1287" s="151" t="s">
        <v>193</v>
      </c>
      <c r="E1287" s="169" t="s">
        <v>1</v>
      </c>
      <c r="F1287" s="170" t="s">
        <v>889</v>
      </c>
      <c r="H1287" s="169" t="s">
        <v>1</v>
      </c>
      <c r="I1287" s="171"/>
      <c r="L1287" s="168"/>
      <c r="M1287" s="172"/>
      <c r="T1287" s="173"/>
      <c r="AT1287" s="169" t="s">
        <v>193</v>
      </c>
      <c r="AU1287" s="169" t="s">
        <v>92</v>
      </c>
      <c r="AV1287" s="13" t="s">
        <v>84</v>
      </c>
      <c r="AW1287" s="13" t="s">
        <v>32</v>
      </c>
      <c r="AX1287" s="13" t="s">
        <v>76</v>
      </c>
      <c r="AY1287" s="169" t="s">
        <v>185</v>
      </c>
    </row>
    <row r="1288" spans="2:51" s="12" customFormat="1">
      <c r="B1288" s="150"/>
      <c r="D1288" s="151" t="s">
        <v>193</v>
      </c>
      <c r="E1288" s="152" t="s">
        <v>1</v>
      </c>
      <c r="F1288" s="153" t="s">
        <v>890</v>
      </c>
      <c r="H1288" s="154">
        <v>46.3</v>
      </c>
      <c r="I1288" s="155"/>
      <c r="L1288" s="150"/>
      <c r="M1288" s="156"/>
      <c r="T1288" s="157"/>
      <c r="AT1288" s="152" t="s">
        <v>193</v>
      </c>
      <c r="AU1288" s="152" t="s">
        <v>92</v>
      </c>
      <c r="AV1288" s="12" t="s">
        <v>92</v>
      </c>
      <c r="AW1288" s="12" t="s">
        <v>32</v>
      </c>
      <c r="AX1288" s="12" t="s">
        <v>76</v>
      </c>
      <c r="AY1288" s="152" t="s">
        <v>185</v>
      </c>
    </row>
    <row r="1289" spans="2:51" s="15" customFormat="1">
      <c r="B1289" s="181"/>
      <c r="D1289" s="151" t="s">
        <v>193</v>
      </c>
      <c r="E1289" s="182" t="s">
        <v>1</v>
      </c>
      <c r="F1289" s="183" t="s">
        <v>281</v>
      </c>
      <c r="H1289" s="184">
        <v>46.3</v>
      </c>
      <c r="I1289" s="185"/>
      <c r="L1289" s="181"/>
      <c r="M1289" s="186"/>
      <c r="T1289" s="187"/>
      <c r="AT1289" s="182" t="s">
        <v>193</v>
      </c>
      <c r="AU1289" s="182" t="s">
        <v>92</v>
      </c>
      <c r="AV1289" s="15" t="s">
        <v>111</v>
      </c>
      <c r="AW1289" s="15" t="s">
        <v>32</v>
      </c>
      <c r="AX1289" s="15" t="s">
        <v>76</v>
      </c>
      <c r="AY1289" s="182" t="s">
        <v>185</v>
      </c>
    </row>
    <row r="1290" spans="2:51" s="13" customFormat="1">
      <c r="B1290" s="168"/>
      <c r="D1290" s="151" t="s">
        <v>193</v>
      </c>
      <c r="E1290" s="169" t="s">
        <v>1</v>
      </c>
      <c r="F1290" s="170" t="s">
        <v>253</v>
      </c>
      <c r="H1290" s="169" t="s">
        <v>1</v>
      </c>
      <c r="I1290" s="171"/>
      <c r="L1290" s="168"/>
      <c r="M1290" s="172"/>
      <c r="T1290" s="173"/>
      <c r="AT1290" s="169" t="s">
        <v>193</v>
      </c>
      <c r="AU1290" s="169" t="s">
        <v>92</v>
      </c>
      <c r="AV1290" s="13" t="s">
        <v>84</v>
      </c>
      <c r="AW1290" s="13" t="s">
        <v>32</v>
      </c>
      <c r="AX1290" s="13" t="s">
        <v>76</v>
      </c>
      <c r="AY1290" s="169" t="s">
        <v>185</v>
      </c>
    </row>
    <row r="1291" spans="2:51" s="12" customFormat="1">
      <c r="B1291" s="150"/>
      <c r="D1291" s="151" t="s">
        <v>193</v>
      </c>
      <c r="E1291" s="152" t="s">
        <v>1</v>
      </c>
      <c r="F1291" s="153" t="s">
        <v>254</v>
      </c>
      <c r="H1291" s="154">
        <v>113.754</v>
      </c>
      <c r="I1291" s="155"/>
      <c r="L1291" s="150"/>
      <c r="M1291" s="156"/>
      <c r="T1291" s="157"/>
      <c r="AT1291" s="152" t="s">
        <v>193</v>
      </c>
      <c r="AU1291" s="152" t="s">
        <v>92</v>
      </c>
      <c r="AV1291" s="12" t="s">
        <v>92</v>
      </c>
      <c r="AW1291" s="12" t="s">
        <v>32</v>
      </c>
      <c r="AX1291" s="12" t="s">
        <v>76</v>
      </c>
      <c r="AY1291" s="152" t="s">
        <v>185</v>
      </c>
    </row>
    <row r="1292" spans="2:51" s="15" customFormat="1">
      <c r="B1292" s="181"/>
      <c r="D1292" s="151" t="s">
        <v>193</v>
      </c>
      <c r="E1292" s="182" t="s">
        <v>1</v>
      </c>
      <c r="F1292" s="183" t="s">
        <v>281</v>
      </c>
      <c r="H1292" s="184">
        <v>113.754</v>
      </c>
      <c r="I1292" s="185"/>
      <c r="L1292" s="181"/>
      <c r="M1292" s="186"/>
      <c r="T1292" s="187"/>
      <c r="AT1292" s="182" t="s">
        <v>193</v>
      </c>
      <c r="AU1292" s="182" t="s">
        <v>92</v>
      </c>
      <c r="AV1292" s="15" t="s">
        <v>111</v>
      </c>
      <c r="AW1292" s="15" t="s">
        <v>32</v>
      </c>
      <c r="AX1292" s="15" t="s">
        <v>76</v>
      </c>
      <c r="AY1292" s="182" t="s">
        <v>185</v>
      </c>
    </row>
    <row r="1293" spans="2:51" s="13" customFormat="1">
      <c r="B1293" s="168"/>
      <c r="D1293" s="151" t="s">
        <v>193</v>
      </c>
      <c r="E1293" s="169" t="s">
        <v>1</v>
      </c>
      <c r="F1293" s="170" t="s">
        <v>1745</v>
      </c>
      <c r="H1293" s="169" t="s">
        <v>1</v>
      </c>
      <c r="I1293" s="171"/>
      <c r="L1293" s="168"/>
      <c r="M1293" s="172"/>
      <c r="T1293" s="173"/>
      <c r="AT1293" s="169" t="s">
        <v>193</v>
      </c>
      <c r="AU1293" s="169" t="s">
        <v>92</v>
      </c>
      <c r="AV1293" s="13" t="s">
        <v>84</v>
      </c>
      <c r="AW1293" s="13" t="s">
        <v>32</v>
      </c>
      <c r="AX1293" s="13" t="s">
        <v>76</v>
      </c>
      <c r="AY1293" s="169" t="s">
        <v>185</v>
      </c>
    </row>
    <row r="1294" spans="2:51" s="13" customFormat="1">
      <c r="B1294" s="168"/>
      <c r="D1294" s="151" t="s">
        <v>193</v>
      </c>
      <c r="E1294" s="169" t="s">
        <v>1</v>
      </c>
      <c r="F1294" s="170" t="s">
        <v>789</v>
      </c>
      <c r="H1294" s="169" t="s">
        <v>1</v>
      </c>
      <c r="I1294" s="171"/>
      <c r="L1294" s="168"/>
      <c r="M1294" s="172"/>
      <c r="T1294" s="173"/>
      <c r="AT1294" s="169" t="s">
        <v>193</v>
      </c>
      <c r="AU1294" s="169" t="s">
        <v>92</v>
      </c>
      <c r="AV1294" s="13" t="s">
        <v>84</v>
      </c>
      <c r="AW1294" s="13" t="s">
        <v>32</v>
      </c>
      <c r="AX1294" s="13" t="s">
        <v>76</v>
      </c>
      <c r="AY1294" s="169" t="s">
        <v>185</v>
      </c>
    </row>
    <row r="1295" spans="2:51" s="12" customFormat="1">
      <c r="B1295" s="150"/>
      <c r="D1295" s="151" t="s">
        <v>193</v>
      </c>
      <c r="E1295" s="152" t="s">
        <v>1</v>
      </c>
      <c r="F1295" s="153" t="s">
        <v>1741</v>
      </c>
      <c r="H1295" s="154">
        <v>8.6999999999999993</v>
      </c>
      <c r="I1295" s="155"/>
      <c r="L1295" s="150"/>
      <c r="M1295" s="156"/>
      <c r="T1295" s="157"/>
      <c r="AT1295" s="152" t="s">
        <v>193</v>
      </c>
      <c r="AU1295" s="152" t="s">
        <v>92</v>
      </c>
      <c r="AV1295" s="12" t="s">
        <v>92</v>
      </c>
      <c r="AW1295" s="12" t="s">
        <v>32</v>
      </c>
      <c r="AX1295" s="12" t="s">
        <v>76</v>
      </c>
      <c r="AY1295" s="152" t="s">
        <v>185</v>
      </c>
    </row>
    <row r="1296" spans="2:51" s="13" customFormat="1">
      <c r="B1296" s="168"/>
      <c r="D1296" s="151" t="s">
        <v>193</v>
      </c>
      <c r="E1296" s="169" t="s">
        <v>1</v>
      </c>
      <c r="F1296" s="170" t="s">
        <v>793</v>
      </c>
      <c r="H1296" s="169" t="s">
        <v>1</v>
      </c>
      <c r="I1296" s="171"/>
      <c r="L1296" s="168"/>
      <c r="M1296" s="172"/>
      <c r="T1296" s="173"/>
      <c r="AT1296" s="169" t="s">
        <v>193</v>
      </c>
      <c r="AU1296" s="169" t="s">
        <v>92</v>
      </c>
      <c r="AV1296" s="13" t="s">
        <v>84</v>
      </c>
      <c r="AW1296" s="13" t="s">
        <v>32</v>
      </c>
      <c r="AX1296" s="13" t="s">
        <v>76</v>
      </c>
      <c r="AY1296" s="169" t="s">
        <v>185</v>
      </c>
    </row>
    <row r="1297" spans="2:65" s="12" customFormat="1">
      <c r="B1297" s="150"/>
      <c r="D1297" s="151" t="s">
        <v>193</v>
      </c>
      <c r="E1297" s="152" t="s">
        <v>1</v>
      </c>
      <c r="F1297" s="153" t="s">
        <v>1743</v>
      </c>
      <c r="H1297" s="154">
        <v>67.5</v>
      </c>
      <c r="I1297" s="155"/>
      <c r="L1297" s="150"/>
      <c r="M1297" s="156"/>
      <c r="T1297" s="157"/>
      <c r="AT1297" s="152" t="s">
        <v>193</v>
      </c>
      <c r="AU1297" s="152" t="s">
        <v>92</v>
      </c>
      <c r="AV1297" s="12" t="s">
        <v>92</v>
      </c>
      <c r="AW1297" s="12" t="s">
        <v>32</v>
      </c>
      <c r="AX1297" s="12" t="s">
        <v>76</v>
      </c>
      <c r="AY1297" s="152" t="s">
        <v>185</v>
      </c>
    </row>
    <row r="1298" spans="2:65" s="15" customFormat="1">
      <c r="B1298" s="181"/>
      <c r="D1298" s="151" t="s">
        <v>193</v>
      </c>
      <c r="E1298" s="182" t="s">
        <v>1</v>
      </c>
      <c r="F1298" s="183" t="s">
        <v>281</v>
      </c>
      <c r="H1298" s="184">
        <v>76.2</v>
      </c>
      <c r="I1298" s="185"/>
      <c r="L1298" s="181"/>
      <c r="M1298" s="186"/>
      <c r="T1298" s="187"/>
      <c r="AT1298" s="182" t="s">
        <v>193</v>
      </c>
      <c r="AU1298" s="182" t="s">
        <v>92</v>
      </c>
      <c r="AV1298" s="15" t="s">
        <v>111</v>
      </c>
      <c r="AW1298" s="15" t="s">
        <v>32</v>
      </c>
      <c r="AX1298" s="15" t="s">
        <v>76</v>
      </c>
      <c r="AY1298" s="182" t="s">
        <v>185</v>
      </c>
    </row>
    <row r="1299" spans="2:65" s="13" customFormat="1">
      <c r="B1299" s="168"/>
      <c r="D1299" s="151" t="s">
        <v>193</v>
      </c>
      <c r="E1299" s="169" t="s">
        <v>1</v>
      </c>
      <c r="F1299" s="170" t="s">
        <v>1746</v>
      </c>
      <c r="H1299" s="169" t="s">
        <v>1</v>
      </c>
      <c r="I1299" s="171"/>
      <c r="L1299" s="168"/>
      <c r="M1299" s="172"/>
      <c r="T1299" s="173"/>
      <c r="AT1299" s="169" t="s">
        <v>193</v>
      </c>
      <c r="AU1299" s="169" t="s">
        <v>92</v>
      </c>
      <c r="AV1299" s="13" t="s">
        <v>84</v>
      </c>
      <c r="AW1299" s="13" t="s">
        <v>32</v>
      </c>
      <c r="AX1299" s="13" t="s">
        <v>76</v>
      </c>
      <c r="AY1299" s="169" t="s">
        <v>185</v>
      </c>
    </row>
    <row r="1300" spans="2:65" s="13" customFormat="1">
      <c r="B1300" s="168"/>
      <c r="D1300" s="151" t="s">
        <v>193</v>
      </c>
      <c r="E1300" s="169" t="s">
        <v>1</v>
      </c>
      <c r="F1300" s="170" t="s">
        <v>895</v>
      </c>
      <c r="H1300" s="169" t="s">
        <v>1</v>
      </c>
      <c r="I1300" s="171"/>
      <c r="L1300" s="168"/>
      <c r="M1300" s="172"/>
      <c r="T1300" s="173"/>
      <c r="AT1300" s="169" t="s">
        <v>193</v>
      </c>
      <c r="AU1300" s="169" t="s">
        <v>92</v>
      </c>
      <c r="AV1300" s="13" t="s">
        <v>84</v>
      </c>
      <c r="AW1300" s="13" t="s">
        <v>32</v>
      </c>
      <c r="AX1300" s="13" t="s">
        <v>76</v>
      </c>
      <c r="AY1300" s="169" t="s">
        <v>185</v>
      </c>
    </row>
    <row r="1301" spans="2:65" s="12" customFormat="1">
      <c r="B1301" s="150"/>
      <c r="D1301" s="151" t="s">
        <v>193</v>
      </c>
      <c r="E1301" s="152" t="s">
        <v>1</v>
      </c>
      <c r="F1301" s="153" t="s">
        <v>896</v>
      </c>
      <c r="H1301" s="154">
        <v>396.54599999999999</v>
      </c>
      <c r="I1301" s="155"/>
      <c r="L1301" s="150"/>
      <c r="M1301" s="156"/>
      <c r="T1301" s="157"/>
      <c r="AT1301" s="152" t="s">
        <v>193</v>
      </c>
      <c r="AU1301" s="152" t="s">
        <v>92</v>
      </c>
      <c r="AV1301" s="12" t="s">
        <v>92</v>
      </c>
      <c r="AW1301" s="12" t="s">
        <v>32</v>
      </c>
      <c r="AX1301" s="12" t="s">
        <v>76</v>
      </c>
      <c r="AY1301" s="152" t="s">
        <v>185</v>
      </c>
    </row>
    <row r="1302" spans="2:65" s="15" customFormat="1">
      <c r="B1302" s="181"/>
      <c r="D1302" s="151" t="s">
        <v>193</v>
      </c>
      <c r="E1302" s="182" t="s">
        <v>1</v>
      </c>
      <c r="F1302" s="183" t="s">
        <v>281</v>
      </c>
      <c r="H1302" s="184">
        <v>396.54599999999999</v>
      </c>
      <c r="I1302" s="185"/>
      <c r="L1302" s="181"/>
      <c r="M1302" s="186"/>
      <c r="T1302" s="187"/>
      <c r="AT1302" s="182" t="s">
        <v>193</v>
      </c>
      <c r="AU1302" s="182" t="s">
        <v>92</v>
      </c>
      <c r="AV1302" s="15" t="s">
        <v>111</v>
      </c>
      <c r="AW1302" s="15" t="s">
        <v>32</v>
      </c>
      <c r="AX1302" s="15" t="s">
        <v>76</v>
      </c>
      <c r="AY1302" s="182" t="s">
        <v>185</v>
      </c>
    </row>
    <row r="1303" spans="2:65" s="14" customFormat="1">
      <c r="B1303" s="174"/>
      <c r="D1303" s="151" t="s">
        <v>193</v>
      </c>
      <c r="E1303" s="175" t="s">
        <v>1</v>
      </c>
      <c r="F1303" s="176" t="s">
        <v>265</v>
      </c>
      <c r="H1303" s="177">
        <v>1322.1</v>
      </c>
      <c r="I1303" s="178"/>
      <c r="L1303" s="174"/>
      <c r="M1303" s="179"/>
      <c r="T1303" s="180"/>
      <c r="AT1303" s="175" t="s">
        <v>193</v>
      </c>
      <c r="AU1303" s="175" t="s">
        <v>92</v>
      </c>
      <c r="AV1303" s="14" t="s">
        <v>191</v>
      </c>
      <c r="AW1303" s="14" t="s">
        <v>32</v>
      </c>
      <c r="AX1303" s="14" t="s">
        <v>84</v>
      </c>
      <c r="AY1303" s="175" t="s">
        <v>185</v>
      </c>
    </row>
    <row r="1304" spans="2:65" s="1" customFormat="1" ht="24.2" customHeight="1">
      <c r="B1304" s="136"/>
      <c r="C1304" s="158" t="s">
        <v>1747</v>
      </c>
      <c r="D1304" s="158" t="s">
        <v>231</v>
      </c>
      <c r="E1304" s="159" t="s">
        <v>1748</v>
      </c>
      <c r="F1304" s="160" t="s">
        <v>1749</v>
      </c>
      <c r="G1304" s="161" t="s">
        <v>190</v>
      </c>
      <c r="H1304" s="162">
        <v>5.25</v>
      </c>
      <c r="I1304" s="163"/>
      <c r="J1304" s="164">
        <f>ROUND(I1304*H1304,2)</f>
        <v>0</v>
      </c>
      <c r="K1304" s="160" t="s">
        <v>198</v>
      </c>
      <c r="L1304" s="165"/>
      <c r="M1304" s="166" t="s">
        <v>1</v>
      </c>
      <c r="N1304" s="167" t="s">
        <v>42</v>
      </c>
      <c r="P1304" s="146">
        <f>O1304*H1304</f>
        <v>0</v>
      </c>
      <c r="Q1304" s="146">
        <v>3.0000000000000001E-3</v>
      </c>
      <c r="R1304" s="146">
        <f>Q1304*H1304</f>
        <v>1.575E-2</v>
      </c>
      <c r="S1304" s="146">
        <v>0</v>
      </c>
      <c r="T1304" s="147">
        <f>S1304*H1304</f>
        <v>0</v>
      </c>
      <c r="AR1304" s="148" t="s">
        <v>394</v>
      </c>
      <c r="AT1304" s="148" t="s">
        <v>231</v>
      </c>
      <c r="AU1304" s="148" t="s">
        <v>92</v>
      </c>
      <c r="AY1304" s="17" t="s">
        <v>185</v>
      </c>
      <c r="BE1304" s="149">
        <f>IF(N1304="základní",J1304,0)</f>
        <v>0</v>
      </c>
      <c r="BF1304" s="149">
        <f>IF(N1304="snížená",J1304,0)</f>
        <v>0</v>
      </c>
      <c r="BG1304" s="149">
        <f>IF(N1304="zákl. přenesená",J1304,0)</f>
        <v>0</v>
      </c>
      <c r="BH1304" s="149">
        <f>IF(N1304="sníž. přenesená",J1304,0)</f>
        <v>0</v>
      </c>
      <c r="BI1304" s="149">
        <f>IF(N1304="nulová",J1304,0)</f>
        <v>0</v>
      </c>
      <c r="BJ1304" s="17" t="s">
        <v>92</v>
      </c>
      <c r="BK1304" s="149">
        <f>ROUND(I1304*H1304,2)</f>
        <v>0</v>
      </c>
      <c r="BL1304" s="17" t="s">
        <v>289</v>
      </c>
      <c r="BM1304" s="148" t="s">
        <v>1750</v>
      </c>
    </row>
    <row r="1305" spans="2:65" s="12" customFormat="1">
      <c r="B1305" s="150"/>
      <c r="D1305" s="151" t="s">
        <v>193</v>
      </c>
      <c r="F1305" s="153" t="s">
        <v>1751</v>
      </c>
      <c r="H1305" s="154">
        <v>5.25</v>
      </c>
      <c r="I1305" s="155"/>
      <c r="L1305" s="150"/>
      <c r="M1305" s="156"/>
      <c r="T1305" s="157"/>
      <c r="AT1305" s="152" t="s">
        <v>193</v>
      </c>
      <c r="AU1305" s="152" t="s">
        <v>92</v>
      </c>
      <c r="AV1305" s="12" t="s">
        <v>92</v>
      </c>
      <c r="AW1305" s="12" t="s">
        <v>3</v>
      </c>
      <c r="AX1305" s="12" t="s">
        <v>84</v>
      </c>
      <c r="AY1305" s="152" t="s">
        <v>185</v>
      </c>
    </row>
    <row r="1306" spans="2:65" s="1" customFormat="1" ht="24.2" customHeight="1">
      <c r="B1306" s="136"/>
      <c r="C1306" s="158" t="s">
        <v>1752</v>
      </c>
      <c r="D1306" s="158" t="s">
        <v>231</v>
      </c>
      <c r="E1306" s="159" t="s">
        <v>1753</v>
      </c>
      <c r="F1306" s="160" t="s">
        <v>1754</v>
      </c>
      <c r="G1306" s="161" t="s">
        <v>190</v>
      </c>
      <c r="H1306" s="162">
        <v>83.82</v>
      </c>
      <c r="I1306" s="163"/>
      <c r="J1306" s="164">
        <f>ROUND(I1306*H1306,2)</f>
        <v>0</v>
      </c>
      <c r="K1306" s="160" t="s">
        <v>198</v>
      </c>
      <c r="L1306" s="165"/>
      <c r="M1306" s="166" t="s">
        <v>1</v>
      </c>
      <c r="N1306" s="167" t="s">
        <v>42</v>
      </c>
      <c r="P1306" s="146">
        <f>O1306*H1306</f>
        <v>0</v>
      </c>
      <c r="Q1306" s="146">
        <v>1.8E-3</v>
      </c>
      <c r="R1306" s="146">
        <f>Q1306*H1306</f>
        <v>0.15087599999999998</v>
      </c>
      <c r="S1306" s="146">
        <v>0</v>
      </c>
      <c r="T1306" s="147">
        <f>S1306*H1306</f>
        <v>0</v>
      </c>
      <c r="AR1306" s="148" t="s">
        <v>394</v>
      </c>
      <c r="AT1306" s="148" t="s">
        <v>231</v>
      </c>
      <c r="AU1306" s="148" t="s">
        <v>92</v>
      </c>
      <c r="AY1306" s="17" t="s">
        <v>185</v>
      </c>
      <c r="BE1306" s="149">
        <f>IF(N1306="základní",J1306,0)</f>
        <v>0</v>
      </c>
      <c r="BF1306" s="149">
        <f>IF(N1306="snížená",J1306,0)</f>
        <v>0</v>
      </c>
      <c r="BG1306" s="149">
        <f>IF(N1306="zákl. přenesená",J1306,0)</f>
        <v>0</v>
      </c>
      <c r="BH1306" s="149">
        <f>IF(N1306="sníž. přenesená",J1306,0)</f>
        <v>0</v>
      </c>
      <c r="BI1306" s="149">
        <f>IF(N1306="nulová",J1306,0)</f>
        <v>0</v>
      </c>
      <c r="BJ1306" s="17" t="s">
        <v>92</v>
      </c>
      <c r="BK1306" s="149">
        <f>ROUND(I1306*H1306,2)</f>
        <v>0</v>
      </c>
      <c r="BL1306" s="17" t="s">
        <v>289</v>
      </c>
      <c r="BM1306" s="148" t="s">
        <v>1755</v>
      </c>
    </row>
    <row r="1307" spans="2:65" s="12" customFormat="1">
      <c r="B1307" s="150"/>
      <c r="D1307" s="151" t="s">
        <v>193</v>
      </c>
      <c r="F1307" s="153" t="s">
        <v>1756</v>
      </c>
      <c r="H1307" s="154">
        <v>83.82</v>
      </c>
      <c r="I1307" s="155"/>
      <c r="L1307" s="150"/>
      <c r="M1307" s="156"/>
      <c r="T1307" s="157"/>
      <c r="AT1307" s="152" t="s">
        <v>193</v>
      </c>
      <c r="AU1307" s="152" t="s">
        <v>92</v>
      </c>
      <c r="AV1307" s="12" t="s">
        <v>92</v>
      </c>
      <c r="AW1307" s="12" t="s">
        <v>3</v>
      </c>
      <c r="AX1307" s="12" t="s">
        <v>84</v>
      </c>
      <c r="AY1307" s="152" t="s">
        <v>185</v>
      </c>
    </row>
    <row r="1308" spans="2:65" s="1" customFormat="1" ht="24.2" customHeight="1">
      <c r="B1308" s="136"/>
      <c r="C1308" s="158" t="s">
        <v>1757</v>
      </c>
      <c r="D1308" s="158" t="s">
        <v>231</v>
      </c>
      <c r="E1308" s="159" t="s">
        <v>1758</v>
      </c>
      <c r="F1308" s="160" t="s">
        <v>1759</v>
      </c>
      <c r="G1308" s="161" t="s">
        <v>190</v>
      </c>
      <c r="H1308" s="162">
        <v>436.20100000000002</v>
      </c>
      <c r="I1308" s="163"/>
      <c r="J1308" s="164">
        <f>ROUND(I1308*H1308,2)</f>
        <v>0</v>
      </c>
      <c r="K1308" s="160" t="s">
        <v>198</v>
      </c>
      <c r="L1308" s="165"/>
      <c r="M1308" s="166" t="s">
        <v>1</v>
      </c>
      <c r="N1308" s="167" t="s">
        <v>42</v>
      </c>
      <c r="P1308" s="146">
        <f>O1308*H1308</f>
        <v>0</v>
      </c>
      <c r="Q1308" s="146">
        <v>2.3999999999999998E-3</v>
      </c>
      <c r="R1308" s="146">
        <f>Q1308*H1308</f>
        <v>1.0468823999999999</v>
      </c>
      <c r="S1308" s="146">
        <v>0</v>
      </c>
      <c r="T1308" s="147">
        <f>S1308*H1308</f>
        <v>0</v>
      </c>
      <c r="AR1308" s="148" t="s">
        <v>394</v>
      </c>
      <c r="AT1308" s="148" t="s">
        <v>231</v>
      </c>
      <c r="AU1308" s="148" t="s">
        <v>92</v>
      </c>
      <c r="AY1308" s="17" t="s">
        <v>185</v>
      </c>
      <c r="BE1308" s="149">
        <f>IF(N1308="základní",J1308,0)</f>
        <v>0</v>
      </c>
      <c r="BF1308" s="149">
        <f>IF(N1308="snížená",J1308,0)</f>
        <v>0</v>
      </c>
      <c r="BG1308" s="149">
        <f>IF(N1308="zákl. přenesená",J1308,0)</f>
        <v>0</v>
      </c>
      <c r="BH1308" s="149">
        <f>IF(N1308="sníž. přenesená",J1308,0)</f>
        <v>0</v>
      </c>
      <c r="BI1308" s="149">
        <f>IF(N1308="nulová",J1308,0)</f>
        <v>0</v>
      </c>
      <c r="BJ1308" s="17" t="s">
        <v>92</v>
      </c>
      <c r="BK1308" s="149">
        <f>ROUND(I1308*H1308,2)</f>
        <v>0</v>
      </c>
      <c r="BL1308" s="17" t="s">
        <v>289</v>
      </c>
      <c r="BM1308" s="148" t="s">
        <v>1760</v>
      </c>
    </row>
    <row r="1309" spans="2:65" s="12" customFormat="1">
      <c r="B1309" s="150"/>
      <c r="D1309" s="151" t="s">
        <v>193</v>
      </c>
      <c r="F1309" s="153" t="s">
        <v>1761</v>
      </c>
      <c r="H1309" s="154">
        <v>436.20100000000002</v>
      </c>
      <c r="I1309" s="155"/>
      <c r="L1309" s="150"/>
      <c r="M1309" s="156"/>
      <c r="T1309" s="157"/>
      <c r="AT1309" s="152" t="s">
        <v>193</v>
      </c>
      <c r="AU1309" s="152" t="s">
        <v>92</v>
      </c>
      <c r="AV1309" s="12" t="s">
        <v>92</v>
      </c>
      <c r="AW1309" s="12" t="s">
        <v>3</v>
      </c>
      <c r="AX1309" s="12" t="s">
        <v>84</v>
      </c>
      <c r="AY1309" s="152" t="s">
        <v>185</v>
      </c>
    </row>
    <row r="1310" spans="2:65" s="1" customFormat="1" ht="33" customHeight="1">
      <c r="B1310" s="136"/>
      <c r="C1310" s="158" t="s">
        <v>1762</v>
      </c>
      <c r="D1310" s="158" t="s">
        <v>231</v>
      </c>
      <c r="E1310" s="159" t="s">
        <v>1763</v>
      </c>
      <c r="F1310" s="160" t="s">
        <v>1764</v>
      </c>
      <c r="G1310" s="161" t="s">
        <v>190</v>
      </c>
      <c r="H1310" s="162">
        <v>234.08</v>
      </c>
      <c r="I1310" s="163"/>
      <c r="J1310" s="164">
        <f>ROUND(I1310*H1310,2)</f>
        <v>0</v>
      </c>
      <c r="K1310" s="160" t="s">
        <v>198</v>
      </c>
      <c r="L1310" s="165"/>
      <c r="M1310" s="166" t="s">
        <v>1</v>
      </c>
      <c r="N1310" s="167" t="s">
        <v>42</v>
      </c>
      <c r="P1310" s="146">
        <f>O1310*H1310</f>
        <v>0</v>
      </c>
      <c r="Q1310" s="146">
        <v>3.8999999999999999E-4</v>
      </c>
      <c r="R1310" s="146">
        <f>Q1310*H1310</f>
        <v>9.1291200000000003E-2</v>
      </c>
      <c r="S1310" s="146">
        <v>0</v>
      </c>
      <c r="T1310" s="147">
        <f>S1310*H1310</f>
        <v>0</v>
      </c>
      <c r="AR1310" s="148" t="s">
        <v>394</v>
      </c>
      <c r="AT1310" s="148" t="s">
        <v>231</v>
      </c>
      <c r="AU1310" s="148" t="s">
        <v>92</v>
      </c>
      <c r="AY1310" s="17" t="s">
        <v>185</v>
      </c>
      <c r="BE1310" s="149">
        <f>IF(N1310="základní",J1310,0)</f>
        <v>0</v>
      </c>
      <c r="BF1310" s="149">
        <f>IF(N1310="snížená",J1310,0)</f>
        <v>0</v>
      </c>
      <c r="BG1310" s="149">
        <f>IF(N1310="zákl. přenesená",J1310,0)</f>
        <v>0</v>
      </c>
      <c r="BH1310" s="149">
        <f>IF(N1310="sníž. přenesená",J1310,0)</f>
        <v>0</v>
      </c>
      <c r="BI1310" s="149">
        <f>IF(N1310="nulová",J1310,0)</f>
        <v>0</v>
      </c>
      <c r="BJ1310" s="17" t="s">
        <v>92</v>
      </c>
      <c r="BK1310" s="149">
        <f>ROUND(I1310*H1310,2)</f>
        <v>0</v>
      </c>
      <c r="BL1310" s="17" t="s">
        <v>289</v>
      </c>
      <c r="BM1310" s="148" t="s">
        <v>1765</v>
      </c>
    </row>
    <row r="1311" spans="2:65" s="12" customFormat="1">
      <c r="B1311" s="150"/>
      <c r="D1311" s="151" t="s">
        <v>193</v>
      </c>
      <c r="F1311" s="153" t="s">
        <v>1766</v>
      </c>
      <c r="H1311" s="154">
        <v>234.08</v>
      </c>
      <c r="I1311" s="155"/>
      <c r="L1311" s="150"/>
      <c r="M1311" s="156"/>
      <c r="T1311" s="157"/>
      <c r="AT1311" s="152" t="s">
        <v>193</v>
      </c>
      <c r="AU1311" s="152" t="s">
        <v>92</v>
      </c>
      <c r="AV1311" s="12" t="s">
        <v>92</v>
      </c>
      <c r="AW1311" s="12" t="s">
        <v>3</v>
      </c>
      <c r="AX1311" s="12" t="s">
        <v>84</v>
      </c>
      <c r="AY1311" s="152" t="s">
        <v>185</v>
      </c>
    </row>
    <row r="1312" spans="2:65" s="1" customFormat="1" ht="24.2" customHeight="1">
      <c r="B1312" s="136"/>
      <c r="C1312" s="158" t="s">
        <v>1767</v>
      </c>
      <c r="D1312" s="158" t="s">
        <v>231</v>
      </c>
      <c r="E1312" s="159" t="s">
        <v>1768</v>
      </c>
      <c r="F1312" s="160" t="s">
        <v>1769</v>
      </c>
      <c r="G1312" s="161" t="s">
        <v>190</v>
      </c>
      <c r="H1312" s="162">
        <v>311.63</v>
      </c>
      <c r="I1312" s="163"/>
      <c r="J1312" s="164">
        <f>ROUND(I1312*H1312,2)</f>
        <v>0</v>
      </c>
      <c r="K1312" s="160" t="s">
        <v>198</v>
      </c>
      <c r="L1312" s="165"/>
      <c r="M1312" s="166" t="s">
        <v>1</v>
      </c>
      <c r="N1312" s="167" t="s">
        <v>42</v>
      </c>
      <c r="P1312" s="146">
        <f>O1312*H1312</f>
        <v>0</v>
      </c>
      <c r="Q1312" s="146">
        <v>6.0000000000000001E-3</v>
      </c>
      <c r="R1312" s="146">
        <f>Q1312*H1312</f>
        <v>1.86978</v>
      </c>
      <c r="S1312" s="146">
        <v>0</v>
      </c>
      <c r="T1312" s="147">
        <f>S1312*H1312</f>
        <v>0</v>
      </c>
      <c r="AR1312" s="148" t="s">
        <v>394</v>
      </c>
      <c r="AT1312" s="148" t="s">
        <v>231</v>
      </c>
      <c r="AU1312" s="148" t="s">
        <v>92</v>
      </c>
      <c r="AY1312" s="17" t="s">
        <v>185</v>
      </c>
      <c r="BE1312" s="149">
        <f>IF(N1312="základní",J1312,0)</f>
        <v>0</v>
      </c>
      <c r="BF1312" s="149">
        <f>IF(N1312="snížená",J1312,0)</f>
        <v>0</v>
      </c>
      <c r="BG1312" s="149">
        <f>IF(N1312="zákl. přenesená",J1312,0)</f>
        <v>0</v>
      </c>
      <c r="BH1312" s="149">
        <f>IF(N1312="sníž. přenesená",J1312,0)</f>
        <v>0</v>
      </c>
      <c r="BI1312" s="149">
        <f>IF(N1312="nulová",J1312,0)</f>
        <v>0</v>
      </c>
      <c r="BJ1312" s="17" t="s">
        <v>92</v>
      </c>
      <c r="BK1312" s="149">
        <f>ROUND(I1312*H1312,2)</f>
        <v>0</v>
      </c>
      <c r="BL1312" s="17" t="s">
        <v>289</v>
      </c>
      <c r="BM1312" s="148" t="s">
        <v>1770</v>
      </c>
    </row>
    <row r="1313" spans="2:65" s="12" customFormat="1">
      <c r="B1313" s="150"/>
      <c r="D1313" s="151" t="s">
        <v>193</v>
      </c>
      <c r="F1313" s="153" t="s">
        <v>1771</v>
      </c>
      <c r="H1313" s="154">
        <v>311.63</v>
      </c>
      <c r="I1313" s="155"/>
      <c r="L1313" s="150"/>
      <c r="M1313" s="156"/>
      <c r="T1313" s="157"/>
      <c r="AT1313" s="152" t="s">
        <v>193</v>
      </c>
      <c r="AU1313" s="152" t="s">
        <v>92</v>
      </c>
      <c r="AV1313" s="12" t="s">
        <v>92</v>
      </c>
      <c r="AW1313" s="12" t="s">
        <v>3</v>
      </c>
      <c r="AX1313" s="12" t="s">
        <v>84</v>
      </c>
      <c r="AY1313" s="152" t="s">
        <v>185</v>
      </c>
    </row>
    <row r="1314" spans="2:65" s="1" customFormat="1" ht="24.2" customHeight="1">
      <c r="B1314" s="136"/>
      <c r="C1314" s="158" t="s">
        <v>1772</v>
      </c>
      <c r="D1314" s="158" t="s">
        <v>231</v>
      </c>
      <c r="E1314" s="159" t="s">
        <v>1773</v>
      </c>
      <c r="F1314" s="160" t="s">
        <v>1774</v>
      </c>
      <c r="G1314" s="161" t="s">
        <v>190</v>
      </c>
      <c r="H1314" s="162">
        <v>125.129</v>
      </c>
      <c r="I1314" s="163"/>
      <c r="J1314" s="164">
        <f>ROUND(I1314*H1314,2)</f>
        <v>0</v>
      </c>
      <c r="K1314" s="160" t="s">
        <v>198</v>
      </c>
      <c r="L1314" s="165"/>
      <c r="M1314" s="166" t="s">
        <v>1</v>
      </c>
      <c r="N1314" s="167" t="s">
        <v>42</v>
      </c>
      <c r="P1314" s="146">
        <f>O1314*H1314</f>
        <v>0</v>
      </c>
      <c r="Q1314" s="146">
        <v>2.3999999999999998E-3</v>
      </c>
      <c r="R1314" s="146">
        <f>Q1314*H1314</f>
        <v>0.30030960000000001</v>
      </c>
      <c r="S1314" s="146">
        <v>0</v>
      </c>
      <c r="T1314" s="147">
        <f>S1314*H1314</f>
        <v>0</v>
      </c>
      <c r="AR1314" s="148" t="s">
        <v>394</v>
      </c>
      <c r="AT1314" s="148" t="s">
        <v>231</v>
      </c>
      <c r="AU1314" s="148" t="s">
        <v>92</v>
      </c>
      <c r="AY1314" s="17" t="s">
        <v>185</v>
      </c>
      <c r="BE1314" s="149">
        <f>IF(N1314="základní",J1314,0)</f>
        <v>0</v>
      </c>
      <c r="BF1314" s="149">
        <f>IF(N1314="snížená",J1314,0)</f>
        <v>0</v>
      </c>
      <c r="BG1314" s="149">
        <f>IF(N1314="zákl. přenesená",J1314,0)</f>
        <v>0</v>
      </c>
      <c r="BH1314" s="149">
        <f>IF(N1314="sníž. přenesená",J1314,0)</f>
        <v>0</v>
      </c>
      <c r="BI1314" s="149">
        <f>IF(N1314="nulová",J1314,0)</f>
        <v>0</v>
      </c>
      <c r="BJ1314" s="17" t="s">
        <v>92</v>
      </c>
      <c r="BK1314" s="149">
        <f>ROUND(I1314*H1314,2)</f>
        <v>0</v>
      </c>
      <c r="BL1314" s="17" t="s">
        <v>289</v>
      </c>
      <c r="BM1314" s="148" t="s">
        <v>1775</v>
      </c>
    </row>
    <row r="1315" spans="2:65" s="12" customFormat="1">
      <c r="B1315" s="150"/>
      <c r="D1315" s="151" t="s">
        <v>193</v>
      </c>
      <c r="F1315" s="153" t="s">
        <v>1776</v>
      </c>
      <c r="H1315" s="154">
        <v>125.129</v>
      </c>
      <c r="I1315" s="155"/>
      <c r="L1315" s="150"/>
      <c r="M1315" s="156"/>
      <c r="T1315" s="157"/>
      <c r="AT1315" s="152" t="s">
        <v>193</v>
      </c>
      <c r="AU1315" s="152" t="s">
        <v>92</v>
      </c>
      <c r="AV1315" s="12" t="s">
        <v>92</v>
      </c>
      <c r="AW1315" s="12" t="s">
        <v>3</v>
      </c>
      <c r="AX1315" s="12" t="s">
        <v>84</v>
      </c>
      <c r="AY1315" s="152" t="s">
        <v>185</v>
      </c>
    </row>
    <row r="1316" spans="2:65" s="1" customFormat="1" ht="24.2" customHeight="1">
      <c r="B1316" s="136"/>
      <c r="C1316" s="158" t="s">
        <v>1777</v>
      </c>
      <c r="D1316" s="158" t="s">
        <v>231</v>
      </c>
      <c r="E1316" s="159" t="s">
        <v>1778</v>
      </c>
      <c r="F1316" s="160" t="s">
        <v>1779</v>
      </c>
      <c r="G1316" s="161" t="s">
        <v>190</v>
      </c>
      <c r="H1316" s="162">
        <v>50.93</v>
      </c>
      <c r="I1316" s="163"/>
      <c r="J1316" s="164">
        <f>ROUND(I1316*H1316,2)</f>
        <v>0</v>
      </c>
      <c r="K1316" s="160" t="s">
        <v>198</v>
      </c>
      <c r="L1316" s="165"/>
      <c r="M1316" s="166" t="s">
        <v>1</v>
      </c>
      <c r="N1316" s="167" t="s">
        <v>42</v>
      </c>
      <c r="P1316" s="146">
        <f>O1316*H1316</f>
        <v>0</v>
      </c>
      <c r="Q1316" s="146">
        <v>1.1999999999999999E-3</v>
      </c>
      <c r="R1316" s="146">
        <f>Q1316*H1316</f>
        <v>6.1115999999999997E-2</v>
      </c>
      <c r="S1316" s="146">
        <v>0</v>
      </c>
      <c r="T1316" s="147">
        <f>S1316*H1316</f>
        <v>0</v>
      </c>
      <c r="AR1316" s="148" t="s">
        <v>394</v>
      </c>
      <c r="AT1316" s="148" t="s">
        <v>231</v>
      </c>
      <c r="AU1316" s="148" t="s">
        <v>92</v>
      </c>
      <c r="AY1316" s="17" t="s">
        <v>185</v>
      </c>
      <c r="BE1316" s="149">
        <f>IF(N1316="základní",J1316,0)</f>
        <v>0</v>
      </c>
      <c r="BF1316" s="149">
        <f>IF(N1316="snížená",J1316,0)</f>
        <v>0</v>
      </c>
      <c r="BG1316" s="149">
        <f>IF(N1316="zákl. přenesená",J1316,0)</f>
        <v>0</v>
      </c>
      <c r="BH1316" s="149">
        <f>IF(N1316="sníž. přenesená",J1316,0)</f>
        <v>0</v>
      </c>
      <c r="BI1316" s="149">
        <f>IF(N1316="nulová",J1316,0)</f>
        <v>0</v>
      </c>
      <c r="BJ1316" s="17" t="s">
        <v>92</v>
      </c>
      <c r="BK1316" s="149">
        <f>ROUND(I1316*H1316,2)</f>
        <v>0</v>
      </c>
      <c r="BL1316" s="17" t="s">
        <v>289</v>
      </c>
      <c r="BM1316" s="148" t="s">
        <v>1780</v>
      </c>
    </row>
    <row r="1317" spans="2:65" s="12" customFormat="1">
      <c r="B1317" s="150"/>
      <c r="D1317" s="151" t="s">
        <v>193</v>
      </c>
      <c r="F1317" s="153" t="s">
        <v>1781</v>
      </c>
      <c r="H1317" s="154">
        <v>50.93</v>
      </c>
      <c r="I1317" s="155"/>
      <c r="L1317" s="150"/>
      <c r="M1317" s="156"/>
      <c r="T1317" s="157"/>
      <c r="AT1317" s="152" t="s">
        <v>193</v>
      </c>
      <c r="AU1317" s="152" t="s">
        <v>92</v>
      </c>
      <c r="AV1317" s="12" t="s">
        <v>92</v>
      </c>
      <c r="AW1317" s="12" t="s">
        <v>3</v>
      </c>
      <c r="AX1317" s="12" t="s">
        <v>84</v>
      </c>
      <c r="AY1317" s="152" t="s">
        <v>185</v>
      </c>
    </row>
    <row r="1318" spans="2:65" s="1" customFormat="1" ht="33" customHeight="1">
      <c r="B1318" s="136"/>
      <c r="C1318" s="158" t="s">
        <v>1782</v>
      </c>
      <c r="D1318" s="158" t="s">
        <v>231</v>
      </c>
      <c r="E1318" s="159" t="s">
        <v>1783</v>
      </c>
      <c r="F1318" s="160" t="s">
        <v>1784</v>
      </c>
      <c r="G1318" s="161" t="s">
        <v>190</v>
      </c>
      <c r="H1318" s="162">
        <v>207.02</v>
      </c>
      <c r="I1318" s="163"/>
      <c r="J1318" s="164">
        <f>ROUND(I1318*H1318,2)</f>
        <v>0</v>
      </c>
      <c r="K1318" s="160" t="s">
        <v>198</v>
      </c>
      <c r="L1318" s="165"/>
      <c r="M1318" s="166" t="s">
        <v>1</v>
      </c>
      <c r="N1318" s="167" t="s">
        <v>42</v>
      </c>
      <c r="P1318" s="146">
        <f>O1318*H1318</f>
        <v>0</v>
      </c>
      <c r="Q1318" s="146">
        <v>5.1999999999999995E-4</v>
      </c>
      <c r="R1318" s="146">
        <f>Q1318*H1318</f>
        <v>0.10765039999999999</v>
      </c>
      <c r="S1318" s="146">
        <v>0</v>
      </c>
      <c r="T1318" s="147">
        <f>S1318*H1318</f>
        <v>0</v>
      </c>
      <c r="AR1318" s="148" t="s">
        <v>394</v>
      </c>
      <c r="AT1318" s="148" t="s">
        <v>231</v>
      </c>
      <c r="AU1318" s="148" t="s">
        <v>92</v>
      </c>
      <c r="AY1318" s="17" t="s">
        <v>185</v>
      </c>
      <c r="BE1318" s="149">
        <f>IF(N1318="základní",J1318,0)</f>
        <v>0</v>
      </c>
      <c r="BF1318" s="149">
        <f>IF(N1318="snížená",J1318,0)</f>
        <v>0</v>
      </c>
      <c r="BG1318" s="149">
        <f>IF(N1318="zákl. přenesená",J1318,0)</f>
        <v>0</v>
      </c>
      <c r="BH1318" s="149">
        <f>IF(N1318="sníž. přenesená",J1318,0)</f>
        <v>0</v>
      </c>
      <c r="BI1318" s="149">
        <f>IF(N1318="nulová",J1318,0)</f>
        <v>0</v>
      </c>
      <c r="BJ1318" s="17" t="s">
        <v>92</v>
      </c>
      <c r="BK1318" s="149">
        <f>ROUND(I1318*H1318,2)</f>
        <v>0</v>
      </c>
      <c r="BL1318" s="17" t="s">
        <v>289</v>
      </c>
      <c r="BM1318" s="148" t="s">
        <v>1785</v>
      </c>
    </row>
    <row r="1319" spans="2:65" s="12" customFormat="1">
      <c r="B1319" s="150"/>
      <c r="D1319" s="151" t="s">
        <v>193</v>
      </c>
      <c r="F1319" s="153" t="s">
        <v>1786</v>
      </c>
      <c r="H1319" s="154">
        <v>207.02</v>
      </c>
      <c r="I1319" s="155"/>
      <c r="L1319" s="150"/>
      <c r="M1319" s="156"/>
      <c r="T1319" s="157"/>
      <c r="AT1319" s="152" t="s">
        <v>193</v>
      </c>
      <c r="AU1319" s="152" t="s">
        <v>92</v>
      </c>
      <c r="AV1319" s="12" t="s">
        <v>92</v>
      </c>
      <c r="AW1319" s="12" t="s">
        <v>3</v>
      </c>
      <c r="AX1319" s="12" t="s">
        <v>84</v>
      </c>
      <c r="AY1319" s="152" t="s">
        <v>185</v>
      </c>
    </row>
    <row r="1320" spans="2:65" s="1" customFormat="1" ht="24.2" customHeight="1">
      <c r="B1320" s="136"/>
      <c r="C1320" s="137" t="s">
        <v>1787</v>
      </c>
      <c r="D1320" s="137" t="s">
        <v>187</v>
      </c>
      <c r="E1320" s="138" t="s">
        <v>1788</v>
      </c>
      <c r="F1320" s="139" t="s">
        <v>1789</v>
      </c>
      <c r="G1320" s="140" t="s">
        <v>190</v>
      </c>
      <c r="H1320" s="141">
        <v>493.99799999999999</v>
      </c>
      <c r="I1320" s="142"/>
      <c r="J1320" s="143">
        <f>ROUND(I1320*H1320,2)</f>
        <v>0</v>
      </c>
      <c r="K1320" s="139" t="s">
        <v>198</v>
      </c>
      <c r="L1320" s="32"/>
      <c r="M1320" s="144" t="s">
        <v>1</v>
      </c>
      <c r="N1320" s="145" t="s">
        <v>42</v>
      </c>
      <c r="P1320" s="146">
        <f>O1320*H1320</f>
        <v>0</v>
      </c>
      <c r="Q1320" s="146">
        <v>0</v>
      </c>
      <c r="R1320" s="146">
        <f>Q1320*H1320</f>
        <v>0</v>
      </c>
      <c r="S1320" s="146">
        <v>0</v>
      </c>
      <c r="T1320" s="147">
        <f>S1320*H1320</f>
        <v>0</v>
      </c>
      <c r="AR1320" s="148" t="s">
        <v>289</v>
      </c>
      <c r="AT1320" s="148" t="s">
        <v>187</v>
      </c>
      <c r="AU1320" s="148" t="s">
        <v>92</v>
      </c>
      <c r="AY1320" s="17" t="s">
        <v>185</v>
      </c>
      <c r="BE1320" s="149">
        <f>IF(N1320="základní",J1320,0)</f>
        <v>0</v>
      </c>
      <c r="BF1320" s="149">
        <f>IF(N1320="snížená",J1320,0)</f>
        <v>0</v>
      </c>
      <c r="BG1320" s="149">
        <f>IF(N1320="zákl. přenesená",J1320,0)</f>
        <v>0</v>
      </c>
      <c r="BH1320" s="149">
        <f>IF(N1320="sníž. přenesená",J1320,0)</f>
        <v>0</v>
      </c>
      <c r="BI1320" s="149">
        <f>IF(N1320="nulová",J1320,0)</f>
        <v>0</v>
      </c>
      <c r="BJ1320" s="17" t="s">
        <v>92</v>
      </c>
      <c r="BK1320" s="149">
        <f>ROUND(I1320*H1320,2)</f>
        <v>0</v>
      </c>
      <c r="BL1320" s="17" t="s">
        <v>289</v>
      </c>
      <c r="BM1320" s="148" t="s">
        <v>1790</v>
      </c>
    </row>
    <row r="1321" spans="2:65" s="1" customFormat="1" ht="24.2" customHeight="1">
      <c r="B1321" s="136"/>
      <c r="C1321" s="158" t="s">
        <v>1791</v>
      </c>
      <c r="D1321" s="158" t="s">
        <v>231</v>
      </c>
      <c r="E1321" s="159" t="s">
        <v>1792</v>
      </c>
      <c r="F1321" s="160" t="s">
        <v>1793</v>
      </c>
      <c r="G1321" s="161" t="s">
        <v>190</v>
      </c>
      <c r="H1321" s="162">
        <v>503.87799999999999</v>
      </c>
      <c r="I1321" s="163"/>
      <c r="J1321" s="164">
        <f>ROUND(I1321*H1321,2)</f>
        <v>0</v>
      </c>
      <c r="K1321" s="160" t="s">
        <v>198</v>
      </c>
      <c r="L1321" s="165"/>
      <c r="M1321" s="166" t="s">
        <v>1</v>
      </c>
      <c r="N1321" s="167" t="s">
        <v>42</v>
      </c>
      <c r="P1321" s="146">
        <f>O1321*H1321</f>
        <v>0</v>
      </c>
      <c r="Q1321" s="146">
        <v>5.5999999999999999E-3</v>
      </c>
      <c r="R1321" s="146">
        <f>Q1321*H1321</f>
        <v>2.8217167999999999</v>
      </c>
      <c r="S1321" s="146">
        <v>0</v>
      </c>
      <c r="T1321" s="147">
        <f>S1321*H1321</f>
        <v>0</v>
      </c>
      <c r="AR1321" s="148" t="s">
        <v>394</v>
      </c>
      <c r="AT1321" s="148" t="s">
        <v>231</v>
      </c>
      <c r="AU1321" s="148" t="s">
        <v>92</v>
      </c>
      <c r="AY1321" s="17" t="s">
        <v>185</v>
      </c>
      <c r="BE1321" s="149">
        <f>IF(N1321="základní",J1321,0)</f>
        <v>0</v>
      </c>
      <c r="BF1321" s="149">
        <f>IF(N1321="snížená",J1321,0)</f>
        <v>0</v>
      </c>
      <c r="BG1321" s="149">
        <f>IF(N1321="zákl. přenesená",J1321,0)</f>
        <v>0</v>
      </c>
      <c r="BH1321" s="149">
        <f>IF(N1321="sníž. přenesená",J1321,0)</f>
        <v>0</v>
      </c>
      <c r="BI1321" s="149">
        <f>IF(N1321="nulová",J1321,0)</f>
        <v>0</v>
      </c>
      <c r="BJ1321" s="17" t="s">
        <v>92</v>
      </c>
      <c r="BK1321" s="149">
        <f>ROUND(I1321*H1321,2)</f>
        <v>0</v>
      </c>
      <c r="BL1321" s="17" t="s">
        <v>289</v>
      </c>
      <c r="BM1321" s="148" t="s">
        <v>1794</v>
      </c>
    </row>
    <row r="1322" spans="2:65" s="12" customFormat="1">
      <c r="B1322" s="150"/>
      <c r="D1322" s="151" t="s">
        <v>193</v>
      </c>
      <c r="F1322" s="153" t="s">
        <v>1795</v>
      </c>
      <c r="H1322" s="154">
        <v>503.87799999999999</v>
      </c>
      <c r="I1322" s="155"/>
      <c r="L1322" s="150"/>
      <c r="M1322" s="156"/>
      <c r="T1322" s="157"/>
      <c r="AT1322" s="152" t="s">
        <v>193</v>
      </c>
      <c r="AU1322" s="152" t="s">
        <v>92</v>
      </c>
      <c r="AV1322" s="12" t="s">
        <v>92</v>
      </c>
      <c r="AW1322" s="12" t="s">
        <v>3</v>
      </c>
      <c r="AX1322" s="12" t="s">
        <v>84</v>
      </c>
      <c r="AY1322" s="152" t="s">
        <v>185</v>
      </c>
    </row>
    <row r="1323" spans="2:65" s="1" customFormat="1" ht="24.2" customHeight="1">
      <c r="B1323" s="136"/>
      <c r="C1323" s="137" t="s">
        <v>1796</v>
      </c>
      <c r="D1323" s="137" t="s">
        <v>187</v>
      </c>
      <c r="E1323" s="138" t="s">
        <v>1797</v>
      </c>
      <c r="F1323" s="139" t="s">
        <v>1798</v>
      </c>
      <c r="G1323" s="140" t="s">
        <v>1715</v>
      </c>
      <c r="H1323" s="188"/>
      <c r="I1323" s="142"/>
      <c r="J1323" s="143">
        <f>ROUND(I1323*H1323,2)</f>
        <v>0</v>
      </c>
      <c r="K1323" s="139" t="s">
        <v>198</v>
      </c>
      <c r="L1323" s="32"/>
      <c r="M1323" s="144" t="s">
        <v>1</v>
      </c>
      <c r="N1323" s="145" t="s">
        <v>42</v>
      </c>
      <c r="P1323" s="146">
        <f>O1323*H1323</f>
        <v>0</v>
      </c>
      <c r="Q1323" s="146">
        <v>0</v>
      </c>
      <c r="R1323" s="146">
        <f>Q1323*H1323</f>
        <v>0</v>
      </c>
      <c r="S1323" s="146">
        <v>0</v>
      </c>
      <c r="T1323" s="147">
        <f>S1323*H1323</f>
        <v>0</v>
      </c>
      <c r="AR1323" s="148" t="s">
        <v>289</v>
      </c>
      <c r="AT1323" s="148" t="s">
        <v>187</v>
      </c>
      <c r="AU1323" s="148" t="s">
        <v>92</v>
      </c>
      <c r="AY1323" s="17" t="s">
        <v>185</v>
      </c>
      <c r="BE1323" s="149">
        <f>IF(N1323="základní",J1323,0)</f>
        <v>0</v>
      </c>
      <c r="BF1323" s="149">
        <f>IF(N1323="snížená",J1323,0)</f>
        <v>0</v>
      </c>
      <c r="BG1323" s="149">
        <f>IF(N1323="zákl. přenesená",J1323,0)</f>
        <v>0</v>
      </c>
      <c r="BH1323" s="149">
        <f>IF(N1323="sníž. přenesená",J1323,0)</f>
        <v>0</v>
      </c>
      <c r="BI1323" s="149">
        <f>IF(N1323="nulová",J1323,0)</f>
        <v>0</v>
      </c>
      <c r="BJ1323" s="17" t="s">
        <v>92</v>
      </c>
      <c r="BK1323" s="149">
        <f>ROUND(I1323*H1323,2)</f>
        <v>0</v>
      </c>
      <c r="BL1323" s="17" t="s">
        <v>289</v>
      </c>
      <c r="BM1323" s="148" t="s">
        <v>1799</v>
      </c>
    </row>
    <row r="1324" spans="2:65" s="11" customFormat="1" ht="22.9" customHeight="1">
      <c r="B1324" s="124"/>
      <c r="D1324" s="125" t="s">
        <v>75</v>
      </c>
      <c r="E1324" s="134" t="s">
        <v>1800</v>
      </c>
      <c r="F1324" s="134" t="s">
        <v>1801</v>
      </c>
      <c r="I1324" s="127"/>
      <c r="J1324" s="135">
        <f>BK1324</f>
        <v>0</v>
      </c>
      <c r="L1324" s="124"/>
      <c r="M1324" s="129"/>
      <c r="P1324" s="130">
        <f>SUM(P1325:P1326)</f>
        <v>0</v>
      </c>
      <c r="R1324" s="130">
        <f>SUM(R1325:R1326)</f>
        <v>0.10607999999999999</v>
      </c>
      <c r="T1324" s="131">
        <f>SUM(T1325:T1326)</f>
        <v>0</v>
      </c>
      <c r="AR1324" s="125" t="s">
        <v>92</v>
      </c>
      <c r="AT1324" s="132" t="s">
        <v>75</v>
      </c>
      <c r="AU1324" s="132" t="s">
        <v>84</v>
      </c>
      <c r="AY1324" s="125" t="s">
        <v>185</v>
      </c>
      <c r="BK1324" s="133">
        <f>SUM(BK1325:BK1326)</f>
        <v>0</v>
      </c>
    </row>
    <row r="1325" spans="2:65" s="1" customFormat="1" ht="49.15" customHeight="1">
      <c r="B1325" s="136"/>
      <c r="C1325" s="137" t="s">
        <v>1802</v>
      </c>
      <c r="D1325" s="137" t="s">
        <v>187</v>
      </c>
      <c r="E1325" s="138" t="s">
        <v>1803</v>
      </c>
      <c r="F1325" s="139" t="s">
        <v>1804</v>
      </c>
      <c r="G1325" s="140" t="s">
        <v>1805</v>
      </c>
      <c r="H1325" s="141">
        <v>4</v>
      </c>
      <c r="I1325" s="142"/>
      <c r="J1325" s="143">
        <f>ROUND(I1325*H1325,2)</f>
        <v>0</v>
      </c>
      <c r="K1325" s="139" t="s">
        <v>1</v>
      </c>
      <c r="L1325" s="32"/>
      <c r="M1325" s="144" t="s">
        <v>1</v>
      </c>
      <c r="N1325" s="145" t="s">
        <v>42</v>
      </c>
      <c r="P1325" s="146">
        <f>O1325*H1325</f>
        <v>0</v>
      </c>
      <c r="Q1325" s="146">
        <v>2.6519999999999998E-2</v>
      </c>
      <c r="R1325" s="146">
        <f>Q1325*H1325</f>
        <v>0.10607999999999999</v>
      </c>
      <c r="S1325" s="146">
        <v>0</v>
      </c>
      <c r="T1325" s="147">
        <f>S1325*H1325</f>
        <v>0</v>
      </c>
      <c r="AR1325" s="148" t="s">
        <v>289</v>
      </c>
      <c r="AT1325" s="148" t="s">
        <v>187</v>
      </c>
      <c r="AU1325" s="148" t="s">
        <v>92</v>
      </c>
      <c r="AY1325" s="17" t="s">
        <v>185</v>
      </c>
      <c r="BE1325" s="149">
        <f>IF(N1325="základní",J1325,0)</f>
        <v>0</v>
      </c>
      <c r="BF1325" s="149">
        <f>IF(N1325="snížená",J1325,0)</f>
        <v>0</v>
      </c>
      <c r="BG1325" s="149">
        <f>IF(N1325="zákl. přenesená",J1325,0)</f>
        <v>0</v>
      </c>
      <c r="BH1325" s="149">
        <f>IF(N1325="sníž. přenesená",J1325,0)</f>
        <v>0</v>
      </c>
      <c r="BI1325" s="149">
        <f>IF(N1325="nulová",J1325,0)</f>
        <v>0</v>
      </c>
      <c r="BJ1325" s="17" t="s">
        <v>92</v>
      </c>
      <c r="BK1325" s="149">
        <f>ROUND(I1325*H1325,2)</f>
        <v>0</v>
      </c>
      <c r="BL1325" s="17" t="s">
        <v>289</v>
      </c>
      <c r="BM1325" s="148" t="s">
        <v>1806</v>
      </c>
    </row>
    <row r="1326" spans="2:65" s="1" customFormat="1" ht="24.2" customHeight="1">
      <c r="B1326" s="136"/>
      <c r="C1326" s="137" t="s">
        <v>1807</v>
      </c>
      <c r="D1326" s="137" t="s">
        <v>187</v>
      </c>
      <c r="E1326" s="138" t="s">
        <v>1808</v>
      </c>
      <c r="F1326" s="139" t="s">
        <v>1809</v>
      </c>
      <c r="G1326" s="140" t="s">
        <v>1715</v>
      </c>
      <c r="H1326" s="188"/>
      <c r="I1326" s="142"/>
      <c r="J1326" s="143">
        <f>ROUND(I1326*H1326,2)</f>
        <v>0</v>
      </c>
      <c r="K1326" s="139" t="s">
        <v>198</v>
      </c>
      <c r="L1326" s="32"/>
      <c r="M1326" s="144" t="s">
        <v>1</v>
      </c>
      <c r="N1326" s="145" t="s">
        <v>42</v>
      </c>
      <c r="P1326" s="146">
        <f>O1326*H1326</f>
        <v>0</v>
      </c>
      <c r="Q1326" s="146">
        <v>0</v>
      </c>
      <c r="R1326" s="146">
        <f>Q1326*H1326</f>
        <v>0</v>
      </c>
      <c r="S1326" s="146">
        <v>0</v>
      </c>
      <c r="T1326" s="147">
        <f>S1326*H1326</f>
        <v>0</v>
      </c>
      <c r="AR1326" s="148" t="s">
        <v>289</v>
      </c>
      <c r="AT1326" s="148" t="s">
        <v>187</v>
      </c>
      <c r="AU1326" s="148" t="s">
        <v>92</v>
      </c>
      <c r="AY1326" s="17" t="s">
        <v>185</v>
      </c>
      <c r="BE1326" s="149">
        <f>IF(N1326="základní",J1326,0)</f>
        <v>0</v>
      </c>
      <c r="BF1326" s="149">
        <f>IF(N1326="snížená",J1326,0)</f>
        <v>0</v>
      </c>
      <c r="BG1326" s="149">
        <f>IF(N1326="zákl. přenesená",J1326,0)</f>
        <v>0</v>
      </c>
      <c r="BH1326" s="149">
        <f>IF(N1326="sníž. přenesená",J1326,0)</f>
        <v>0</v>
      </c>
      <c r="BI1326" s="149">
        <f>IF(N1326="nulová",J1326,0)</f>
        <v>0</v>
      </c>
      <c r="BJ1326" s="17" t="s">
        <v>92</v>
      </c>
      <c r="BK1326" s="149">
        <f>ROUND(I1326*H1326,2)</f>
        <v>0</v>
      </c>
      <c r="BL1326" s="17" t="s">
        <v>289</v>
      </c>
      <c r="BM1326" s="148" t="s">
        <v>1810</v>
      </c>
    </row>
    <row r="1327" spans="2:65" s="11" customFormat="1" ht="22.9" customHeight="1">
      <c r="B1327" s="124"/>
      <c r="D1327" s="125" t="s">
        <v>75</v>
      </c>
      <c r="E1327" s="134" t="s">
        <v>1811</v>
      </c>
      <c r="F1327" s="134" t="s">
        <v>1812</v>
      </c>
      <c r="I1327" s="127"/>
      <c r="J1327" s="135">
        <f>BK1327</f>
        <v>0</v>
      </c>
      <c r="L1327" s="124"/>
      <c r="M1327" s="129"/>
      <c r="P1327" s="130">
        <f>P1328</f>
        <v>0</v>
      </c>
      <c r="R1327" s="130">
        <f>R1328</f>
        <v>0.14565</v>
      </c>
      <c r="T1327" s="131">
        <f>T1328</f>
        <v>0</v>
      </c>
      <c r="AR1327" s="125" t="s">
        <v>92</v>
      </c>
      <c r="AT1327" s="132" t="s">
        <v>75</v>
      </c>
      <c r="AU1327" s="132" t="s">
        <v>84</v>
      </c>
      <c r="AY1327" s="125" t="s">
        <v>185</v>
      </c>
      <c r="BK1327" s="133">
        <f>BK1328</f>
        <v>0</v>
      </c>
    </row>
    <row r="1328" spans="2:65" s="1" customFormat="1" ht="24.2" customHeight="1">
      <c r="B1328" s="136"/>
      <c r="C1328" s="137" t="s">
        <v>1813</v>
      </c>
      <c r="D1328" s="137" t="s">
        <v>187</v>
      </c>
      <c r="E1328" s="138" t="s">
        <v>1814</v>
      </c>
      <c r="F1328" s="139" t="s">
        <v>1815</v>
      </c>
      <c r="G1328" s="140" t="s">
        <v>1285</v>
      </c>
      <c r="H1328" s="141">
        <v>5</v>
      </c>
      <c r="I1328" s="142"/>
      <c r="J1328" s="143">
        <f>ROUND(I1328*H1328,2)</f>
        <v>0</v>
      </c>
      <c r="K1328" s="139" t="s">
        <v>1</v>
      </c>
      <c r="L1328" s="32"/>
      <c r="M1328" s="144" t="s">
        <v>1</v>
      </c>
      <c r="N1328" s="145" t="s">
        <v>42</v>
      </c>
      <c r="P1328" s="146">
        <f>O1328*H1328</f>
        <v>0</v>
      </c>
      <c r="Q1328" s="146">
        <v>2.913E-2</v>
      </c>
      <c r="R1328" s="146">
        <f>Q1328*H1328</f>
        <v>0.14565</v>
      </c>
      <c r="S1328" s="146">
        <v>0</v>
      </c>
      <c r="T1328" s="147">
        <f>S1328*H1328</f>
        <v>0</v>
      </c>
      <c r="AR1328" s="148" t="s">
        <v>289</v>
      </c>
      <c r="AT1328" s="148" t="s">
        <v>187</v>
      </c>
      <c r="AU1328" s="148" t="s">
        <v>92</v>
      </c>
      <c r="AY1328" s="17" t="s">
        <v>185</v>
      </c>
      <c r="BE1328" s="149">
        <f>IF(N1328="základní",J1328,0)</f>
        <v>0</v>
      </c>
      <c r="BF1328" s="149">
        <f>IF(N1328="snížená",J1328,0)</f>
        <v>0</v>
      </c>
      <c r="BG1328" s="149">
        <f>IF(N1328="zákl. přenesená",J1328,0)</f>
        <v>0</v>
      </c>
      <c r="BH1328" s="149">
        <f>IF(N1328="sníž. přenesená",J1328,0)</f>
        <v>0</v>
      </c>
      <c r="BI1328" s="149">
        <f>IF(N1328="nulová",J1328,0)</f>
        <v>0</v>
      </c>
      <c r="BJ1328" s="17" t="s">
        <v>92</v>
      </c>
      <c r="BK1328" s="149">
        <f>ROUND(I1328*H1328,2)</f>
        <v>0</v>
      </c>
      <c r="BL1328" s="17" t="s">
        <v>289</v>
      </c>
      <c r="BM1328" s="148" t="s">
        <v>1816</v>
      </c>
    </row>
    <row r="1329" spans="2:65" s="11" customFormat="1" ht="22.9" customHeight="1">
      <c r="B1329" s="124"/>
      <c r="D1329" s="125" t="s">
        <v>75</v>
      </c>
      <c r="E1329" s="134" t="s">
        <v>1817</v>
      </c>
      <c r="F1329" s="134" t="s">
        <v>1818</v>
      </c>
      <c r="I1329" s="127"/>
      <c r="J1329" s="135">
        <f>BK1329</f>
        <v>0</v>
      </c>
      <c r="L1329" s="124"/>
      <c r="M1329" s="129"/>
      <c r="P1329" s="130">
        <f>SUM(P1330:P1569)</f>
        <v>0</v>
      </c>
      <c r="R1329" s="130">
        <f>SUM(R1330:R1569)</f>
        <v>24.11643947</v>
      </c>
      <c r="T1329" s="131">
        <f>SUM(T1330:T1569)</f>
        <v>80.916895999999994</v>
      </c>
      <c r="AR1329" s="125" t="s">
        <v>92</v>
      </c>
      <c r="AT1329" s="132" t="s">
        <v>75</v>
      </c>
      <c r="AU1329" s="132" t="s">
        <v>84</v>
      </c>
      <c r="AY1329" s="125" t="s">
        <v>185</v>
      </c>
      <c r="BK1329" s="133">
        <f>SUM(BK1330:BK1569)</f>
        <v>0</v>
      </c>
    </row>
    <row r="1330" spans="2:65" s="1" customFormat="1" ht="24.2" customHeight="1">
      <c r="B1330" s="136"/>
      <c r="C1330" s="137" t="s">
        <v>1819</v>
      </c>
      <c r="D1330" s="137" t="s">
        <v>187</v>
      </c>
      <c r="E1330" s="138" t="s">
        <v>1820</v>
      </c>
      <c r="F1330" s="139" t="s">
        <v>1821</v>
      </c>
      <c r="G1330" s="140" t="s">
        <v>546</v>
      </c>
      <c r="H1330" s="141">
        <v>57.6</v>
      </c>
      <c r="I1330" s="142"/>
      <c r="J1330" s="143">
        <f>ROUND(I1330*H1330,2)</f>
        <v>0</v>
      </c>
      <c r="K1330" s="139" t="s">
        <v>198</v>
      </c>
      <c r="L1330" s="32"/>
      <c r="M1330" s="144" t="s">
        <v>1</v>
      </c>
      <c r="N1330" s="145" t="s">
        <v>42</v>
      </c>
      <c r="P1330" s="146">
        <f>O1330*H1330</f>
        <v>0</v>
      </c>
      <c r="Q1330" s="146">
        <v>0</v>
      </c>
      <c r="R1330" s="146">
        <f>Q1330*H1330</f>
        <v>0</v>
      </c>
      <c r="S1330" s="146">
        <v>1.4E-2</v>
      </c>
      <c r="T1330" s="147">
        <f>S1330*H1330</f>
        <v>0.80640000000000001</v>
      </c>
      <c r="AR1330" s="148" t="s">
        <v>289</v>
      </c>
      <c r="AT1330" s="148" t="s">
        <v>187</v>
      </c>
      <c r="AU1330" s="148" t="s">
        <v>92</v>
      </c>
      <c r="AY1330" s="17" t="s">
        <v>185</v>
      </c>
      <c r="BE1330" s="149">
        <f>IF(N1330="základní",J1330,0)</f>
        <v>0</v>
      </c>
      <c r="BF1330" s="149">
        <f>IF(N1330="snížená",J1330,0)</f>
        <v>0</v>
      </c>
      <c r="BG1330" s="149">
        <f>IF(N1330="zákl. přenesená",J1330,0)</f>
        <v>0</v>
      </c>
      <c r="BH1330" s="149">
        <f>IF(N1330="sníž. přenesená",J1330,0)</f>
        <v>0</v>
      </c>
      <c r="BI1330" s="149">
        <f>IF(N1330="nulová",J1330,0)</f>
        <v>0</v>
      </c>
      <c r="BJ1330" s="17" t="s">
        <v>92</v>
      </c>
      <c r="BK1330" s="149">
        <f>ROUND(I1330*H1330,2)</f>
        <v>0</v>
      </c>
      <c r="BL1330" s="17" t="s">
        <v>289</v>
      </c>
      <c r="BM1330" s="148" t="s">
        <v>1822</v>
      </c>
    </row>
    <row r="1331" spans="2:65" s="13" customFormat="1">
      <c r="B1331" s="168"/>
      <c r="D1331" s="151" t="s">
        <v>193</v>
      </c>
      <c r="E1331" s="169" t="s">
        <v>1</v>
      </c>
      <c r="F1331" s="170" t="s">
        <v>1823</v>
      </c>
      <c r="H1331" s="169" t="s">
        <v>1</v>
      </c>
      <c r="I1331" s="171"/>
      <c r="L1331" s="168"/>
      <c r="M1331" s="172"/>
      <c r="T1331" s="173"/>
      <c r="AT1331" s="169" t="s">
        <v>193</v>
      </c>
      <c r="AU1331" s="169" t="s">
        <v>92</v>
      </c>
      <c r="AV1331" s="13" t="s">
        <v>84</v>
      </c>
      <c r="AW1331" s="13" t="s">
        <v>32</v>
      </c>
      <c r="AX1331" s="13" t="s">
        <v>76</v>
      </c>
      <c r="AY1331" s="169" t="s">
        <v>185</v>
      </c>
    </row>
    <row r="1332" spans="2:65" s="12" customFormat="1">
      <c r="B1332" s="150"/>
      <c r="D1332" s="151" t="s">
        <v>193</v>
      </c>
      <c r="E1332" s="152" t="s">
        <v>1</v>
      </c>
      <c r="F1332" s="153" t="s">
        <v>1824</v>
      </c>
      <c r="H1332" s="154">
        <v>41.6</v>
      </c>
      <c r="I1332" s="155"/>
      <c r="L1332" s="150"/>
      <c r="M1332" s="156"/>
      <c r="T1332" s="157"/>
      <c r="AT1332" s="152" t="s">
        <v>193</v>
      </c>
      <c r="AU1332" s="152" t="s">
        <v>92</v>
      </c>
      <c r="AV1332" s="12" t="s">
        <v>92</v>
      </c>
      <c r="AW1332" s="12" t="s">
        <v>32</v>
      </c>
      <c r="AX1332" s="12" t="s">
        <v>76</v>
      </c>
      <c r="AY1332" s="152" t="s">
        <v>185</v>
      </c>
    </row>
    <row r="1333" spans="2:65" s="13" customFormat="1">
      <c r="B1333" s="168"/>
      <c r="D1333" s="151" t="s">
        <v>193</v>
      </c>
      <c r="E1333" s="169" t="s">
        <v>1</v>
      </c>
      <c r="F1333" s="170" t="s">
        <v>1825</v>
      </c>
      <c r="H1333" s="169" t="s">
        <v>1</v>
      </c>
      <c r="I1333" s="171"/>
      <c r="L1333" s="168"/>
      <c r="M1333" s="172"/>
      <c r="T1333" s="173"/>
      <c r="AT1333" s="169" t="s">
        <v>193</v>
      </c>
      <c r="AU1333" s="169" t="s">
        <v>92</v>
      </c>
      <c r="AV1333" s="13" t="s">
        <v>84</v>
      </c>
      <c r="AW1333" s="13" t="s">
        <v>32</v>
      </c>
      <c r="AX1333" s="13" t="s">
        <v>76</v>
      </c>
      <c r="AY1333" s="169" t="s">
        <v>185</v>
      </c>
    </row>
    <row r="1334" spans="2:65" s="12" customFormat="1">
      <c r="B1334" s="150"/>
      <c r="D1334" s="151" t="s">
        <v>193</v>
      </c>
      <c r="E1334" s="152" t="s">
        <v>1</v>
      </c>
      <c r="F1334" s="153" t="s">
        <v>1826</v>
      </c>
      <c r="H1334" s="154">
        <v>16</v>
      </c>
      <c r="I1334" s="155"/>
      <c r="L1334" s="150"/>
      <c r="M1334" s="156"/>
      <c r="T1334" s="157"/>
      <c r="AT1334" s="152" t="s">
        <v>193</v>
      </c>
      <c r="AU1334" s="152" t="s">
        <v>92</v>
      </c>
      <c r="AV1334" s="12" t="s">
        <v>92</v>
      </c>
      <c r="AW1334" s="12" t="s">
        <v>32</v>
      </c>
      <c r="AX1334" s="12" t="s">
        <v>76</v>
      </c>
      <c r="AY1334" s="152" t="s">
        <v>185</v>
      </c>
    </row>
    <row r="1335" spans="2:65" s="14" customFormat="1">
      <c r="B1335" s="174"/>
      <c r="D1335" s="151" t="s">
        <v>193</v>
      </c>
      <c r="E1335" s="175" t="s">
        <v>1</v>
      </c>
      <c r="F1335" s="176" t="s">
        <v>265</v>
      </c>
      <c r="H1335" s="177">
        <v>57.6</v>
      </c>
      <c r="I1335" s="178"/>
      <c r="L1335" s="174"/>
      <c r="M1335" s="179"/>
      <c r="T1335" s="180"/>
      <c r="AT1335" s="175" t="s">
        <v>193</v>
      </c>
      <c r="AU1335" s="175" t="s">
        <v>92</v>
      </c>
      <c r="AV1335" s="14" t="s">
        <v>191</v>
      </c>
      <c r="AW1335" s="14" t="s">
        <v>32</v>
      </c>
      <c r="AX1335" s="14" t="s">
        <v>84</v>
      </c>
      <c r="AY1335" s="175" t="s">
        <v>185</v>
      </c>
    </row>
    <row r="1336" spans="2:65" s="1" customFormat="1" ht="24.2" customHeight="1">
      <c r="B1336" s="136"/>
      <c r="C1336" s="137" t="s">
        <v>1827</v>
      </c>
      <c r="D1336" s="137" t="s">
        <v>187</v>
      </c>
      <c r="E1336" s="138" t="s">
        <v>1828</v>
      </c>
      <c r="F1336" s="139" t="s">
        <v>1829</v>
      </c>
      <c r="G1336" s="140" t="s">
        <v>546</v>
      </c>
      <c r="H1336" s="141">
        <v>21</v>
      </c>
      <c r="I1336" s="142"/>
      <c r="J1336" s="143">
        <f>ROUND(I1336*H1336,2)</f>
        <v>0</v>
      </c>
      <c r="K1336" s="139" t="s">
        <v>198</v>
      </c>
      <c r="L1336" s="32"/>
      <c r="M1336" s="144" t="s">
        <v>1</v>
      </c>
      <c r="N1336" s="145" t="s">
        <v>42</v>
      </c>
      <c r="P1336" s="146">
        <f>O1336*H1336</f>
        <v>0</v>
      </c>
      <c r="Q1336" s="146">
        <v>0</v>
      </c>
      <c r="R1336" s="146">
        <f>Q1336*H1336</f>
        <v>0</v>
      </c>
      <c r="S1336" s="146">
        <v>2.4E-2</v>
      </c>
      <c r="T1336" s="147">
        <f>S1336*H1336</f>
        <v>0.504</v>
      </c>
      <c r="AR1336" s="148" t="s">
        <v>289</v>
      </c>
      <c r="AT1336" s="148" t="s">
        <v>187</v>
      </c>
      <c r="AU1336" s="148" t="s">
        <v>92</v>
      </c>
      <c r="AY1336" s="17" t="s">
        <v>185</v>
      </c>
      <c r="BE1336" s="149">
        <f>IF(N1336="základní",J1336,0)</f>
        <v>0</v>
      </c>
      <c r="BF1336" s="149">
        <f>IF(N1336="snížená",J1336,0)</f>
        <v>0</v>
      </c>
      <c r="BG1336" s="149">
        <f>IF(N1336="zákl. přenesená",J1336,0)</f>
        <v>0</v>
      </c>
      <c r="BH1336" s="149">
        <f>IF(N1336="sníž. přenesená",J1336,0)</f>
        <v>0</v>
      </c>
      <c r="BI1336" s="149">
        <f>IF(N1336="nulová",J1336,0)</f>
        <v>0</v>
      </c>
      <c r="BJ1336" s="17" t="s">
        <v>92</v>
      </c>
      <c r="BK1336" s="149">
        <f>ROUND(I1336*H1336,2)</f>
        <v>0</v>
      </c>
      <c r="BL1336" s="17" t="s">
        <v>289</v>
      </c>
      <c r="BM1336" s="148" t="s">
        <v>1830</v>
      </c>
    </row>
    <row r="1337" spans="2:65" s="13" customFormat="1">
      <c r="B1337" s="168"/>
      <c r="D1337" s="151" t="s">
        <v>193</v>
      </c>
      <c r="E1337" s="169" t="s">
        <v>1</v>
      </c>
      <c r="F1337" s="170" t="s">
        <v>1831</v>
      </c>
      <c r="H1337" s="169" t="s">
        <v>1</v>
      </c>
      <c r="I1337" s="171"/>
      <c r="L1337" s="168"/>
      <c r="M1337" s="172"/>
      <c r="T1337" s="173"/>
      <c r="AT1337" s="169" t="s">
        <v>193</v>
      </c>
      <c r="AU1337" s="169" t="s">
        <v>92</v>
      </c>
      <c r="AV1337" s="13" t="s">
        <v>84</v>
      </c>
      <c r="AW1337" s="13" t="s">
        <v>32</v>
      </c>
      <c r="AX1337" s="13" t="s">
        <v>76</v>
      </c>
      <c r="AY1337" s="169" t="s">
        <v>185</v>
      </c>
    </row>
    <row r="1338" spans="2:65" s="12" customFormat="1">
      <c r="B1338" s="150"/>
      <c r="D1338" s="151" t="s">
        <v>193</v>
      </c>
      <c r="E1338" s="152" t="s">
        <v>1</v>
      </c>
      <c r="F1338" s="153" t="s">
        <v>1832</v>
      </c>
      <c r="H1338" s="154">
        <v>12</v>
      </c>
      <c r="I1338" s="155"/>
      <c r="L1338" s="150"/>
      <c r="M1338" s="156"/>
      <c r="T1338" s="157"/>
      <c r="AT1338" s="152" t="s">
        <v>193</v>
      </c>
      <c r="AU1338" s="152" t="s">
        <v>92</v>
      </c>
      <c r="AV1338" s="12" t="s">
        <v>92</v>
      </c>
      <c r="AW1338" s="12" t="s">
        <v>32</v>
      </c>
      <c r="AX1338" s="12" t="s">
        <v>76</v>
      </c>
      <c r="AY1338" s="152" t="s">
        <v>185</v>
      </c>
    </row>
    <row r="1339" spans="2:65" s="13" customFormat="1">
      <c r="B1339" s="168"/>
      <c r="D1339" s="151" t="s">
        <v>193</v>
      </c>
      <c r="E1339" s="169" t="s">
        <v>1</v>
      </c>
      <c r="F1339" s="170" t="s">
        <v>1833</v>
      </c>
      <c r="H1339" s="169" t="s">
        <v>1</v>
      </c>
      <c r="I1339" s="171"/>
      <c r="L1339" s="168"/>
      <c r="M1339" s="172"/>
      <c r="T1339" s="173"/>
      <c r="AT1339" s="169" t="s">
        <v>193</v>
      </c>
      <c r="AU1339" s="169" t="s">
        <v>92</v>
      </c>
      <c r="AV1339" s="13" t="s">
        <v>84</v>
      </c>
      <c r="AW1339" s="13" t="s">
        <v>32</v>
      </c>
      <c r="AX1339" s="13" t="s">
        <v>76</v>
      </c>
      <c r="AY1339" s="169" t="s">
        <v>185</v>
      </c>
    </row>
    <row r="1340" spans="2:65" s="12" customFormat="1">
      <c r="B1340" s="150"/>
      <c r="D1340" s="151" t="s">
        <v>193</v>
      </c>
      <c r="E1340" s="152" t="s">
        <v>1</v>
      </c>
      <c r="F1340" s="153" t="s">
        <v>1834</v>
      </c>
      <c r="H1340" s="154">
        <v>9</v>
      </c>
      <c r="I1340" s="155"/>
      <c r="L1340" s="150"/>
      <c r="M1340" s="156"/>
      <c r="T1340" s="157"/>
      <c r="AT1340" s="152" t="s">
        <v>193</v>
      </c>
      <c r="AU1340" s="152" t="s">
        <v>92</v>
      </c>
      <c r="AV1340" s="12" t="s">
        <v>92</v>
      </c>
      <c r="AW1340" s="12" t="s">
        <v>32</v>
      </c>
      <c r="AX1340" s="12" t="s">
        <v>76</v>
      </c>
      <c r="AY1340" s="152" t="s">
        <v>185</v>
      </c>
    </row>
    <row r="1341" spans="2:65" s="14" customFormat="1">
      <c r="B1341" s="174"/>
      <c r="D1341" s="151" t="s">
        <v>193</v>
      </c>
      <c r="E1341" s="175" t="s">
        <v>1</v>
      </c>
      <c r="F1341" s="176" t="s">
        <v>265</v>
      </c>
      <c r="H1341" s="177">
        <v>21</v>
      </c>
      <c r="I1341" s="178"/>
      <c r="L1341" s="174"/>
      <c r="M1341" s="179"/>
      <c r="T1341" s="180"/>
      <c r="AT1341" s="175" t="s">
        <v>193</v>
      </c>
      <c r="AU1341" s="175" t="s">
        <v>92</v>
      </c>
      <c r="AV1341" s="14" t="s">
        <v>191</v>
      </c>
      <c r="AW1341" s="14" t="s">
        <v>32</v>
      </c>
      <c r="AX1341" s="14" t="s">
        <v>84</v>
      </c>
      <c r="AY1341" s="175" t="s">
        <v>185</v>
      </c>
    </row>
    <row r="1342" spans="2:65" s="1" customFormat="1" ht="24.2" customHeight="1">
      <c r="B1342" s="136"/>
      <c r="C1342" s="137" t="s">
        <v>1835</v>
      </c>
      <c r="D1342" s="137" t="s">
        <v>187</v>
      </c>
      <c r="E1342" s="138" t="s">
        <v>1836</v>
      </c>
      <c r="F1342" s="139" t="s">
        <v>1837</v>
      </c>
      <c r="G1342" s="140" t="s">
        <v>546</v>
      </c>
      <c r="H1342" s="141">
        <v>5.6</v>
      </c>
      <c r="I1342" s="142"/>
      <c r="J1342" s="143">
        <f>ROUND(I1342*H1342,2)</f>
        <v>0</v>
      </c>
      <c r="K1342" s="139" t="s">
        <v>198</v>
      </c>
      <c r="L1342" s="32"/>
      <c r="M1342" s="144" t="s">
        <v>1</v>
      </c>
      <c r="N1342" s="145" t="s">
        <v>42</v>
      </c>
      <c r="P1342" s="146">
        <f>O1342*H1342</f>
        <v>0</v>
      </c>
      <c r="Q1342" s="146">
        <v>0</v>
      </c>
      <c r="R1342" s="146">
        <f>Q1342*H1342</f>
        <v>0</v>
      </c>
      <c r="S1342" s="146">
        <v>1.2319999999999999E-2</v>
      </c>
      <c r="T1342" s="147">
        <f>S1342*H1342</f>
        <v>6.8991999999999998E-2</v>
      </c>
      <c r="AR1342" s="148" t="s">
        <v>289</v>
      </c>
      <c r="AT1342" s="148" t="s">
        <v>187</v>
      </c>
      <c r="AU1342" s="148" t="s">
        <v>92</v>
      </c>
      <c r="AY1342" s="17" t="s">
        <v>185</v>
      </c>
      <c r="BE1342" s="149">
        <f>IF(N1342="základní",J1342,0)</f>
        <v>0</v>
      </c>
      <c r="BF1342" s="149">
        <f>IF(N1342="snížená",J1342,0)</f>
        <v>0</v>
      </c>
      <c r="BG1342" s="149">
        <f>IF(N1342="zákl. přenesená",J1342,0)</f>
        <v>0</v>
      </c>
      <c r="BH1342" s="149">
        <f>IF(N1342="sníž. přenesená",J1342,0)</f>
        <v>0</v>
      </c>
      <c r="BI1342" s="149">
        <f>IF(N1342="nulová",J1342,0)</f>
        <v>0</v>
      </c>
      <c r="BJ1342" s="17" t="s">
        <v>92</v>
      </c>
      <c r="BK1342" s="149">
        <f>ROUND(I1342*H1342,2)</f>
        <v>0</v>
      </c>
      <c r="BL1342" s="17" t="s">
        <v>289</v>
      </c>
      <c r="BM1342" s="148" t="s">
        <v>1838</v>
      </c>
    </row>
    <row r="1343" spans="2:65" s="13" customFormat="1">
      <c r="B1343" s="168"/>
      <c r="D1343" s="151" t="s">
        <v>193</v>
      </c>
      <c r="E1343" s="169" t="s">
        <v>1</v>
      </c>
      <c r="F1343" s="170" t="s">
        <v>1839</v>
      </c>
      <c r="H1343" s="169" t="s">
        <v>1</v>
      </c>
      <c r="I1343" s="171"/>
      <c r="L1343" s="168"/>
      <c r="M1343" s="172"/>
      <c r="T1343" s="173"/>
      <c r="AT1343" s="169" t="s">
        <v>193</v>
      </c>
      <c r="AU1343" s="169" t="s">
        <v>92</v>
      </c>
      <c r="AV1343" s="13" t="s">
        <v>84</v>
      </c>
      <c r="AW1343" s="13" t="s">
        <v>32</v>
      </c>
      <c r="AX1343" s="13" t="s">
        <v>76</v>
      </c>
      <c r="AY1343" s="169" t="s">
        <v>185</v>
      </c>
    </row>
    <row r="1344" spans="2:65" s="12" customFormat="1">
      <c r="B1344" s="150"/>
      <c r="D1344" s="151" t="s">
        <v>193</v>
      </c>
      <c r="E1344" s="152" t="s">
        <v>1</v>
      </c>
      <c r="F1344" s="153" t="s">
        <v>1840</v>
      </c>
      <c r="H1344" s="154">
        <v>5.6</v>
      </c>
      <c r="I1344" s="155"/>
      <c r="L1344" s="150"/>
      <c r="M1344" s="156"/>
      <c r="T1344" s="157"/>
      <c r="AT1344" s="152" t="s">
        <v>193</v>
      </c>
      <c r="AU1344" s="152" t="s">
        <v>92</v>
      </c>
      <c r="AV1344" s="12" t="s">
        <v>92</v>
      </c>
      <c r="AW1344" s="12" t="s">
        <v>32</v>
      </c>
      <c r="AX1344" s="12" t="s">
        <v>84</v>
      </c>
      <c r="AY1344" s="152" t="s">
        <v>185</v>
      </c>
    </row>
    <row r="1345" spans="2:65" s="1" customFormat="1" ht="24.2" customHeight="1">
      <c r="B1345" s="136"/>
      <c r="C1345" s="137" t="s">
        <v>1841</v>
      </c>
      <c r="D1345" s="137" t="s">
        <v>187</v>
      </c>
      <c r="E1345" s="138" t="s">
        <v>1842</v>
      </c>
      <c r="F1345" s="139" t="s">
        <v>1843</v>
      </c>
      <c r="G1345" s="140" t="s">
        <v>546</v>
      </c>
      <c r="H1345" s="141">
        <v>15.1</v>
      </c>
      <c r="I1345" s="142"/>
      <c r="J1345" s="143">
        <f>ROUND(I1345*H1345,2)</f>
        <v>0</v>
      </c>
      <c r="K1345" s="139" t="s">
        <v>198</v>
      </c>
      <c r="L1345" s="32"/>
      <c r="M1345" s="144" t="s">
        <v>1</v>
      </c>
      <c r="N1345" s="145" t="s">
        <v>42</v>
      </c>
      <c r="P1345" s="146">
        <f>O1345*H1345</f>
        <v>0</v>
      </c>
      <c r="Q1345" s="146">
        <v>0</v>
      </c>
      <c r="R1345" s="146">
        <f>Q1345*H1345</f>
        <v>0</v>
      </c>
      <c r="S1345" s="146">
        <v>1.2319999999999999E-2</v>
      </c>
      <c r="T1345" s="147">
        <f>S1345*H1345</f>
        <v>0.18603199999999998</v>
      </c>
      <c r="AR1345" s="148" t="s">
        <v>289</v>
      </c>
      <c r="AT1345" s="148" t="s">
        <v>187</v>
      </c>
      <c r="AU1345" s="148" t="s">
        <v>92</v>
      </c>
      <c r="AY1345" s="17" t="s">
        <v>185</v>
      </c>
      <c r="BE1345" s="149">
        <f>IF(N1345="základní",J1345,0)</f>
        <v>0</v>
      </c>
      <c r="BF1345" s="149">
        <f>IF(N1345="snížená",J1345,0)</f>
        <v>0</v>
      </c>
      <c r="BG1345" s="149">
        <f>IF(N1345="zákl. přenesená",J1345,0)</f>
        <v>0</v>
      </c>
      <c r="BH1345" s="149">
        <f>IF(N1345="sníž. přenesená",J1345,0)</f>
        <v>0</v>
      </c>
      <c r="BI1345" s="149">
        <f>IF(N1345="nulová",J1345,0)</f>
        <v>0</v>
      </c>
      <c r="BJ1345" s="17" t="s">
        <v>92</v>
      </c>
      <c r="BK1345" s="149">
        <f>ROUND(I1345*H1345,2)</f>
        <v>0</v>
      </c>
      <c r="BL1345" s="17" t="s">
        <v>289</v>
      </c>
      <c r="BM1345" s="148" t="s">
        <v>1844</v>
      </c>
    </row>
    <row r="1346" spans="2:65" s="13" customFormat="1">
      <c r="B1346" s="168"/>
      <c r="D1346" s="151" t="s">
        <v>193</v>
      </c>
      <c r="E1346" s="169" t="s">
        <v>1</v>
      </c>
      <c r="F1346" s="170" t="s">
        <v>1845</v>
      </c>
      <c r="H1346" s="169" t="s">
        <v>1</v>
      </c>
      <c r="I1346" s="171"/>
      <c r="L1346" s="168"/>
      <c r="M1346" s="172"/>
      <c r="T1346" s="173"/>
      <c r="AT1346" s="169" t="s">
        <v>193</v>
      </c>
      <c r="AU1346" s="169" t="s">
        <v>92</v>
      </c>
      <c r="AV1346" s="13" t="s">
        <v>84</v>
      </c>
      <c r="AW1346" s="13" t="s">
        <v>32</v>
      </c>
      <c r="AX1346" s="13" t="s">
        <v>76</v>
      </c>
      <c r="AY1346" s="169" t="s">
        <v>185</v>
      </c>
    </row>
    <row r="1347" spans="2:65" s="12" customFormat="1">
      <c r="B1347" s="150"/>
      <c r="D1347" s="151" t="s">
        <v>193</v>
      </c>
      <c r="E1347" s="152" t="s">
        <v>1</v>
      </c>
      <c r="F1347" s="153" t="s">
        <v>1846</v>
      </c>
      <c r="H1347" s="154">
        <v>15.1</v>
      </c>
      <c r="I1347" s="155"/>
      <c r="L1347" s="150"/>
      <c r="M1347" s="156"/>
      <c r="T1347" s="157"/>
      <c r="AT1347" s="152" t="s">
        <v>193</v>
      </c>
      <c r="AU1347" s="152" t="s">
        <v>92</v>
      </c>
      <c r="AV1347" s="12" t="s">
        <v>92</v>
      </c>
      <c r="AW1347" s="12" t="s">
        <v>32</v>
      </c>
      <c r="AX1347" s="12" t="s">
        <v>76</v>
      </c>
      <c r="AY1347" s="152" t="s">
        <v>185</v>
      </c>
    </row>
    <row r="1348" spans="2:65" s="14" customFormat="1">
      <c r="B1348" s="174"/>
      <c r="D1348" s="151" t="s">
        <v>193</v>
      </c>
      <c r="E1348" s="175" t="s">
        <v>1</v>
      </c>
      <c r="F1348" s="176" t="s">
        <v>265</v>
      </c>
      <c r="H1348" s="177">
        <v>15.1</v>
      </c>
      <c r="I1348" s="178"/>
      <c r="L1348" s="174"/>
      <c r="M1348" s="179"/>
      <c r="T1348" s="180"/>
      <c r="AT1348" s="175" t="s">
        <v>193</v>
      </c>
      <c r="AU1348" s="175" t="s">
        <v>92</v>
      </c>
      <c r="AV1348" s="14" t="s">
        <v>191</v>
      </c>
      <c r="AW1348" s="14" t="s">
        <v>32</v>
      </c>
      <c r="AX1348" s="14" t="s">
        <v>84</v>
      </c>
      <c r="AY1348" s="175" t="s">
        <v>185</v>
      </c>
    </row>
    <row r="1349" spans="2:65" s="1" customFormat="1" ht="24.2" customHeight="1">
      <c r="B1349" s="136"/>
      <c r="C1349" s="137" t="s">
        <v>1847</v>
      </c>
      <c r="D1349" s="137" t="s">
        <v>187</v>
      </c>
      <c r="E1349" s="138" t="s">
        <v>1848</v>
      </c>
      <c r="F1349" s="139" t="s">
        <v>1849</v>
      </c>
      <c r="G1349" s="140" t="s">
        <v>546</v>
      </c>
      <c r="H1349" s="141">
        <v>2.4</v>
      </c>
      <c r="I1349" s="142"/>
      <c r="J1349" s="143">
        <f>ROUND(I1349*H1349,2)</f>
        <v>0</v>
      </c>
      <c r="K1349" s="139" t="s">
        <v>198</v>
      </c>
      <c r="L1349" s="32"/>
      <c r="M1349" s="144" t="s">
        <v>1</v>
      </c>
      <c r="N1349" s="145" t="s">
        <v>42</v>
      </c>
      <c r="P1349" s="146">
        <f>O1349*H1349</f>
        <v>0</v>
      </c>
      <c r="Q1349" s="146">
        <v>0</v>
      </c>
      <c r="R1349" s="146">
        <f>Q1349*H1349</f>
        <v>0</v>
      </c>
      <c r="S1349" s="146">
        <v>1.584E-2</v>
      </c>
      <c r="T1349" s="147">
        <f>S1349*H1349</f>
        <v>3.8016000000000001E-2</v>
      </c>
      <c r="AR1349" s="148" t="s">
        <v>289</v>
      </c>
      <c r="AT1349" s="148" t="s">
        <v>187</v>
      </c>
      <c r="AU1349" s="148" t="s">
        <v>92</v>
      </c>
      <c r="AY1349" s="17" t="s">
        <v>185</v>
      </c>
      <c r="BE1349" s="149">
        <f>IF(N1349="základní",J1349,0)</f>
        <v>0</v>
      </c>
      <c r="BF1349" s="149">
        <f>IF(N1349="snížená",J1349,0)</f>
        <v>0</v>
      </c>
      <c r="BG1349" s="149">
        <f>IF(N1349="zákl. přenesená",J1349,0)</f>
        <v>0</v>
      </c>
      <c r="BH1349" s="149">
        <f>IF(N1349="sníž. přenesená",J1349,0)</f>
        <v>0</v>
      </c>
      <c r="BI1349" s="149">
        <f>IF(N1349="nulová",J1349,0)</f>
        <v>0</v>
      </c>
      <c r="BJ1349" s="17" t="s">
        <v>92</v>
      </c>
      <c r="BK1349" s="149">
        <f>ROUND(I1349*H1349,2)</f>
        <v>0</v>
      </c>
      <c r="BL1349" s="17" t="s">
        <v>289</v>
      </c>
      <c r="BM1349" s="148" t="s">
        <v>1850</v>
      </c>
    </row>
    <row r="1350" spans="2:65" s="13" customFormat="1">
      <c r="B1350" s="168"/>
      <c r="D1350" s="151" t="s">
        <v>193</v>
      </c>
      <c r="E1350" s="169" t="s">
        <v>1</v>
      </c>
      <c r="F1350" s="170" t="s">
        <v>1823</v>
      </c>
      <c r="H1350" s="169" t="s">
        <v>1</v>
      </c>
      <c r="I1350" s="171"/>
      <c r="L1350" s="168"/>
      <c r="M1350" s="172"/>
      <c r="T1350" s="173"/>
      <c r="AT1350" s="169" t="s">
        <v>193</v>
      </c>
      <c r="AU1350" s="169" t="s">
        <v>92</v>
      </c>
      <c r="AV1350" s="13" t="s">
        <v>84</v>
      </c>
      <c r="AW1350" s="13" t="s">
        <v>32</v>
      </c>
      <c r="AX1350" s="13" t="s">
        <v>76</v>
      </c>
      <c r="AY1350" s="169" t="s">
        <v>185</v>
      </c>
    </row>
    <row r="1351" spans="2:65" s="12" customFormat="1">
      <c r="B1351" s="150"/>
      <c r="D1351" s="151" t="s">
        <v>193</v>
      </c>
      <c r="E1351" s="152" t="s">
        <v>1</v>
      </c>
      <c r="F1351" s="153" t="s">
        <v>1851</v>
      </c>
      <c r="H1351" s="154">
        <v>2.4</v>
      </c>
      <c r="I1351" s="155"/>
      <c r="L1351" s="150"/>
      <c r="M1351" s="156"/>
      <c r="T1351" s="157"/>
      <c r="AT1351" s="152" t="s">
        <v>193</v>
      </c>
      <c r="AU1351" s="152" t="s">
        <v>92</v>
      </c>
      <c r="AV1351" s="12" t="s">
        <v>92</v>
      </c>
      <c r="AW1351" s="12" t="s">
        <v>32</v>
      </c>
      <c r="AX1351" s="12" t="s">
        <v>84</v>
      </c>
      <c r="AY1351" s="152" t="s">
        <v>185</v>
      </c>
    </row>
    <row r="1352" spans="2:65" s="1" customFormat="1" ht="24.2" customHeight="1">
      <c r="B1352" s="136"/>
      <c r="C1352" s="137" t="s">
        <v>1852</v>
      </c>
      <c r="D1352" s="137" t="s">
        <v>187</v>
      </c>
      <c r="E1352" s="138" t="s">
        <v>1853</v>
      </c>
      <c r="F1352" s="139" t="s">
        <v>1854</v>
      </c>
      <c r="G1352" s="140" t="s">
        <v>546</v>
      </c>
      <c r="H1352" s="141">
        <v>24.9</v>
      </c>
      <c r="I1352" s="142"/>
      <c r="J1352" s="143">
        <f>ROUND(I1352*H1352,2)</f>
        <v>0</v>
      </c>
      <c r="K1352" s="139" t="s">
        <v>198</v>
      </c>
      <c r="L1352" s="32"/>
      <c r="M1352" s="144" t="s">
        <v>1</v>
      </c>
      <c r="N1352" s="145" t="s">
        <v>42</v>
      </c>
      <c r="P1352" s="146">
        <f>O1352*H1352</f>
        <v>0</v>
      </c>
      <c r="Q1352" s="146">
        <v>0</v>
      </c>
      <c r="R1352" s="146">
        <f>Q1352*H1352</f>
        <v>0</v>
      </c>
      <c r="S1352" s="146">
        <v>2.4750000000000001E-2</v>
      </c>
      <c r="T1352" s="147">
        <f>S1352*H1352</f>
        <v>0.61627500000000002</v>
      </c>
      <c r="AR1352" s="148" t="s">
        <v>289</v>
      </c>
      <c r="AT1352" s="148" t="s">
        <v>187</v>
      </c>
      <c r="AU1352" s="148" t="s">
        <v>92</v>
      </c>
      <c r="AY1352" s="17" t="s">
        <v>185</v>
      </c>
      <c r="BE1352" s="149">
        <f>IF(N1352="základní",J1352,0)</f>
        <v>0</v>
      </c>
      <c r="BF1352" s="149">
        <f>IF(N1352="snížená",J1352,0)</f>
        <v>0</v>
      </c>
      <c r="BG1352" s="149">
        <f>IF(N1352="zákl. přenesená",J1352,0)</f>
        <v>0</v>
      </c>
      <c r="BH1352" s="149">
        <f>IF(N1352="sníž. přenesená",J1352,0)</f>
        <v>0</v>
      </c>
      <c r="BI1352" s="149">
        <f>IF(N1352="nulová",J1352,0)</f>
        <v>0</v>
      </c>
      <c r="BJ1352" s="17" t="s">
        <v>92</v>
      </c>
      <c r="BK1352" s="149">
        <f>ROUND(I1352*H1352,2)</f>
        <v>0</v>
      </c>
      <c r="BL1352" s="17" t="s">
        <v>289</v>
      </c>
      <c r="BM1352" s="148" t="s">
        <v>1855</v>
      </c>
    </row>
    <row r="1353" spans="2:65" s="13" customFormat="1">
      <c r="B1353" s="168"/>
      <c r="D1353" s="151" t="s">
        <v>193</v>
      </c>
      <c r="E1353" s="169" t="s">
        <v>1</v>
      </c>
      <c r="F1353" s="170" t="s">
        <v>1856</v>
      </c>
      <c r="H1353" s="169" t="s">
        <v>1</v>
      </c>
      <c r="I1353" s="171"/>
      <c r="L1353" s="168"/>
      <c r="M1353" s="172"/>
      <c r="T1353" s="173"/>
      <c r="AT1353" s="169" t="s">
        <v>193</v>
      </c>
      <c r="AU1353" s="169" t="s">
        <v>92</v>
      </c>
      <c r="AV1353" s="13" t="s">
        <v>84</v>
      </c>
      <c r="AW1353" s="13" t="s">
        <v>32</v>
      </c>
      <c r="AX1353" s="13" t="s">
        <v>76</v>
      </c>
      <c r="AY1353" s="169" t="s">
        <v>185</v>
      </c>
    </row>
    <row r="1354" spans="2:65" s="12" customFormat="1">
      <c r="B1354" s="150"/>
      <c r="D1354" s="151" t="s">
        <v>193</v>
      </c>
      <c r="E1354" s="152" t="s">
        <v>1</v>
      </c>
      <c r="F1354" s="153" t="s">
        <v>1857</v>
      </c>
      <c r="H1354" s="154">
        <v>24.9</v>
      </c>
      <c r="I1354" s="155"/>
      <c r="L1354" s="150"/>
      <c r="M1354" s="156"/>
      <c r="T1354" s="157"/>
      <c r="AT1354" s="152" t="s">
        <v>193</v>
      </c>
      <c r="AU1354" s="152" t="s">
        <v>92</v>
      </c>
      <c r="AV1354" s="12" t="s">
        <v>92</v>
      </c>
      <c r="AW1354" s="12" t="s">
        <v>32</v>
      </c>
      <c r="AX1354" s="12" t="s">
        <v>84</v>
      </c>
      <c r="AY1354" s="152" t="s">
        <v>185</v>
      </c>
    </row>
    <row r="1355" spans="2:65" s="1" customFormat="1" ht="24.2" customHeight="1">
      <c r="B1355" s="136"/>
      <c r="C1355" s="137" t="s">
        <v>1858</v>
      </c>
      <c r="D1355" s="137" t="s">
        <v>187</v>
      </c>
      <c r="E1355" s="138" t="s">
        <v>1859</v>
      </c>
      <c r="F1355" s="139" t="s">
        <v>1860</v>
      </c>
      <c r="G1355" s="140" t="s">
        <v>546</v>
      </c>
      <c r="H1355" s="141">
        <v>7.1</v>
      </c>
      <c r="I1355" s="142"/>
      <c r="J1355" s="143">
        <f>ROUND(I1355*H1355,2)</f>
        <v>0</v>
      </c>
      <c r="K1355" s="139" t="s">
        <v>198</v>
      </c>
      <c r="L1355" s="32"/>
      <c r="M1355" s="144" t="s">
        <v>1</v>
      </c>
      <c r="N1355" s="145" t="s">
        <v>42</v>
      </c>
      <c r="P1355" s="146">
        <f>O1355*H1355</f>
        <v>0</v>
      </c>
      <c r="Q1355" s="146">
        <v>0</v>
      </c>
      <c r="R1355" s="146">
        <f>Q1355*H1355</f>
        <v>0</v>
      </c>
      <c r="S1355" s="146">
        <v>2.4750000000000001E-2</v>
      </c>
      <c r="T1355" s="147">
        <f>S1355*H1355</f>
        <v>0.17572499999999999</v>
      </c>
      <c r="AR1355" s="148" t="s">
        <v>289</v>
      </c>
      <c r="AT1355" s="148" t="s">
        <v>187</v>
      </c>
      <c r="AU1355" s="148" t="s">
        <v>92</v>
      </c>
      <c r="AY1355" s="17" t="s">
        <v>185</v>
      </c>
      <c r="BE1355" s="149">
        <f>IF(N1355="základní",J1355,0)</f>
        <v>0</v>
      </c>
      <c r="BF1355" s="149">
        <f>IF(N1355="snížená",J1355,0)</f>
        <v>0</v>
      </c>
      <c r="BG1355" s="149">
        <f>IF(N1355="zákl. přenesená",J1355,0)</f>
        <v>0</v>
      </c>
      <c r="BH1355" s="149">
        <f>IF(N1355="sníž. přenesená",J1355,0)</f>
        <v>0</v>
      </c>
      <c r="BI1355" s="149">
        <f>IF(N1355="nulová",J1355,0)</f>
        <v>0</v>
      </c>
      <c r="BJ1355" s="17" t="s">
        <v>92</v>
      </c>
      <c r="BK1355" s="149">
        <f>ROUND(I1355*H1355,2)</f>
        <v>0</v>
      </c>
      <c r="BL1355" s="17" t="s">
        <v>289</v>
      </c>
      <c r="BM1355" s="148" t="s">
        <v>1861</v>
      </c>
    </row>
    <row r="1356" spans="2:65" s="13" customFormat="1">
      <c r="B1356" s="168"/>
      <c r="D1356" s="151" t="s">
        <v>193</v>
      </c>
      <c r="E1356" s="169" t="s">
        <v>1</v>
      </c>
      <c r="F1356" s="170" t="s">
        <v>1862</v>
      </c>
      <c r="H1356" s="169" t="s">
        <v>1</v>
      </c>
      <c r="I1356" s="171"/>
      <c r="L1356" s="168"/>
      <c r="M1356" s="172"/>
      <c r="T1356" s="173"/>
      <c r="AT1356" s="169" t="s">
        <v>193</v>
      </c>
      <c r="AU1356" s="169" t="s">
        <v>92</v>
      </c>
      <c r="AV1356" s="13" t="s">
        <v>84</v>
      </c>
      <c r="AW1356" s="13" t="s">
        <v>32</v>
      </c>
      <c r="AX1356" s="13" t="s">
        <v>76</v>
      </c>
      <c r="AY1356" s="169" t="s">
        <v>185</v>
      </c>
    </row>
    <row r="1357" spans="2:65" s="12" customFormat="1">
      <c r="B1357" s="150"/>
      <c r="D1357" s="151" t="s">
        <v>193</v>
      </c>
      <c r="E1357" s="152" t="s">
        <v>1</v>
      </c>
      <c r="F1357" s="153" t="s">
        <v>1863</v>
      </c>
      <c r="H1357" s="154">
        <v>7.1</v>
      </c>
      <c r="I1357" s="155"/>
      <c r="L1357" s="150"/>
      <c r="M1357" s="156"/>
      <c r="T1357" s="157"/>
      <c r="AT1357" s="152" t="s">
        <v>193</v>
      </c>
      <c r="AU1357" s="152" t="s">
        <v>92</v>
      </c>
      <c r="AV1357" s="12" t="s">
        <v>92</v>
      </c>
      <c r="AW1357" s="12" t="s">
        <v>32</v>
      </c>
      <c r="AX1357" s="12" t="s">
        <v>84</v>
      </c>
      <c r="AY1357" s="152" t="s">
        <v>185</v>
      </c>
    </row>
    <row r="1358" spans="2:65" s="1" customFormat="1" ht="24.2" customHeight="1">
      <c r="B1358" s="136"/>
      <c r="C1358" s="137" t="s">
        <v>1864</v>
      </c>
      <c r="D1358" s="137" t="s">
        <v>187</v>
      </c>
      <c r="E1358" s="138" t="s">
        <v>1865</v>
      </c>
      <c r="F1358" s="139" t="s">
        <v>1866</v>
      </c>
      <c r="G1358" s="140" t="s">
        <v>546</v>
      </c>
      <c r="H1358" s="141">
        <v>3.2</v>
      </c>
      <c r="I1358" s="142"/>
      <c r="J1358" s="143">
        <f>ROUND(I1358*H1358,2)</f>
        <v>0</v>
      </c>
      <c r="K1358" s="139" t="s">
        <v>198</v>
      </c>
      <c r="L1358" s="32"/>
      <c r="M1358" s="144" t="s">
        <v>1</v>
      </c>
      <c r="N1358" s="145" t="s">
        <v>42</v>
      </c>
      <c r="P1358" s="146">
        <f>O1358*H1358</f>
        <v>0</v>
      </c>
      <c r="Q1358" s="146">
        <v>0</v>
      </c>
      <c r="R1358" s="146">
        <f>Q1358*H1358</f>
        <v>0</v>
      </c>
      <c r="S1358" s="146">
        <v>3.3000000000000002E-2</v>
      </c>
      <c r="T1358" s="147">
        <f>S1358*H1358</f>
        <v>0.10560000000000001</v>
      </c>
      <c r="AR1358" s="148" t="s">
        <v>289</v>
      </c>
      <c r="AT1358" s="148" t="s">
        <v>187</v>
      </c>
      <c r="AU1358" s="148" t="s">
        <v>92</v>
      </c>
      <c r="AY1358" s="17" t="s">
        <v>185</v>
      </c>
      <c r="BE1358" s="149">
        <f>IF(N1358="základní",J1358,0)</f>
        <v>0</v>
      </c>
      <c r="BF1358" s="149">
        <f>IF(N1358="snížená",J1358,0)</f>
        <v>0</v>
      </c>
      <c r="BG1358" s="149">
        <f>IF(N1358="zákl. přenesená",J1358,0)</f>
        <v>0</v>
      </c>
      <c r="BH1358" s="149">
        <f>IF(N1358="sníž. přenesená",J1358,0)</f>
        <v>0</v>
      </c>
      <c r="BI1358" s="149">
        <f>IF(N1358="nulová",J1358,0)</f>
        <v>0</v>
      </c>
      <c r="BJ1358" s="17" t="s">
        <v>92</v>
      </c>
      <c r="BK1358" s="149">
        <f>ROUND(I1358*H1358,2)</f>
        <v>0</v>
      </c>
      <c r="BL1358" s="17" t="s">
        <v>289</v>
      </c>
      <c r="BM1358" s="148" t="s">
        <v>1867</v>
      </c>
    </row>
    <row r="1359" spans="2:65" s="13" customFormat="1">
      <c r="B1359" s="168"/>
      <c r="D1359" s="151" t="s">
        <v>193</v>
      </c>
      <c r="E1359" s="169" t="s">
        <v>1</v>
      </c>
      <c r="F1359" s="170" t="s">
        <v>1862</v>
      </c>
      <c r="H1359" s="169" t="s">
        <v>1</v>
      </c>
      <c r="I1359" s="171"/>
      <c r="L1359" s="168"/>
      <c r="M1359" s="172"/>
      <c r="T1359" s="173"/>
      <c r="AT1359" s="169" t="s">
        <v>193</v>
      </c>
      <c r="AU1359" s="169" t="s">
        <v>92</v>
      </c>
      <c r="AV1359" s="13" t="s">
        <v>84</v>
      </c>
      <c r="AW1359" s="13" t="s">
        <v>32</v>
      </c>
      <c r="AX1359" s="13" t="s">
        <v>76</v>
      </c>
      <c r="AY1359" s="169" t="s">
        <v>185</v>
      </c>
    </row>
    <row r="1360" spans="2:65" s="12" customFormat="1">
      <c r="B1360" s="150"/>
      <c r="D1360" s="151" t="s">
        <v>193</v>
      </c>
      <c r="E1360" s="152" t="s">
        <v>1</v>
      </c>
      <c r="F1360" s="153" t="s">
        <v>1868</v>
      </c>
      <c r="H1360" s="154">
        <v>3.2</v>
      </c>
      <c r="I1360" s="155"/>
      <c r="L1360" s="150"/>
      <c r="M1360" s="156"/>
      <c r="T1360" s="157"/>
      <c r="AT1360" s="152" t="s">
        <v>193</v>
      </c>
      <c r="AU1360" s="152" t="s">
        <v>92</v>
      </c>
      <c r="AV1360" s="12" t="s">
        <v>92</v>
      </c>
      <c r="AW1360" s="12" t="s">
        <v>32</v>
      </c>
      <c r="AX1360" s="12" t="s">
        <v>84</v>
      </c>
      <c r="AY1360" s="152" t="s">
        <v>185</v>
      </c>
    </row>
    <row r="1361" spans="2:65" s="1" customFormat="1" ht="33" customHeight="1">
      <c r="B1361" s="136"/>
      <c r="C1361" s="137" t="s">
        <v>1869</v>
      </c>
      <c r="D1361" s="137" t="s">
        <v>187</v>
      </c>
      <c r="E1361" s="138" t="s">
        <v>1870</v>
      </c>
      <c r="F1361" s="139" t="s">
        <v>1871</v>
      </c>
      <c r="G1361" s="140" t="s">
        <v>190</v>
      </c>
      <c r="H1361" s="141">
        <v>493.99799999999999</v>
      </c>
      <c r="I1361" s="142"/>
      <c r="J1361" s="143">
        <f>ROUND(I1361*H1361,2)</f>
        <v>0</v>
      </c>
      <c r="K1361" s="139" t="s">
        <v>198</v>
      </c>
      <c r="L1361" s="32"/>
      <c r="M1361" s="144" t="s">
        <v>1</v>
      </c>
      <c r="N1361" s="145" t="s">
        <v>42</v>
      </c>
      <c r="P1361" s="146">
        <f>O1361*H1361</f>
        <v>0</v>
      </c>
      <c r="Q1361" s="146">
        <v>0</v>
      </c>
      <c r="R1361" s="146">
        <f>Q1361*H1361</f>
        <v>0</v>
      </c>
      <c r="S1361" s="146">
        <v>0</v>
      </c>
      <c r="T1361" s="147">
        <f>S1361*H1361</f>
        <v>0</v>
      </c>
      <c r="AR1361" s="148" t="s">
        <v>289</v>
      </c>
      <c r="AT1361" s="148" t="s">
        <v>187</v>
      </c>
      <c r="AU1361" s="148" t="s">
        <v>92</v>
      </c>
      <c r="AY1361" s="17" t="s">
        <v>185</v>
      </c>
      <c r="BE1361" s="149">
        <f>IF(N1361="základní",J1361,0)</f>
        <v>0</v>
      </c>
      <c r="BF1361" s="149">
        <f>IF(N1361="snížená",J1361,0)</f>
        <v>0</v>
      </c>
      <c r="BG1361" s="149">
        <f>IF(N1361="zákl. přenesená",J1361,0)</f>
        <v>0</v>
      </c>
      <c r="BH1361" s="149">
        <f>IF(N1361="sníž. přenesená",J1361,0)</f>
        <v>0</v>
      </c>
      <c r="BI1361" s="149">
        <f>IF(N1361="nulová",J1361,0)</f>
        <v>0</v>
      </c>
      <c r="BJ1361" s="17" t="s">
        <v>92</v>
      </c>
      <c r="BK1361" s="149">
        <f>ROUND(I1361*H1361,2)</f>
        <v>0</v>
      </c>
      <c r="BL1361" s="17" t="s">
        <v>289</v>
      </c>
      <c r="BM1361" s="148" t="s">
        <v>1872</v>
      </c>
    </row>
    <row r="1362" spans="2:65" s="1" customFormat="1" ht="16.5" customHeight="1">
      <c r="B1362" s="136"/>
      <c r="C1362" s="158" t="s">
        <v>1873</v>
      </c>
      <c r="D1362" s="158" t="s">
        <v>231</v>
      </c>
      <c r="E1362" s="159" t="s">
        <v>1874</v>
      </c>
      <c r="F1362" s="160" t="s">
        <v>1875</v>
      </c>
      <c r="G1362" s="161" t="s">
        <v>197</v>
      </c>
      <c r="H1362" s="162">
        <v>4.343</v>
      </c>
      <c r="I1362" s="163"/>
      <c r="J1362" s="164">
        <f>ROUND(I1362*H1362,2)</f>
        <v>0</v>
      </c>
      <c r="K1362" s="160" t="s">
        <v>198</v>
      </c>
      <c r="L1362" s="165"/>
      <c r="M1362" s="166" t="s">
        <v>1</v>
      </c>
      <c r="N1362" s="167" t="s">
        <v>42</v>
      </c>
      <c r="P1362" s="146">
        <f>O1362*H1362</f>
        <v>0</v>
      </c>
      <c r="Q1362" s="146">
        <v>0.55000000000000004</v>
      </c>
      <c r="R1362" s="146">
        <f>Q1362*H1362</f>
        <v>2.3886500000000002</v>
      </c>
      <c r="S1362" s="146">
        <v>0</v>
      </c>
      <c r="T1362" s="147">
        <f>S1362*H1362</f>
        <v>0</v>
      </c>
      <c r="AR1362" s="148" t="s">
        <v>394</v>
      </c>
      <c r="AT1362" s="148" t="s">
        <v>231</v>
      </c>
      <c r="AU1362" s="148" t="s">
        <v>92</v>
      </c>
      <c r="AY1362" s="17" t="s">
        <v>185</v>
      </c>
      <c r="BE1362" s="149">
        <f>IF(N1362="základní",J1362,0)</f>
        <v>0</v>
      </c>
      <c r="BF1362" s="149">
        <f>IF(N1362="snížená",J1362,0)</f>
        <v>0</v>
      </c>
      <c r="BG1362" s="149">
        <f>IF(N1362="zákl. přenesená",J1362,0)</f>
        <v>0</v>
      </c>
      <c r="BH1362" s="149">
        <f>IF(N1362="sníž. přenesená",J1362,0)</f>
        <v>0</v>
      </c>
      <c r="BI1362" s="149">
        <f>IF(N1362="nulová",J1362,0)</f>
        <v>0</v>
      </c>
      <c r="BJ1362" s="17" t="s">
        <v>92</v>
      </c>
      <c r="BK1362" s="149">
        <f>ROUND(I1362*H1362,2)</f>
        <v>0</v>
      </c>
      <c r="BL1362" s="17" t="s">
        <v>289</v>
      </c>
      <c r="BM1362" s="148" t="s">
        <v>1876</v>
      </c>
    </row>
    <row r="1363" spans="2:65" s="12" customFormat="1">
      <c r="B1363" s="150"/>
      <c r="D1363" s="151" t="s">
        <v>193</v>
      </c>
      <c r="E1363" s="152" t="s">
        <v>1</v>
      </c>
      <c r="F1363" s="153" t="s">
        <v>1877</v>
      </c>
      <c r="H1363" s="154">
        <v>3.948</v>
      </c>
      <c r="I1363" s="155"/>
      <c r="L1363" s="150"/>
      <c r="M1363" s="156"/>
      <c r="T1363" s="157"/>
      <c r="AT1363" s="152" t="s">
        <v>193</v>
      </c>
      <c r="AU1363" s="152" t="s">
        <v>92</v>
      </c>
      <c r="AV1363" s="12" t="s">
        <v>92</v>
      </c>
      <c r="AW1363" s="12" t="s">
        <v>32</v>
      </c>
      <c r="AX1363" s="12" t="s">
        <v>84</v>
      </c>
      <c r="AY1363" s="152" t="s">
        <v>185</v>
      </c>
    </row>
    <row r="1364" spans="2:65" s="12" customFormat="1">
      <c r="B1364" s="150"/>
      <c r="D1364" s="151" t="s">
        <v>193</v>
      </c>
      <c r="F1364" s="153" t="s">
        <v>1878</v>
      </c>
      <c r="H1364" s="154">
        <v>4.343</v>
      </c>
      <c r="I1364" s="155"/>
      <c r="L1364" s="150"/>
      <c r="M1364" s="156"/>
      <c r="T1364" s="157"/>
      <c r="AT1364" s="152" t="s">
        <v>193</v>
      </c>
      <c r="AU1364" s="152" t="s">
        <v>92</v>
      </c>
      <c r="AV1364" s="12" t="s">
        <v>92</v>
      </c>
      <c r="AW1364" s="12" t="s">
        <v>3</v>
      </c>
      <c r="AX1364" s="12" t="s">
        <v>84</v>
      </c>
      <c r="AY1364" s="152" t="s">
        <v>185</v>
      </c>
    </row>
    <row r="1365" spans="2:65" s="1" customFormat="1" ht="16.5" customHeight="1">
      <c r="B1365" s="136"/>
      <c r="C1365" s="137" t="s">
        <v>1879</v>
      </c>
      <c r="D1365" s="137" t="s">
        <v>187</v>
      </c>
      <c r="E1365" s="138" t="s">
        <v>1880</v>
      </c>
      <c r="F1365" s="139" t="s">
        <v>1881</v>
      </c>
      <c r="G1365" s="140" t="s">
        <v>546</v>
      </c>
      <c r="H1365" s="141">
        <v>548.33799999999997</v>
      </c>
      <c r="I1365" s="142"/>
      <c r="J1365" s="143">
        <f>ROUND(I1365*H1365,2)</f>
        <v>0</v>
      </c>
      <c r="K1365" s="139" t="s">
        <v>198</v>
      </c>
      <c r="L1365" s="32"/>
      <c r="M1365" s="144" t="s">
        <v>1</v>
      </c>
      <c r="N1365" s="145" t="s">
        <v>42</v>
      </c>
      <c r="P1365" s="146">
        <f>O1365*H1365</f>
        <v>0</v>
      </c>
      <c r="Q1365" s="146">
        <v>2.0000000000000002E-5</v>
      </c>
      <c r="R1365" s="146">
        <f>Q1365*H1365</f>
        <v>1.0966760000000001E-2</v>
      </c>
      <c r="S1365" s="146">
        <v>0</v>
      </c>
      <c r="T1365" s="147">
        <f>S1365*H1365</f>
        <v>0</v>
      </c>
      <c r="AR1365" s="148" t="s">
        <v>289</v>
      </c>
      <c r="AT1365" s="148" t="s">
        <v>187</v>
      </c>
      <c r="AU1365" s="148" t="s">
        <v>92</v>
      </c>
      <c r="AY1365" s="17" t="s">
        <v>185</v>
      </c>
      <c r="BE1365" s="149">
        <f>IF(N1365="základní",J1365,0)</f>
        <v>0</v>
      </c>
      <c r="BF1365" s="149">
        <f>IF(N1365="snížená",J1365,0)</f>
        <v>0</v>
      </c>
      <c r="BG1365" s="149">
        <f>IF(N1365="zákl. přenesená",J1365,0)</f>
        <v>0</v>
      </c>
      <c r="BH1365" s="149">
        <f>IF(N1365="sníž. přenesená",J1365,0)</f>
        <v>0</v>
      </c>
      <c r="BI1365" s="149">
        <f>IF(N1365="nulová",J1365,0)</f>
        <v>0</v>
      </c>
      <c r="BJ1365" s="17" t="s">
        <v>92</v>
      </c>
      <c r="BK1365" s="149">
        <f>ROUND(I1365*H1365,2)</f>
        <v>0</v>
      </c>
      <c r="BL1365" s="17" t="s">
        <v>289</v>
      </c>
      <c r="BM1365" s="148" t="s">
        <v>1882</v>
      </c>
    </row>
    <row r="1366" spans="2:65" s="12" customFormat="1">
      <c r="B1366" s="150"/>
      <c r="D1366" s="151" t="s">
        <v>193</v>
      </c>
      <c r="E1366" s="152" t="s">
        <v>1</v>
      </c>
      <c r="F1366" s="153" t="s">
        <v>1883</v>
      </c>
      <c r="H1366" s="154">
        <v>548.33799999999997</v>
      </c>
      <c r="I1366" s="155"/>
      <c r="L1366" s="150"/>
      <c r="M1366" s="156"/>
      <c r="T1366" s="157"/>
      <c r="AT1366" s="152" t="s">
        <v>193</v>
      </c>
      <c r="AU1366" s="152" t="s">
        <v>92</v>
      </c>
      <c r="AV1366" s="12" t="s">
        <v>92</v>
      </c>
      <c r="AW1366" s="12" t="s">
        <v>32</v>
      </c>
      <c r="AX1366" s="12" t="s">
        <v>84</v>
      </c>
      <c r="AY1366" s="152" t="s">
        <v>185</v>
      </c>
    </row>
    <row r="1367" spans="2:65" s="1" customFormat="1" ht="16.5" customHeight="1">
      <c r="B1367" s="136"/>
      <c r="C1367" s="158" t="s">
        <v>1884</v>
      </c>
      <c r="D1367" s="158" t="s">
        <v>231</v>
      </c>
      <c r="E1367" s="159" t="s">
        <v>1874</v>
      </c>
      <c r="F1367" s="160" t="s">
        <v>1875</v>
      </c>
      <c r="G1367" s="161" t="s">
        <v>197</v>
      </c>
      <c r="H1367" s="162">
        <v>1.448</v>
      </c>
      <c r="I1367" s="163"/>
      <c r="J1367" s="164">
        <f>ROUND(I1367*H1367,2)</f>
        <v>0</v>
      </c>
      <c r="K1367" s="160" t="s">
        <v>198</v>
      </c>
      <c r="L1367" s="165"/>
      <c r="M1367" s="166" t="s">
        <v>1</v>
      </c>
      <c r="N1367" s="167" t="s">
        <v>42</v>
      </c>
      <c r="P1367" s="146">
        <f>O1367*H1367</f>
        <v>0</v>
      </c>
      <c r="Q1367" s="146">
        <v>0.55000000000000004</v>
      </c>
      <c r="R1367" s="146">
        <f>Q1367*H1367</f>
        <v>0.7964</v>
      </c>
      <c r="S1367" s="146">
        <v>0</v>
      </c>
      <c r="T1367" s="147">
        <f>S1367*H1367</f>
        <v>0</v>
      </c>
      <c r="AR1367" s="148" t="s">
        <v>394</v>
      </c>
      <c r="AT1367" s="148" t="s">
        <v>231</v>
      </c>
      <c r="AU1367" s="148" t="s">
        <v>92</v>
      </c>
      <c r="AY1367" s="17" t="s">
        <v>185</v>
      </c>
      <c r="BE1367" s="149">
        <f>IF(N1367="základní",J1367,0)</f>
        <v>0</v>
      </c>
      <c r="BF1367" s="149">
        <f>IF(N1367="snížená",J1367,0)</f>
        <v>0</v>
      </c>
      <c r="BG1367" s="149">
        <f>IF(N1367="zákl. přenesená",J1367,0)</f>
        <v>0</v>
      </c>
      <c r="BH1367" s="149">
        <f>IF(N1367="sníž. přenesená",J1367,0)</f>
        <v>0</v>
      </c>
      <c r="BI1367" s="149">
        <f>IF(N1367="nulová",J1367,0)</f>
        <v>0</v>
      </c>
      <c r="BJ1367" s="17" t="s">
        <v>92</v>
      </c>
      <c r="BK1367" s="149">
        <f>ROUND(I1367*H1367,2)</f>
        <v>0</v>
      </c>
      <c r="BL1367" s="17" t="s">
        <v>289</v>
      </c>
      <c r="BM1367" s="148" t="s">
        <v>1885</v>
      </c>
    </row>
    <row r="1368" spans="2:65" s="12" customFormat="1">
      <c r="B1368" s="150"/>
      <c r="D1368" s="151" t="s">
        <v>193</v>
      </c>
      <c r="E1368" s="152" t="s">
        <v>1</v>
      </c>
      <c r="F1368" s="153" t="s">
        <v>1886</v>
      </c>
      <c r="H1368" s="154">
        <v>1.3160000000000001</v>
      </c>
      <c r="I1368" s="155"/>
      <c r="L1368" s="150"/>
      <c r="M1368" s="156"/>
      <c r="T1368" s="157"/>
      <c r="AT1368" s="152" t="s">
        <v>193</v>
      </c>
      <c r="AU1368" s="152" t="s">
        <v>92</v>
      </c>
      <c r="AV1368" s="12" t="s">
        <v>92</v>
      </c>
      <c r="AW1368" s="12" t="s">
        <v>32</v>
      </c>
      <c r="AX1368" s="12" t="s">
        <v>84</v>
      </c>
      <c r="AY1368" s="152" t="s">
        <v>185</v>
      </c>
    </row>
    <row r="1369" spans="2:65" s="12" customFormat="1">
      <c r="B1369" s="150"/>
      <c r="D1369" s="151" t="s">
        <v>193</v>
      </c>
      <c r="F1369" s="153" t="s">
        <v>1887</v>
      </c>
      <c r="H1369" s="154">
        <v>1.448</v>
      </c>
      <c r="I1369" s="155"/>
      <c r="L1369" s="150"/>
      <c r="M1369" s="156"/>
      <c r="T1369" s="157"/>
      <c r="AT1369" s="152" t="s">
        <v>193</v>
      </c>
      <c r="AU1369" s="152" t="s">
        <v>92</v>
      </c>
      <c r="AV1369" s="12" t="s">
        <v>92</v>
      </c>
      <c r="AW1369" s="12" t="s">
        <v>3</v>
      </c>
      <c r="AX1369" s="12" t="s">
        <v>84</v>
      </c>
      <c r="AY1369" s="152" t="s">
        <v>185</v>
      </c>
    </row>
    <row r="1370" spans="2:65" s="1" customFormat="1" ht="24.2" customHeight="1">
      <c r="B1370" s="136"/>
      <c r="C1370" s="137" t="s">
        <v>1888</v>
      </c>
      <c r="D1370" s="137" t="s">
        <v>187</v>
      </c>
      <c r="E1370" s="138" t="s">
        <v>1889</v>
      </c>
      <c r="F1370" s="139" t="s">
        <v>1890</v>
      </c>
      <c r="G1370" s="140" t="s">
        <v>190</v>
      </c>
      <c r="H1370" s="141">
        <v>513.654</v>
      </c>
      <c r="I1370" s="142"/>
      <c r="J1370" s="143">
        <f>ROUND(I1370*H1370,2)</f>
        <v>0</v>
      </c>
      <c r="K1370" s="139" t="s">
        <v>198</v>
      </c>
      <c r="L1370" s="32"/>
      <c r="M1370" s="144" t="s">
        <v>1</v>
      </c>
      <c r="N1370" s="145" t="s">
        <v>42</v>
      </c>
      <c r="P1370" s="146">
        <f>O1370*H1370</f>
        <v>0</v>
      </c>
      <c r="Q1370" s="146">
        <v>0</v>
      </c>
      <c r="R1370" s="146">
        <f>Q1370*H1370</f>
        <v>0</v>
      </c>
      <c r="S1370" s="146">
        <v>5.0000000000000001E-3</v>
      </c>
      <c r="T1370" s="147">
        <f>S1370*H1370</f>
        <v>2.5682700000000001</v>
      </c>
      <c r="AR1370" s="148" t="s">
        <v>289</v>
      </c>
      <c r="AT1370" s="148" t="s">
        <v>187</v>
      </c>
      <c r="AU1370" s="148" t="s">
        <v>92</v>
      </c>
      <c r="AY1370" s="17" t="s">
        <v>185</v>
      </c>
      <c r="BE1370" s="149">
        <f>IF(N1370="základní",J1370,0)</f>
        <v>0</v>
      </c>
      <c r="BF1370" s="149">
        <f>IF(N1370="snížená",J1370,0)</f>
        <v>0</v>
      </c>
      <c r="BG1370" s="149">
        <f>IF(N1370="zákl. přenesená",J1370,0)</f>
        <v>0</v>
      </c>
      <c r="BH1370" s="149">
        <f>IF(N1370="sníž. přenesená",J1370,0)</f>
        <v>0</v>
      </c>
      <c r="BI1370" s="149">
        <f>IF(N1370="nulová",J1370,0)</f>
        <v>0</v>
      </c>
      <c r="BJ1370" s="17" t="s">
        <v>92</v>
      </c>
      <c r="BK1370" s="149">
        <f>ROUND(I1370*H1370,2)</f>
        <v>0</v>
      </c>
      <c r="BL1370" s="17" t="s">
        <v>289</v>
      </c>
      <c r="BM1370" s="148" t="s">
        <v>1891</v>
      </c>
    </row>
    <row r="1371" spans="2:65" s="1" customFormat="1" ht="16.5" customHeight="1">
      <c r="B1371" s="136"/>
      <c r="C1371" s="137" t="s">
        <v>1892</v>
      </c>
      <c r="D1371" s="137" t="s">
        <v>187</v>
      </c>
      <c r="E1371" s="138" t="s">
        <v>1893</v>
      </c>
      <c r="F1371" s="139" t="s">
        <v>1894</v>
      </c>
      <c r="G1371" s="140" t="s">
        <v>197</v>
      </c>
      <c r="H1371" s="141">
        <v>10.545</v>
      </c>
      <c r="I1371" s="142"/>
      <c r="J1371" s="143">
        <f>ROUND(I1371*H1371,2)</f>
        <v>0</v>
      </c>
      <c r="K1371" s="139" t="s">
        <v>198</v>
      </c>
      <c r="L1371" s="32"/>
      <c r="M1371" s="144" t="s">
        <v>1</v>
      </c>
      <c r="N1371" s="145" t="s">
        <v>42</v>
      </c>
      <c r="P1371" s="146">
        <f>O1371*H1371</f>
        <v>0</v>
      </c>
      <c r="Q1371" s="146">
        <v>2.2839999999999999E-2</v>
      </c>
      <c r="R1371" s="146">
        <f>Q1371*H1371</f>
        <v>0.2408478</v>
      </c>
      <c r="S1371" s="146">
        <v>0</v>
      </c>
      <c r="T1371" s="147">
        <f>S1371*H1371</f>
        <v>0</v>
      </c>
      <c r="AR1371" s="148" t="s">
        <v>289</v>
      </c>
      <c r="AT1371" s="148" t="s">
        <v>187</v>
      </c>
      <c r="AU1371" s="148" t="s">
        <v>92</v>
      </c>
      <c r="AY1371" s="17" t="s">
        <v>185</v>
      </c>
      <c r="BE1371" s="149">
        <f>IF(N1371="základní",J1371,0)</f>
        <v>0</v>
      </c>
      <c r="BF1371" s="149">
        <f>IF(N1371="snížená",J1371,0)</f>
        <v>0</v>
      </c>
      <c r="BG1371" s="149">
        <f>IF(N1371="zákl. přenesená",J1371,0)</f>
        <v>0</v>
      </c>
      <c r="BH1371" s="149">
        <f>IF(N1371="sníž. přenesená",J1371,0)</f>
        <v>0</v>
      </c>
      <c r="BI1371" s="149">
        <f>IF(N1371="nulová",J1371,0)</f>
        <v>0</v>
      </c>
      <c r="BJ1371" s="17" t="s">
        <v>92</v>
      </c>
      <c r="BK1371" s="149">
        <f>ROUND(I1371*H1371,2)</f>
        <v>0</v>
      </c>
      <c r="BL1371" s="17" t="s">
        <v>289</v>
      </c>
      <c r="BM1371" s="148" t="s">
        <v>1895</v>
      </c>
    </row>
    <row r="1372" spans="2:65" s="13" customFormat="1">
      <c r="B1372" s="168"/>
      <c r="D1372" s="151" t="s">
        <v>193</v>
      </c>
      <c r="E1372" s="169" t="s">
        <v>1</v>
      </c>
      <c r="F1372" s="170" t="s">
        <v>1896</v>
      </c>
      <c r="H1372" s="169" t="s">
        <v>1</v>
      </c>
      <c r="I1372" s="171"/>
      <c r="L1372" s="168"/>
      <c r="M1372" s="172"/>
      <c r="T1372" s="173"/>
      <c r="AT1372" s="169" t="s">
        <v>193</v>
      </c>
      <c r="AU1372" s="169" t="s">
        <v>92</v>
      </c>
      <c r="AV1372" s="13" t="s">
        <v>84</v>
      </c>
      <c r="AW1372" s="13" t="s">
        <v>32</v>
      </c>
      <c r="AX1372" s="13" t="s">
        <v>76</v>
      </c>
      <c r="AY1372" s="169" t="s">
        <v>185</v>
      </c>
    </row>
    <row r="1373" spans="2:65" s="12" customFormat="1">
      <c r="B1373" s="150"/>
      <c r="D1373" s="151" t="s">
        <v>193</v>
      </c>
      <c r="E1373" s="152" t="s">
        <v>1</v>
      </c>
      <c r="F1373" s="153" t="s">
        <v>1897</v>
      </c>
      <c r="H1373" s="154">
        <v>0.307</v>
      </c>
      <c r="I1373" s="155"/>
      <c r="L1373" s="150"/>
      <c r="M1373" s="156"/>
      <c r="T1373" s="157"/>
      <c r="AT1373" s="152" t="s">
        <v>193</v>
      </c>
      <c r="AU1373" s="152" t="s">
        <v>92</v>
      </c>
      <c r="AV1373" s="12" t="s">
        <v>92</v>
      </c>
      <c r="AW1373" s="12" t="s">
        <v>32</v>
      </c>
      <c r="AX1373" s="12" t="s">
        <v>76</v>
      </c>
      <c r="AY1373" s="152" t="s">
        <v>185</v>
      </c>
    </row>
    <row r="1374" spans="2:65" s="12" customFormat="1">
      <c r="B1374" s="150"/>
      <c r="D1374" s="151" t="s">
        <v>193</v>
      </c>
      <c r="E1374" s="152" t="s">
        <v>1</v>
      </c>
      <c r="F1374" s="153" t="s">
        <v>1898</v>
      </c>
      <c r="H1374" s="154">
        <v>0.09</v>
      </c>
      <c r="I1374" s="155"/>
      <c r="L1374" s="150"/>
      <c r="M1374" s="156"/>
      <c r="T1374" s="157"/>
      <c r="AT1374" s="152" t="s">
        <v>193</v>
      </c>
      <c r="AU1374" s="152" t="s">
        <v>92</v>
      </c>
      <c r="AV1374" s="12" t="s">
        <v>92</v>
      </c>
      <c r="AW1374" s="12" t="s">
        <v>32</v>
      </c>
      <c r="AX1374" s="12" t="s">
        <v>76</v>
      </c>
      <c r="AY1374" s="152" t="s">
        <v>185</v>
      </c>
    </row>
    <row r="1375" spans="2:65" s="12" customFormat="1">
      <c r="B1375" s="150"/>
      <c r="D1375" s="151" t="s">
        <v>193</v>
      </c>
      <c r="E1375" s="152" t="s">
        <v>1</v>
      </c>
      <c r="F1375" s="153" t="s">
        <v>1899</v>
      </c>
      <c r="H1375" s="154">
        <v>0.25600000000000001</v>
      </c>
      <c r="I1375" s="155"/>
      <c r="L1375" s="150"/>
      <c r="M1375" s="156"/>
      <c r="T1375" s="157"/>
      <c r="AT1375" s="152" t="s">
        <v>193</v>
      </c>
      <c r="AU1375" s="152" t="s">
        <v>92</v>
      </c>
      <c r="AV1375" s="12" t="s">
        <v>92</v>
      </c>
      <c r="AW1375" s="12" t="s">
        <v>32</v>
      </c>
      <c r="AX1375" s="12" t="s">
        <v>76</v>
      </c>
      <c r="AY1375" s="152" t="s">
        <v>185</v>
      </c>
    </row>
    <row r="1376" spans="2:65" s="12" customFormat="1">
      <c r="B1376" s="150"/>
      <c r="D1376" s="151" t="s">
        <v>193</v>
      </c>
      <c r="E1376" s="152" t="s">
        <v>1</v>
      </c>
      <c r="F1376" s="153" t="s">
        <v>1900</v>
      </c>
      <c r="H1376" s="154">
        <v>0.16200000000000001</v>
      </c>
      <c r="I1376" s="155"/>
      <c r="L1376" s="150"/>
      <c r="M1376" s="156"/>
      <c r="T1376" s="157"/>
      <c r="AT1376" s="152" t="s">
        <v>193</v>
      </c>
      <c r="AU1376" s="152" t="s">
        <v>92</v>
      </c>
      <c r="AV1376" s="12" t="s">
        <v>92</v>
      </c>
      <c r="AW1376" s="12" t="s">
        <v>32</v>
      </c>
      <c r="AX1376" s="12" t="s">
        <v>76</v>
      </c>
      <c r="AY1376" s="152" t="s">
        <v>185</v>
      </c>
    </row>
    <row r="1377" spans="2:65" s="12" customFormat="1">
      <c r="B1377" s="150"/>
      <c r="D1377" s="151" t="s">
        <v>193</v>
      </c>
      <c r="E1377" s="152" t="s">
        <v>1</v>
      </c>
      <c r="F1377" s="153" t="s">
        <v>1901</v>
      </c>
      <c r="H1377" s="154">
        <v>0.35099999999999998</v>
      </c>
      <c r="I1377" s="155"/>
      <c r="L1377" s="150"/>
      <c r="M1377" s="156"/>
      <c r="T1377" s="157"/>
      <c r="AT1377" s="152" t="s">
        <v>193</v>
      </c>
      <c r="AU1377" s="152" t="s">
        <v>92</v>
      </c>
      <c r="AV1377" s="12" t="s">
        <v>92</v>
      </c>
      <c r="AW1377" s="12" t="s">
        <v>32</v>
      </c>
      <c r="AX1377" s="12" t="s">
        <v>76</v>
      </c>
      <c r="AY1377" s="152" t="s">
        <v>185</v>
      </c>
    </row>
    <row r="1378" spans="2:65" s="12" customFormat="1">
      <c r="B1378" s="150"/>
      <c r="D1378" s="151" t="s">
        <v>193</v>
      </c>
      <c r="E1378" s="152" t="s">
        <v>1</v>
      </c>
      <c r="F1378" s="153" t="s">
        <v>1902</v>
      </c>
      <c r="H1378" s="154">
        <v>0.17100000000000001</v>
      </c>
      <c r="I1378" s="155"/>
      <c r="L1378" s="150"/>
      <c r="M1378" s="156"/>
      <c r="T1378" s="157"/>
      <c r="AT1378" s="152" t="s">
        <v>193</v>
      </c>
      <c r="AU1378" s="152" t="s">
        <v>92</v>
      </c>
      <c r="AV1378" s="12" t="s">
        <v>92</v>
      </c>
      <c r="AW1378" s="12" t="s">
        <v>32</v>
      </c>
      <c r="AX1378" s="12" t="s">
        <v>76</v>
      </c>
      <c r="AY1378" s="152" t="s">
        <v>185</v>
      </c>
    </row>
    <row r="1379" spans="2:65" s="12" customFormat="1">
      <c r="B1379" s="150"/>
      <c r="D1379" s="151" t="s">
        <v>193</v>
      </c>
      <c r="E1379" s="152" t="s">
        <v>1</v>
      </c>
      <c r="F1379" s="153" t="s">
        <v>1903</v>
      </c>
      <c r="H1379" s="154">
        <v>1.891</v>
      </c>
      <c r="I1379" s="155"/>
      <c r="L1379" s="150"/>
      <c r="M1379" s="156"/>
      <c r="T1379" s="157"/>
      <c r="AT1379" s="152" t="s">
        <v>193</v>
      </c>
      <c r="AU1379" s="152" t="s">
        <v>92</v>
      </c>
      <c r="AV1379" s="12" t="s">
        <v>92</v>
      </c>
      <c r="AW1379" s="12" t="s">
        <v>32</v>
      </c>
      <c r="AX1379" s="12" t="s">
        <v>76</v>
      </c>
      <c r="AY1379" s="152" t="s">
        <v>185</v>
      </c>
    </row>
    <row r="1380" spans="2:65" s="12" customFormat="1">
      <c r="B1380" s="150"/>
      <c r="D1380" s="151" t="s">
        <v>193</v>
      </c>
      <c r="E1380" s="152" t="s">
        <v>1</v>
      </c>
      <c r="F1380" s="153" t="s">
        <v>1904</v>
      </c>
      <c r="H1380" s="154">
        <v>0.307</v>
      </c>
      <c r="I1380" s="155"/>
      <c r="L1380" s="150"/>
      <c r="M1380" s="156"/>
      <c r="T1380" s="157"/>
      <c r="AT1380" s="152" t="s">
        <v>193</v>
      </c>
      <c r="AU1380" s="152" t="s">
        <v>92</v>
      </c>
      <c r="AV1380" s="12" t="s">
        <v>92</v>
      </c>
      <c r="AW1380" s="12" t="s">
        <v>32</v>
      </c>
      <c r="AX1380" s="12" t="s">
        <v>76</v>
      </c>
      <c r="AY1380" s="152" t="s">
        <v>185</v>
      </c>
    </row>
    <row r="1381" spans="2:65" s="12" customFormat="1">
      <c r="B1381" s="150"/>
      <c r="D1381" s="151" t="s">
        <v>193</v>
      </c>
      <c r="E1381" s="152" t="s">
        <v>1</v>
      </c>
      <c r="F1381" s="153" t="s">
        <v>1905</v>
      </c>
      <c r="H1381" s="154">
        <v>5.8000000000000003E-2</v>
      </c>
      <c r="I1381" s="155"/>
      <c r="L1381" s="150"/>
      <c r="M1381" s="156"/>
      <c r="T1381" s="157"/>
      <c r="AT1381" s="152" t="s">
        <v>193</v>
      </c>
      <c r="AU1381" s="152" t="s">
        <v>92</v>
      </c>
      <c r="AV1381" s="12" t="s">
        <v>92</v>
      </c>
      <c r="AW1381" s="12" t="s">
        <v>32</v>
      </c>
      <c r="AX1381" s="12" t="s">
        <v>76</v>
      </c>
      <c r="AY1381" s="152" t="s">
        <v>185</v>
      </c>
    </row>
    <row r="1382" spans="2:65" s="12" customFormat="1">
      <c r="B1382" s="150"/>
      <c r="D1382" s="151" t="s">
        <v>193</v>
      </c>
      <c r="E1382" s="152" t="s">
        <v>1</v>
      </c>
      <c r="F1382" s="153" t="s">
        <v>1906</v>
      </c>
      <c r="H1382" s="154">
        <v>0.622</v>
      </c>
      <c r="I1382" s="155"/>
      <c r="L1382" s="150"/>
      <c r="M1382" s="156"/>
      <c r="T1382" s="157"/>
      <c r="AT1382" s="152" t="s">
        <v>193</v>
      </c>
      <c r="AU1382" s="152" t="s">
        <v>92</v>
      </c>
      <c r="AV1382" s="12" t="s">
        <v>92</v>
      </c>
      <c r="AW1382" s="12" t="s">
        <v>32</v>
      </c>
      <c r="AX1382" s="12" t="s">
        <v>76</v>
      </c>
      <c r="AY1382" s="152" t="s">
        <v>185</v>
      </c>
    </row>
    <row r="1383" spans="2:65" s="12" customFormat="1">
      <c r="B1383" s="150"/>
      <c r="D1383" s="151" t="s">
        <v>193</v>
      </c>
      <c r="E1383" s="152" t="s">
        <v>1</v>
      </c>
      <c r="F1383" s="153" t="s">
        <v>1907</v>
      </c>
      <c r="H1383" s="154">
        <v>8.1000000000000003E-2</v>
      </c>
      <c r="I1383" s="155"/>
      <c r="L1383" s="150"/>
      <c r="M1383" s="156"/>
      <c r="T1383" s="157"/>
      <c r="AT1383" s="152" t="s">
        <v>193</v>
      </c>
      <c r="AU1383" s="152" t="s">
        <v>92</v>
      </c>
      <c r="AV1383" s="12" t="s">
        <v>92</v>
      </c>
      <c r="AW1383" s="12" t="s">
        <v>32</v>
      </c>
      <c r="AX1383" s="12" t="s">
        <v>76</v>
      </c>
      <c r="AY1383" s="152" t="s">
        <v>185</v>
      </c>
    </row>
    <row r="1384" spans="2:65" s="12" customFormat="1">
      <c r="B1384" s="150"/>
      <c r="D1384" s="151" t="s">
        <v>193</v>
      </c>
      <c r="E1384" s="152" t="s">
        <v>1</v>
      </c>
      <c r="F1384" s="153" t="s">
        <v>1899</v>
      </c>
      <c r="H1384" s="154">
        <v>0.25600000000000001</v>
      </c>
      <c r="I1384" s="155"/>
      <c r="L1384" s="150"/>
      <c r="M1384" s="156"/>
      <c r="T1384" s="157"/>
      <c r="AT1384" s="152" t="s">
        <v>193</v>
      </c>
      <c r="AU1384" s="152" t="s">
        <v>92</v>
      </c>
      <c r="AV1384" s="12" t="s">
        <v>92</v>
      </c>
      <c r="AW1384" s="12" t="s">
        <v>32</v>
      </c>
      <c r="AX1384" s="12" t="s">
        <v>76</v>
      </c>
      <c r="AY1384" s="152" t="s">
        <v>185</v>
      </c>
    </row>
    <row r="1385" spans="2:65" s="12" customFormat="1">
      <c r="B1385" s="150"/>
      <c r="D1385" s="151" t="s">
        <v>193</v>
      </c>
      <c r="E1385" s="152" t="s">
        <v>1</v>
      </c>
      <c r="F1385" s="153" t="s">
        <v>1900</v>
      </c>
      <c r="H1385" s="154">
        <v>0.16200000000000001</v>
      </c>
      <c r="I1385" s="155"/>
      <c r="L1385" s="150"/>
      <c r="M1385" s="156"/>
      <c r="T1385" s="157"/>
      <c r="AT1385" s="152" t="s">
        <v>193</v>
      </c>
      <c r="AU1385" s="152" t="s">
        <v>92</v>
      </c>
      <c r="AV1385" s="12" t="s">
        <v>92</v>
      </c>
      <c r="AW1385" s="12" t="s">
        <v>32</v>
      </c>
      <c r="AX1385" s="12" t="s">
        <v>76</v>
      </c>
      <c r="AY1385" s="152" t="s">
        <v>185</v>
      </c>
    </row>
    <row r="1386" spans="2:65" s="12" customFormat="1">
      <c r="B1386" s="150"/>
      <c r="D1386" s="151" t="s">
        <v>193</v>
      </c>
      <c r="E1386" s="152" t="s">
        <v>1</v>
      </c>
      <c r="F1386" s="153" t="s">
        <v>1908</v>
      </c>
      <c r="H1386" s="154">
        <v>8.7999999999999995E-2</v>
      </c>
      <c r="I1386" s="155"/>
      <c r="L1386" s="150"/>
      <c r="M1386" s="156"/>
      <c r="T1386" s="157"/>
      <c r="AT1386" s="152" t="s">
        <v>193</v>
      </c>
      <c r="AU1386" s="152" t="s">
        <v>92</v>
      </c>
      <c r="AV1386" s="12" t="s">
        <v>92</v>
      </c>
      <c r="AW1386" s="12" t="s">
        <v>32</v>
      </c>
      <c r="AX1386" s="12" t="s">
        <v>76</v>
      </c>
      <c r="AY1386" s="152" t="s">
        <v>185</v>
      </c>
    </row>
    <row r="1387" spans="2:65" s="12" customFormat="1">
      <c r="B1387" s="150"/>
      <c r="D1387" s="151" t="s">
        <v>193</v>
      </c>
      <c r="E1387" s="152" t="s">
        <v>1</v>
      </c>
      <c r="F1387" s="153" t="s">
        <v>1909</v>
      </c>
      <c r="H1387" s="154">
        <v>0.115</v>
      </c>
      <c r="I1387" s="155"/>
      <c r="L1387" s="150"/>
      <c r="M1387" s="156"/>
      <c r="T1387" s="157"/>
      <c r="AT1387" s="152" t="s">
        <v>193</v>
      </c>
      <c r="AU1387" s="152" t="s">
        <v>92</v>
      </c>
      <c r="AV1387" s="12" t="s">
        <v>92</v>
      </c>
      <c r="AW1387" s="12" t="s">
        <v>32</v>
      </c>
      <c r="AX1387" s="12" t="s">
        <v>76</v>
      </c>
      <c r="AY1387" s="152" t="s">
        <v>185</v>
      </c>
    </row>
    <row r="1388" spans="2:65" s="13" customFormat="1">
      <c r="B1388" s="168"/>
      <c r="D1388" s="151" t="s">
        <v>193</v>
      </c>
      <c r="E1388" s="169" t="s">
        <v>1</v>
      </c>
      <c r="F1388" s="170" t="s">
        <v>1910</v>
      </c>
      <c r="H1388" s="169" t="s">
        <v>1</v>
      </c>
      <c r="I1388" s="171"/>
      <c r="L1388" s="168"/>
      <c r="M1388" s="172"/>
      <c r="T1388" s="173"/>
      <c r="AT1388" s="169" t="s">
        <v>193</v>
      </c>
      <c r="AU1388" s="169" t="s">
        <v>92</v>
      </c>
      <c r="AV1388" s="13" t="s">
        <v>84</v>
      </c>
      <c r="AW1388" s="13" t="s">
        <v>32</v>
      </c>
      <c r="AX1388" s="13" t="s">
        <v>76</v>
      </c>
      <c r="AY1388" s="169" t="s">
        <v>185</v>
      </c>
    </row>
    <row r="1389" spans="2:65" s="12" customFormat="1">
      <c r="B1389" s="150"/>
      <c r="D1389" s="151" t="s">
        <v>193</v>
      </c>
      <c r="E1389" s="152" t="s">
        <v>1</v>
      </c>
      <c r="F1389" s="153" t="s">
        <v>1911</v>
      </c>
      <c r="H1389" s="154">
        <v>5.6280000000000001</v>
      </c>
      <c r="I1389" s="155"/>
      <c r="L1389" s="150"/>
      <c r="M1389" s="156"/>
      <c r="T1389" s="157"/>
      <c r="AT1389" s="152" t="s">
        <v>193</v>
      </c>
      <c r="AU1389" s="152" t="s">
        <v>92</v>
      </c>
      <c r="AV1389" s="12" t="s">
        <v>92</v>
      </c>
      <c r="AW1389" s="12" t="s">
        <v>32</v>
      </c>
      <c r="AX1389" s="12" t="s">
        <v>76</v>
      </c>
      <c r="AY1389" s="152" t="s">
        <v>185</v>
      </c>
    </row>
    <row r="1390" spans="2:65" s="14" customFormat="1">
      <c r="B1390" s="174"/>
      <c r="D1390" s="151" t="s">
        <v>193</v>
      </c>
      <c r="E1390" s="175" t="s">
        <v>1</v>
      </c>
      <c r="F1390" s="176" t="s">
        <v>265</v>
      </c>
      <c r="H1390" s="177">
        <v>10.545</v>
      </c>
      <c r="I1390" s="178"/>
      <c r="L1390" s="174"/>
      <c r="M1390" s="179"/>
      <c r="T1390" s="180"/>
      <c r="AT1390" s="175" t="s">
        <v>193</v>
      </c>
      <c r="AU1390" s="175" t="s">
        <v>92</v>
      </c>
      <c r="AV1390" s="14" t="s">
        <v>191</v>
      </c>
      <c r="AW1390" s="14" t="s">
        <v>32</v>
      </c>
      <c r="AX1390" s="14" t="s">
        <v>84</v>
      </c>
      <c r="AY1390" s="175" t="s">
        <v>185</v>
      </c>
    </row>
    <row r="1391" spans="2:65" s="1" customFormat="1" ht="24.2" customHeight="1">
      <c r="B1391" s="136"/>
      <c r="C1391" s="137" t="s">
        <v>1912</v>
      </c>
      <c r="D1391" s="137" t="s">
        <v>187</v>
      </c>
      <c r="E1391" s="138" t="s">
        <v>1913</v>
      </c>
      <c r="F1391" s="139" t="s">
        <v>1914</v>
      </c>
      <c r="G1391" s="140" t="s">
        <v>1285</v>
      </c>
      <c r="H1391" s="141">
        <v>1</v>
      </c>
      <c r="I1391" s="142"/>
      <c r="J1391" s="143">
        <f>ROUND(I1391*H1391,2)</f>
        <v>0</v>
      </c>
      <c r="K1391" s="139" t="s">
        <v>1</v>
      </c>
      <c r="L1391" s="32"/>
      <c r="M1391" s="144" t="s">
        <v>1</v>
      </c>
      <c r="N1391" s="145" t="s">
        <v>42</v>
      </c>
      <c r="P1391" s="146">
        <f>O1391*H1391</f>
        <v>0</v>
      </c>
      <c r="Q1391" s="146">
        <v>2.2839999999999999E-2</v>
      </c>
      <c r="R1391" s="146">
        <f>Q1391*H1391</f>
        <v>2.2839999999999999E-2</v>
      </c>
      <c r="S1391" s="146">
        <v>0</v>
      </c>
      <c r="T1391" s="147">
        <f>S1391*H1391</f>
        <v>0</v>
      </c>
      <c r="AR1391" s="148" t="s">
        <v>289</v>
      </c>
      <c r="AT1391" s="148" t="s">
        <v>187</v>
      </c>
      <c r="AU1391" s="148" t="s">
        <v>92</v>
      </c>
      <c r="AY1391" s="17" t="s">
        <v>185</v>
      </c>
      <c r="BE1391" s="149">
        <f>IF(N1391="základní",J1391,0)</f>
        <v>0</v>
      </c>
      <c r="BF1391" s="149">
        <f>IF(N1391="snížená",J1391,0)</f>
        <v>0</v>
      </c>
      <c r="BG1391" s="149">
        <f>IF(N1391="zákl. přenesená",J1391,0)</f>
        <v>0</v>
      </c>
      <c r="BH1391" s="149">
        <f>IF(N1391="sníž. přenesená",J1391,0)</f>
        <v>0</v>
      </c>
      <c r="BI1391" s="149">
        <f>IF(N1391="nulová",J1391,0)</f>
        <v>0</v>
      </c>
      <c r="BJ1391" s="17" t="s">
        <v>92</v>
      </c>
      <c r="BK1391" s="149">
        <f>ROUND(I1391*H1391,2)</f>
        <v>0</v>
      </c>
      <c r="BL1391" s="17" t="s">
        <v>289</v>
      </c>
      <c r="BM1391" s="148" t="s">
        <v>1915</v>
      </c>
    </row>
    <row r="1392" spans="2:65" s="1" customFormat="1" ht="24.2" customHeight="1">
      <c r="B1392" s="136"/>
      <c r="C1392" s="137" t="s">
        <v>1916</v>
      </c>
      <c r="D1392" s="137" t="s">
        <v>187</v>
      </c>
      <c r="E1392" s="138" t="s">
        <v>1917</v>
      </c>
      <c r="F1392" s="139" t="s">
        <v>1918</v>
      </c>
      <c r="G1392" s="140" t="s">
        <v>190</v>
      </c>
      <c r="H1392" s="141">
        <v>20.02</v>
      </c>
      <c r="I1392" s="142"/>
      <c r="J1392" s="143">
        <f>ROUND(I1392*H1392,2)</f>
        <v>0</v>
      </c>
      <c r="K1392" s="139" t="s">
        <v>198</v>
      </c>
      <c r="L1392" s="32"/>
      <c r="M1392" s="144" t="s">
        <v>1</v>
      </c>
      <c r="N1392" s="145" t="s">
        <v>42</v>
      </c>
      <c r="P1392" s="146">
        <f>O1392*H1392</f>
        <v>0</v>
      </c>
      <c r="Q1392" s="146">
        <v>9.8200000000000006E-3</v>
      </c>
      <c r="R1392" s="146">
        <f>Q1392*H1392</f>
        <v>0.1965964</v>
      </c>
      <c r="S1392" s="146">
        <v>0</v>
      </c>
      <c r="T1392" s="147">
        <f>S1392*H1392</f>
        <v>0</v>
      </c>
      <c r="AR1392" s="148" t="s">
        <v>289</v>
      </c>
      <c r="AT1392" s="148" t="s">
        <v>187</v>
      </c>
      <c r="AU1392" s="148" t="s">
        <v>92</v>
      </c>
      <c r="AY1392" s="17" t="s">
        <v>185</v>
      </c>
      <c r="BE1392" s="149">
        <f>IF(N1392="základní",J1392,0)</f>
        <v>0</v>
      </c>
      <c r="BF1392" s="149">
        <f>IF(N1392="snížená",J1392,0)</f>
        <v>0</v>
      </c>
      <c r="BG1392" s="149">
        <f>IF(N1392="zákl. přenesená",J1392,0)</f>
        <v>0</v>
      </c>
      <c r="BH1392" s="149">
        <f>IF(N1392="sníž. přenesená",J1392,0)</f>
        <v>0</v>
      </c>
      <c r="BI1392" s="149">
        <f>IF(N1392="nulová",J1392,0)</f>
        <v>0</v>
      </c>
      <c r="BJ1392" s="17" t="s">
        <v>92</v>
      </c>
      <c r="BK1392" s="149">
        <f>ROUND(I1392*H1392,2)</f>
        <v>0</v>
      </c>
      <c r="BL1392" s="17" t="s">
        <v>289</v>
      </c>
      <c r="BM1392" s="148" t="s">
        <v>1919</v>
      </c>
    </row>
    <row r="1393" spans="2:65" s="13" customFormat="1">
      <c r="B1393" s="168"/>
      <c r="D1393" s="151" t="s">
        <v>193</v>
      </c>
      <c r="E1393" s="169" t="s">
        <v>1</v>
      </c>
      <c r="F1393" s="170" t="s">
        <v>899</v>
      </c>
      <c r="H1393" s="169" t="s">
        <v>1</v>
      </c>
      <c r="I1393" s="171"/>
      <c r="L1393" s="168"/>
      <c r="M1393" s="172"/>
      <c r="T1393" s="173"/>
      <c r="AT1393" s="169" t="s">
        <v>193</v>
      </c>
      <c r="AU1393" s="169" t="s">
        <v>92</v>
      </c>
      <c r="AV1393" s="13" t="s">
        <v>84</v>
      </c>
      <c r="AW1393" s="13" t="s">
        <v>32</v>
      </c>
      <c r="AX1393" s="13" t="s">
        <v>76</v>
      </c>
      <c r="AY1393" s="169" t="s">
        <v>185</v>
      </c>
    </row>
    <row r="1394" spans="2:65" s="12" customFormat="1">
      <c r="B1394" s="150"/>
      <c r="D1394" s="151" t="s">
        <v>193</v>
      </c>
      <c r="E1394" s="152" t="s">
        <v>1</v>
      </c>
      <c r="F1394" s="153" t="s">
        <v>1920</v>
      </c>
      <c r="H1394" s="154">
        <v>20.02</v>
      </c>
      <c r="I1394" s="155"/>
      <c r="L1394" s="150"/>
      <c r="M1394" s="156"/>
      <c r="T1394" s="157"/>
      <c r="AT1394" s="152" t="s">
        <v>193</v>
      </c>
      <c r="AU1394" s="152" t="s">
        <v>92</v>
      </c>
      <c r="AV1394" s="12" t="s">
        <v>92</v>
      </c>
      <c r="AW1394" s="12" t="s">
        <v>32</v>
      </c>
      <c r="AX1394" s="12" t="s">
        <v>76</v>
      </c>
      <c r="AY1394" s="152" t="s">
        <v>185</v>
      </c>
    </row>
    <row r="1395" spans="2:65" s="14" customFormat="1">
      <c r="B1395" s="174"/>
      <c r="D1395" s="151" t="s">
        <v>193</v>
      </c>
      <c r="E1395" s="175" t="s">
        <v>1</v>
      </c>
      <c r="F1395" s="176" t="s">
        <v>265</v>
      </c>
      <c r="H1395" s="177">
        <v>20.02</v>
      </c>
      <c r="I1395" s="178"/>
      <c r="L1395" s="174"/>
      <c r="M1395" s="179"/>
      <c r="T1395" s="180"/>
      <c r="AT1395" s="175" t="s">
        <v>193</v>
      </c>
      <c r="AU1395" s="175" t="s">
        <v>92</v>
      </c>
      <c r="AV1395" s="14" t="s">
        <v>191</v>
      </c>
      <c r="AW1395" s="14" t="s">
        <v>32</v>
      </c>
      <c r="AX1395" s="14" t="s">
        <v>84</v>
      </c>
      <c r="AY1395" s="175" t="s">
        <v>185</v>
      </c>
    </row>
    <row r="1396" spans="2:65" s="1" customFormat="1" ht="24.2" customHeight="1">
      <c r="B1396" s="136"/>
      <c r="C1396" s="137" t="s">
        <v>1921</v>
      </c>
      <c r="D1396" s="137" t="s">
        <v>187</v>
      </c>
      <c r="E1396" s="138" t="s">
        <v>1922</v>
      </c>
      <c r="F1396" s="139" t="s">
        <v>1923</v>
      </c>
      <c r="G1396" s="140" t="s">
        <v>190</v>
      </c>
      <c r="H1396" s="141">
        <v>140.02000000000001</v>
      </c>
      <c r="I1396" s="142"/>
      <c r="J1396" s="143">
        <f>ROUND(I1396*H1396,2)</f>
        <v>0</v>
      </c>
      <c r="K1396" s="139" t="s">
        <v>198</v>
      </c>
      <c r="L1396" s="32"/>
      <c r="M1396" s="144" t="s">
        <v>1</v>
      </c>
      <c r="N1396" s="145" t="s">
        <v>42</v>
      </c>
      <c r="P1396" s="146">
        <f>O1396*H1396</f>
        <v>0</v>
      </c>
      <c r="Q1396" s="146">
        <v>1.5740000000000001E-2</v>
      </c>
      <c r="R1396" s="146">
        <f>Q1396*H1396</f>
        <v>2.2039148000000002</v>
      </c>
      <c r="S1396" s="146">
        <v>0</v>
      </c>
      <c r="T1396" s="147">
        <f>S1396*H1396</f>
        <v>0</v>
      </c>
      <c r="AR1396" s="148" t="s">
        <v>289</v>
      </c>
      <c r="AT1396" s="148" t="s">
        <v>187</v>
      </c>
      <c r="AU1396" s="148" t="s">
        <v>92</v>
      </c>
      <c r="AY1396" s="17" t="s">
        <v>185</v>
      </c>
      <c r="BE1396" s="149">
        <f>IF(N1396="základní",J1396,0)</f>
        <v>0</v>
      </c>
      <c r="BF1396" s="149">
        <f>IF(N1396="snížená",J1396,0)</f>
        <v>0</v>
      </c>
      <c r="BG1396" s="149">
        <f>IF(N1396="zákl. přenesená",J1396,0)</f>
        <v>0</v>
      </c>
      <c r="BH1396" s="149">
        <f>IF(N1396="sníž. přenesená",J1396,0)</f>
        <v>0</v>
      </c>
      <c r="BI1396" s="149">
        <f>IF(N1396="nulová",J1396,0)</f>
        <v>0</v>
      </c>
      <c r="BJ1396" s="17" t="s">
        <v>92</v>
      </c>
      <c r="BK1396" s="149">
        <f>ROUND(I1396*H1396,2)</f>
        <v>0</v>
      </c>
      <c r="BL1396" s="17" t="s">
        <v>289</v>
      </c>
      <c r="BM1396" s="148" t="s">
        <v>1924</v>
      </c>
    </row>
    <row r="1397" spans="2:65" s="13" customFormat="1">
      <c r="B1397" s="168"/>
      <c r="D1397" s="151" t="s">
        <v>193</v>
      </c>
      <c r="E1397" s="169" t="s">
        <v>1</v>
      </c>
      <c r="F1397" s="170" t="s">
        <v>899</v>
      </c>
      <c r="H1397" s="169" t="s">
        <v>1</v>
      </c>
      <c r="I1397" s="171"/>
      <c r="L1397" s="168"/>
      <c r="M1397" s="172"/>
      <c r="T1397" s="173"/>
      <c r="AT1397" s="169" t="s">
        <v>193</v>
      </c>
      <c r="AU1397" s="169" t="s">
        <v>92</v>
      </c>
      <c r="AV1397" s="13" t="s">
        <v>84</v>
      </c>
      <c r="AW1397" s="13" t="s">
        <v>32</v>
      </c>
      <c r="AX1397" s="13" t="s">
        <v>76</v>
      </c>
      <c r="AY1397" s="169" t="s">
        <v>185</v>
      </c>
    </row>
    <row r="1398" spans="2:65" s="12" customFormat="1">
      <c r="B1398" s="150"/>
      <c r="D1398" s="151" t="s">
        <v>193</v>
      </c>
      <c r="E1398" s="152" t="s">
        <v>1</v>
      </c>
      <c r="F1398" s="153" t="s">
        <v>1920</v>
      </c>
      <c r="H1398" s="154">
        <v>20.02</v>
      </c>
      <c r="I1398" s="155"/>
      <c r="L1398" s="150"/>
      <c r="M1398" s="156"/>
      <c r="T1398" s="157"/>
      <c r="AT1398" s="152" t="s">
        <v>193</v>
      </c>
      <c r="AU1398" s="152" t="s">
        <v>92</v>
      </c>
      <c r="AV1398" s="12" t="s">
        <v>92</v>
      </c>
      <c r="AW1398" s="12" t="s">
        <v>32</v>
      </c>
      <c r="AX1398" s="12" t="s">
        <v>76</v>
      </c>
      <c r="AY1398" s="152" t="s">
        <v>185</v>
      </c>
    </row>
    <row r="1399" spans="2:65" s="13" customFormat="1">
      <c r="B1399" s="168"/>
      <c r="D1399" s="151" t="s">
        <v>193</v>
      </c>
      <c r="E1399" s="169" t="s">
        <v>1</v>
      </c>
      <c r="F1399" s="170" t="s">
        <v>1925</v>
      </c>
      <c r="H1399" s="169" t="s">
        <v>1</v>
      </c>
      <c r="I1399" s="171"/>
      <c r="L1399" s="168"/>
      <c r="M1399" s="172"/>
      <c r="T1399" s="173"/>
      <c r="AT1399" s="169" t="s">
        <v>193</v>
      </c>
      <c r="AU1399" s="169" t="s">
        <v>92</v>
      </c>
      <c r="AV1399" s="13" t="s">
        <v>84</v>
      </c>
      <c r="AW1399" s="13" t="s">
        <v>32</v>
      </c>
      <c r="AX1399" s="13" t="s">
        <v>76</v>
      </c>
      <c r="AY1399" s="169" t="s">
        <v>185</v>
      </c>
    </row>
    <row r="1400" spans="2:65" s="12" customFormat="1">
      <c r="B1400" s="150"/>
      <c r="D1400" s="151" t="s">
        <v>193</v>
      </c>
      <c r="E1400" s="152" t="s">
        <v>1</v>
      </c>
      <c r="F1400" s="153" t="s">
        <v>966</v>
      </c>
      <c r="H1400" s="154">
        <v>120</v>
      </c>
      <c r="I1400" s="155"/>
      <c r="L1400" s="150"/>
      <c r="M1400" s="156"/>
      <c r="T1400" s="157"/>
      <c r="AT1400" s="152" t="s">
        <v>193</v>
      </c>
      <c r="AU1400" s="152" t="s">
        <v>92</v>
      </c>
      <c r="AV1400" s="12" t="s">
        <v>92</v>
      </c>
      <c r="AW1400" s="12" t="s">
        <v>32</v>
      </c>
      <c r="AX1400" s="12" t="s">
        <v>76</v>
      </c>
      <c r="AY1400" s="152" t="s">
        <v>185</v>
      </c>
    </row>
    <row r="1401" spans="2:65" s="14" customFormat="1">
      <c r="B1401" s="174"/>
      <c r="D1401" s="151" t="s">
        <v>193</v>
      </c>
      <c r="E1401" s="175" t="s">
        <v>1</v>
      </c>
      <c r="F1401" s="176" t="s">
        <v>265</v>
      </c>
      <c r="H1401" s="177">
        <v>140.02000000000001</v>
      </c>
      <c r="I1401" s="178"/>
      <c r="L1401" s="174"/>
      <c r="M1401" s="179"/>
      <c r="T1401" s="180"/>
      <c r="AT1401" s="175" t="s">
        <v>193</v>
      </c>
      <c r="AU1401" s="175" t="s">
        <v>92</v>
      </c>
      <c r="AV1401" s="14" t="s">
        <v>191</v>
      </c>
      <c r="AW1401" s="14" t="s">
        <v>32</v>
      </c>
      <c r="AX1401" s="14" t="s">
        <v>84</v>
      </c>
      <c r="AY1401" s="175" t="s">
        <v>185</v>
      </c>
    </row>
    <row r="1402" spans="2:65" s="1" customFormat="1" ht="24.2" customHeight="1">
      <c r="B1402" s="136"/>
      <c r="C1402" s="137" t="s">
        <v>1926</v>
      </c>
      <c r="D1402" s="137" t="s">
        <v>187</v>
      </c>
      <c r="E1402" s="138" t="s">
        <v>1927</v>
      </c>
      <c r="F1402" s="139" t="s">
        <v>1928</v>
      </c>
      <c r="G1402" s="140" t="s">
        <v>190</v>
      </c>
      <c r="H1402" s="141">
        <v>39.4</v>
      </c>
      <c r="I1402" s="142"/>
      <c r="J1402" s="143">
        <f>ROUND(I1402*H1402,2)</f>
        <v>0</v>
      </c>
      <c r="K1402" s="139" t="s">
        <v>198</v>
      </c>
      <c r="L1402" s="32"/>
      <c r="M1402" s="144" t="s">
        <v>1</v>
      </c>
      <c r="N1402" s="145" t="s">
        <v>42</v>
      </c>
      <c r="P1402" s="146">
        <f>O1402*H1402</f>
        <v>0</v>
      </c>
      <c r="Q1402" s="146">
        <v>0</v>
      </c>
      <c r="R1402" s="146">
        <f>Q1402*H1402</f>
        <v>0</v>
      </c>
      <c r="S1402" s="146">
        <v>1.6E-2</v>
      </c>
      <c r="T1402" s="147">
        <f>S1402*H1402</f>
        <v>0.63039999999999996</v>
      </c>
      <c r="AR1402" s="148" t="s">
        <v>289</v>
      </c>
      <c r="AT1402" s="148" t="s">
        <v>187</v>
      </c>
      <c r="AU1402" s="148" t="s">
        <v>92</v>
      </c>
      <c r="AY1402" s="17" t="s">
        <v>185</v>
      </c>
      <c r="BE1402" s="149">
        <f>IF(N1402="základní",J1402,0)</f>
        <v>0</v>
      </c>
      <c r="BF1402" s="149">
        <f>IF(N1402="snížená",J1402,0)</f>
        <v>0</v>
      </c>
      <c r="BG1402" s="149">
        <f>IF(N1402="zákl. přenesená",J1402,0)</f>
        <v>0</v>
      </c>
      <c r="BH1402" s="149">
        <f>IF(N1402="sníž. přenesená",J1402,0)</f>
        <v>0</v>
      </c>
      <c r="BI1402" s="149">
        <f>IF(N1402="nulová",J1402,0)</f>
        <v>0</v>
      </c>
      <c r="BJ1402" s="17" t="s">
        <v>92</v>
      </c>
      <c r="BK1402" s="149">
        <f>ROUND(I1402*H1402,2)</f>
        <v>0</v>
      </c>
      <c r="BL1402" s="17" t="s">
        <v>289</v>
      </c>
      <c r="BM1402" s="148" t="s">
        <v>1929</v>
      </c>
    </row>
    <row r="1403" spans="2:65" s="13" customFormat="1">
      <c r="B1403" s="168"/>
      <c r="D1403" s="151" t="s">
        <v>193</v>
      </c>
      <c r="E1403" s="169" t="s">
        <v>1</v>
      </c>
      <c r="F1403" s="170" t="s">
        <v>1930</v>
      </c>
      <c r="H1403" s="169" t="s">
        <v>1</v>
      </c>
      <c r="I1403" s="171"/>
      <c r="L1403" s="168"/>
      <c r="M1403" s="172"/>
      <c r="T1403" s="173"/>
      <c r="AT1403" s="169" t="s">
        <v>193</v>
      </c>
      <c r="AU1403" s="169" t="s">
        <v>92</v>
      </c>
      <c r="AV1403" s="13" t="s">
        <v>84</v>
      </c>
      <c r="AW1403" s="13" t="s">
        <v>32</v>
      </c>
      <c r="AX1403" s="13" t="s">
        <v>76</v>
      </c>
      <c r="AY1403" s="169" t="s">
        <v>185</v>
      </c>
    </row>
    <row r="1404" spans="2:65" s="12" customFormat="1">
      <c r="B1404" s="150"/>
      <c r="D1404" s="151" t="s">
        <v>193</v>
      </c>
      <c r="E1404" s="152" t="s">
        <v>1</v>
      </c>
      <c r="F1404" s="153" t="s">
        <v>1931</v>
      </c>
      <c r="H1404" s="154">
        <v>39.4</v>
      </c>
      <c r="I1404" s="155"/>
      <c r="L1404" s="150"/>
      <c r="M1404" s="156"/>
      <c r="T1404" s="157"/>
      <c r="AT1404" s="152" t="s">
        <v>193</v>
      </c>
      <c r="AU1404" s="152" t="s">
        <v>92</v>
      </c>
      <c r="AV1404" s="12" t="s">
        <v>92</v>
      </c>
      <c r="AW1404" s="12" t="s">
        <v>32</v>
      </c>
      <c r="AX1404" s="12" t="s">
        <v>84</v>
      </c>
      <c r="AY1404" s="152" t="s">
        <v>185</v>
      </c>
    </row>
    <row r="1405" spans="2:65" s="1" customFormat="1" ht="21.75" customHeight="1">
      <c r="B1405" s="136"/>
      <c r="C1405" s="137" t="s">
        <v>1932</v>
      </c>
      <c r="D1405" s="137" t="s">
        <v>187</v>
      </c>
      <c r="E1405" s="138" t="s">
        <v>1933</v>
      </c>
      <c r="F1405" s="139" t="s">
        <v>1934</v>
      </c>
      <c r="G1405" s="140" t="s">
        <v>190</v>
      </c>
      <c r="H1405" s="141">
        <v>511.92</v>
      </c>
      <c r="I1405" s="142"/>
      <c r="J1405" s="143">
        <f>ROUND(I1405*H1405,2)</f>
        <v>0</v>
      </c>
      <c r="K1405" s="139" t="s">
        <v>198</v>
      </c>
      <c r="L1405" s="32"/>
      <c r="M1405" s="144" t="s">
        <v>1</v>
      </c>
      <c r="N1405" s="145" t="s">
        <v>42</v>
      </c>
      <c r="P1405" s="146">
        <f>O1405*H1405</f>
        <v>0</v>
      </c>
      <c r="Q1405" s="146">
        <v>0</v>
      </c>
      <c r="R1405" s="146">
        <f>Q1405*H1405</f>
        <v>0</v>
      </c>
      <c r="S1405" s="146">
        <v>1.7999999999999999E-2</v>
      </c>
      <c r="T1405" s="147">
        <f>S1405*H1405</f>
        <v>9.2145599999999988</v>
      </c>
      <c r="AR1405" s="148" t="s">
        <v>289</v>
      </c>
      <c r="AT1405" s="148" t="s">
        <v>187</v>
      </c>
      <c r="AU1405" s="148" t="s">
        <v>92</v>
      </c>
      <c r="AY1405" s="17" t="s">
        <v>185</v>
      </c>
      <c r="BE1405" s="149">
        <f>IF(N1405="základní",J1405,0)</f>
        <v>0</v>
      </c>
      <c r="BF1405" s="149">
        <f>IF(N1405="snížená",J1405,0)</f>
        <v>0</v>
      </c>
      <c r="BG1405" s="149">
        <f>IF(N1405="zákl. přenesená",J1405,0)</f>
        <v>0</v>
      </c>
      <c r="BH1405" s="149">
        <f>IF(N1405="sníž. přenesená",J1405,0)</f>
        <v>0</v>
      </c>
      <c r="BI1405" s="149">
        <f>IF(N1405="nulová",J1405,0)</f>
        <v>0</v>
      </c>
      <c r="BJ1405" s="17" t="s">
        <v>92</v>
      </c>
      <c r="BK1405" s="149">
        <f>ROUND(I1405*H1405,2)</f>
        <v>0</v>
      </c>
      <c r="BL1405" s="17" t="s">
        <v>289</v>
      </c>
      <c r="BM1405" s="148" t="s">
        <v>1935</v>
      </c>
    </row>
    <row r="1406" spans="2:65" s="13" customFormat="1">
      <c r="B1406" s="168"/>
      <c r="D1406" s="151" t="s">
        <v>193</v>
      </c>
      <c r="E1406" s="169" t="s">
        <v>1</v>
      </c>
      <c r="F1406" s="170" t="s">
        <v>1119</v>
      </c>
      <c r="H1406" s="169" t="s">
        <v>1</v>
      </c>
      <c r="I1406" s="171"/>
      <c r="L1406" s="168"/>
      <c r="M1406" s="172"/>
      <c r="T1406" s="173"/>
      <c r="AT1406" s="169" t="s">
        <v>193</v>
      </c>
      <c r="AU1406" s="169" t="s">
        <v>92</v>
      </c>
      <c r="AV1406" s="13" t="s">
        <v>84</v>
      </c>
      <c r="AW1406" s="13" t="s">
        <v>32</v>
      </c>
      <c r="AX1406" s="13" t="s">
        <v>76</v>
      </c>
      <c r="AY1406" s="169" t="s">
        <v>185</v>
      </c>
    </row>
    <row r="1407" spans="2:65" s="12" customFormat="1">
      <c r="B1407" s="150"/>
      <c r="D1407" s="151" t="s">
        <v>193</v>
      </c>
      <c r="E1407" s="152" t="s">
        <v>1</v>
      </c>
      <c r="F1407" s="153" t="s">
        <v>1936</v>
      </c>
      <c r="H1407" s="154">
        <v>511.92</v>
      </c>
      <c r="I1407" s="155"/>
      <c r="L1407" s="150"/>
      <c r="M1407" s="156"/>
      <c r="T1407" s="157"/>
      <c r="AT1407" s="152" t="s">
        <v>193</v>
      </c>
      <c r="AU1407" s="152" t="s">
        <v>92</v>
      </c>
      <c r="AV1407" s="12" t="s">
        <v>92</v>
      </c>
      <c r="AW1407" s="12" t="s">
        <v>32</v>
      </c>
      <c r="AX1407" s="12" t="s">
        <v>76</v>
      </c>
      <c r="AY1407" s="152" t="s">
        <v>185</v>
      </c>
    </row>
    <row r="1408" spans="2:65" s="14" customFormat="1">
      <c r="B1408" s="174"/>
      <c r="D1408" s="151" t="s">
        <v>193</v>
      </c>
      <c r="E1408" s="175" t="s">
        <v>1</v>
      </c>
      <c r="F1408" s="176" t="s">
        <v>265</v>
      </c>
      <c r="H1408" s="177">
        <v>511.92</v>
      </c>
      <c r="I1408" s="178"/>
      <c r="L1408" s="174"/>
      <c r="M1408" s="179"/>
      <c r="T1408" s="180"/>
      <c r="AT1408" s="175" t="s">
        <v>193</v>
      </c>
      <c r="AU1408" s="175" t="s">
        <v>92</v>
      </c>
      <c r="AV1408" s="14" t="s">
        <v>191</v>
      </c>
      <c r="AW1408" s="14" t="s">
        <v>32</v>
      </c>
      <c r="AX1408" s="14" t="s">
        <v>84</v>
      </c>
      <c r="AY1408" s="175" t="s">
        <v>185</v>
      </c>
    </row>
    <row r="1409" spans="2:65" s="1" customFormat="1" ht="16.5" customHeight="1">
      <c r="B1409" s="136"/>
      <c r="C1409" s="137" t="s">
        <v>1937</v>
      </c>
      <c r="D1409" s="137" t="s">
        <v>187</v>
      </c>
      <c r="E1409" s="138" t="s">
        <v>1938</v>
      </c>
      <c r="F1409" s="139" t="s">
        <v>1939</v>
      </c>
      <c r="G1409" s="140" t="s">
        <v>190</v>
      </c>
      <c r="H1409" s="141">
        <v>11.1</v>
      </c>
      <c r="I1409" s="142"/>
      <c r="J1409" s="143">
        <f>ROUND(I1409*H1409,2)</f>
        <v>0</v>
      </c>
      <c r="K1409" s="139" t="s">
        <v>198</v>
      </c>
      <c r="L1409" s="32"/>
      <c r="M1409" s="144" t="s">
        <v>1</v>
      </c>
      <c r="N1409" s="145" t="s">
        <v>42</v>
      </c>
      <c r="P1409" s="146">
        <f>O1409*H1409</f>
        <v>0</v>
      </c>
      <c r="Q1409" s="146">
        <v>0</v>
      </c>
      <c r="R1409" s="146">
        <f>Q1409*H1409</f>
        <v>0</v>
      </c>
      <c r="S1409" s="146">
        <v>0</v>
      </c>
      <c r="T1409" s="147">
        <f>S1409*H1409</f>
        <v>0</v>
      </c>
      <c r="AR1409" s="148" t="s">
        <v>289</v>
      </c>
      <c r="AT1409" s="148" t="s">
        <v>187</v>
      </c>
      <c r="AU1409" s="148" t="s">
        <v>92</v>
      </c>
      <c r="AY1409" s="17" t="s">
        <v>185</v>
      </c>
      <c r="BE1409" s="149">
        <f>IF(N1409="základní",J1409,0)</f>
        <v>0</v>
      </c>
      <c r="BF1409" s="149">
        <f>IF(N1409="snížená",J1409,0)</f>
        <v>0</v>
      </c>
      <c r="BG1409" s="149">
        <f>IF(N1409="zákl. přenesená",J1409,0)</f>
        <v>0</v>
      </c>
      <c r="BH1409" s="149">
        <f>IF(N1409="sníž. přenesená",J1409,0)</f>
        <v>0</v>
      </c>
      <c r="BI1409" s="149">
        <f>IF(N1409="nulová",J1409,0)</f>
        <v>0</v>
      </c>
      <c r="BJ1409" s="17" t="s">
        <v>92</v>
      </c>
      <c r="BK1409" s="149">
        <f>ROUND(I1409*H1409,2)</f>
        <v>0</v>
      </c>
      <c r="BL1409" s="17" t="s">
        <v>289</v>
      </c>
      <c r="BM1409" s="148" t="s">
        <v>1940</v>
      </c>
    </row>
    <row r="1410" spans="2:65" s="13" customFormat="1">
      <c r="B1410" s="168"/>
      <c r="D1410" s="151" t="s">
        <v>193</v>
      </c>
      <c r="E1410" s="169" t="s">
        <v>1</v>
      </c>
      <c r="F1410" s="170" t="s">
        <v>1941</v>
      </c>
      <c r="H1410" s="169" t="s">
        <v>1</v>
      </c>
      <c r="I1410" s="171"/>
      <c r="L1410" s="168"/>
      <c r="M1410" s="172"/>
      <c r="T1410" s="173"/>
      <c r="AT1410" s="169" t="s">
        <v>193</v>
      </c>
      <c r="AU1410" s="169" t="s">
        <v>92</v>
      </c>
      <c r="AV1410" s="13" t="s">
        <v>84</v>
      </c>
      <c r="AW1410" s="13" t="s">
        <v>32</v>
      </c>
      <c r="AX1410" s="13" t="s">
        <v>76</v>
      </c>
      <c r="AY1410" s="169" t="s">
        <v>185</v>
      </c>
    </row>
    <row r="1411" spans="2:65" s="12" customFormat="1">
      <c r="B1411" s="150"/>
      <c r="D1411" s="151" t="s">
        <v>193</v>
      </c>
      <c r="E1411" s="152" t="s">
        <v>1</v>
      </c>
      <c r="F1411" s="153" t="s">
        <v>1942</v>
      </c>
      <c r="H1411" s="154">
        <v>11.1</v>
      </c>
      <c r="I1411" s="155"/>
      <c r="L1411" s="150"/>
      <c r="M1411" s="156"/>
      <c r="T1411" s="157"/>
      <c r="AT1411" s="152" t="s">
        <v>193</v>
      </c>
      <c r="AU1411" s="152" t="s">
        <v>92</v>
      </c>
      <c r="AV1411" s="12" t="s">
        <v>92</v>
      </c>
      <c r="AW1411" s="12" t="s">
        <v>32</v>
      </c>
      <c r="AX1411" s="12" t="s">
        <v>84</v>
      </c>
      <c r="AY1411" s="152" t="s">
        <v>185</v>
      </c>
    </row>
    <row r="1412" spans="2:65" s="1" customFormat="1" ht="16.5" customHeight="1">
      <c r="B1412" s="136"/>
      <c r="C1412" s="158" t="s">
        <v>1943</v>
      </c>
      <c r="D1412" s="158" t="s">
        <v>231</v>
      </c>
      <c r="E1412" s="159" t="s">
        <v>1944</v>
      </c>
      <c r="F1412" s="160" t="s">
        <v>1945</v>
      </c>
      <c r="G1412" s="161" t="s">
        <v>197</v>
      </c>
      <c r="H1412" s="162">
        <v>0.24399999999999999</v>
      </c>
      <c r="I1412" s="163"/>
      <c r="J1412" s="164">
        <f>ROUND(I1412*H1412,2)</f>
        <v>0</v>
      </c>
      <c r="K1412" s="160" t="s">
        <v>198</v>
      </c>
      <c r="L1412" s="165"/>
      <c r="M1412" s="166" t="s">
        <v>1</v>
      </c>
      <c r="N1412" s="167" t="s">
        <v>42</v>
      </c>
      <c r="P1412" s="146">
        <f>O1412*H1412</f>
        <v>0</v>
      </c>
      <c r="Q1412" s="146">
        <v>0.75</v>
      </c>
      <c r="R1412" s="146">
        <f>Q1412*H1412</f>
        <v>0.183</v>
      </c>
      <c r="S1412" s="146">
        <v>0</v>
      </c>
      <c r="T1412" s="147">
        <f>S1412*H1412</f>
        <v>0</v>
      </c>
      <c r="AR1412" s="148" t="s">
        <v>394</v>
      </c>
      <c r="AT1412" s="148" t="s">
        <v>231</v>
      </c>
      <c r="AU1412" s="148" t="s">
        <v>92</v>
      </c>
      <c r="AY1412" s="17" t="s">
        <v>185</v>
      </c>
      <c r="BE1412" s="149">
        <f>IF(N1412="základní",J1412,0)</f>
        <v>0</v>
      </c>
      <c r="BF1412" s="149">
        <f>IF(N1412="snížená",J1412,0)</f>
        <v>0</v>
      </c>
      <c r="BG1412" s="149">
        <f>IF(N1412="zákl. přenesená",J1412,0)</f>
        <v>0</v>
      </c>
      <c r="BH1412" s="149">
        <f>IF(N1412="sníž. přenesená",J1412,0)</f>
        <v>0</v>
      </c>
      <c r="BI1412" s="149">
        <f>IF(N1412="nulová",J1412,0)</f>
        <v>0</v>
      </c>
      <c r="BJ1412" s="17" t="s">
        <v>92</v>
      </c>
      <c r="BK1412" s="149">
        <f>ROUND(I1412*H1412,2)</f>
        <v>0</v>
      </c>
      <c r="BL1412" s="17" t="s">
        <v>289</v>
      </c>
      <c r="BM1412" s="148" t="s">
        <v>1946</v>
      </c>
    </row>
    <row r="1413" spans="2:65" s="12" customFormat="1">
      <c r="B1413" s="150"/>
      <c r="D1413" s="151" t="s">
        <v>193</v>
      </c>
      <c r="E1413" s="152" t="s">
        <v>1</v>
      </c>
      <c r="F1413" s="153" t="s">
        <v>1947</v>
      </c>
      <c r="H1413" s="154">
        <v>0.222</v>
      </c>
      <c r="I1413" s="155"/>
      <c r="L1413" s="150"/>
      <c r="M1413" s="156"/>
      <c r="T1413" s="157"/>
      <c r="AT1413" s="152" t="s">
        <v>193</v>
      </c>
      <c r="AU1413" s="152" t="s">
        <v>92</v>
      </c>
      <c r="AV1413" s="12" t="s">
        <v>92</v>
      </c>
      <c r="AW1413" s="12" t="s">
        <v>32</v>
      </c>
      <c r="AX1413" s="12" t="s">
        <v>84</v>
      </c>
      <c r="AY1413" s="152" t="s">
        <v>185</v>
      </c>
    </row>
    <row r="1414" spans="2:65" s="12" customFormat="1">
      <c r="B1414" s="150"/>
      <c r="D1414" s="151" t="s">
        <v>193</v>
      </c>
      <c r="F1414" s="153" t="s">
        <v>1948</v>
      </c>
      <c r="H1414" s="154">
        <v>0.24399999999999999</v>
      </c>
      <c r="I1414" s="155"/>
      <c r="L1414" s="150"/>
      <c r="M1414" s="156"/>
      <c r="T1414" s="157"/>
      <c r="AT1414" s="152" t="s">
        <v>193</v>
      </c>
      <c r="AU1414" s="152" t="s">
        <v>92</v>
      </c>
      <c r="AV1414" s="12" t="s">
        <v>92</v>
      </c>
      <c r="AW1414" s="12" t="s">
        <v>3</v>
      </c>
      <c r="AX1414" s="12" t="s">
        <v>84</v>
      </c>
      <c r="AY1414" s="152" t="s">
        <v>185</v>
      </c>
    </row>
    <row r="1415" spans="2:65" s="1" customFormat="1" ht="33" customHeight="1">
      <c r="B1415" s="136"/>
      <c r="C1415" s="137" t="s">
        <v>1949</v>
      </c>
      <c r="D1415" s="137" t="s">
        <v>187</v>
      </c>
      <c r="E1415" s="138" t="s">
        <v>1950</v>
      </c>
      <c r="F1415" s="139" t="s">
        <v>1951</v>
      </c>
      <c r="G1415" s="140" t="s">
        <v>546</v>
      </c>
      <c r="H1415" s="141">
        <v>19</v>
      </c>
      <c r="I1415" s="142"/>
      <c r="J1415" s="143">
        <f>ROUND(I1415*H1415,2)</f>
        <v>0</v>
      </c>
      <c r="K1415" s="139" t="s">
        <v>198</v>
      </c>
      <c r="L1415" s="32"/>
      <c r="M1415" s="144" t="s">
        <v>1</v>
      </c>
      <c r="N1415" s="145" t="s">
        <v>42</v>
      </c>
      <c r="P1415" s="146">
        <f>O1415*H1415</f>
        <v>0</v>
      </c>
      <c r="Q1415" s="146">
        <v>7.3200000000000001E-3</v>
      </c>
      <c r="R1415" s="146">
        <f>Q1415*H1415</f>
        <v>0.13908000000000001</v>
      </c>
      <c r="S1415" s="146">
        <v>0</v>
      </c>
      <c r="T1415" s="147">
        <f>S1415*H1415</f>
        <v>0</v>
      </c>
      <c r="AR1415" s="148" t="s">
        <v>289</v>
      </c>
      <c r="AT1415" s="148" t="s">
        <v>187</v>
      </c>
      <c r="AU1415" s="148" t="s">
        <v>92</v>
      </c>
      <c r="AY1415" s="17" t="s">
        <v>185</v>
      </c>
      <c r="BE1415" s="149">
        <f>IF(N1415="základní",J1415,0)</f>
        <v>0</v>
      </c>
      <c r="BF1415" s="149">
        <f>IF(N1415="snížená",J1415,0)</f>
        <v>0</v>
      </c>
      <c r="BG1415" s="149">
        <f>IF(N1415="zákl. přenesená",J1415,0)</f>
        <v>0</v>
      </c>
      <c r="BH1415" s="149">
        <f>IF(N1415="sníž. přenesená",J1415,0)</f>
        <v>0</v>
      </c>
      <c r="BI1415" s="149">
        <f>IF(N1415="nulová",J1415,0)</f>
        <v>0</v>
      </c>
      <c r="BJ1415" s="17" t="s">
        <v>92</v>
      </c>
      <c r="BK1415" s="149">
        <f>ROUND(I1415*H1415,2)</f>
        <v>0</v>
      </c>
      <c r="BL1415" s="17" t="s">
        <v>289</v>
      </c>
      <c r="BM1415" s="148" t="s">
        <v>1952</v>
      </c>
    </row>
    <row r="1416" spans="2:65" s="13" customFormat="1">
      <c r="B1416" s="168"/>
      <c r="D1416" s="151" t="s">
        <v>193</v>
      </c>
      <c r="E1416" s="169" t="s">
        <v>1</v>
      </c>
      <c r="F1416" s="170" t="s">
        <v>1953</v>
      </c>
      <c r="H1416" s="169" t="s">
        <v>1</v>
      </c>
      <c r="I1416" s="171"/>
      <c r="L1416" s="168"/>
      <c r="M1416" s="172"/>
      <c r="T1416" s="173"/>
      <c r="AT1416" s="169" t="s">
        <v>193</v>
      </c>
      <c r="AU1416" s="169" t="s">
        <v>92</v>
      </c>
      <c r="AV1416" s="13" t="s">
        <v>84</v>
      </c>
      <c r="AW1416" s="13" t="s">
        <v>32</v>
      </c>
      <c r="AX1416" s="13" t="s">
        <v>76</v>
      </c>
      <c r="AY1416" s="169" t="s">
        <v>185</v>
      </c>
    </row>
    <row r="1417" spans="2:65" s="12" customFormat="1">
      <c r="B1417" s="150"/>
      <c r="D1417" s="151" t="s">
        <v>193</v>
      </c>
      <c r="E1417" s="152" t="s">
        <v>1</v>
      </c>
      <c r="F1417" s="153" t="s">
        <v>307</v>
      </c>
      <c r="H1417" s="154">
        <v>19</v>
      </c>
      <c r="I1417" s="155"/>
      <c r="L1417" s="150"/>
      <c r="M1417" s="156"/>
      <c r="T1417" s="157"/>
      <c r="AT1417" s="152" t="s">
        <v>193</v>
      </c>
      <c r="AU1417" s="152" t="s">
        <v>92</v>
      </c>
      <c r="AV1417" s="12" t="s">
        <v>92</v>
      </c>
      <c r="AW1417" s="12" t="s">
        <v>32</v>
      </c>
      <c r="AX1417" s="12" t="s">
        <v>84</v>
      </c>
      <c r="AY1417" s="152" t="s">
        <v>185</v>
      </c>
    </row>
    <row r="1418" spans="2:65" s="1" customFormat="1" ht="33" customHeight="1">
      <c r="B1418" s="136"/>
      <c r="C1418" s="137" t="s">
        <v>1954</v>
      </c>
      <c r="D1418" s="137" t="s">
        <v>187</v>
      </c>
      <c r="E1418" s="138" t="s">
        <v>1955</v>
      </c>
      <c r="F1418" s="139" t="s">
        <v>1956</v>
      </c>
      <c r="G1418" s="140" t="s">
        <v>546</v>
      </c>
      <c r="H1418" s="141">
        <v>136.80000000000001</v>
      </c>
      <c r="I1418" s="142"/>
      <c r="J1418" s="143">
        <f>ROUND(I1418*H1418,2)</f>
        <v>0</v>
      </c>
      <c r="K1418" s="139" t="s">
        <v>198</v>
      </c>
      <c r="L1418" s="32"/>
      <c r="M1418" s="144" t="s">
        <v>1</v>
      </c>
      <c r="N1418" s="145" t="s">
        <v>42</v>
      </c>
      <c r="P1418" s="146">
        <f>O1418*H1418</f>
        <v>0</v>
      </c>
      <c r="Q1418" s="146">
        <v>1.363E-2</v>
      </c>
      <c r="R1418" s="146">
        <f>Q1418*H1418</f>
        <v>1.864584</v>
      </c>
      <c r="S1418" s="146">
        <v>0</v>
      </c>
      <c r="T1418" s="147">
        <f>S1418*H1418</f>
        <v>0</v>
      </c>
      <c r="AR1418" s="148" t="s">
        <v>289</v>
      </c>
      <c r="AT1418" s="148" t="s">
        <v>187</v>
      </c>
      <c r="AU1418" s="148" t="s">
        <v>92</v>
      </c>
      <c r="AY1418" s="17" t="s">
        <v>185</v>
      </c>
      <c r="BE1418" s="149">
        <f>IF(N1418="základní",J1418,0)</f>
        <v>0</v>
      </c>
      <c r="BF1418" s="149">
        <f>IF(N1418="snížená",J1418,0)</f>
        <v>0</v>
      </c>
      <c r="BG1418" s="149">
        <f>IF(N1418="zákl. přenesená",J1418,0)</f>
        <v>0</v>
      </c>
      <c r="BH1418" s="149">
        <f>IF(N1418="sníž. přenesená",J1418,0)</f>
        <v>0</v>
      </c>
      <c r="BI1418" s="149">
        <f>IF(N1418="nulová",J1418,0)</f>
        <v>0</v>
      </c>
      <c r="BJ1418" s="17" t="s">
        <v>92</v>
      </c>
      <c r="BK1418" s="149">
        <f>ROUND(I1418*H1418,2)</f>
        <v>0</v>
      </c>
      <c r="BL1418" s="17" t="s">
        <v>289</v>
      </c>
      <c r="BM1418" s="148" t="s">
        <v>1957</v>
      </c>
    </row>
    <row r="1419" spans="2:65" s="13" customFormat="1">
      <c r="B1419" s="168"/>
      <c r="D1419" s="151" t="s">
        <v>193</v>
      </c>
      <c r="E1419" s="169" t="s">
        <v>1</v>
      </c>
      <c r="F1419" s="170" t="s">
        <v>1958</v>
      </c>
      <c r="H1419" s="169" t="s">
        <v>1</v>
      </c>
      <c r="I1419" s="171"/>
      <c r="L1419" s="168"/>
      <c r="M1419" s="172"/>
      <c r="T1419" s="173"/>
      <c r="AT1419" s="169" t="s">
        <v>193</v>
      </c>
      <c r="AU1419" s="169" t="s">
        <v>92</v>
      </c>
      <c r="AV1419" s="13" t="s">
        <v>84</v>
      </c>
      <c r="AW1419" s="13" t="s">
        <v>32</v>
      </c>
      <c r="AX1419" s="13" t="s">
        <v>76</v>
      </c>
      <c r="AY1419" s="169" t="s">
        <v>185</v>
      </c>
    </row>
    <row r="1420" spans="2:65" s="12" customFormat="1">
      <c r="B1420" s="150"/>
      <c r="D1420" s="151" t="s">
        <v>193</v>
      </c>
      <c r="E1420" s="152" t="s">
        <v>1</v>
      </c>
      <c r="F1420" s="153" t="s">
        <v>1959</v>
      </c>
      <c r="H1420" s="154">
        <v>84.4</v>
      </c>
      <c r="I1420" s="155"/>
      <c r="L1420" s="150"/>
      <c r="M1420" s="156"/>
      <c r="T1420" s="157"/>
      <c r="AT1420" s="152" t="s">
        <v>193</v>
      </c>
      <c r="AU1420" s="152" t="s">
        <v>92</v>
      </c>
      <c r="AV1420" s="12" t="s">
        <v>92</v>
      </c>
      <c r="AW1420" s="12" t="s">
        <v>32</v>
      </c>
      <c r="AX1420" s="12" t="s">
        <v>76</v>
      </c>
      <c r="AY1420" s="152" t="s">
        <v>185</v>
      </c>
    </row>
    <row r="1421" spans="2:65" s="13" customFormat="1">
      <c r="B1421" s="168"/>
      <c r="D1421" s="151" t="s">
        <v>193</v>
      </c>
      <c r="E1421" s="169" t="s">
        <v>1</v>
      </c>
      <c r="F1421" s="170" t="s">
        <v>1960</v>
      </c>
      <c r="H1421" s="169" t="s">
        <v>1</v>
      </c>
      <c r="I1421" s="171"/>
      <c r="L1421" s="168"/>
      <c r="M1421" s="172"/>
      <c r="T1421" s="173"/>
      <c r="AT1421" s="169" t="s">
        <v>193</v>
      </c>
      <c r="AU1421" s="169" t="s">
        <v>92</v>
      </c>
      <c r="AV1421" s="13" t="s">
        <v>84</v>
      </c>
      <c r="AW1421" s="13" t="s">
        <v>32</v>
      </c>
      <c r="AX1421" s="13" t="s">
        <v>76</v>
      </c>
      <c r="AY1421" s="169" t="s">
        <v>185</v>
      </c>
    </row>
    <row r="1422" spans="2:65" s="12" customFormat="1">
      <c r="B1422" s="150"/>
      <c r="D1422" s="151" t="s">
        <v>193</v>
      </c>
      <c r="E1422" s="152" t="s">
        <v>1</v>
      </c>
      <c r="F1422" s="153" t="s">
        <v>1961</v>
      </c>
      <c r="H1422" s="154">
        <v>3</v>
      </c>
      <c r="I1422" s="155"/>
      <c r="L1422" s="150"/>
      <c r="M1422" s="156"/>
      <c r="T1422" s="157"/>
      <c r="AT1422" s="152" t="s">
        <v>193</v>
      </c>
      <c r="AU1422" s="152" t="s">
        <v>92</v>
      </c>
      <c r="AV1422" s="12" t="s">
        <v>92</v>
      </c>
      <c r="AW1422" s="12" t="s">
        <v>32</v>
      </c>
      <c r="AX1422" s="12" t="s">
        <v>76</v>
      </c>
      <c r="AY1422" s="152" t="s">
        <v>185</v>
      </c>
    </row>
    <row r="1423" spans="2:65" s="13" customFormat="1">
      <c r="B1423" s="168"/>
      <c r="D1423" s="151" t="s">
        <v>193</v>
      </c>
      <c r="E1423" s="169" t="s">
        <v>1</v>
      </c>
      <c r="F1423" s="170" t="s">
        <v>1962</v>
      </c>
      <c r="H1423" s="169" t="s">
        <v>1</v>
      </c>
      <c r="I1423" s="171"/>
      <c r="L1423" s="168"/>
      <c r="M1423" s="172"/>
      <c r="T1423" s="173"/>
      <c r="AT1423" s="169" t="s">
        <v>193</v>
      </c>
      <c r="AU1423" s="169" t="s">
        <v>92</v>
      </c>
      <c r="AV1423" s="13" t="s">
        <v>84</v>
      </c>
      <c r="AW1423" s="13" t="s">
        <v>32</v>
      </c>
      <c r="AX1423" s="13" t="s">
        <v>76</v>
      </c>
      <c r="AY1423" s="169" t="s">
        <v>185</v>
      </c>
    </row>
    <row r="1424" spans="2:65" s="12" customFormat="1">
      <c r="B1424" s="150"/>
      <c r="D1424" s="151" t="s">
        <v>193</v>
      </c>
      <c r="E1424" s="152" t="s">
        <v>1</v>
      </c>
      <c r="F1424" s="153" t="s">
        <v>1963</v>
      </c>
      <c r="H1424" s="154">
        <v>32.4</v>
      </c>
      <c r="I1424" s="155"/>
      <c r="L1424" s="150"/>
      <c r="M1424" s="156"/>
      <c r="T1424" s="157"/>
      <c r="AT1424" s="152" t="s">
        <v>193</v>
      </c>
      <c r="AU1424" s="152" t="s">
        <v>92</v>
      </c>
      <c r="AV1424" s="12" t="s">
        <v>92</v>
      </c>
      <c r="AW1424" s="12" t="s">
        <v>32</v>
      </c>
      <c r="AX1424" s="12" t="s">
        <v>76</v>
      </c>
      <c r="AY1424" s="152" t="s">
        <v>185</v>
      </c>
    </row>
    <row r="1425" spans="2:65" s="13" customFormat="1">
      <c r="B1425" s="168"/>
      <c r="D1425" s="151" t="s">
        <v>193</v>
      </c>
      <c r="E1425" s="169" t="s">
        <v>1</v>
      </c>
      <c r="F1425" s="170" t="s">
        <v>1964</v>
      </c>
      <c r="H1425" s="169" t="s">
        <v>1</v>
      </c>
      <c r="I1425" s="171"/>
      <c r="L1425" s="168"/>
      <c r="M1425" s="172"/>
      <c r="T1425" s="173"/>
      <c r="AT1425" s="169" t="s">
        <v>193</v>
      </c>
      <c r="AU1425" s="169" t="s">
        <v>92</v>
      </c>
      <c r="AV1425" s="13" t="s">
        <v>84</v>
      </c>
      <c r="AW1425" s="13" t="s">
        <v>32</v>
      </c>
      <c r="AX1425" s="13" t="s">
        <v>76</v>
      </c>
      <c r="AY1425" s="169" t="s">
        <v>185</v>
      </c>
    </row>
    <row r="1426" spans="2:65" s="12" customFormat="1">
      <c r="B1426" s="150"/>
      <c r="D1426" s="151" t="s">
        <v>193</v>
      </c>
      <c r="E1426" s="152" t="s">
        <v>1</v>
      </c>
      <c r="F1426" s="153" t="s">
        <v>280</v>
      </c>
      <c r="H1426" s="154">
        <v>5</v>
      </c>
      <c r="I1426" s="155"/>
      <c r="L1426" s="150"/>
      <c r="M1426" s="156"/>
      <c r="T1426" s="157"/>
      <c r="AT1426" s="152" t="s">
        <v>193</v>
      </c>
      <c r="AU1426" s="152" t="s">
        <v>92</v>
      </c>
      <c r="AV1426" s="12" t="s">
        <v>92</v>
      </c>
      <c r="AW1426" s="12" t="s">
        <v>32</v>
      </c>
      <c r="AX1426" s="12" t="s">
        <v>76</v>
      </c>
      <c r="AY1426" s="152" t="s">
        <v>185</v>
      </c>
    </row>
    <row r="1427" spans="2:65" s="13" customFormat="1">
      <c r="B1427" s="168"/>
      <c r="D1427" s="151" t="s">
        <v>193</v>
      </c>
      <c r="E1427" s="169" t="s">
        <v>1</v>
      </c>
      <c r="F1427" s="170" t="s">
        <v>1965</v>
      </c>
      <c r="H1427" s="169" t="s">
        <v>1</v>
      </c>
      <c r="I1427" s="171"/>
      <c r="L1427" s="168"/>
      <c r="M1427" s="172"/>
      <c r="T1427" s="173"/>
      <c r="AT1427" s="169" t="s">
        <v>193</v>
      </c>
      <c r="AU1427" s="169" t="s">
        <v>92</v>
      </c>
      <c r="AV1427" s="13" t="s">
        <v>84</v>
      </c>
      <c r="AW1427" s="13" t="s">
        <v>32</v>
      </c>
      <c r="AX1427" s="13" t="s">
        <v>76</v>
      </c>
      <c r="AY1427" s="169" t="s">
        <v>185</v>
      </c>
    </row>
    <row r="1428" spans="2:65" s="12" customFormat="1">
      <c r="B1428" s="150"/>
      <c r="D1428" s="151" t="s">
        <v>193</v>
      </c>
      <c r="E1428" s="152" t="s">
        <v>1</v>
      </c>
      <c r="F1428" s="153" t="s">
        <v>1966</v>
      </c>
      <c r="H1428" s="154">
        <v>4</v>
      </c>
      <c r="I1428" s="155"/>
      <c r="L1428" s="150"/>
      <c r="M1428" s="156"/>
      <c r="T1428" s="157"/>
      <c r="AT1428" s="152" t="s">
        <v>193</v>
      </c>
      <c r="AU1428" s="152" t="s">
        <v>92</v>
      </c>
      <c r="AV1428" s="12" t="s">
        <v>92</v>
      </c>
      <c r="AW1428" s="12" t="s">
        <v>32</v>
      </c>
      <c r="AX1428" s="12" t="s">
        <v>76</v>
      </c>
      <c r="AY1428" s="152" t="s">
        <v>185</v>
      </c>
    </row>
    <row r="1429" spans="2:65" s="13" customFormat="1">
      <c r="B1429" s="168"/>
      <c r="D1429" s="151" t="s">
        <v>193</v>
      </c>
      <c r="E1429" s="169" t="s">
        <v>1</v>
      </c>
      <c r="F1429" s="170" t="s">
        <v>1967</v>
      </c>
      <c r="H1429" s="169" t="s">
        <v>1</v>
      </c>
      <c r="I1429" s="171"/>
      <c r="L1429" s="168"/>
      <c r="M1429" s="172"/>
      <c r="T1429" s="173"/>
      <c r="AT1429" s="169" t="s">
        <v>193</v>
      </c>
      <c r="AU1429" s="169" t="s">
        <v>92</v>
      </c>
      <c r="AV1429" s="13" t="s">
        <v>84</v>
      </c>
      <c r="AW1429" s="13" t="s">
        <v>32</v>
      </c>
      <c r="AX1429" s="13" t="s">
        <v>76</v>
      </c>
      <c r="AY1429" s="169" t="s">
        <v>185</v>
      </c>
    </row>
    <row r="1430" spans="2:65" s="12" customFormat="1">
      <c r="B1430" s="150"/>
      <c r="D1430" s="151" t="s">
        <v>193</v>
      </c>
      <c r="E1430" s="152" t="s">
        <v>1</v>
      </c>
      <c r="F1430" s="153" t="s">
        <v>1968</v>
      </c>
      <c r="H1430" s="154">
        <v>8</v>
      </c>
      <c r="I1430" s="155"/>
      <c r="L1430" s="150"/>
      <c r="M1430" s="156"/>
      <c r="T1430" s="157"/>
      <c r="AT1430" s="152" t="s">
        <v>193</v>
      </c>
      <c r="AU1430" s="152" t="s">
        <v>92</v>
      </c>
      <c r="AV1430" s="12" t="s">
        <v>92</v>
      </c>
      <c r="AW1430" s="12" t="s">
        <v>32</v>
      </c>
      <c r="AX1430" s="12" t="s">
        <v>76</v>
      </c>
      <c r="AY1430" s="152" t="s">
        <v>185</v>
      </c>
    </row>
    <row r="1431" spans="2:65" s="14" customFormat="1">
      <c r="B1431" s="174"/>
      <c r="D1431" s="151" t="s">
        <v>193</v>
      </c>
      <c r="E1431" s="175" t="s">
        <v>1</v>
      </c>
      <c r="F1431" s="176" t="s">
        <v>265</v>
      </c>
      <c r="H1431" s="177">
        <v>136.80000000000001</v>
      </c>
      <c r="I1431" s="178"/>
      <c r="L1431" s="174"/>
      <c r="M1431" s="179"/>
      <c r="T1431" s="180"/>
      <c r="AT1431" s="175" t="s">
        <v>193</v>
      </c>
      <c r="AU1431" s="175" t="s">
        <v>92</v>
      </c>
      <c r="AV1431" s="14" t="s">
        <v>191</v>
      </c>
      <c r="AW1431" s="14" t="s">
        <v>32</v>
      </c>
      <c r="AX1431" s="14" t="s">
        <v>84</v>
      </c>
      <c r="AY1431" s="175" t="s">
        <v>185</v>
      </c>
    </row>
    <row r="1432" spans="2:65" s="1" customFormat="1" ht="33" customHeight="1">
      <c r="B1432" s="136"/>
      <c r="C1432" s="137" t="s">
        <v>1969</v>
      </c>
      <c r="D1432" s="137" t="s">
        <v>187</v>
      </c>
      <c r="E1432" s="138" t="s">
        <v>1970</v>
      </c>
      <c r="F1432" s="139" t="s">
        <v>1971</v>
      </c>
      <c r="G1432" s="140" t="s">
        <v>546</v>
      </c>
      <c r="H1432" s="141">
        <v>43</v>
      </c>
      <c r="I1432" s="142"/>
      <c r="J1432" s="143">
        <f>ROUND(I1432*H1432,2)</f>
        <v>0</v>
      </c>
      <c r="K1432" s="139" t="s">
        <v>198</v>
      </c>
      <c r="L1432" s="32"/>
      <c r="M1432" s="144" t="s">
        <v>1</v>
      </c>
      <c r="N1432" s="145" t="s">
        <v>42</v>
      </c>
      <c r="P1432" s="146">
        <f>O1432*H1432</f>
        <v>0</v>
      </c>
      <c r="Q1432" s="146">
        <v>1.7520000000000001E-2</v>
      </c>
      <c r="R1432" s="146">
        <f>Q1432*H1432</f>
        <v>0.75336000000000003</v>
      </c>
      <c r="S1432" s="146">
        <v>0</v>
      </c>
      <c r="T1432" s="147">
        <f>S1432*H1432</f>
        <v>0</v>
      </c>
      <c r="AR1432" s="148" t="s">
        <v>289</v>
      </c>
      <c r="AT1432" s="148" t="s">
        <v>187</v>
      </c>
      <c r="AU1432" s="148" t="s">
        <v>92</v>
      </c>
      <c r="AY1432" s="17" t="s">
        <v>185</v>
      </c>
      <c r="BE1432" s="149">
        <f>IF(N1432="základní",J1432,0)</f>
        <v>0</v>
      </c>
      <c r="BF1432" s="149">
        <f>IF(N1432="snížená",J1432,0)</f>
        <v>0</v>
      </c>
      <c r="BG1432" s="149">
        <f>IF(N1432="zákl. přenesená",J1432,0)</f>
        <v>0</v>
      </c>
      <c r="BH1432" s="149">
        <f>IF(N1432="sníž. přenesená",J1432,0)</f>
        <v>0</v>
      </c>
      <c r="BI1432" s="149">
        <f>IF(N1432="nulová",J1432,0)</f>
        <v>0</v>
      </c>
      <c r="BJ1432" s="17" t="s">
        <v>92</v>
      </c>
      <c r="BK1432" s="149">
        <f>ROUND(I1432*H1432,2)</f>
        <v>0</v>
      </c>
      <c r="BL1432" s="17" t="s">
        <v>289</v>
      </c>
      <c r="BM1432" s="148" t="s">
        <v>1972</v>
      </c>
    </row>
    <row r="1433" spans="2:65" s="13" customFormat="1">
      <c r="B1433" s="168"/>
      <c r="D1433" s="151" t="s">
        <v>193</v>
      </c>
      <c r="E1433" s="169" t="s">
        <v>1</v>
      </c>
      <c r="F1433" s="170" t="s">
        <v>1973</v>
      </c>
      <c r="H1433" s="169" t="s">
        <v>1</v>
      </c>
      <c r="I1433" s="171"/>
      <c r="L1433" s="168"/>
      <c r="M1433" s="172"/>
      <c r="T1433" s="173"/>
      <c r="AT1433" s="169" t="s">
        <v>193</v>
      </c>
      <c r="AU1433" s="169" t="s">
        <v>92</v>
      </c>
      <c r="AV1433" s="13" t="s">
        <v>84</v>
      </c>
      <c r="AW1433" s="13" t="s">
        <v>32</v>
      </c>
      <c r="AX1433" s="13" t="s">
        <v>76</v>
      </c>
      <c r="AY1433" s="169" t="s">
        <v>185</v>
      </c>
    </row>
    <row r="1434" spans="2:65" s="12" customFormat="1">
      <c r="B1434" s="150"/>
      <c r="D1434" s="151" t="s">
        <v>193</v>
      </c>
      <c r="E1434" s="152" t="s">
        <v>1</v>
      </c>
      <c r="F1434" s="153" t="s">
        <v>1974</v>
      </c>
      <c r="H1434" s="154">
        <v>4</v>
      </c>
      <c r="I1434" s="155"/>
      <c r="L1434" s="150"/>
      <c r="M1434" s="156"/>
      <c r="T1434" s="157"/>
      <c r="AT1434" s="152" t="s">
        <v>193</v>
      </c>
      <c r="AU1434" s="152" t="s">
        <v>92</v>
      </c>
      <c r="AV1434" s="12" t="s">
        <v>92</v>
      </c>
      <c r="AW1434" s="12" t="s">
        <v>32</v>
      </c>
      <c r="AX1434" s="12" t="s">
        <v>76</v>
      </c>
      <c r="AY1434" s="152" t="s">
        <v>185</v>
      </c>
    </row>
    <row r="1435" spans="2:65" s="13" customFormat="1">
      <c r="B1435" s="168"/>
      <c r="D1435" s="151" t="s">
        <v>193</v>
      </c>
      <c r="E1435" s="169" t="s">
        <v>1</v>
      </c>
      <c r="F1435" s="170" t="s">
        <v>1975</v>
      </c>
      <c r="H1435" s="169" t="s">
        <v>1</v>
      </c>
      <c r="I1435" s="171"/>
      <c r="L1435" s="168"/>
      <c r="M1435" s="172"/>
      <c r="T1435" s="173"/>
      <c r="AT1435" s="169" t="s">
        <v>193</v>
      </c>
      <c r="AU1435" s="169" t="s">
        <v>92</v>
      </c>
      <c r="AV1435" s="13" t="s">
        <v>84</v>
      </c>
      <c r="AW1435" s="13" t="s">
        <v>32</v>
      </c>
      <c r="AX1435" s="13" t="s">
        <v>76</v>
      </c>
      <c r="AY1435" s="169" t="s">
        <v>185</v>
      </c>
    </row>
    <row r="1436" spans="2:65" s="12" customFormat="1">
      <c r="B1436" s="150"/>
      <c r="D1436" s="151" t="s">
        <v>193</v>
      </c>
      <c r="E1436" s="152" t="s">
        <v>1</v>
      </c>
      <c r="F1436" s="153" t="s">
        <v>1976</v>
      </c>
      <c r="H1436" s="154">
        <v>6</v>
      </c>
      <c r="I1436" s="155"/>
      <c r="L1436" s="150"/>
      <c r="M1436" s="156"/>
      <c r="T1436" s="157"/>
      <c r="AT1436" s="152" t="s">
        <v>193</v>
      </c>
      <c r="AU1436" s="152" t="s">
        <v>92</v>
      </c>
      <c r="AV1436" s="12" t="s">
        <v>92</v>
      </c>
      <c r="AW1436" s="12" t="s">
        <v>32</v>
      </c>
      <c r="AX1436" s="12" t="s">
        <v>76</v>
      </c>
      <c r="AY1436" s="152" t="s">
        <v>185</v>
      </c>
    </row>
    <row r="1437" spans="2:65" s="13" customFormat="1">
      <c r="B1437" s="168"/>
      <c r="D1437" s="151" t="s">
        <v>193</v>
      </c>
      <c r="E1437" s="169" t="s">
        <v>1</v>
      </c>
      <c r="F1437" s="170" t="s">
        <v>1977</v>
      </c>
      <c r="H1437" s="169" t="s">
        <v>1</v>
      </c>
      <c r="I1437" s="171"/>
      <c r="L1437" s="168"/>
      <c r="M1437" s="172"/>
      <c r="T1437" s="173"/>
      <c r="AT1437" s="169" t="s">
        <v>193</v>
      </c>
      <c r="AU1437" s="169" t="s">
        <v>92</v>
      </c>
      <c r="AV1437" s="13" t="s">
        <v>84</v>
      </c>
      <c r="AW1437" s="13" t="s">
        <v>32</v>
      </c>
      <c r="AX1437" s="13" t="s">
        <v>76</v>
      </c>
      <c r="AY1437" s="169" t="s">
        <v>185</v>
      </c>
    </row>
    <row r="1438" spans="2:65" s="12" customFormat="1">
      <c r="B1438" s="150"/>
      <c r="D1438" s="151" t="s">
        <v>193</v>
      </c>
      <c r="E1438" s="152" t="s">
        <v>1</v>
      </c>
      <c r="F1438" s="153" t="s">
        <v>1978</v>
      </c>
      <c r="H1438" s="154">
        <v>15</v>
      </c>
      <c r="I1438" s="155"/>
      <c r="L1438" s="150"/>
      <c r="M1438" s="156"/>
      <c r="T1438" s="157"/>
      <c r="AT1438" s="152" t="s">
        <v>193</v>
      </c>
      <c r="AU1438" s="152" t="s">
        <v>92</v>
      </c>
      <c r="AV1438" s="12" t="s">
        <v>92</v>
      </c>
      <c r="AW1438" s="12" t="s">
        <v>32</v>
      </c>
      <c r="AX1438" s="12" t="s">
        <v>76</v>
      </c>
      <c r="AY1438" s="152" t="s">
        <v>185</v>
      </c>
    </row>
    <row r="1439" spans="2:65" s="13" customFormat="1">
      <c r="B1439" s="168"/>
      <c r="D1439" s="151" t="s">
        <v>193</v>
      </c>
      <c r="E1439" s="169" t="s">
        <v>1</v>
      </c>
      <c r="F1439" s="170" t="s">
        <v>1979</v>
      </c>
      <c r="H1439" s="169" t="s">
        <v>1</v>
      </c>
      <c r="I1439" s="171"/>
      <c r="L1439" s="168"/>
      <c r="M1439" s="172"/>
      <c r="T1439" s="173"/>
      <c r="AT1439" s="169" t="s">
        <v>193</v>
      </c>
      <c r="AU1439" s="169" t="s">
        <v>92</v>
      </c>
      <c r="AV1439" s="13" t="s">
        <v>84</v>
      </c>
      <c r="AW1439" s="13" t="s">
        <v>32</v>
      </c>
      <c r="AX1439" s="13" t="s">
        <v>76</v>
      </c>
      <c r="AY1439" s="169" t="s">
        <v>185</v>
      </c>
    </row>
    <row r="1440" spans="2:65" s="12" customFormat="1">
      <c r="B1440" s="150"/>
      <c r="D1440" s="151" t="s">
        <v>193</v>
      </c>
      <c r="E1440" s="152" t="s">
        <v>1</v>
      </c>
      <c r="F1440" s="153" t="s">
        <v>1980</v>
      </c>
      <c r="H1440" s="154">
        <v>12</v>
      </c>
      <c r="I1440" s="155"/>
      <c r="L1440" s="150"/>
      <c r="M1440" s="156"/>
      <c r="T1440" s="157"/>
      <c r="AT1440" s="152" t="s">
        <v>193</v>
      </c>
      <c r="AU1440" s="152" t="s">
        <v>92</v>
      </c>
      <c r="AV1440" s="12" t="s">
        <v>92</v>
      </c>
      <c r="AW1440" s="12" t="s">
        <v>32</v>
      </c>
      <c r="AX1440" s="12" t="s">
        <v>76</v>
      </c>
      <c r="AY1440" s="152" t="s">
        <v>185</v>
      </c>
    </row>
    <row r="1441" spans="2:65" s="13" customFormat="1">
      <c r="B1441" s="168"/>
      <c r="D1441" s="151" t="s">
        <v>193</v>
      </c>
      <c r="E1441" s="169" t="s">
        <v>1</v>
      </c>
      <c r="F1441" s="170" t="s">
        <v>1975</v>
      </c>
      <c r="H1441" s="169" t="s">
        <v>1</v>
      </c>
      <c r="I1441" s="171"/>
      <c r="L1441" s="168"/>
      <c r="M1441" s="172"/>
      <c r="T1441" s="173"/>
      <c r="AT1441" s="169" t="s">
        <v>193</v>
      </c>
      <c r="AU1441" s="169" t="s">
        <v>92</v>
      </c>
      <c r="AV1441" s="13" t="s">
        <v>84</v>
      </c>
      <c r="AW1441" s="13" t="s">
        <v>32</v>
      </c>
      <c r="AX1441" s="13" t="s">
        <v>76</v>
      </c>
      <c r="AY1441" s="169" t="s">
        <v>185</v>
      </c>
    </row>
    <row r="1442" spans="2:65" s="12" customFormat="1">
      <c r="B1442" s="150"/>
      <c r="D1442" s="151" t="s">
        <v>193</v>
      </c>
      <c r="E1442" s="152" t="s">
        <v>1</v>
      </c>
      <c r="F1442" s="153" t="s">
        <v>1976</v>
      </c>
      <c r="H1442" s="154">
        <v>6</v>
      </c>
      <c r="I1442" s="155"/>
      <c r="L1442" s="150"/>
      <c r="M1442" s="156"/>
      <c r="T1442" s="157"/>
      <c r="AT1442" s="152" t="s">
        <v>193</v>
      </c>
      <c r="AU1442" s="152" t="s">
        <v>92</v>
      </c>
      <c r="AV1442" s="12" t="s">
        <v>92</v>
      </c>
      <c r="AW1442" s="12" t="s">
        <v>32</v>
      </c>
      <c r="AX1442" s="12" t="s">
        <v>76</v>
      </c>
      <c r="AY1442" s="152" t="s">
        <v>185</v>
      </c>
    </row>
    <row r="1443" spans="2:65" s="14" customFormat="1">
      <c r="B1443" s="174"/>
      <c r="D1443" s="151" t="s">
        <v>193</v>
      </c>
      <c r="E1443" s="175" t="s">
        <v>1</v>
      </c>
      <c r="F1443" s="176" t="s">
        <v>265</v>
      </c>
      <c r="H1443" s="177">
        <v>43</v>
      </c>
      <c r="I1443" s="178"/>
      <c r="L1443" s="174"/>
      <c r="M1443" s="179"/>
      <c r="T1443" s="180"/>
      <c r="AT1443" s="175" t="s">
        <v>193</v>
      </c>
      <c r="AU1443" s="175" t="s">
        <v>92</v>
      </c>
      <c r="AV1443" s="14" t="s">
        <v>191</v>
      </c>
      <c r="AW1443" s="14" t="s">
        <v>32</v>
      </c>
      <c r="AX1443" s="14" t="s">
        <v>84</v>
      </c>
      <c r="AY1443" s="175" t="s">
        <v>185</v>
      </c>
    </row>
    <row r="1444" spans="2:65" s="1" customFormat="1" ht="33" customHeight="1">
      <c r="B1444" s="136"/>
      <c r="C1444" s="137" t="s">
        <v>1981</v>
      </c>
      <c r="D1444" s="137" t="s">
        <v>187</v>
      </c>
      <c r="E1444" s="138" t="s">
        <v>1982</v>
      </c>
      <c r="F1444" s="139" t="s">
        <v>1983</v>
      </c>
      <c r="G1444" s="140" t="s">
        <v>546</v>
      </c>
      <c r="H1444" s="141">
        <v>14.2</v>
      </c>
      <c r="I1444" s="142"/>
      <c r="J1444" s="143">
        <f>ROUND(I1444*H1444,2)</f>
        <v>0</v>
      </c>
      <c r="K1444" s="139" t="s">
        <v>198</v>
      </c>
      <c r="L1444" s="32"/>
      <c r="M1444" s="144" t="s">
        <v>1</v>
      </c>
      <c r="N1444" s="145" t="s">
        <v>42</v>
      </c>
      <c r="P1444" s="146">
        <f>O1444*H1444</f>
        <v>0</v>
      </c>
      <c r="Q1444" s="146">
        <v>2.733E-2</v>
      </c>
      <c r="R1444" s="146">
        <f>Q1444*H1444</f>
        <v>0.38808599999999999</v>
      </c>
      <c r="S1444" s="146">
        <v>0</v>
      </c>
      <c r="T1444" s="147">
        <f>S1444*H1444</f>
        <v>0</v>
      </c>
      <c r="AR1444" s="148" t="s">
        <v>289</v>
      </c>
      <c r="AT1444" s="148" t="s">
        <v>187</v>
      </c>
      <c r="AU1444" s="148" t="s">
        <v>92</v>
      </c>
      <c r="AY1444" s="17" t="s">
        <v>185</v>
      </c>
      <c r="BE1444" s="149">
        <f>IF(N1444="základní",J1444,0)</f>
        <v>0</v>
      </c>
      <c r="BF1444" s="149">
        <f>IF(N1444="snížená",J1444,0)</f>
        <v>0</v>
      </c>
      <c r="BG1444" s="149">
        <f>IF(N1444="zákl. přenesená",J1444,0)</f>
        <v>0</v>
      </c>
      <c r="BH1444" s="149">
        <f>IF(N1444="sníž. přenesená",J1444,0)</f>
        <v>0</v>
      </c>
      <c r="BI1444" s="149">
        <f>IF(N1444="nulová",J1444,0)</f>
        <v>0</v>
      </c>
      <c r="BJ1444" s="17" t="s">
        <v>92</v>
      </c>
      <c r="BK1444" s="149">
        <f>ROUND(I1444*H1444,2)</f>
        <v>0</v>
      </c>
      <c r="BL1444" s="17" t="s">
        <v>289</v>
      </c>
      <c r="BM1444" s="148" t="s">
        <v>1984</v>
      </c>
    </row>
    <row r="1445" spans="2:65" s="13" customFormat="1">
      <c r="B1445" s="168"/>
      <c r="D1445" s="151" t="s">
        <v>193</v>
      </c>
      <c r="E1445" s="169" t="s">
        <v>1</v>
      </c>
      <c r="F1445" s="170" t="s">
        <v>1985</v>
      </c>
      <c r="H1445" s="169" t="s">
        <v>1</v>
      </c>
      <c r="I1445" s="171"/>
      <c r="L1445" s="168"/>
      <c r="M1445" s="172"/>
      <c r="T1445" s="173"/>
      <c r="AT1445" s="169" t="s">
        <v>193</v>
      </c>
      <c r="AU1445" s="169" t="s">
        <v>92</v>
      </c>
      <c r="AV1445" s="13" t="s">
        <v>84</v>
      </c>
      <c r="AW1445" s="13" t="s">
        <v>32</v>
      </c>
      <c r="AX1445" s="13" t="s">
        <v>76</v>
      </c>
      <c r="AY1445" s="169" t="s">
        <v>185</v>
      </c>
    </row>
    <row r="1446" spans="2:65" s="12" customFormat="1">
      <c r="B1446" s="150"/>
      <c r="D1446" s="151" t="s">
        <v>193</v>
      </c>
      <c r="E1446" s="152" t="s">
        <v>1</v>
      </c>
      <c r="F1446" s="153" t="s">
        <v>1986</v>
      </c>
      <c r="H1446" s="154">
        <v>14.2</v>
      </c>
      <c r="I1446" s="155"/>
      <c r="L1446" s="150"/>
      <c r="M1446" s="156"/>
      <c r="T1446" s="157"/>
      <c r="AT1446" s="152" t="s">
        <v>193</v>
      </c>
      <c r="AU1446" s="152" t="s">
        <v>92</v>
      </c>
      <c r="AV1446" s="12" t="s">
        <v>92</v>
      </c>
      <c r="AW1446" s="12" t="s">
        <v>32</v>
      </c>
      <c r="AX1446" s="12" t="s">
        <v>84</v>
      </c>
      <c r="AY1446" s="152" t="s">
        <v>185</v>
      </c>
    </row>
    <row r="1447" spans="2:65" s="1" customFormat="1" ht="33" customHeight="1">
      <c r="B1447" s="136"/>
      <c r="C1447" s="137" t="s">
        <v>1987</v>
      </c>
      <c r="D1447" s="137" t="s">
        <v>187</v>
      </c>
      <c r="E1447" s="138" t="s">
        <v>1988</v>
      </c>
      <c r="F1447" s="139" t="s">
        <v>1989</v>
      </c>
      <c r="G1447" s="140" t="s">
        <v>546</v>
      </c>
      <c r="H1447" s="141">
        <v>4</v>
      </c>
      <c r="I1447" s="142"/>
      <c r="J1447" s="143">
        <f>ROUND(I1447*H1447,2)</f>
        <v>0</v>
      </c>
      <c r="K1447" s="139" t="s">
        <v>198</v>
      </c>
      <c r="L1447" s="32"/>
      <c r="M1447" s="144" t="s">
        <v>1</v>
      </c>
      <c r="N1447" s="145" t="s">
        <v>42</v>
      </c>
      <c r="P1447" s="146">
        <f>O1447*H1447</f>
        <v>0</v>
      </c>
      <c r="Q1447" s="146">
        <v>3.6400000000000002E-2</v>
      </c>
      <c r="R1447" s="146">
        <f>Q1447*H1447</f>
        <v>0.14560000000000001</v>
      </c>
      <c r="S1447" s="146">
        <v>0</v>
      </c>
      <c r="T1447" s="147">
        <f>S1447*H1447</f>
        <v>0</v>
      </c>
      <c r="AR1447" s="148" t="s">
        <v>289</v>
      </c>
      <c r="AT1447" s="148" t="s">
        <v>187</v>
      </c>
      <c r="AU1447" s="148" t="s">
        <v>92</v>
      </c>
      <c r="AY1447" s="17" t="s">
        <v>185</v>
      </c>
      <c r="BE1447" s="149">
        <f>IF(N1447="základní",J1447,0)</f>
        <v>0</v>
      </c>
      <c r="BF1447" s="149">
        <f>IF(N1447="snížená",J1447,0)</f>
        <v>0</v>
      </c>
      <c r="BG1447" s="149">
        <f>IF(N1447="zákl. přenesená",J1447,0)</f>
        <v>0</v>
      </c>
      <c r="BH1447" s="149">
        <f>IF(N1447="sníž. přenesená",J1447,0)</f>
        <v>0</v>
      </c>
      <c r="BI1447" s="149">
        <f>IF(N1447="nulová",J1447,0)</f>
        <v>0</v>
      </c>
      <c r="BJ1447" s="17" t="s">
        <v>92</v>
      </c>
      <c r="BK1447" s="149">
        <f>ROUND(I1447*H1447,2)</f>
        <v>0</v>
      </c>
      <c r="BL1447" s="17" t="s">
        <v>289</v>
      </c>
      <c r="BM1447" s="148" t="s">
        <v>1990</v>
      </c>
    </row>
    <row r="1448" spans="2:65" s="13" customFormat="1">
      <c r="B1448" s="168"/>
      <c r="D1448" s="151" t="s">
        <v>193</v>
      </c>
      <c r="E1448" s="169" t="s">
        <v>1</v>
      </c>
      <c r="F1448" s="170" t="s">
        <v>1991</v>
      </c>
      <c r="H1448" s="169" t="s">
        <v>1</v>
      </c>
      <c r="I1448" s="171"/>
      <c r="L1448" s="168"/>
      <c r="M1448" s="172"/>
      <c r="T1448" s="173"/>
      <c r="AT1448" s="169" t="s">
        <v>193</v>
      </c>
      <c r="AU1448" s="169" t="s">
        <v>92</v>
      </c>
      <c r="AV1448" s="13" t="s">
        <v>84</v>
      </c>
      <c r="AW1448" s="13" t="s">
        <v>32</v>
      </c>
      <c r="AX1448" s="13" t="s">
        <v>76</v>
      </c>
      <c r="AY1448" s="169" t="s">
        <v>185</v>
      </c>
    </row>
    <row r="1449" spans="2:65" s="13" customFormat="1">
      <c r="B1449" s="168"/>
      <c r="D1449" s="151" t="s">
        <v>193</v>
      </c>
      <c r="E1449" s="169" t="s">
        <v>1</v>
      </c>
      <c r="F1449" s="170" t="s">
        <v>1992</v>
      </c>
      <c r="H1449" s="169" t="s">
        <v>1</v>
      </c>
      <c r="I1449" s="171"/>
      <c r="L1449" s="168"/>
      <c r="M1449" s="172"/>
      <c r="T1449" s="173"/>
      <c r="AT1449" s="169" t="s">
        <v>193</v>
      </c>
      <c r="AU1449" s="169" t="s">
        <v>92</v>
      </c>
      <c r="AV1449" s="13" t="s">
        <v>84</v>
      </c>
      <c r="AW1449" s="13" t="s">
        <v>32</v>
      </c>
      <c r="AX1449" s="13" t="s">
        <v>76</v>
      </c>
      <c r="AY1449" s="169" t="s">
        <v>185</v>
      </c>
    </row>
    <row r="1450" spans="2:65" s="12" customFormat="1">
      <c r="B1450" s="150"/>
      <c r="D1450" s="151" t="s">
        <v>193</v>
      </c>
      <c r="E1450" s="152" t="s">
        <v>1</v>
      </c>
      <c r="F1450" s="153" t="s">
        <v>1073</v>
      </c>
      <c r="H1450" s="154">
        <v>4</v>
      </c>
      <c r="I1450" s="155"/>
      <c r="L1450" s="150"/>
      <c r="M1450" s="156"/>
      <c r="T1450" s="157"/>
      <c r="AT1450" s="152" t="s">
        <v>193</v>
      </c>
      <c r="AU1450" s="152" t="s">
        <v>92</v>
      </c>
      <c r="AV1450" s="12" t="s">
        <v>92</v>
      </c>
      <c r="AW1450" s="12" t="s">
        <v>32</v>
      </c>
      <c r="AX1450" s="12" t="s">
        <v>76</v>
      </c>
      <c r="AY1450" s="152" t="s">
        <v>185</v>
      </c>
    </row>
    <row r="1451" spans="2:65" s="14" customFormat="1">
      <c r="B1451" s="174"/>
      <c r="D1451" s="151" t="s">
        <v>193</v>
      </c>
      <c r="E1451" s="175" t="s">
        <v>1</v>
      </c>
      <c r="F1451" s="176" t="s">
        <v>265</v>
      </c>
      <c r="H1451" s="177">
        <v>4</v>
      </c>
      <c r="I1451" s="178"/>
      <c r="L1451" s="174"/>
      <c r="M1451" s="179"/>
      <c r="T1451" s="180"/>
      <c r="AT1451" s="175" t="s">
        <v>193</v>
      </c>
      <c r="AU1451" s="175" t="s">
        <v>92</v>
      </c>
      <c r="AV1451" s="14" t="s">
        <v>191</v>
      </c>
      <c r="AW1451" s="14" t="s">
        <v>32</v>
      </c>
      <c r="AX1451" s="14" t="s">
        <v>84</v>
      </c>
      <c r="AY1451" s="175" t="s">
        <v>185</v>
      </c>
    </row>
    <row r="1452" spans="2:65" s="1" customFormat="1" ht="24.2" customHeight="1">
      <c r="B1452" s="136"/>
      <c r="C1452" s="137" t="s">
        <v>1993</v>
      </c>
      <c r="D1452" s="137" t="s">
        <v>187</v>
      </c>
      <c r="E1452" s="138" t="s">
        <v>1994</v>
      </c>
      <c r="F1452" s="139" t="s">
        <v>1995</v>
      </c>
      <c r="G1452" s="140" t="s">
        <v>190</v>
      </c>
      <c r="H1452" s="141">
        <v>4.3869999999999996</v>
      </c>
      <c r="I1452" s="142"/>
      <c r="J1452" s="143">
        <f>ROUND(I1452*H1452,2)</f>
        <v>0</v>
      </c>
      <c r="K1452" s="139" t="s">
        <v>198</v>
      </c>
      <c r="L1452" s="32"/>
      <c r="M1452" s="144" t="s">
        <v>1</v>
      </c>
      <c r="N1452" s="145" t="s">
        <v>42</v>
      </c>
      <c r="P1452" s="146">
        <f>O1452*H1452</f>
        <v>0</v>
      </c>
      <c r="Q1452" s="146">
        <v>9.8499999999999994E-3</v>
      </c>
      <c r="R1452" s="146">
        <f>Q1452*H1452</f>
        <v>4.3211949999999992E-2</v>
      </c>
      <c r="S1452" s="146">
        <v>0</v>
      </c>
      <c r="T1452" s="147">
        <f>S1452*H1452</f>
        <v>0</v>
      </c>
      <c r="AR1452" s="148" t="s">
        <v>289</v>
      </c>
      <c r="AT1452" s="148" t="s">
        <v>187</v>
      </c>
      <c r="AU1452" s="148" t="s">
        <v>92</v>
      </c>
      <c r="AY1452" s="17" t="s">
        <v>185</v>
      </c>
      <c r="BE1452" s="149">
        <f>IF(N1452="základní",J1452,0)</f>
        <v>0</v>
      </c>
      <c r="BF1452" s="149">
        <f>IF(N1452="snížená",J1452,0)</f>
        <v>0</v>
      </c>
      <c r="BG1452" s="149">
        <f>IF(N1452="zákl. přenesená",J1452,0)</f>
        <v>0</v>
      </c>
      <c r="BH1452" s="149">
        <f>IF(N1452="sníž. přenesená",J1452,0)</f>
        <v>0</v>
      </c>
      <c r="BI1452" s="149">
        <f>IF(N1452="nulová",J1452,0)</f>
        <v>0</v>
      </c>
      <c r="BJ1452" s="17" t="s">
        <v>92</v>
      </c>
      <c r="BK1452" s="149">
        <f>ROUND(I1452*H1452,2)</f>
        <v>0</v>
      </c>
      <c r="BL1452" s="17" t="s">
        <v>289</v>
      </c>
      <c r="BM1452" s="148" t="s">
        <v>1996</v>
      </c>
    </row>
    <row r="1453" spans="2:65" s="13" customFormat="1">
      <c r="B1453" s="168"/>
      <c r="D1453" s="151" t="s">
        <v>193</v>
      </c>
      <c r="E1453" s="169" t="s">
        <v>1</v>
      </c>
      <c r="F1453" s="170" t="s">
        <v>1997</v>
      </c>
      <c r="H1453" s="169" t="s">
        <v>1</v>
      </c>
      <c r="I1453" s="171"/>
      <c r="L1453" s="168"/>
      <c r="M1453" s="172"/>
      <c r="T1453" s="173"/>
      <c r="AT1453" s="169" t="s">
        <v>193</v>
      </c>
      <c r="AU1453" s="169" t="s">
        <v>92</v>
      </c>
      <c r="AV1453" s="13" t="s">
        <v>84</v>
      </c>
      <c r="AW1453" s="13" t="s">
        <v>32</v>
      </c>
      <c r="AX1453" s="13" t="s">
        <v>76</v>
      </c>
      <c r="AY1453" s="169" t="s">
        <v>185</v>
      </c>
    </row>
    <row r="1454" spans="2:65" s="12" customFormat="1">
      <c r="B1454" s="150"/>
      <c r="D1454" s="151" t="s">
        <v>193</v>
      </c>
      <c r="E1454" s="152" t="s">
        <v>1</v>
      </c>
      <c r="F1454" s="153" t="s">
        <v>1998</v>
      </c>
      <c r="H1454" s="154">
        <v>4.3869999999999996</v>
      </c>
      <c r="I1454" s="155"/>
      <c r="L1454" s="150"/>
      <c r="M1454" s="156"/>
      <c r="T1454" s="157"/>
      <c r="AT1454" s="152" t="s">
        <v>193</v>
      </c>
      <c r="AU1454" s="152" t="s">
        <v>92</v>
      </c>
      <c r="AV1454" s="12" t="s">
        <v>92</v>
      </c>
      <c r="AW1454" s="12" t="s">
        <v>32</v>
      </c>
      <c r="AX1454" s="12" t="s">
        <v>84</v>
      </c>
      <c r="AY1454" s="152" t="s">
        <v>185</v>
      </c>
    </row>
    <row r="1455" spans="2:65" s="1" customFormat="1" ht="24.2" customHeight="1">
      <c r="B1455" s="136"/>
      <c r="C1455" s="137" t="s">
        <v>1999</v>
      </c>
      <c r="D1455" s="137" t="s">
        <v>187</v>
      </c>
      <c r="E1455" s="138" t="s">
        <v>2000</v>
      </c>
      <c r="F1455" s="139" t="s">
        <v>2001</v>
      </c>
      <c r="G1455" s="140" t="s">
        <v>190</v>
      </c>
      <c r="H1455" s="141">
        <v>368.52</v>
      </c>
      <c r="I1455" s="142"/>
      <c r="J1455" s="143">
        <f>ROUND(I1455*H1455,2)</f>
        <v>0</v>
      </c>
      <c r="K1455" s="139" t="s">
        <v>198</v>
      </c>
      <c r="L1455" s="32"/>
      <c r="M1455" s="144" t="s">
        <v>1</v>
      </c>
      <c r="N1455" s="145" t="s">
        <v>42</v>
      </c>
      <c r="P1455" s="146">
        <f>O1455*H1455</f>
        <v>0</v>
      </c>
      <c r="Q1455" s="146">
        <v>1.5789999999999998E-2</v>
      </c>
      <c r="R1455" s="146">
        <f>Q1455*H1455</f>
        <v>5.8189307999999995</v>
      </c>
      <c r="S1455" s="146">
        <v>0</v>
      </c>
      <c r="T1455" s="147">
        <f>S1455*H1455</f>
        <v>0</v>
      </c>
      <c r="AR1455" s="148" t="s">
        <v>289</v>
      </c>
      <c r="AT1455" s="148" t="s">
        <v>187</v>
      </c>
      <c r="AU1455" s="148" t="s">
        <v>92</v>
      </c>
      <c r="AY1455" s="17" t="s">
        <v>185</v>
      </c>
      <c r="BE1455" s="149">
        <f>IF(N1455="základní",J1455,0)</f>
        <v>0</v>
      </c>
      <c r="BF1455" s="149">
        <f>IF(N1455="snížená",J1455,0)</f>
        <v>0</v>
      </c>
      <c r="BG1455" s="149">
        <f>IF(N1455="zákl. přenesená",J1455,0)</f>
        <v>0</v>
      </c>
      <c r="BH1455" s="149">
        <f>IF(N1455="sníž. přenesená",J1455,0)</f>
        <v>0</v>
      </c>
      <c r="BI1455" s="149">
        <f>IF(N1455="nulová",J1455,0)</f>
        <v>0</v>
      </c>
      <c r="BJ1455" s="17" t="s">
        <v>92</v>
      </c>
      <c r="BK1455" s="149">
        <f>ROUND(I1455*H1455,2)</f>
        <v>0</v>
      </c>
      <c r="BL1455" s="17" t="s">
        <v>289</v>
      </c>
      <c r="BM1455" s="148" t="s">
        <v>2002</v>
      </c>
    </row>
    <row r="1456" spans="2:65" s="13" customFormat="1">
      <c r="B1456" s="168"/>
      <c r="D1456" s="151" t="s">
        <v>193</v>
      </c>
      <c r="E1456" s="169" t="s">
        <v>1</v>
      </c>
      <c r="F1456" s="170" t="s">
        <v>891</v>
      </c>
      <c r="H1456" s="169" t="s">
        <v>1</v>
      </c>
      <c r="I1456" s="171"/>
      <c r="L1456" s="168"/>
      <c r="M1456" s="172"/>
      <c r="T1456" s="173"/>
      <c r="AT1456" s="169" t="s">
        <v>193</v>
      </c>
      <c r="AU1456" s="169" t="s">
        <v>92</v>
      </c>
      <c r="AV1456" s="13" t="s">
        <v>84</v>
      </c>
      <c r="AW1456" s="13" t="s">
        <v>32</v>
      </c>
      <c r="AX1456" s="13" t="s">
        <v>76</v>
      </c>
      <c r="AY1456" s="169" t="s">
        <v>185</v>
      </c>
    </row>
    <row r="1457" spans="2:65" s="12" customFormat="1">
      <c r="B1457" s="150"/>
      <c r="D1457" s="151" t="s">
        <v>193</v>
      </c>
      <c r="E1457" s="152" t="s">
        <v>1</v>
      </c>
      <c r="F1457" s="153" t="s">
        <v>892</v>
      </c>
      <c r="H1457" s="154">
        <v>34.018000000000001</v>
      </c>
      <c r="I1457" s="155"/>
      <c r="L1457" s="150"/>
      <c r="M1457" s="156"/>
      <c r="T1457" s="157"/>
      <c r="AT1457" s="152" t="s">
        <v>193</v>
      </c>
      <c r="AU1457" s="152" t="s">
        <v>92</v>
      </c>
      <c r="AV1457" s="12" t="s">
        <v>92</v>
      </c>
      <c r="AW1457" s="12" t="s">
        <v>32</v>
      </c>
      <c r="AX1457" s="12" t="s">
        <v>76</v>
      </c>
      <c r="AY1457" s="152" t="s">
        <v>185</v>
      </c>
    </row>
    <row r="1458" spans="2:65" s="13" customFormat="1">
      <c r="B1458" s="168"/>
      <c r="D1458" s="151" t="s">
        <v>193</v>
      </c>
      <c r="E1458" s="169" t="s">
        <v>1</v>
      </c>
      <c r="F1458" s="170" t="s">
        <v>893</v>
      </c>
      <c r="H1458" s="169" t="s">
        <v>1</v>
      </c>
      <c r="I1458" s="171"/>
      <c r="L1458" s="168"/>
      <c r="M1458" s="172"/>
      <c r="T1458" s="173"/>
      <c r="AT1458" s="169" t="s">
        <v>193</v>
      </c>
      <c r="AU1458" s="169" t="s">
        <v>92</v>
      </c>
      <c r="AV1458" s="13" t="s">
        <v>84</v>
      </c>
      <c r="AW1458" s="13" t="s">
        <v>32</v>
      </c>
      <c r="AX1458" s="13" t="s">
        <v>76</v>
      </c>
      <c r="AY1458" s="169" t="s">
        <v>185</v>
      </c>
    </row>
    <row r="1459" spans="2:65" s="12" customFormat="1">
      <c r="B1459" s="150"/>
      <c r="D1459" s="151" t="s">
        <v>193</v>
      </c>
      <c r="E1459" s="152" t="s">
        <v>1</v>
      </c>
      <c r="F1459" s="153" t="s">
        <v>894</v>
      </c>
      <c r="H1459" s="154">
        <v>43.4</v>
      </c>
      <c r="I1459" s="155"/>
      <c r="L1459" s="150"/>
      <c r="M1459" s="156"/>
      <c r="T1459" s="157"/>
      <c r="AT1459" s="152" t="s">
        <v>193</v>
      </c>
      <c r="AU1459" s="152" t="s">
        <v>92</v>
      </c>
      <c r="AV1459" s="12" t="s">
        <v>92</v>
      </c>
      <c r="AW1459" s="12" t="s">
        <v>32</v>
      </c>
      <c r="AX1459" s="12" t="s">
        <v>76</v>
      </c>
      <c r="AY1459" s="152" t="s">
        <v>185</v>
      </c>
    </row>
    <row r="1460" spans="2:65" s="13" customFormat="1">
      <c r="B1460" s="168"/>
      <c r="D1460" s="151" t="s">
        <v>193</v>
      </c>
      <c r="E1460" s="169" t="s">
        <v>1</v>
      </c>
      <c r="F1460" s="170" t="s">
        <v>897</v>
      </c>
      <c r="H1460" s="169" t="s">
        <v>1</v>
      </c>
      <c r="I1460" s="171"/>
      <c r="L1460" s="168"/>
      <c r="M1460" s="172"/>
      <c r="T1460" s="173"/>
      <c r="AT1460" s="169" t="s">
        <v>193</v>
      </c>
      <c r="AU1460" s="169" t="s">
        <v>92</v>
      </c>
      <c r="AV1460" s="13" t="s">
        <v>84</v>
      </c>
      <c r="AW1460" s="13" t="s">
        <v>32</v>
      </c>
      <c r="AX1460" s="13" t="s">
        <v>76</v>
      </c>
      <c r="AY1460" s="169" t="s">
        <v>185</v>
      </c>
    </row>
    <row r="1461" spans="2:65" s="12" customFormat="1">
      <c r="B1461" s="150"/>
      <c r="D1461" s="151" t="s">
        <v>193</v>
      </c>
      <c r="E1461" s="152" t="s">
        <v>1</v>
      </c>
      <c r="F1461" s="153" t="s">
        <v>898</v>
      </c>
      <c r="H1461" s="154">
        <v>197.38200000000001</v>
      </c>
      <c r="I1461" s="155"/>
      <c r="L1461" s="150"/>
      <c r="M1461" s="156"/>
      <c r="T1461" s="157"/>
      <c r="AT1461" s="152" t="s">
        <v>193</v>
      </c>
      <c r="AU1461" s="152" t="s">
        <v>92</v>
      </c>
      <c r="AV1461" s="12" t="s">
        <v>92</v>
      </c>
      <c r="AW1461" s="12" t="s">
        <v>32</v>
      </c>
      <c r="AX1461" s="12" t="s">
        <v>76</v>
      </c>
      <c r="AY1461" s="152" t="s">
        <v>185</v>
      </c>
    </row>
    <row r="1462" spans="2:65" s="13" customFormat="1">
      <c r="B1462" s="168"/>
      <c r="D1462" s="151" t="s">
        <v>193</v>
      </c>
      <c r="E1462" s="169" t="s">
        <v>1</v>
      </c>
      <c r="F1462" s="170" t="s">
        <v>2003</v>
      </c>
      <c r="H1462" s="169" t="s">
        <v>1</v>
      </c>
      <c r="I1462" s="171"/>
      <c r="L1462" s="168"/>
      <c r="M1462" s="172"/>
      <c r="T1462" s="173"/>
      <c r="AT1462" s="169" t="s">
        <v>193</v>
      </c>
      <c r="AU1462" s="169" t="s">
        <v>92</v>
      </c>
      <c r="AV1462" s="13" t="s">
        <v>84</v>
      </c>
      <c r="AW1462" s="13" t="s">
        <v>32</v>
      </c>
      <c r="AX1462" s="13" t="s">
        <v>76</v>
      </c>
      <c r="AY1462" s="169" t="s">
        <v>185</v>
      </c>
    </row>
    <row r="1463" spans="2:65" s="12" customFormat="1">
      <c r="B1463" s="150"/>
      <c r="D1463" s="151" t="s">
        <v>193</v>
      </c>
      <c r="E1463" s="152" t="s">
        <v>1</v>
      </c>
      <c r="F1463" s="153" t="s">
        <v>2004</v>
      </c>
      <c r="H1463" s="154">
        <v>34.5</v>
      </c>
      <c r="I1463" s="155"/>
      <c r="L1463" s="150"/>
      <c r="M1463" s="156"/>
      <c r="T1463" s="157"/>
      <c r="AT1463" s="152" t="s">
        <v>193</v>
      </c>
      <c r="AU1463" s="152" t="s">
        <v>92</v>
      </c>
      <c r="AV1463" s="12" t="s">
        <v>92</v>
      </c>
      <c r="AW1463" s="12" t="s">
        <v>32</v>
      </c>
      <c r="AX1463" s="12" t="s">
        <v>76</v>
      </c>
      <c r="AY1463" s="152" t="s">
        <v>185</v>
      </c>
    </row>
    <row r="1464" spans="2:65" s="13" customFormat="1">
      <c r="B1464" s="168"/>
      <c r="D1464" s="151" t="s">
        <v>193</v>
      </c>
      <c r="E1464" s="169" t="s">
        <v>1</v>
      </c>
      <c r="F1464" s="170" t="s">
        <v>899</v>
      </c>
      <c r="H1464" s="169" t="s">
        <v>1</v>
      </c>
      <c r="I1464" s="171"/>
      <c r="L1464" s="168"/>
      <c r="M1464" s="172"/>
      <c r="T1464" s="173"/>
      <c r="AT1464" s="169" t="s">
        <v>193</v>
      </c>
      <c r="AU1464" s="169" t="s">
        <v>92</v>
      </c>
      <c r="AV1464" s="13" t="s">
        <v>84</v>
      </c>
      <c r="AW1464" s="13" t="s">
        <v>32</v>
      </c>
      <c r="AX1464" s="13" t="s">
        <v>76</v>
      </c>
      <c r="AY1464" s="169" t="s">
        <v>185</v>
      </c>
    </row>
    <row r="1465" spans="2:65" s="12" customFormat="1">
      <c r="B1465" s="150"/>
      <c r="D1465" s="151" t="s">
        <v>193</v>
      </c>
      <c r="E1465" s="152" t="s">
        <v>1</v>
      </c>
      <c r="F1465" s="153" t="s">
        <v>900</v>
      </c>
      <c r="H1465" s="154">
        <v>20.02</v>
      </c>
      <c r="I1465" s="155"/>
      <c r="L1465" s="150"/>
      <c r="M1465" s="156"/>
      <c r="T1465" s="157"/>
      <c r="AT1465" s="152" t="s">
        <v>193</v>
      </c>
      <c r="AU1465" s="152" t="s">
        <v>92</v>
      </c>
      <c r="AV1465" s="12" t="s">
        <v>92</v>
      </c>
      <c r="AW1465" s="12" t="s">
        <v>32</v>
      </c>
      <c r="AX1465" s="12" t="s">
        <v>76</v>
      </c>
      <c r="AY1465" s="152" t="s">
        <v>185</v>
      </c>
    </row>
    <row r="1466" spans="2:65" s="13" customFormat="1">
      <c r="B1466" s="168"/>
      <c r="D1466" s="151" t="s">
        <v>193</v>
      </c>
      <c r="E1466" s="169" t="s">
        <v>1</v>
      </c>
      <c r="F1466" s="170" t="s">
        <v>800</v>
      </c>
      <c r="H1466" s="169" t="s">
        <v>1</v>
      </c>
      <c r="I1466" s="171"/>
      <c r="L1466" s="168"/>
      <c r="M1466" s="172"/>
      <c r="T1466" s="173"/>
      <c r="AT1466" s="169" t="s">
        <v>193</v>
      </c>
      <c r="AU1466" s="169" t="s">
        <v>92</v>
      </c>
      <c r="AV1466" s="13" t="s">
        <v>84</v>
      </c>
      <c r="AW1466" s="13" t="s">
        <v>32</v>
      </c>
      <c r="AX1466" s="13" t="s">
        <v>76</v>
      </c>
      <c r="AY1466" s="169" t="s">
        <v>185</v>
      </c>
    </row>
    <row r="1467" spans="2:65" s="12" customFormat="1">
      <c r="B1467" s="150"/>
      <c r="D1467" s="151" t="s">
        <v>193</v>
      </c>
      <c r="E1467" s="152" t="s">
        <v>1</v>
      </c>
      <c r="F1467" s="153" t="s">
        <v>2005</v>
      </c>
      <c r="H1467" s="154">
        <v>39.200000000000003</v>
      </c>
      <c r="I1467" s="155"/>
      <c r="L1467" s="150"/>
      <c r="M1467" s="156"/>
      <c r="T1467" s="157"/>
      <c r="AT1467" s="152" t="s">
        <v>193</v>
      </c>
      <c r="AU1467" s="152" t="s">
        <v>92</v>
      </c>
      <c r="AV1467" s="12" t="s">
        <v>92</v>
      </c>
      <c r="AW1467" s="12" t="s">
        <v>32</v>
      </c>
      <c r="AX1467" s="12" t="s">
        <v>76</v>
      </c>
      <c r="AY1467" s="152" t="s">
        <v>185</v>
      </c>
    </row>
    <row r="1468" spans="2:65" s="14" customFormat="1">
      <c r="B1468" s="174"/>
      <c r="D1468" s="151" t="s">
        <v>193</v>
      </c>
      <c r="E1468" s="175" t="s">
        <v>1</v>
      </c>
      <c r="F1468" s="176" t="s">
        <v>265</v>
      </c>
      <c r="H1468" s="177">
        <v>368.52</v>
      </c>
      <c r="I1468" s="178"/>
      <c r="L1468" s="174"/>
      <c r="M1468" s="179"/>
      <c r="T1468" s="180"/>
      <c r="AT1468" s="175" t="s">
        <v>193</v>
      </c>
      <c r="AU1468" s="175" t="s">
        <v>92</v>
      </c>
      <c r="AV1468" s="14" t="s">
        <v>191</v>
      </c>
      <c r="AW1468" s="14" t="s">
        <v>32</v>
      </c>
      <c r="AX1468" s="14" t="s">
        <v>84</v>
      </c>
      <c r="AY1468" s="175" t="s">
        <v>185</v>
      </c>
    </row>
    <row r="1469" spans="2:65" s="1" customFormat="1" ht="21.75" customHeight="1">
      <c r="B1469" s="136"/>
      <c r="C1469" s="137" t="s">
        <v>2006</v>
      </c>
      <c r="D1469" s="137" t="s">
        <v>187</v>
      </c>
      <c r="E1469" s="138" t="s">
        <v>2007</v>
      </c>
      <c r="F1469" s="139" t="s">
        <v>2008</v>
      </c>
      <c r="G1469" s="140" t="s">
        <v>190</v>
      </c>
      <c r="H1469" s="141">
        <v>568.12</v>
      </c>
      <c r="I1469" s="142"/>
      <c r="J1469" s="143">
        <f>ROUND(I1469*H1469,2)</f>
        <v>0</v>
      </c>
      <c r="K1469" s="139" t="s">
        <v>198</v>
      </c>
      <c r="L1469" s="32"/>
      <c r="M1469" s="144" t="s">
        <v>1</v>
      </c>
      <c r="N1469" s="145" t="s">
        <v>42</v>
      </c>
      <c r="P1469" s="146">
        <f>O1469*H1469</f>
        <v>0</v>
      </c>
      <c r="Q1469" s="146">
        <v>0</v>
      </c>
      <c r="R1469" s="146">
        <f>Q1469*H1469</f>
        <v>0</v>
      </c>
      <c r="S1469" s="146">
        <v>0</v>
      </c>
      <c r="T1469" s="147">
        <f>S1469*H1469</f>
        <v>0</v>
      </c>
      <c r="AR1469" s="148" t="s">
        <v>289</v>
      </c>
      <c r="AT1469" s="148" t="s">
        <v>187</v>
      </c>
      <c r="AU1469" s="148" t="s">
        <v>92</v>
      </c>
      <c r="AY1469" s="17" t="s">
        <v>185</v>
      </c>
      <c r="BE1469" s="149">
        <f>IF(N1469="základní",J1469,0)</f>
        <v>0</v>
      </c>
      <c r="BF1469" s="149">
        <f>IF(N1469="snížená",J1469,0)</f>
        <v>0</v>
      </c>
      <c r="BG1469" s="149">
        <f>IF(N1469="zákl. přenesená",J1469,0)</f>
        <v>0</v>
      </c>
      <c r="BH1469" s="149">
        <f>IF(N1469="sníž. přenesená",J1469,0)</f>
        <v>0</v>
      </c>
      <c r="BI1469" s="149">
        <f>IF(N1469="nulová",J1469,0)</f>
        <v>0</v>
      </c>
      <c r="BJ1469" s="17" t="s">
        <v>92</v>
      </c>
      <c r="BK1469" s="149">
        <f>ROUND(I1469*H1469,2)</f>
        <v>0</v>
      </c>
      <c r="BL1469" s="17" t="s">
        <v>289</v>
      </c>
      <c r="BM1469" s="148" t="s">
        <v>2009</v>
      </c>
    </row>
    <row r="1470" spans="2:65" s="12" customFormat="1">
      <c r="B1470" s="150"/>
      <c r="D1470" s="151" t="s">
        <v>193</v>
      </c>
      <c r="E1470" s="152" t="s">
        <v>1</v>
      </c>
      <c r="F1470" s="153" t="s">
        <v>2010</v>
      </c>
      <c r="H1470" s="154">
        <v>568.12</v>
      </c>
      <c r="I1470" s="155"/>
      <c r="L1470" s="150"/>
      <c r="M1470" s="156"/>
      <c r="T1470" s="157"/>
      <c r="AT1470" s="152" t="s">
        <v>193</v>
      </c>
      <c r="AU1470" s="152" t="s">
        <v>92</v>
      </c>
      <c r="AV1470" s="12" t="s">
        <v>92</v>
      </c>
      <c r="AW1470" s="12" t="s">
        <v>32</v>
      </c>
      <c r="AX1470" s="12" t="s">
        <v>84</v>
      </c>
      <c r="AY1470" s="152" t="s">
        <v>185</v>
      </c>
    </row>
    <row r="1471" spans="2:65" s="1" customFormat="1" ht="16.5" customHeight="1">
      <c r="B1471" s="136"/>
      <c r="C1471" s="158" t="s">
        <v>2011</v>
      </c>
      <c r="D1471" s="158" t="s">
        <v>231</v>
      </c>
      <c r="E1471" s="159" t="s">
        <v>2012</v>
      </c>
      <c r="F1471" s="160" t="s">
        <v>2013</v>
      </c>
      <c r="G1471" s="161" t="s">
        <v>197</v>
      </c>
      <c r="H1471" s="162">
        <v>6.2489999999999997</v>
      </c>
      <c r="I1471" s="163"/>
      <c r="J1471" s="164">
        <f>ROUND(I1471*H1471,2)</f>
        <v>0</v>
      </c>
      <c r="K1471" s="160" t="s">
        <v>198</v>
      </c>
      <c r="L1471" s="165"/>
      <c r="M1471" s="166" t="s">
        <v>1</v>
      </c>
      <c r="N1471" s="167" t="s">
        <v>42</v>
      </c>
      <c r="P1471" s="146">
        <f>O1471*H1471</f>
        <v>0</v>
      </c>
      <c r="Q1471" s="146">
        <v>0.55000000000000004</v>
      </c>
      <c r="R1471" s="146">
        <f>Q1471*H1471</f>
        <v>3.4369499999999999</v>
      </c>
      <c r="S1471" s="146">
        <v>0</v>
      </c>
      <c r="T1471" s="147">
        <f>S1471*H1471</f>
        <v>0</v>
      </c>
      <c r="AR1471" s="148" t="s">
        <v>394</v>
      </c>
      <c r="AT1471" s="148" t="s">
        <v>231</v>
      </c>
      <c r="AU1471" s="148" t="s">
        <v>92</v>
      </c>
      <c r="AY1471" s="17" t="s">
        <v>185</v>
      </c>
      <c r="BE1471" s="149">
        <f>IF(N1471="základní",J1471,0)</f>
        <v>0</v>
      </c>
      <c r="BF1471" s="149">
        <f>IF(N1471="snížená",J1471,0)</f>
        <v>0</v>
      </c>
      <c r="BG1471" s="149">
        <f>IF(N1471="zákl. přenesená",J1471,0)</f>
        <v>0</v>
      </c>
      <c r="BH1471" s="149">
        <f>IF(N1471="sníž. přenesená",J1471,0)</f>
        <v>0</v>
      </c>
      <c r="BI1471" s="149">
        <f>IF(N1471="nulová",J1471,0)</f>
        <v>0</v>
      </c>
      <c r="BJ1471" s="17" t="s">
        <v>92</v>
      </c>
      <c r="BK1471" s="149">
        <f>ROUND(I1471*H1471,2)</f>
        <v>0</v>
      </c>
      <c r="BL1471" s="17" t="s">
        <v>289</v>
      </c>
      <c r="BM1471" s="148" t="s">
        <v>2014</v>
      </c>
    </row>
    <row r="1472" spans="2:65" s="13" customFormat="1">
      <c r="B1472" s="168"/>
      <c r="D1472" s="151" t="s">
        <v>193</v>
      </c>
      <c r="E1472" s="169" t="s">
        <v>1</v>
      </c>
      <c r="F1472" s="170" t="s">
        <v>2015</v>
      </c>
      <c r="H1472" s="169" t="s">
        <v>1</v>
      </c>
      <c r="I1472" s="171"/>
      <c r="L1472" s="168"/>
      <c r="M1472" s="172"/>
      <c r="T1472" s="173"/>
      <c r="AT1472" s="169" t="s">
        <v>193</v>
      </c>
      <c r="AU1472" s="169" t="s">
        <v>92</v>
      </c>
      <c r="AV1472" s="13" t="s">
        <v>84</v>
      </c>
      <c r="AW1472" s="13" t="s">
        <v>32</v>
      </c>
      <c r="AX1472" s="13" t="s">
        <v>76</v>
      </c>
      <c r="AY1472" s="169" t="s">
        <v>185</v>
      </c>
    </row>
    <row r="1473" spans="2:65" s="12" customFormat="1">
      <c r="B1473" s="150"/>
      <c r="D1473" s="151" t="s">
        <v>193</v>
      </c>
      <c r="E1473" s="152" t="s">
        <v>1</v>
      </c>
      <c r="F1473" s="153" t="s">
        <v>2016</v>
      </c>
      <c r="H1473" s="154">
        <v>5.681</v>
      </c>
      <c r="I1473" s="155"/>
      <c r="L1473" s="150"/>
      <c r="M1473" s="156"/>
      <c r="T1473" s="157"/>
      <c r="AT1473" s="152" t="s">
        <v>193</v>
      </c>
      <c r="AU1473" s="152" t="s">
        <v>92</v>
      </c>
      <c r="AV1473" s="12" t="s">
        <v>92</v>
      </c>
      <c r="AW1473" s="12" t="s">
        <v>32</v>
      </c>
      <c r="AX1473" s="12" t="s">
        <v>76</v>
      </c>
      <c r="AY1473" s="152" t="s">
        <v>185</v>
      </c>
    </row>
    <row r="1474" spans="2:65" s="14" customFormat="1">
      <c r="B1474" s="174"/>
      <c r="D1474" s="151" t="s">
        <v>193</v>
      </c>
      <c r="E1474" s="175" t="s">
        <v>1</v>
      </c>
      <c r="F1474" s="176" t="s">
        <v>265</v>
      </c>
      <c r="H1474" s="177">
        <v>5.681</v>
      </c>
      <c r="I1474" s="178"/>
      <c r="L1474" s="174"/>
      <c r="M1474" s="179"/>
      <c r="T1474" s="180"/>
      <c r="AT1474" s="175" t="s">
        <v>193</v>
      </c>
      <c r="AU1474" s="175" t="s">
        <v>92</v>
      </c>
      <c r="AV1474" s="14" t="s">
        <v>191</v>
      </c>
      <c r="AW1474" s="14" t="s">
        <v>32</v>
      </c>
      <c r="AX1474" s="14" t="s">
        <v>84</v>
      </c>
      <c r="AY1474" s="175" t="s">
        <v>185</v>
      </c>
    </row>
    <row r="1475" spans="2:65" s="12" customFormat="1">
      <c r="B1475" s="150"/>
      <c r="D1475" s="151" t="s">
        <v>193</v>
      </c>
      <c r="F1475" s="153" t="s">
        <v>2017</v>
      </c>
      <c r="H1475" s="154">
        <v>6.2489999999999997</v>
      </c>
      <c r="I1475" s="155"/>
      <c r="L1475" s="150"/>
      <c r="M1475" s="156"/>
      <c r="T1475" s="157"/>
      <c r="AT1475" s="152" t="s">
        <v>193</v>
      </c>
      <c r="AU1475" s="152" t="s">
        <v>92</v>
      </c>
      <c r="AV1475" s="12" t="s">
        <v>92</v>
      </c>
      <c r="AW1475" s="12" t="s">
        <v>3</v>
      </c>
      <c r="AX1475" s="12" t="s">
        <v>84</v>
      </c>
      <c r="AY1475" s="152" t="s">
        <v>185</v>
      </c>
    </row>
    <row r="1476" spans="2:65" s="1" customFormat="1" ht="24.2" customHeight="1">
      <c r="B1476" s="136"/>
      <c r="C1476" s="137" t="s">
        <v>2018</v>
      </c>
      <c r="D1476" s="137" t="s">
        <v>187</v>
      </c>
      <c r="E1476" s="138" t="s">
        <v>2019</v>
      </c>
      <c r="F1476" s="139" t="s">
        <v>2020</v>
      </c>
      <c r="G1476" s="140" t="s">
        <v>190</v>
      </c>
      <c r="H1476" s="141">
        <v>918.68700000000001</v>
      </c>
      <c r="I1476" s="142"/>
      <c r="J1476" s="143">
        <f>ROUND(I1476*H1476,2)</f>
        <v>0</v>
      </c>
      <c r="K1476" s="139" t="s">
        <v>198</v>
      </c>
      <c r="L1476" s="32"/>
      <c r="M1476" s="144" t="s">
        <v>1</v>
      </c>
      <c r="N1476" s="145" t="s">
        <v>42</v>
      </c>
      <c r="P1476" s="146">
        <f>O1476*H1476</f>
        <v>0</v>
      </c>
      <c r="Q1476" s="146">
        <v>0</v>
      </c>
      <c r="R1476" s="146">
        <f>Q1476*H1476</f>
        <v>0</v>
      </c>
      <c r="S1476" s="146">
        <v>1.4E-2</v>
      </c>
      <c r="T1476" s="147">
        <f>S1476*H1476</f>
        <v>12.861618</v>
      </c>
      <c r="AR1476" s="148" t="s">
        <v>289</v>
      </c>
      <c r="AT1476" s="148" t="s">
        <v>187</v>
      </c>
      <c r="AU1476" s="148" t="s">
        <v>92</v>
      </c>
      <c r="AY1476" s="17" t="s">
        <v>185</v>
      </c>
      <c r="BE1476" s="149">
        <f>IF(N1476="základní",J1476,0)</f>
        <v>0</v>
      </c>
      <c r="BF1476" s="149">
        <f>IF(N1476="snížená",J1476,0)</f>
        <v>0</v>
      </c>
      <c r="BG1476" s="149">
        <f>IF(N1476="zákl. přenesená",J1476,0)</f>
        <v>0</v>
      </c>
      <c r="BH1476" s="149">
        <f>IF(N1476="sníž. přenesená",J1476,0)</f>
        <v>0</v>
      </c>
      <c r="BI1476" s="149">
        <f>IF(N1476="nulová",J1476,0)</f>
        <v>0</v>
      </c>
      <c r="BJ1476" s="17" t="s">
        <v>92</v>
      </c>
      <c r="BK1476" s="149">
        <f>ROUND(I1476*H1476,2)</f>
        <v>0</v>
      </c>
      <c r="BL1476" s="17" t="s">
        <v>289</v>
      </c>
      <c r="BM1476" s="148" t="s">
        <v>2021</v>
      </c>
    </row>
    <row r="1477" spans="2:65" s="13" customFormat="1">
      <c r="B1477" s="168"/>
      <c r="D1477" s="151" t="s">
        <v>193</v>
      </c>
      <c r="E1477" s="169" t="s">
        <v>1</v>
      </c>
      <c r="F1477" s="170" t="s">
        <v>1119</v>
      </c>
      <c r="H1477" s="169" t="s">
        <v>1</v>
      </c>
      <c r="I1477" s="171"/>
      <c r="L1477" s="168"/>
      <c r="M1477" s="172"/>
      <c r="T1477" s="173"/>
      <c r="AT1477" s="169" t="s">
        <v>193</v>
      </c>
      <c r="AU1477" s="169" t="s">
        <v>92</v>
      </c>
      <c r="AV1477" s="13" t="s">
        <v>84</v>
      </c>
      <c r="AW1477" s="13" t="s">
        <v>32</v>
      </c>
      <c r="AX1477" s="13" t="s">
        <v>76</v>
      </c>
      <c r="AY1477" s="169" t="s">
        <v>185</v>
      </c>
    </row>
    <row r="1478" spans="2:65" s="13" customFormat="1">
      <c r="B1478" s="168"/>
      <c r="D1478" s="151" t="s">
        <v>193</v>
      </c>
      <c r="E1478" s="169" t="s">
        <v>1</v>
      </c>
      <c r="F1478" s="170" t="s">
        <v>317</v>
      </c>
      <c r="H1478" s="169" t="s">
        <v>1</v>
      </c>
      <c r="I1478" s="171"/>
      <c r="L1478" s="168"/>
      <c r="M1478" s="172"/>
      <c r="T1478" s="173"/>
      <c r="AT1478" s="169" t="s">
        <v>193</v>
      </c>
      <c r="AU1478" s="169" t="s">
        <v>92</v>
      </c>
      <c r="AV1478" s="13" t="s">
        <v>84</v>
      </c>
      <c r="AW1478" s="13" t="s">
        <v>32</v>
      </c>
      <c r="AX1478" s="13" t="s">
        <v>76</v>
      </c>
      <c r="AY1478" s="169" t="s">
        <v>185</v>
      </c>
    </row>
    <row r="1479" spans="2:65" s="12" customFormat="1">
      <c r="B1479" s="150"/>
      <c r="D1479" s="151" t="s">
        <v>193</v>
      </c>
      <c r="E1479" s="152" t="s">
        <v>1</v>
      </c>
      <c r="F1479" s="153" t="s">
        <v>1936</v>
      </c>
      <c r="H1479" s="154">
        <v>511.92</v>
      </c>
      <c r="I1479" s="155"/>
      <c r="L1479" s="150"/>
      <c r="M1479" s="156"/>
      <c r="T1479" s="157"/>
      <c r="AT1479" s="152" t="s">
        <v>193</v>
      </c>
      <c r="AU1479" s="152" t="s">
        <v>92</v>
      </c>
      <c r="AV1479" s="12" t="s">
        <v>92</v>
      </c>
      <c r="AW1479" s="12" t="s">
        <v>32</v>
      </c>
      <c r="AX1479" s="12" t="s">
        <v>76</v>
      </c>
      <c r="AY1479" s="152" t="s">
        <v>185</v>
      </c>
    </row>
    <row r="1480" spans="2:65" s="13" customFormat="1">
      <c r="B1480" s="168"/>
      <c r="D1480" s="151" t="s">
        <v>193</v>
      </c>
      <c r="E1480" s="169" t="s">
        <v>1</v>
      </c>
      <c r="F1480" s="170" t="s">
        <v>1079</v>
      </c>
      <c r="H1480" s="169" t="s">
        <v>1</v>
      </c>
      <c r="I1480" s="171"/>
      <c r="L1480" s="168"/>
      <c r="M1480" s="172"/>
      <c r="T1480" s="173"/>
      <c r="AT1480" s="169" t="s">
        <v>193</v>
      </c>
      <c r="AU1480" s="169" t="s">
        <v>92</v>
      </c>
      <c r="AV1480" s="13" t="s">
        <v>84</v>
      </c>
      <c r="AW1480" s="13" t="s">
        <v>32</v>
      </c>
      <c r="AX1480" s="13" t="s">
        <v>76</v>
      </c>
      <c r="AY1480" s="169" t="s">
        <v>185</v>
      </c>
    </row>
    <row r="1481" spans="2:65" s="13" customFormat="1">
      <c r="B1481" s="168"/>
      <c r="D1481" s="151" t="s">
        <v>193</v>
      </c>
      <c r="E1481" s="169" t="s">
        <v>1</v>
      </c>
      <c r="F1481" s="170" t="s">
        <v>383</v>
      </c>
      <c r="H1481" s="169" t="s">
        <v>1</v>
      </c>
      <c r="I1481" s="171"/>
      <c r="L1481" s="168"/>
      <c r="M1481" s="172"/>
      <c r="T1481" s="173"/>
      <c r="AT1481" s="169" t="s">
        <v>193</v>
      </c>
      <c r="AU1481" s="169" t="s">
        <v>92</v>
      </c>
      <c r="AV1481" s="13" t="s">
        <v>84</v>
      </c>
      <c r="AW1481" s="13" t="s">
        <v>32</v>
      </c>
      <c r="AX1481" s="13" t="s">
        <v>76</v>
      </c>
      <c r="AY1481" s="169" t="s">
        <v>185</v>
      </c>
    </row>
    <row r="1482" spans="2:65" s="12" customFormat="1">
      <c r="B1482" s="150"/>
      <c r="D1482" s="151" t="s">
        <v>193</v>
      </c>
      <c r="E1482" s="152" t="s">
        <v>1</v>
      </c>
      <c r="F1482" s="153" t="s">
        <v>2022</v>
      </c>
      <c r="H1482" s="154">
        <v>28</v>
      </c>
      <c r="I1482" s="155"/>
      <c r="L1482" s="150"/>
      <c r="M1482" s="156"/>
      <c r="T1482" s="157"/>
      <c r="AT1482" s="152" t="s">
        <v>193</v>
      </c>
      <c r="AU1482" s="152" t="s">
        <v>92</v>
      </c>
      <c r="AV1482" s="12" t="s">
        <v>92</v>
      </c>
      <c r="AW1482" s="12" t="s">
        <v>32</v>
      </c>
      <c r="AX1482" s="12" t="s">
        <v>76</v>
      </c>
      <c r="AY1482" s="152" t="s">
        <v>185</v>
      </c>
    </row>
    <row r="1483" spans="2:65" s="13" customFormat="1">
      <c r="B1483" s="168"/>
      <c r="D1483" s="151" t="s">
        <v>193</v>
      </c>
      <c r="E1483" s="169" t="s">
        <v>1</v>
      </c>
      <c r="F1483" s="170" t="s">
        <v>385</v>
      </c>
      <c r="H1483" s="169" t="s">
        <v>1</v>
      </c>
      <c r="I1483" s="171"/>
      <c r="L1483" s="168"/>
      <c r="M1483" s="172"/>
      <c r="T1483" s="173"/>
      <c r="AT1483" s="169" t="s">
        <v>193</v>
      </c>
      <c r="AU1483" s="169" t="s">
        <v>92</v>
      </c>
      <c r="AV1483" s="13" t="s">
        <v>84</v>
      </c>
      <c r="AW1483" s="13" t="s">
        <v>32</v>
      </c>
      <c r="AX1483" s="13" t="s">
        <v>76</v>
      </c>
      <c r="AY1483" s="169" t="s">
        <v>185</v>
      </c>
    </row>
    <row r="1484" spans="2:65" s="12" customFormat="1">
      <c r="B1484" s="150"/>
      <c r="D1484" s="151" t="s">
        <v>193</v>
      </c>
      <c r="E1484" s="152" t="s">
        <v>1</v>
      </c>
      <c r="F1484" s="153" t="s">
        <v>2023</v>
      </c>
      <c r="H1484" s="154">
        <v>28.2</v>
      </c>
      <c r="I1484" s="155"/>
      <c r="L1484" s="150"/>
      <c r="M1484" s="156"/>
      <c r="T1484" s="157"/>
      <c r="AT1484" s="152" t="s">
        <v>193</v>
      </c>
      <c r="AU1484" s="152" t="s">
        <v>92</v>
      </c>
      <c r="AV1484" s="12" t="s">
        <v>92</v>
      </c>
      <c r="AW1484" s="12" t="s">
        <v>32</v>
      </c>
      <c r="AX1484" s="12" t="s">
        <v>76</v>
      </c>
      <c r="AY1484" s="152" t="s">
        <v>185</v>
      </c>
    </row>
    <row r="1485" spans="2:65" s="15" customFormat="1">
      <c r="B1485" s="181"/>
      <c r="D1485" s="151" t="s">
        <v>193</v>
      </c>
      <c r="E1485" s="182" t="s">
        <v>1</v>
      </c>
      <c r="F1485" s="183" t="s">
        <v>281</v>
      </c>
      <c r="H1485" s="184">
        <v>568.12</v>
      </c>
      <c r="I1485" s="185"/>
      <c r="L1485" s="181"/>
      <c r="M1485" s="186"/>
      <c r="T1485" s="187"/>
      <c r="AT1485" s="182" t="s">
        <v>193</v>
      </c>
      <c r="AU1485" s="182" t="s">
        <v>92</v>
      </c>
      <c r="AV1485" s="15" t="s">
        <v>111</v>
      </c>
      <c r="AW1485" s="15" t="s">
        <v>32</v>
      </c>
      <c r="AX1485" s="15" t="s">
        <v>76</v>
      </c>
      <c r="AY1485" s="182" t="s">
        <v>185</v>
      </c>
    </row>
    <row r="1486" spans="2:65" s="13" customFormat="1">
      <c r="B1486" s="168"/>
      <c r="D1486" s="151" t="s">
        <v>193</v>
      </c>
      <c r="E1486" s="169" t="s">
        <v>1</v>
      </c>
      <c r="F1486" s="170" t="s">
        <v>2024</v>
      </c>
      <c r="H1486" s="169" t="s">
        <v>1</v>
      </c>
      <c r="I1486" s="171"/>
      <c r="L1486" s="168"/>
      <c r="M1486" s="172"/>
      <c r="T1486" s="173"/>
      <c r="AT1486" s="169" t="s">
        <v>193</v>
      </c>
      <c r="AU1486" s="169" t="s">
        <v>92</v>
      </c>
      <c r="AV1486" s="13" t="s">
        <v>84</v>
      </c>
      <c r="AW1486" s="13" t="s">
        <v>32</v>
      </c>
      <c r="AX1486" s="13" t="s">
        <v>76</v>
      </c>
      <c r="AY1486" s="169" t="s">
        <v>185</v>
      </c>
    </row>
    <row r="1487" spans="2:65" s="12" customFormat="1">
      <c r="B1487" s="150"/>
      <c r="D1487" s="151" t="s">
        <v>193</v>
      </c>
      <c r="E1487" s="152" t="s">
        <v>1</v>
      </c>
      <c r="F1487" s="153" t="s">
        <v>2025</v>
      </c>
      <c r="H1487" s="154">
        <v>364.16199999999998</v>
      </c>
      <c r="I1487" s="155"/>
      <c r="L1487" s="150"/>
      <c r="M1487" s="156"/>
      <c r="T1487" s="157"/>
      <c r="AT1487" s="152" t="s">
        <v>193</v>
      </c>
      <c r="AU1487" s="152" t="s">
        <v>92</v>
      </c>
      <c r="AV1487" s="12" t="s">
        <v>92</v>
      </c>
      <c r="AW1487" s="12" t="s">
        <v>32</v>
      </c>
      <c r="AX1487" s="12" t="s">
        <v>76</v>
      </c>
      <c r="AY1487" s="152" t="s">
        <v>185</v>
      </c>
    </row>
    <row r="1488" spans="2:65" s="12" customFormat="1">
      <c r="B1488" s="150"/>
      <c r="D1488" s="151" t="s">
        <v>193</v>
      </c>
      <c r="E1488" s="152" t="s">
        <v>1</v>
      </c>
      <c r="F1488" s="153" t="s">
        <v>2026</v>
      </c>
      <c r="H1488" s="154">
        <v>-8.2899999999999991</v>
      </c>
      <c r="I1488" s="155"/>
      <c r="L1488" s="150"/>
      <c r="M1488" s="156"/>
      <c r="T1488" s="157"/>
      <c r="AT1488" s="152" t="s">
        <v>193</v>
      </c>
      <c r="AU1488" s="152" t="s">
        <v>92</v>
      </c>
      <c r="AV1488" s="12" t="s">
        <v>92</v>
      </c>
      <c r="AW1488" s="12" t="s">
        <v>32</v>
      </c>
      <c r="AX1488" s="12" t="s">
        <v>76</v>
      </c>
      <c r="AY1488" s="152" t="s">
        <v>185</v>
      </c>
    </row>
    <row r="1489" spans="2:65" s="12" customFormat="1">
      <c r="B1489" s="150"/>
      <c r="D1489" s="151" t="s">
        <v>193</v>
      </c>
      <c r="E1489" s="152" t="s">
        <v>1</v>
      </c>
      <c r="F1489" s="153" t="s">
        <v>2027</v>
      </c>
      <c r="H1489" s="154">
        <v>-4.9000000000000004</v>
      </c>
      <c r="I1489" s="155"/>
      <c r="L1489" s="150"/>
      <c r="M1489" s="156"/>
      <c r="T1489" s="157"/>
      <c r="AT1489" s="152" t="s">
        <v>193</v>
      </c>
      <c r="AU1489" s="152" t="s">
        <v>92</v>
      </c>
      <c r="AV1489" s="12" t="s">
        <v>92</v>
      </c>
      <c r="AW1489" s="12" t="s">
        <v>32</v>
      </c>
      <c r="AX1489" s="12" t="s">
        <v>76</v>
      </c>
      <c r="AY1489" s="152" t="s">
        <v>185</v>
      </c>
    </row>
    <row r="1490" spans="2:65" s="12" customFormat="1">
      <c r="B1490" s="150"/>
      <c r="D1490" s="151" t="s">
        <v>193</v>
      </c>
      <c r="E1490" s="152" t="s">
        <v>1</v>
      </c>
      <c r="F1490" s="153" t="s">
        <v>2028</v>
      </c>
      <c r="H1490" s="154">
        <v>-0.40500000000000003</v>
      </c>
      <c r="I1490" s="155"/>
      <c r="L1490" s="150"/>
      <c r="M1490" s="156"/>
      <c r="T1490" s="157"/>
      <c r="AT1490" s="152" t="s">
        <v>193</v>
      </c>
      <c r="AU1490" s="152" t="s">
        <v>92</v>
      </c>
      <c r="AV1490" s="12" t="s">
        <v>92</v>
      </c>
      <c r="AW1490" s="12" t="s">
        <v>32</v>
      </c>
      <c r="AX1490" s="12" t="s">
        <v>76</v>
      </c>
      <c r="AY1490" s="152" t="s">
        <v>185</v>
      </c>
    </row>
    <row r="1491" spans="2:65" s="15" customFormat="1">
      <c r="B1491" s="181"/>
      <c r="D1491" s="151" t="s">
        <v>193</v>
      </c>
      <c r="E1491" s="182" t="s">
        <v>1</v>
      </c>
      <c r="F1491" s="183" t="s">
        <v>281</v>
      </c>
      <c r="H1491" s="184">
        <v>350.56700000000001</v>
      </c>
      <c r="I1491" s="185"/>
      <c r="L1491" s="181"/>
      <c r="M1491" s="186"/>
      <c r="T1491" s="187"/>
      <c r="AT1491" s="182" t="s">
        <v>193</v>
      </c>
      <c r="AU1491" s="182" t="s">
        <v>92</v>
      </c>
      <c r="AV1491" s="15" t="s">
        <v>111</v>
      </c>
      <c r="AW1491" s="15" t="s">
        <v>32</v>
      </c>
      <c r="AX1491" s="15" t="s">
        <v>76</v>
      </c>
      <c r="AY1491" s="182" t="s">
        <v>185</v>
      </c>
    </row>
    <row r="1492" spans="2:65" s="14" customFormat="1">
      <c r="B1492" s="174"/>
      <c r="D1492" s="151" t="s">
        <v>193</v>
      </c>
      <c r="E1492" s="175" t="s">
        <v>1</v>
      </c>
      <c r="F1492" s="176" t="s">
        <v>265</v>
      </c>
      <c r="H1492" s="177">
        <v>918.68700000000001</v>
      </c>
      <c r="I1492" s="178"/>
      <c r="L1492" s="174"/>
      <c r="M1492" s="179"/>
      <c r="T1492" s="180"/>
      <c r="AT1492" s="175" t="s">
        <v>193</v>
      </c>
      <c r="AU1492" s="175" t="s">
        <v>92</v>
      </c>
      <c r="AV1492" s="14" t="s">
        <v>191</v>
      </c>
      <c r="AW1492" s="14" t="s">
        <v>32</v>
      </c>
      <c r="AX1492" s="14" t="s">
        <v>84</v>
      </c>
      <c r="AY1492" s="175" t="s">
        <v>185</v>
      </c>
    </row>
    <row r="1493" spans="2:65" s="1" customFormat="1" ht="24.2" customHeight="1">
      <c r="B1493" s="136"/>
      <c r="C1493" s="137" t="s">
        <v>2029</v>
      </c>
      <c r="D1493" s="137" t="s">
        <v>187</v>
      </c>
      <c r="E1493" s="138" t="s">
        <v>2030</v>
      </c>
      <c r="F1493" s="139" t="s">
        <v>2031</v>
      </c>
      <c r="G1493" s="140" t="s">
        <v>546</v>
      </c>
      <c r="H1493" s="141">
        <v>3.2</v>
      </c>
      <c r="I1493" s="142"/>
      <c r="J1493" s="143">
        <f>ROUND(I1493*H1493,2)</f>
        <v>0</v>
      </c>
      <c r="K1493" s="139" t="s">
        <v>198</v>
      </c>
      <c r="L1493" s="32"/>
      <c r="M1493" s="144" t="s">
        <v>1</v>
      </c>
      <c r="N1493" s="145" t="s">
        <v>42</v>
      </c>
      <c r="P1493" s="146">
        <f>O1493*H1493</f>
        <v>0</v>
      </c>
      <c r="Q1493" s="146">
        <v>0</v>
      </c>
      <c r="R1493" s="146">
        <f>Q1493*H1493</f>
        <v>0</v>
      </c>
      <c r="S1493" s="146">
        <v>3.3000000000000002E-2</v>
      </c>
      <c r="T1493" s="147">
        <f>S1493*H1493</f>
        <v>0.10560000000000001</v>
      </c>
      <c r="AR1493" s="148" t="s">
        <v>289</v>
      </c>
      <c r="AT1493" s="148" t="s">
        <v>187</v>
      </c>
      <c r="AU1493" s="148" t="s">
        <v>92</v>
      </c>
      <c r="AY1493" s="17" t="s">
        <v>185</v>
      </c>
      <c r="BE1493" s="149">
        <f>IF(N1493="základní",J1493,0)</f>
        <v>0</v>
      </c>
      <c r="BF1493" s="149">
        <f>IF(N1493="snížená",J1493,0)</f>
        <v>0</v>
      </c>
      <c r="BG1493" s="149">
        <f>IF(N1493="zákl. přenesená",J1493,0)</f>
        <v>0</v>
      </c>
      <c r="BH1493" s="149">
        <f>IF(N1493="sníž. přenesená",J1493,0)</f>
        <v>0</v>
      </c>
      <c r="BI1493" s="149">
        <f>IF(N1493="nulová",J1493,0)</f>
        <v>0</v>
      </c>
      <c r="BJ1493" s="17" t="s">
        <v>92</v>
      </c>
      <c r="BK1493" s="149">
        <f>ROUND(I1493*H1493,2)</f>
        <v>0</v>
      </c>
      <c r="BL1493" s="17" t="s">
        <v>289</v>
      </c>
      <c r="BM1493" s="148" t="s">
        <v>2032</v>
      </c>
    </row>
    <row r="1494" spans="2:65" s="13" customFormat="1">
      <c r="B1494" s="168"/>
      <c r="D1494" s="151" t="s">
        <v>193</v>
      </c>
      <c r="E1494" s="169" t="s">
        <v>1</v>
      </c>
      <c r="F1494" s="170" t="s">
        <v>2033</v>
      </c>
      <c r="H1494" s="169" t="s">
        <v>1</v>
      </c>
      <c r="I1494" s="171"/>
      <c r="L1494" s="168"/>
      <c r="M1494" s="172"/>
      <c r="T1494" s="173"/>
      <c r="AT1494" s="169" t="s">
        <v>193</v>
      </c>
      <c r="AU1494" s="169" t="s">
        <v>92</v>
      </c>
      <c r="AV1494" s="13" t="s">
        <v>84</v>
      </c>
      <c r="AW1494" s="13" t="s">
        <v>32</v>
      </c>
      <c r="AX1494" s="13" t="s">
        <v>76</v>
      </c>
      <c r="AY1494" s="169" t="s">
        <v>185</v>
      </c>
    </row>
    <row r="1495" spans="2:65" s="13" customFormat="1">
      <c r="B1495" s="168"/>
      <c r="D1495" s="151" t="s">
        <v>193</v>
      </c>
      <c r="E1495" s="169" t="s">
        <v>1</v>
      </c>
      <c r="F1495" s="170" t="s">
        <v>2034</v>
      </c>
      <c r="H1495" s="169" t="s">
        <v>1</v>
      </c>
      <c r="I1495" s="171"/>
      <c r="L1495" s="168"/>
      <c r="M1495" s="172"/>
      <c r="T1495" s="173"/>
      <c r="AT1495" s="169" t="s">
        <v>193</v>
      </c>
      <c r="AU1495" s="169" t="s">
        <v>92</v>
      </c>
      <c r="AV1495" s="13" t="s">
        <v>84</v>
      </c>
      <c r="AW1495" s="13" t="s">
        <v>32</v>
      </c>
      <c r="AX1495" s="13" t="s">
        <v>76</v>
      </c>
      <c r="AY1495" s="169" t="s">
        <v>185</v>
      </c>
    </row>
    <row r="1496" spans="2:65" s="12" customFormat="1">
      <c r="B1496" s="150"/>
      <c r="D1496" s="151" t="s">
        <v>193</v>
      </c>
      <c r="E1496" s="152" t="s">
        <v>1</v>
      </c>
      <c r="F1496" s="153" t="s">
        <v>2035</v>
      </c>
      <c r="H1496" s="154">
        <v>3.2</v>
      </c>
      <c r="I1496" s="155"/>
      <c r="L1496" s="150"/>
      <c r="M1496" s="156"/>
      <c r="T1496" s="157"/>
      <c r="AT1496" s="152" t="s">
        <v>193</v>
      </c>
      <c r="AU1496" s="152" t="s">
        <v>92</v>
      </c>
      <c r="AV1496" s="12" t="s">
        <v>92</v>
      </c>
      <c r="AW1496" s="12" t="s">
        <v>32</v>
      </c>
      <c r="AX1496" s="12" t="s">
        <v>84</v>
      </c>
      <c r="AY1496" s="152" t="s">
        <v>185</v>
      </c>
    </row>
    <row r="1497" spans="2:65" s="1" customFormat="1" ht="33" customHeight="1">
      <c r="B1497" s="136"/>
      <c r="C1497" s="137" t="s">
        <v>2036</v>
      </c>
      <c r="D1497" s="137" t="s">
        <v>187</v>
      </c>
      <c r="E1497" s="138" t="s">
        <v>2037</v>
      </c>
      <c r="F1497" s="139" t="s">
        <v>2038</v>
      </c>
      <c r="G1497" s="140" t="s">
        <v>546</v>
      </c>
      <c r="H1497" s="141">
        <v>7.6</v>
      </c>
      <c r="I1497" s="142"/>
      <c r="J1497" s="143">
        <f>ROUND(I1497*H1497,2)</f>
        <v>0</v>
      </c>
      <c r="K1497" s="139" t="s">
        <v>198</v>
      </c>
      <c r="L1497" s="32"/>
      <c r="M1497" s="144" t="s">
        <v>1</v>
      </c>
      <c r="N1497" s="145" t="s">
        <v>42</v>
      </c>
      <c r="P1497" s="146">
        <f>O1497*H1497</f>
        <v>0</v>
      </c>
      <c r="Q1497" s="146">
        <v>0</v>
      </c>
      <c r="R1497" s="146">
        <f>Q1497*H1497</f>
        <v>0</v>
      </c>
      <c r="S1497" s="146">
        <v>3.3000000000000002E-2</v>
      </c>
      <c r="T1497" s="147">
        <f>S1497*H1497</f>
        <v>0.25080000000000002</v>
      </c>
      <c r="AR1497" s="148" t="s">
        <v>289</v>
      </c>
      <c r="AT1497" s="148" t="s">
        <v>187</v>
      </c>
      <c r="AU1497" s="148" t="s">
        <v>92</v>
      </c>
      <c r="AY1497" s="17" t="s">
        <v>185</v>
      </c>
      <c r="BE1497" s="149">
        <f>IF(N1497="základní",J1497,0)</f>
        <v>0</v>
      </c>
      <c r="BF1497" s="149">
        <f>IF(N1497="snížená",J1497,0)</f>
        <v>0</v>
      </c>
      <c r="BG1497" s="149">
        <f>IF(N1497="zákl. přenesená",J1497,0)</f>
        <v>0</v>
      </c>
      <c r="BH1497" s="149">
        <f>IF(N1497="sníž. přenesená",J1497,0)</f>
        <v>0</v>
      </c>
      <c r="BI1497" s="149">
        <f>IF(N1497="nulová",J1497,0)</f>
        <v>0</v>
      </c>
      <c r="BJ1497" s="17" t="s">
        <v>92</v>
      </c>
      <c r="BK1497" s="149">
        <f>ROUND(I1497*H1497,2)</f>
        <v>0</v>
      </c>
      <c r="BL1497" s="17" t="s">
        <v>289</v>
      </c>
      <c r="BM1497" s="148" t="s">
        <v>2039</v>
      </c>
    </row>
    <row r="1498" spans="2:65" s="12" customFormat="1">
      <c r="B1498" s="150"/>
      <c r="D1498" s="151" t="s">
        <v>193</v>
      </c>
      <c r="E1498" s="152" t="s">
        <v>1</v>
      </c>
      <c r="F1498" s="153" t="s">
        <v>2040</v>
      </c>
      <c r="H1498" s="154">
        <v>7.6</v>
      </c>
      <c r="I1498" s="155"/>
      <c r="L1498" s="150"/>
      <c r="M1498" s="156"/>
      <c r="T1498" s="157"/>
      <c r="AT1498" s="152" t="s">
        <v>193</v>
      </c>
      <c r="AU1498" s="152" t="s">
        <v>92</v>
      </c>
      <c r="AV1498" s="12" t="s">
        <v>92</v>
      </c>
      <c r="AW1498" s="12" t="s">
        <v>32</v>
      </c>
      <c r="AX1498" s="12" t="s">
        <v>84</v>
      </c>
      <c r="AY1498" s="152" t="s">
        <v>185</v>
      </c>
    </row>
    <row r="1499" spans="2:65" s="1" customFormat="1" ht="44.25" customHeight="1">
      <c r="B1499" s="136"/>
      <c r="C1499" s="137" t="s">
        <v>2041</v>
      </c>
      <c r="D1499" s="137" t="s">
        <v>187</v>
      </c>
      <c r="E1499" s="138" t="s">
        <v>2042</v>
      </c>
      <c r="F1499" s="139" t="s">
        <v>2043</v>
      </c>
      <c r="G1499" s="140" t="s">
        <v>365</v>
      </c>
      <c r="H1499" s="141">
        <v>132</v>
      </c>
      <c r="I1499" s="142"/>
      <c r="J1499" s="143">
        <f>ROUND(I1499*H1499,2)</f>
        <v>0</v>
      </c>
      <c r="K1499" s="139" t="s">
        <v>1</v>
      </c>
      <c r="L1499" s="32"/>
      <c r="M1499" s="144" t="s">
        <v>1</v>
      </c>
      <c r="N1499" s="145" t="s">
        <v>42</v>
      </c>
      <c r="P1499" s="146">
        <f>O1499*H1499</f>
        <v>0</v>
      </c>
      <c r="Q1499" s="146">
        <v>0</v>
      </c>
      <c r="R1499" s="146">
        <f>Q1499*H1499</f>
        <v>0</v>
      </c>
      <c r="S1499" s="146">
        <v>3.3000000000000002E-2</v>
      </c>
      <c r="T1499" s="147">
        <f>S1499*H1499</f>
        <v>4.3559999999999999</v>
      </c>
      <c r="AR1499" s="148" t="s">
        <v>289</v>
      </c>
      <c r="AT1499" s="148" t="s">
        <v>187</v>
      </c>
      <c r="AU1499" s="148" t="s">
        <v>92</v>
      </c>
      <c r="AY1499" s="17" t="s">
        <v>185</v>
      </c>
      <c r="BE1499" s="149">
        <f>IF(N1499="základní",J1499,0)</f>
        <v>0</v>
      </c>
      <c r="BF1499" s="149">
        <f>IF(N1499="snížená",J1499,0)</f>
        <v>0</v>
      </c>
      <c r="BG1499" s="149">
        <f>IF(N1499="zákl. přenesená",J1499,0)</f>
        <v>0</v>
      </c>
      <c r="BH1499" s="149">
        <f>IF(N1499="sníž. přenesená",J1499,0)</f>
        <v>0</v>
      </c>
      <c r="BI1499" s="149">
        <f>IF(N1499="nulová",J1499,0)</f>
        <v>0</v>
      </c>
      <c r="BJ1499" s="17" t="s">
        <v>92</v>
      </c>
      <c r="BK1499" s="149">
        <f>ROUND(I1499*H1499,2)</f>
        <v>0</v>
      </c>
      <c r="BL1499" s="17" t="s">
        <v>289</v>
      </c>
      <c r="BM1499" s="148" t="s">
        <v>2044</v>
      </c>
    </row>
    <row r="1500" spans="2:65" s="13" customFormat="1">
      <c r="B1500" s="168"/>
      <c r="D1500" s="151" t="s">
        <v>193</v>
      </c>
      <c r="E1500" s="169" t="s">
        <v>1</v>
      </c>
      <c r="F1500" s="170" t="s">
        <v>2045</v>
      </c>
      <c r="H1500" s="169" t="s">
        <v>1</v>
      </c>
      <c r="I1500" s="171"/>
      <c r="L1500" s="168"/>
      <c r="M1500" s="172"/>
      <c r="T1500" s="173"/>
      <c r="AT1500" s="169" t="s">
        <v>193</v>
      </c>
      <c r="AU1500" s="169" t="s">
        <v>92</v>
      </c>
      <c r="AV1500" s="13" t="s">
        <v>84</v>
      </c>
      <c r="AW1500" s="13" t="s">
        <v>32</v>
      </c>
      <c r="AX1500" s="13" t="s">
        <v>76</v>
      </c>
      <c r="AY1500" s="169" t="s">
        <v>185</v>
      </c>
    </row>
    <row r="1501" spans="2:65" s="13" customFormat="1">
      <c r="B1501" s="168"/>
      <c r="D1501" s="151" t="s">
        <v>193</v>
      </c>
      <c r="E1501" s="169" t="s">
        <v>1</v>
      </c>
      <c r="F1501" s="170" t="s">
        <v>2046</v>
      </c>
      <c r="H1501" s="169" t="s">
        <v>1</v>
      </c>
      <c r="I1501" s="171"/>
      <c r="L1501" s="168"/>
      <c r="M1501" s="172"/>
      <c r="T1501" s="173"/>
      <c r="AT1501" s="169" t="s">
        <v>193</v>
      </c>
      <c r="AU1501" s="169" t="s">
        <v>92</v>
      </c>
      <c r="AV1501" s="13" t="s">
        <v>84</v>
      </c>
      <c r="AW1501" s="13" t="s">
        <v>32</v>
      </c>
      <c r="AX1501" s="13" t="s">
        <v>76</v>
      </c>
      <c r="AY1501" s="169" t="s">
        <v>185</v>
      </c>
    </row>
    <row r="1502" spans="2:65" s="13" customFormat="1">
      <c r="B1502" s="168"/>
      <c r="D1502" s="151" t="s">
        <v>193</v>
      </c>
      <c r="E1502" s="169" t="s">
        <v>1</v>
      </c>
      <c r="F1502" s="170" t="s">
        <v>2047</v>
      </c>
      <c r="H1502" s="169" t="s">
        <v>1</v>
      </c>
      <c r="I1502" s="171"/>
      <c r="L1502" s="168"/>
      <c r="M1502" s="172"/>
      <c r="T1502" s="173"/>
      <c r="AT1502" s="169" t="s">
        <v>193</v>
      </c>
      <c r="AU1502" s="169" t="s">
        <v>92</v>
      </c>
      <c r="AV1502" s="13" t="s">
        <v>84</v>
      </c>
      <c r="AW1502" s="13" t="s">
        <v>32</v>
      </c>
      <c r="AX1502" s="13" t="s">
        <v>76</v>
      </c>
      <c r="AY1502" s="169" t="s">
        <v>185</v>
      </c>
    </row>
    <row r="1503" spans="2:65" s="12" customFormat="1">
      <c r="B1503" s="150"/>
      <c r="D1503" s="151" t="s">
        <v>193</v>
      </c>
      <c r="E1503" s="152" t="s">
        <v>1</v>
      </c>
      <c r="F1503" s="153" t="s">
        <v>2048</v>
      </c>
      <c r="H1503" s="154">
        <v>90</v>
      </c>
      <c r="I1503" s="155"/>
      <c r="L1503" s="150"/>
      <c r="M1503" s="156"/>
      <c r="T1503" s="157"/>
      <c r="AT1503" s="152" t="s">
        <v>193</v>
      </c>
      <c r="AU1503" s="152" t="s">
        <v>92</v>
      </c>
      <c r="AV1503" s="12" t="s">
        <v>92</v>
      </c>
      <c r="AW1503" s="12" t="s">
        <v>32</v>
      </c>
      <c r="AX1503" s="12" t="s">
        <v>76</v>
      </c>
      <c r="AY1503" s="152" t="s">
        <v>185</v>
      </c>
    </row>
    <row r="1504" spans="2:65" s="12" customFormat="1">
      <c r="B1504" s="150"/>
      <c r="D1504" s="151" t="s">
        <v>193</v>
      </c>
      <c r="E1504" s="152" t="s">
        <v>1</v>
      </c>
      <c r="F1504" s="153" t="s">
        <v>2049</v>
      </c>
      <c r="H1504" s="154">
        <v>42</v>
      </c>
      <c r="I1504" s="155"/>
      <c r="L1504" s="150"/>
      <c r="M1504" s="156"/>
      <c r="T1504" s="157"/>
      <c r="AT1504" s="152" t="s">
        <v>193</v>
      </c>
      <c r="AU1504" s="152" t="s">
        <v>92</v>
      </c>
      <c r="AV1504" s="12" t="s">
        <v>92</v>
      </c>
      <c r="AW1504" s="12" t="s">
        <v>32</v>
      </c>
      <c r="AX1504" s="12" t="s">
        <v>76</v>
      </c>
      <c r="AY1504" s="152" t="s">
        <v>185</v>
      </c>
    </row>
    <row r="1505" spans="2:65" s="14" customFormat="1">
      <c r="B1505" s="174"/>
      <c r="D1505" s="151" t="s">
        <v>193</v>
      </c>
      <c r="E1505" s="175" t="s">
        <v>1</v>
      </c>
      <c r="F1505" s="176" t="s">
        <v>265</v>
      </c>
      <c r="H1505" s="177">
        <v>132</v>
      </c>
      <c r="I1505" s="178"/>
      <c r="L1505" s="174"/>
      <c r="M1505" s="179"/>
      <c r="T1505" s="180"/>
      <c r="AT1505" s="175" t="s">
        <v>193</v>
      </c>
      <c r="AU1505" s="175" t="s">
        <v>92</v>
      </c>
      <c r="AV1505" s="14" t="s">
        <v>191</v>
      </c>
      <c r="AW1505" s="14" t="s">
        <v>32</v>
      </c>
      <c r="AX1505" s="14" t="s">
        <v>84</v>
      </c>
      <c r="AY1505" s="175" t="s">
        <v>185</v>
      </c>
    </row>
    <row r="1506" spans="2:65" s="1" customFormat="1" ht="24.2" customHeight="1">
      <c r="B1506" s="136"/>
      <c r="C1506" s="137" t="s">
        <v>2050</v>
      </c>
      <c r="D1506" s="137" t="s">
        <v>187</v>
      </c>
      <c r="E1506" s="138" t="s">
        <v>2051</v>
      </c>
      <c r="F1506" s="139" t="s">
        <v>2052</v>
      </c>
      <c r="G1506" s="140" t="s">
        <v>546</v>
      </c>
      <c r="H1506" s="141">
        <v>30.8</v>
      </c>
      <c r="I1506" s="142"/>
      <c r="J1506" s="143">
        <f>ROUND(I1506*H1506,2)</f>
        <v>0</v>
      </c>
      <c r="K1506" s="139" t="s">
        <v>198</v>
      </c>
      <c r="L1506" s="32"/>
      <c r="M1506" s="144" t="s">
        <v>1</v>
      </c>
      <c r="N1506" s="145" t="s">
        <v>42</v>
      </c>
      <c r="P1506" s="146">
        <f>O1506*H1506</f>
        <v>0</v>
      </c>
      <c r="Q1506" s="146">
        <v>0</v>
      </c>
      <c r="R1506" s="146">
        <f>Q1506*H1506</f>
        <v>0</v>
      </c>
      <c r="S1506" s="146">
        <v>0</v>
      </c>
      <c r="T1506" s="147">
        <f>S1506*H1506</f>
        <v>0</v>
      </c>
      <c r="AR1506" s="148" t="s">
        <v>289</v>
      </c>
      <c r="AT1506" s="148" t="s">
        <v>187</v>
      </c>
      <c r="AU1506" s="148" t="s">
        <v>92</v>
      </c>
      <c r="AY1506" s="17" t="s">
        <v>185</v>
      </c>
      <c r="BE1506" s="149">
        <f>IF(N1506="základní",J1506,0)</f>
        <v>0</v>
      </c>
      <c r="BF1506" s="149">
        <f>IF(N1506="snížená",J1506,0)</f>
        <v>0</v>
      </c>
      <c r="BG1506" s="149">
        <f>IF(N1506="zákl. přenesená",J1506,0)</f>
        <v>0</v>
      </c>
      <c r="BH1506" s="149">
        <f>IF(N1506="sníž. přenesená",J1506,0)</f>
        <v>0</v>
      </c>
      <c r="BI1506" s="149">
        <f>IF(N1506="nulová",J1506,0)</f>
        <v>0</v>
      </c>
      <c r="BJ1506" s="17" t="s">
        <v>92</v>
      </c>
      <c r="BK1506" s="149">
        <f>ROUND(I1506*H1506,2)</f>
        <v>0</v>
      </c>
      <c r="BL1506" s="17" t="s">
        <v>289</v>
      </c>
      <c r="BM1506" s="148" t="s">
        <v>2053</v>
      </c>
    </row>
    <row r="1507" spans="2:65" s="13" customFormat="1">
      <c r="B1507" s="168"/>
      <c r="D1507" s="151" t="s">
        <v>193</v>
      </c>
      <c r="E1507" s="169" t="s">
        <v>1</v>
      </c>
      <c r="F1507" s="170" t="s">
        <v>2054</v>
      </c>
      <c r="H1507" s="169" t="s">
        <v>1</v>
      </c>
      <c r="I1507" s="171"/>
      <c r="L1507" s="168"/>
      <c r="M1507" s="172"/>
      <c r="T1507" s="173"/>
      <c r="AT1507" s="169" t="s">
        <v>193</v>
      </c>
      <c r="AU1507" s="169" t="s">
        <v>92</v>
      </c>
      <c r="AV1507" s="13" t="s">
        <v>84</v>
      </c>
      <c r="AW1507" s="13" t="s">
        <v>32</v>
      </c>
      <c r="AX1507" s="13" t="s">
        <v>76</v>
      </c>
      <c r="AY1507" s="169" t="s">
        <v>185</v>
      </c>
    </row>
    <row r="1508" spans="2:65" s="13" customFormat="1">
      <c r="B1508" s="168"/>
      <c r="D1508" s="151" t="s">
        <v>193</v>
      </c>
      <c r="E1508" s="169" t="s">
        <v>1</v>
      </c>
      <c r="F1508" s="170" t="s">
        <v>2055</v>
      </c>
      <c r="H1508" s="169" t="s">
        <v>1</v>
      </c>
      <c r="I1508" s="171"/>
      <c r="L1508" s="168"/>
      <c r="M1508" s="172"/>
      <c r="T1508" s="173"/>
      <c r="AT1508" s="169" t="s">
        <v>193</v>
      </c>
      <c r="AU1508" s="169" t="s">
        <v>92</v>
      </c>
      <c r="AV1508" s="13" t="s">
        <v>84</v>
      </c>
      <c r="AW1508" s="13" t="s">
        <v>32</v>
      </c>
      <c r="AX1508" s="13" t="s">
        <v>76</v>
      </c>
      <c r="AY1508" s="169" t="s">
        <v>185</v>
      </c>
    </row>
    <row r="1509" spans="2:65" s="12" customFormat="1">
      <c r="B1509" s="150"/>
      <c r="D1509" s="151" t="s">
        <v>193</v>
      </c>
      <c r="E1509" s="152" t="s">
        <v>1</v>
      </c>
      <c r="F1509" s="153" t="s">
        <v>2056</v>
      </c>
      <c r="H1509" s="154">
        <v>30.8</v>
      </c>
      <c r="I1509" s="155"/>
      <c r="L1509" s="150"/>
      <c r="M1509" s="156"/>
      <c r="T1509" s="157"/>
      <c r="AT1509" s="152" t="s">
        <v>193</v>
      </c>
      <c r="AU1509" s="152" t="s">
        <v>92</v>
      </c>
      <c r="AV1509" s="12" t="s">
        <v>92</v>
      </c>
      <c r="AW1509" s="12" t="s">
        <v>32</v>
      </c>
      <c r="AX1509" s="12" t="s">
        <v>84</v>
      </c>
      <c r="AY1509" s="152" t="s">
        <v>185</v>
      </c>
    </row>
    <row r="1510" spans="2:65" s="1" customFormat="1" ht="21.75" customHeight="1">
      <c r="B1510" s="136"/>
      <c r="C1510" s="158" t="s">
        <v>2057</v>
      </c>
      <c r="D1510" s="158" t="s">
        <v>231</v>
      </c>
      <c r="E1510" s="159" t="s">
        <v>2058</v>
      </c>
      <c r="F1510" s="160" t="s">
        <v>2059</v>
      </c>
      <c r="G1510" s="161" t="s">
        <v>197</v>
      </c>
      <c r="H1510" s="162">
        <v>1.585</v>
      </c>
      <c r="I1510" s="163"/>
      <c r="J1510" s="164">
        <f>ROUND(I1510*H1510,2)</f>
        <v>0</v>
      </c>
      <c r="K1510" s="160" t="s">
        <v>198</v>
      </c>
      <c r="L1510" s="165"/>
      <c r="M1510" s="166" t="s">
        <v>1</v>
      </c>
      <c r="N1510" s="167" t="s">
        <v>42</v>
      </c>
      <c r="P1510" s="146">
        <f>O1510*H1510</f>
        <v>0</v>
      </c>
      <c r="Q1510" s="146">
        <v>0.55000000000000004</v>
      </c>
      <c r="R1510" s="146">
        <f>Q1510*H1510</f>
        <v>0.87175000000000002</v>
      </c>
      <c r="S1510" s="146">
        <v>0</v>
      </c>
      <c r="T1510" s="147">
        <f>S1510*H1510</f>
        <v>0</v>
      </c>
      <c r="AR1510" s="148" t="s">
        <v>394</v>
      </c>
      <c r="AT1510" s="148" t="s">
        <v>231</v>
      </c>
      <c r="AU1510" s="148" t="s">
        <v>92</v>
      </c>
      <c r="AY1510" s="17" t="s">
        <v>185</v>
      </c>
      <c r="BE1510" s="149">
        <f>IF(N1510="základní",J1510,0)</f>
        <v>0</v>
      </c>
      <c r="BF1510" s="149">
        <f>IF(N1510="snížená",J1510,0)</f>
        <v>0</v>
      </c>
      <c r="BG1510" s="149">
        <f>IF(N1510="zákl. přenesená",J1510,0)</f>
        <v>0</v>
      </c>
      <c r="BH1510" s="149">
        <f>IF(N1510="sníž. přenesená",J1510,0)</f>
        <v>0</v>
      </c>
      <c r="BI1510" s="149">
        <f>IF(N1510="nulová",J1510,0)</f>
        <v>0</v>
      </c>
      <c r="BJ1510" s="17" t="s">
        <v>92</v>
      </c>
      <c r="BK1510" s="149">
        <f>ROUND(I1510*H1510,2)</f>
        <v>0</v>
      </c>
      <c r="BL1510" s="17" t="s">
        <v>289</v>
      </c>
      <c r="BM1510" s="148" t="s">
        <v>2060</v>
      </c>
    </row>
    <row r="1511" spans="2:65" s="12" customFormat="1">
      <c r="B1511" s="150"/>
      <c r="D1511" s="151" t="s">
        <v>193</v>
      </c>
      <c r="E1511" s="152" t="s">
        <v>1</v>
      </c>
      <c r="F1511" s="153" t="s">
        <v>2061</v>
      </c>
      <c r="H1511" s="154">
        <v>1.4410000000000001</v>
      </c>
      <c r="I1511" s="155"/>
      <c r="L1511" s="150"/>
      <c r="M1511" s="156"/>
      <c r="T1511" s="157"/>
      <c r="AT1511" s="152" t="s">
        <v>193</v>
      </c>
      <c r="AU1511" s="152" t="s">
        <v>92</v>
      </c>
      <c r="AV1511" s="12" t="s">
        <v>92</v>
      </c>
      <c r="AW1511" s="12" t="s">
        <v>32</v>
      </c>
      <c r="AX1511" s="12" t="s">
        <v>84</v>
      </c>
      <c r="AY1511" s="152" t="s">
        <v>185</v>
      </c>
    </row>
    <row r="1512" spans="2:65" s="12" customFormat="1">
      <c r="B1512" s="150"/>
      <c r="D1512" s="151" t="s">
        <v>193</v>
      </c>
      <c r="F1512" s="153" t="s">
        <v>2062</v>
      </c>
      <c r="H1512" s="154">
        <v>1.585</v>
      </c>
      <c r="I1512" s="155"/>
      <c r="L1512" s="150"/>
      <c r="M1512" s="156"/>
      <c r="T1512" s="157"/>
      <c r="AT1512" s="152" t="s">
        <v>193</v>
      </c>
      <c r="AU1512" s="152" t="s">
        <v>92</v>
      </c>
      <c r="AV1512" s="12" t="s">
        <v>92</v>
      </c>
      <c r="AW1512" s="12" t="s">
        <v>3</v>
      </c>
      <c r="AX1512" s="12" t="s">
        <v>84</v>
      </c>
      <c r="AY1512" s="152" t="s">
        <v>185</v>
      </c>
    </row>
    <row r="1513" spans="2:65" s="1" customFormat="1" ht="16.5" customHeight="1">
      <c r="B1513" s="136"/>
      <c r="C1513" s="137" t="s">
        <v>2063</v>
      </c>
      <c r="D1513" s="137" t="s">
        <v>187</v>
      </c>
      <c r="E1513" s="138" t="s">
        <v>2064</v>
      </c>
      <c r="F1513" s="139" t="s">
        <v>2065</v>
      </c>
      <c r="G1513" s="140" t="s">
        <v>546</v>
      </c>
      <c r="H1513" s="141">
        <v>1067.6759999999999</v>
      </c>
      <c r="I1513" s="142"/>
      <c r="J1513" s="143">
        <f>ROUND(I1513*H1513,2)</f>
        <v>0</v>
      </c>
      <c r="K1513" s="139" t="s">
        <v>1</v>
      </c>
      <c r="L1513" s="32"/>
      <c r="M1513" s="144" t="s">
        <v>1</v>
      </c>
      <c r="N1513" s="145" t="s">
        <v>42</v>
      </c>
      <c r="P1513" s="146">
        <f>O1513*H1513</f>
        <v>0</v>
      </c>
      <c r="Q1513" s="146">
        <v>0</v>
      </c>
      <c r="R1513" s="146">
        <f>Q1513*H1513</f>
        <v>0</v>
      </c>
      <c r="S1513" s="146">
        <v>8.0000000000000002E-3</v>
      </c>
      <c r="T1513" s="147">
        <f>S1513*H1513</f>
        <v>8.5414079999999988</v>
      </c>
      <c r="AR1513" s="148" t="s">
        <v>289</v>
      </c>
      <c r="AT1513" s="148" t="s">
        <v>187</v>
      </c>
      <c r="AU1513" s="148" t="s">
        <v>92</v>
      </c>
      <c r="AY1513" s="17" t="s">
        <v>185</v>
      </c>
      <c r="BE1513" s="149">
        <f>IF(N1513="základní",J1513,0)</f>
        <v>0</v>
      </c>
      <c r="BF1513" s="149">
        <f>IF(N1513="snížená",J1513,0)</f>
        <v>0</v>
      </c>
      <c r="BG1513" s="149">
        <f>IF(N1513="zákl. přenesená",J1513,0)</f>
        <v>0</v>
      </c>
      <c r="BH1513" s="149">
        <f>IF(N1513="sníž. přenesená",J1513,0)</f>
        <v>0</v>
      </c>
      <c r="BI1513" s="149">
        <f>IF(N1513="nulová",J1513,0)</f>
        <v>0</v>
      </c>
      <c r="BJ1513" s="17" t="s">
        <v>92</v>
      </c>
      <c r="BK1513" s="149">
        <f>ROUND(I1513*H1513,2)</f>
        <v>0</v>
      </c>
      <c r="BL1513" s="17" t="s">
        <v>289</v>
      </c>
      <c r="BM1513" s="148" t="s">
        <v>2066</v>
      </c>
    </row>
    <row r="1514" spans="2:65" s="1" customFormat="1" ht="24.2" customHeight="1">
      <c r="B1514" s="136"/>
      <c r="C1514" s="137" t="s">
        <v>2067</v>
      </c>
      <c r="D1514" s="137" t="s">
        <v>187</v>
      </c>
      <c r="E1514" s="138" t="s">
        <v>2068</v>
      </c>
      <c r="F1514" s="139" t="s">
        <v>2069</v>
      </c>
      <c r="G1514" s="140" t="s">
        <v>546</v>
      </c>
      <c r="H1514" s="141">
        <v>42.8</v>
      </c>
      <c r="I1514" s="142"/>
      <c r="J1514" s="143">
        <f>ROUND(I1514*H1514,2)</f>
        <v>0</v>
      </c>
      <c r="K1514" s="139" t="s">
        <v>198</v>
      </c>
      <c r="L1514" s="32"/>
      <c r="M1514" s="144" t="s">
        <v>1</v>
      </c>
      <c r="N1514" s="145" t="s">
        <v>42</v>
      </c>
      <c r="P1514" s="146">
        <f>O1514*H1514</f>
        <v>0</v>
      </c>
      <c r="Q1514" s="146">
        <v>0</v>
      </c>
      <c r="R1514" s="146">
        <f>Q1514*H1514</f>
        <v>0</v>
      </c>
      <c r="S1514" s="146">
        <v>3.3000000000000002E-2</v>
      </c>
      <c r="T1514" s="147">
        <f>S1514*H1514</f>
        <v>1.4123999999999999</v>
      </c>
      <c r="AR1514" s="148" t="s">
        <v>289</v>
      </c>
      <c r="AT1514" s="148" t="s">
        <v>187</v>
      </c>
      <c r="AU1514" s="148" t="s">
        <v>92</v>
      </c>
      <c r="AY1514" s="17" t="s">
        <v>185</v>
      </c>
      <c r="BE1514" s="149">
        <f>IF(N1514="základní",J1514,0)</f>
        <v>0</v>
      </c>
      <c r="BF1514" s="149">
        <f>IF(N1514="snížená",J1514,0)</f>
        <v>0</v>
      </c>
      <c r="BG1514" s="149">
        <f>IF(N1514="zákl. přenesená",J1514,0)</f>
        <v>0</v>
      </c>
      <c r="BH1514" s="149">
        <f>IF(N1514="sníž. přenesená",J1514,0)</f>
        <v>0</v>
      </c>
      <c r="BI1514" s="149">
        <f>IF(N1514="nulová",J1514,0)</f>
        <v>0</v>
      </c>
      <c r="BJ1514" s="17" t="s">
        <v>92</v>
      </c>
      <c r="BK1514" s="149">
        <f>ROUND(I1514*H1514,2)</f>
        <v>0</v>
      </c>
      <c r="BL1514" s="17" t="s">
        <v>289</v>
      </c>
      <c r="BM1514" s="148" t="s">
        <v>2070</v>
      </c>
    </row>
    <row r="1515" spans="2:65" s="13" customFormat="1">
      <c r="B1515" s="168"/>
      <c r="D1515" s="151" t="s">
        <v>193</v>
      </c>
      <c r="E1515" s="169" t="s">
        <v>1</v>
      </c>
      <c r="F1515" s="170" t="s">
        <v>2071</v>
      </c>
      <c r="H1515" s="169" t="s">
        <v>1</v>
      </c>
      <c r="I1515" s="171"/>
      <c r="L1515" s="168"/>
      <c r="M1515" s="172"/>
      <c r="T1515" s="173"/>
      <c r="AT1515" s="169" t="s">
        <v>193</v>
      </c>
      <c r="AU1515" s="169" t="s">
        <v>92</v>
      </c>
      <c r="AV1515" s="13" t="s">
        <v>84</v>
      </c>
      <c r="AW1515" s="13" t="s">
        <v>32</v>
      </c>
      <c r="AX1515" s="13" t="s">
        <v>76</v>
      </c>
      <c r="AY1515" s="169" t="s">
        <v>185</v>
      </c>
    </row>
    <row r="1516" spans="2:65" s="13" customFormat="1">
      <c r="B1516" s="168"/>
      <c r="D1516" s="151" t="s">
        <v>193</v>
      </c>
      <c r="E1516" s="169" t="s">
        <v>1</v>
      </c>
      <c r="F1516" s="170" t="s">
        <v>2072</v>
      </c>
      <c r="H1516" s="169" t="s">
        <v>1</v>
      </c>
      <c r="I1516" s="171"/>
      <c r="L1516" s="168"/>
      <c r="M1516" s="172"/>
      <c r="T1516" s="173"/>
      <c r="AT1516" s="169" t="s">
        <v>193</v>
      </c>
      <c r="AU1516" s="169" t="s">
        <v>92</v>
      </c>
      <c r="AV1516" s="13" t="s">
        <v>84</v>
      </c>
      <c r="AW1516" s="13" t="s">
        <v>32</v>
      </c>
      <c r="AX1516" s="13" t="s">
        <v>76</v>
      </c>
      <c r="AY1516" s="169" t="s">
        <v>185</v>
      </c>
    </row>
    <row r="1517" spans="2:65" s="12" customFormat="1">
      <c r="B1517" s="150"/>
      <c r="D1517" s="151" t="s">
        <v>193</v>
      </c>
      <c r="E1517" s="152" t="s">
        <v>1</v>
      </c>
      <c r="F1517" s="153" t="s">
        <v>2073</v>
      </c>
      <c r="H1517" s="154">
        <v>12</v>
      </c>
      <c r="I1517" s="155"/>
      <c r="L1517" s="150"/>
      <c r="M1517" s="156"/>
      <c r="T1517" s="157"/>
      <c r="AT1517" s="152" t="s">
        <v>193</v>
      </c>
      <c r="AU1517" s="152" t="s">
        <v>92</v>
      </c>
      <c r="AV1517" s="12" t="s">
        <v>92</v>
      </c>
      <c r="AW1517" s="12" t="s">
        <v>32</v>
      </c>
      <c r="AX1517" s="12" t="s">
        <v>76</v>
      </c>
      <c r="AY1517" s="152" t="s">
        <v>185</v>
      </c>
    </row>
    <row r="1518" spans="2:65" s="13" customFormat="1">
      <c r="B1518" s="168"/>
      <c r="D1518" s="151" t="s">
        <v>193</v>
      </c>
      <c r="E1518" s="169" t="s">
        <v>1</v>
      </c>
      <c r="F1518" s="170" t="s">
        <v>2074</v>
      </c>
      <c r="H1518" s="169" t="s">
        <v>1</v>
      </c>
      <c r="I1518" s="171"/>
      <c r="L1518" s="168"/>
      <c r="M1518" s="172"/>
      <c r="T1518" s="173"/>
      <c r="AT1518" s="169" t="s">
        <v>193</v>
      </c>
      <c r="AU1518" s="169" t="s">
        <v>92</v>
      </c>
      <c r="AV1518" s="13" t="s">
        <v>84</v>
      </c>
      <c r="AW1518" s="13" t="s">
        <v>32</v>
      </c>
      <c r="AX1518" s="13" t="s">
        <v>76</v>
      </c>
      <c r="AY1518" s="169" t="s">
        <v>185</v>
      </c>
    </row>
    <row r="1519" spans="2:65" s="12" customFormat="1">
      <c r="B1519" s="150"/>
      <c r="D1519" s="151" t="s">
        <v>193</v>
      </c>
      <c r="E1519" s="152" t="s">
        <v>1</v>
      </c>
      <c r="F1519" s="153" t="s">
        <v>2056</v>
      </c>
      <c r="H1519" s="154">
        <v>30.8</v>
      </c>
      <c r="I1519" s="155"/>
      <c r="L1519" s="150"/>
      <c r="M1519" s="156"/>
      <c r="T1519" s="157"/>
      <c r="AT1519" s="152" t="s">
        <v>193</v>
      </c>
      <c r="AU1519" s="152" t="s">
        <v>92</v>
      </c>
      <c r="AV1519" s="12" t="s">
        <v>92</v>
      </c>
      <c r="AW1519" s="12" t="s">
        <v>32</v>
      </c>
      <c r="AX1519" s="12" t="s">
        <v>76</v>
      </c>
      <c r="AY1519" s="152" t="s">
        <v>185</v>
      </c>
    </row>
    <row r="1520" spans="2:65" s="14" customFormat="1">
      <c r="B1520" s="174"/>
      <c r="D1520" s="151" t="s">
        <v>193</v>
      </c>
      <c r="E1520" s="175" t="s">
        <v>1</v>
      </c>
      <c r="F1520" s="176" t="s">
        <v>265</v>
      </c>
      <c r="H1520" s="177">
        <v>42.8</v>
      </c>
      <c r="I1520" s="178"/>
      <c r="L1520" s="174"/>
      <c r="M1520" s="179"/>
      <c r="T1520" s="180"/>
      <c r="AT1520" s="175" t="s">
        <v>193</v>
      </c>
      <c r="AU1520" s="175" t="s">
        <v>92</v>
      </c>
      <c r="AV1520" s="14" t="s">
        <v>191</v>
      </c>
      <c r="AW1520" s="14" t="s">
        <v>32</v>
      </c>
      <c r="AX1520" s="14" t="s">
        <v>84</v>
      </c>
      <c r="AY1520" s="175" t="s">
        <v>185</v>
      </c>
    </row>
    <row r="1521" spans="2:65" s="1" customFormat="1" ht="24.2" customHeight="1">
      <c r="B1521" s="136"/>
      <c r="C1521" s="137" t="s">
        <v>2075</v>
      </c>
      <c r="D1521" s="137" t="s">
        <v>187</v>
      </c>
      <c r="E1521" s="138" t="s">
        <v>2076</v>
      </c>
      <c r="F1521" s="139" t="s">
        <v>2077</v>
      </c>
      <c r="G1521" s="140" t="s">
        <v>546</v>
      </c>
      <c r="H1521" s="141">
        <v>148.5</v>
      </c>
      <c r="I1521" s="142"/>
      <c r="J1521" s="143">
        <f>ROUND(I1521*H1521,2)</f>
        <v>0</v>
      </c>
      <c r="K1521" s="139" t="s">
        <v>1</v>
      </c>
      <c r="L1521" s="32"/>
      <c r="M1521" s="144" t="s">
        <v>1</v>
      </c>
      <c r="N1521" s="145" t="s">
        <v>42</v>
      </c>
      <c r="P1521" s="146">
        <f>O1521*H1521</f>
        <v>0</v>
      </c>
      <c r="Q1521" s="146">
        <v>7.3200000000000001E-3</v>
      </c>
      <c r="R1521" s="146">
        <f>Q1521*H1521</f>
        <v>1.0870200000000001</v>
      </c>
      <c r="S1521" s="146">
        <v>0</v>
      </c>
      <c r="T1521" s="147">
        <f>S1521*H1521</f>
        <v>0</v>
      </c>
      <c r="AR1521" s="148" t="s">
        <v>289</v>
      </c>
      <c r="AT1521" s="148" t="s">
        <v>187</v>
      </c>
      <c r="AU1521" s="148" t="s">
        <v>92</v>
      </c>
      <c r="AY1521" s="17" t="s">
        <v>185</v>
      </c>
      <c r="BE1521" s="149">
        <f>IF(N1521="základní",J1521,0)</f>
        <v>0</v>
      </c>
      <c r="BF1521" s="149">
        <f>IF(N1521="snížená",J1521,0)</f>
        <v>0</v>
      </c>
      <c r="BG1521" s="149">
        <f>IF(N1521="zákl. přenesená",J1521,0)</f>
        <v>0</v>
      </c>
      <c r="BH1521" s="149">
        <f>IF(N1521="sníž. přenesená",J1521,0)</f>
        <v>0</v>
      </c>
      <c r="BI1521" s="149">
        <f>IF(N1521="nulová",J1521,0)</f>
        <v>0</v>
      </c>
      <c r="BJ1521" s="17" t="s">
        <v>92</v>
      </c>
      <c r="BK1521" s="149">
        <f>ROUND(I1521*H1521,2)</f>
        <v>0</v>
      </c>
      <c r="BL1521" s="17" t="s">
        <v>289</v>
      </c>
      <c r="BM1521" s="148" t="s">
        <v>2078</v>
      </c>
    </row>
    <row r="1522" spans="2:65" s="13" customFormat="1">
      <c r="B1522" s="168"/>
      <c r="D1522" s="151" t="s">
        <v>193</v>
      </c>
      <c r="E1522" s="169" t="s">
        <v>1</v>
      </c>
      <c r="F1522" s="170" t="s">
        <v>2079</v>
      </c>
      <c r="H1522" s="169" t="s">
        <v>1</v>
      </c>
      <c r="I1522" s="171"/>
      <c r="L1522" s="168"/>
      <c r="M1522" s="172"/>
      <c r="T1522" s="173"/>
      <c r="AT1522" s="169" t="s">
        <v>193</v>
      </c>
      <c r="AU1522" s="169" t="s">
        <v>92</v>
      </c>
      <c r="AV1522" s="13" t="s">
        <v>84</v>
      </c>
      <c r="AW1522" s="13" t="s">
        <v>32</v>
      </c>
      <c r="AX1522" s="13" t="s">
        <v>76</v>
      </c>
      <c r="AY1522" s="169" t="s">
        <v>185</v>
      </c>
    </row>
    <row r="1523" spans="2:65" s="13" customFormat="1">
      <c r="B1523" s="168"/>
      <c r="D1523" s="151" t="s">
        <v>193</v>
      </c>
      <c r="E1523" s="169" t="s">
        <v>1</v>
      </c>
      <c r="F1523" s="170" t="s">
        <v>2080</v>
      </c>
      <c r="H1523" s="169" t="s">
        <v>1</v>
      </c>
      <c r="I1523" s="171"/>
      <c r="L1523" s="168"/>
      <c r="M1523" s="172"/>
      <c r="T1523" s="173"/>
      <c r="AT1523" s="169" t="s">
        <v>193</v>
      </c>
      <c r="AU1523" s="169" t="s">
        <v>92</v>
      </c>
      <c r="AV1523" s="13" t="s">
        <v>84</v>
      </c>
      <c r="AW1523" s="13" t="s">
        <v>32</v>
      </c>
      <c r="AX1523" s="13" t="s">
        <v>76</v>
      </c>
      <c r="AY1523" s="169" t="s">
        <v>185</v>
      </c>
    </row>
    <row r="1524" spans="2:65" s="12" customFormat="1">
      <c r="B1524" s="150"/>
      <c r="D1524" s="151" t="s">
        <v>193</v>
      </c>
      <c r="E1524" s="152" t="s">
        <v>1</v>
      </c>
      <c r="F1524" s="153" t="s">
        <v>2081</v>
      </c>
      <c r="H1524" s="154">
        <v>110</v>
      </c>
      <c r="I1524" s="155"/>
      <c r="L1524" s="150"/>
      <c r="M1524" s="156"/>
      <c r="T1524" s="157"/>
      <c r="AT1524" s="152" t="s">
        <v>193</v>
      </c>
      <c r="AU1524" s="152" t="s">
        <v>92</v>
      </c>
      <c r="AV1524" s="12" t="s">
        <v>92</v>
      </c>
      <c r="AW1524" s="12" t="s">
        <v>32</v>
      </c>
      <c r="AX1524" s="12" t="s">
        <v>76</v>
      </c>
      <c r="AY1524" s="152" t="s">
        <v>185</v>
      </c>
    </row>
    <row r="1525" spans="2:65" s="12" customFormat="1">
      <c r="B1525" s="150"/>
      <c r="D1525" s="151" t="s">
        <v>193</v>
      </c>
      <c r="E1525" s="152" t="s">
        <v>1</v>
      </c>
      <c r="F1525" s="153" t="s">
        <v>2082</v>
      </c>
      <c r="H1525" s="154">
        <v>38.5</v>
      </c>
      <c r="I1525" s="155"/>
      <c r="L1525" s="150"/>
      <c r="M1525" s="156"/>
      <c r="T1525" s="157"/>
      <c r="AT1525" s="152" t="s">
        <v>193</v>
      </c>
      <c r="AU1525" s="152" t="s">
        <v>92</v>
      </c>
      <c r="AV1525" s="12" t="s">
        <v>92</v>
      </c>
      <c r="AW1525" s="12" t="s">
        <v>32</v>
      </c>
      <c r="AX1525" s="12" t="s">
        <v>76</v>
      </c>
      <c r="AY1525" s="152" t="s">
        <v>185</v>
      </c>
    </row>
    <row r="1526" spans="2:65" s="14" customFormat="1">
      <c r="B1526" s="174"/>
      <c r="D1526" s="151" t="s">
        <v>193</v>
      </c>
      <c r="E1526" s="175" t="s">
        <v>1</v>
      </c>
      <c r="F1526" s="176" t="s">
        <v>265</v>
      </c>
      <c r="H1526" s="177">
        <v>148.5</v>
      </c>
      <c r="I1526" s="178"/>
      <c r="L1526" s="174"/>
      <c r="M1526" s="179"/>
      <c r="T1526" s="180"/>
      <c r="AT1526" s="175" t="s">
        <v>193</v>
      </c>
      <c r="AU1526" s="175" t="s">
        <v>92</v>
      </c>
      <c r="AV1526" s="14" t="s">
        <v>191</v>
      </c>
      <c r="AW1526" s="14" t="s">
        <v>32</v>
      </c>
      <c r="AX1526" s="14" t="s">
        <v>84</v>
      </c>
      <c r="AY1526" s="175" t="s">
        <v>185</v>
      </c>
    </row>
    <row r="1527" spans="2:65" s="1" customFormat="1" ht="33" customHeight="1">
      <c r="B1527" s="136"/>
      <c r="C1527" s="137" t="s">
        <v>2083</v>
      </c>
      <c r="D1527" s="137" t="s">
        <v>187</v>
      </c>
      <c r="E1527" s="138" t="s">
        <v>2084</v>
      </c>
      <c r="F1527" s="139" t="s">
        <v>2085</v>
      </c>
      <c r="G1527" s="140" t="s">
        <v>546</v>
      </c>
      <c r="H1527" s="141">
        <v>105.2</v>
      </c>
      <c r="I1527" s="142"/>
      <c r="J1527" s="143">
        <f>ROUND(I1527*H1527,2)</f>
        <v>0</v>
      </c>
      <c r="K1527" s="139" t="s">
        <v>198</v>
      </c>
      <c r="L1527" s="32"/>
      <c r="M1527" s="144" t="s">
        <v>1</v>
      </c>
      <c r="N1527" s="145" t="s">
        <v>42</v>
      </c>
      <c r="P1527" s="146">
        <f>O1527*H1527</f>
        <v>0</v>
      </c>
      <c r="Q1527" s="146">
        <v>1.363E-2</v>
      </c>
      <c r="R1527" s="146">
        <f>Q1527*H1527</f>
        <v>1.4338759999999999</v>
      </c>
      <c r="S1527" s="146">
        <v>0</v>
      </c>
      <c r="T1527" s="147">
        <f>S1527*H1527</f>
        <v>0</v>
      </c>
      <c r="AR1527" s="148" t="s">
        <v>289</v>
      </c>
      <c r="AT1527" s="148" t="s">
        <v>187</v>
      </c>
      <c r="AU1527" s="148" t="s">
        <v>92</v>
      </c>
      <c r="AY1527" s="17" t="s">
        <v>185</v>
      </c>
      <c r="BE1527" s="149">
        <f>IF(N1527="základní",J1527,0)</f>
        <v>0</v>
      </c>
      <c r="BF1527" s="149">
        <f>IF(N1527="snížená",J1527,0)</f>
        <v>0</v>
      </c>
      <c r="BG1527" s="149">
        <f>IF(N1527="zákl. přenesená",J1527,0)</f>
        <v>0</v>
      </c>
      <c r="BH1527" s="149">
        <f>IF(N1527="sníž. přenesená",J1527,0)</f>
        <v>0</v>
      </c>
      <c r="BI1527" s="149">
        <f>IF(N1527="nulová",J1527,0)</f>
        <v>0</v>
      </c>
      <c r="BJ1527" s="17" t="s">
        <v>92</v>
      </c>
      <c r="BK1527" s="149">
        <f>ROUND(I1527*H1527,2)</f>
        <v>0</v>
      </c>
      <c r="BL1527" s="17" t="s">
        <v>289</v>
      </c>
      <c r="BM1527" s="148" t="s">
        <v>2086</v>
      </c>
    </row>
    <row r="1528" spans="2:65" s="13" customFormat="1">
      <c r="B1528" s="168"/>
      <c r="D1528" s="151" t="s">
        <v>193</v>
      </c>
      <c r="E1528" s="169" t="s">
        <v>1</v>
      </c>
      <c r="F1528" s="170" t="s">
        <v>2087</v>
      </c>
      <c r="H1528" s="169" t="s">
        <v>1</v>
      </c>
      <c r="I1528" s="171"/>
      <c r="L1528" s="168"/>
      <c r="M1528" s="172"/>
      <c r="T1528" s="173"/>
      <c r="AT1528" s="169" t="s">
        <v>193</v>
      </c>
      <c r="AU1528" s="169" t="s">
        <v>92</v>
      </c>
      <c r="AV1528" s="13" t="s">
        <v>84</v>
      </c>
      <c r="AW1528" s="13" t="s">
        <v>32</v>
      </c>
      <c r="AX1528" s="13" t="s">
        <v>76</v>
      </c>
      <c r="AY1528" s="169" t="s">
        <v>185</v>
      </c>
    </row>
    <row r="1529" spans="2:65" s="12" customFormat="1">
      <c r="B1529" s="150"/>
      <c r="D1529" s="151" t="s">
        <v>193</v>
      </c>
      <c r="E1529" s="152" t="s">
        <v>1</v>
      </c>
      <c r="F1529" s="153" t="s">
        <v>2088</v>
      </c>
      <c r="H1529" s="154">
        <v>105.2</v>
      </c>
      <c r="I1529" s="155"/>
      <c r="L1529" s="150"/>
      <c r="M1529" s="156"/>
      <c r="T1529" s="157"/>
      <c r="AT1529" s="152" t="s">
        <v>193</v>
      </c>
      <c r="AU1529" s="152" t="s">
        <v>92</v>
      </c>
      <c r="AV1529" s="12" t="s">
        <v>92</v>
      </c>
      <c r="AW1529" s="12" t="s">
        <v>32</v>
      </c>
      <c r="AX1529" s="12" t="s">
        <v>84</v>
      </c>
      <c r="AY1529" s="152" t="s">
        <v>185</v>
      </c>
    </row>
    <row r="1530" spans="2:65" s="1" customFormat="1" ht="33" customHeight="1">
      <c r="B1530" s="136"/>
      <c r="C1530" s="137" t="s">
        <v>2089</v>
      </c>
      <c r="D1530" s="137" t="s">
        <v>187</v>
      </c>
      <c r="E1530" s="138" t="s">
        <v>2090</v>
      </c>
      <c r="F1530" s="139" t="s">
        <v>2091</v>
      </c>
      <c r="G1530" s="140" t="s">
        <v>546</v>
      </c>
      <c r="H1530" s="141">
        <v>56.1</v>
      </c>
      <c r="I1530" s="142"/>
      <c r="J1530" s="143">
        <f>ROUND(I1530*H1530,2)</f>
        <v>0</v>
      </c>
      <c r="K1530" s="139" t="s">
        <v>198</v>
      </c>
      <c r="L1530" s="32"/>
      <c r="M1530" s="144" t="s">
        <v>1</v>
      </c>
      <c r="N1530" s="145" t="s">
        <v>42</v>
      </c>
      <c r="P1530" s="146">
        <f>O1530*H1530</f>
        <v>0</v>
      </c>
      <c r="Q1530" s="146">
        <v>3.6400000000000002E-2</v>
      </c>
      <c r="R1530" s="146">
        <f>Q1530*H1530</f>
        <v>2.0420400000000001</v>
      </c>
      <c r="S1530" s="146">
        <v>0</v>
      </c>
      <c r="T1530" s="147">
        <f>S1530*H1530</f>
        <v>0</v>
      </c>
      <c r="AR1530" s="148" t="s">
        <v>289</v>
      </c>
      <c r="AT1530" s="148" t="s">
        <v>187</v>
      </c>
      <c r="AU1530" s="148" t="s">
        <v>92</v>
      </c>
      <c r="AY1530" s="17" t="s">
        <v>185</v>
      </c>
      <c r="BE1530" s="149">
        <f>IF(N1530="základní",J1530,0)</f>
        <v>0</v>
      </c>
      <c r="BF1530" s="149">
        <f>IF(N1530="snížená",J1530,0)</f>
        <v>0</v>
      </c>
      <c r="BG1530" s="149">
        <f>IF(N1530="zákl. přenesená",J1530,0)</f>
        <v>0</v>
      </c>
      <c r="BH1530" s="149">
        <f>IF(N1530="sníž. přenesená",J1530,0)</f>
        <v>0</v>
      </c>
      <c r="BI1530" s="149">
        <f>IF(N1530="nulová",J1530,0)</f>
        <v>0</v>
      </c>
      <c r="BJ1530" s="17" t="s">
        <v>92</v>
      </c>
      <c r="BK1530" s="149">
        <f>ROUND(I1530*H1530,2)</f>
        <v>0</v>
      </c>
      <c r="BL1530" s="17" t="s">
        <v>289</v>
      </c>
      <c r="BM1530" s="148" t="s">
        <v>2092</v>
      </c>
    </row>
    <row r="1531" spans="2:65" s="13" customFormat="1">
      <c r="B1531" s="168"/>
      <c r="D1531" s="151" t="s">
        <v>193</v>
      </c>
      <c r="E1531" s="169" t="s">
        <v>1</v>
      </c>
      <c r="F1531" s="170" t="s">
        <v>2093</v>
      </c>
      <c r="H1531" s="169" t="s">
        <v>1</v>
      </c>
      <c r="I1531" s="171"/>
      <c r="L1531" s="168"/>
      <c r="M1531" s="172"/>
      <c r="T1531" s="173"/>
      <c r="AT1531" s="169" t="s">
        <v>193</v>
      </c>
      <c r="AU1531" s="169" t="s">
        <v>92</v>
      </c>
      <c r="AV1531" s="13" t="s">
        <v>84</v>
      </c>
      <c r="AW1531" s="13" t="s">
        <v>32</v>
      </c>
      <c r="AX1531" s="13" t="s">
        <v>76</v>
      </c>
      <c r="AY1531" s="169" t="s">
        <v>185</v>
      </c>
    </row>
    <row r="1532" spans="2:65" s="13" customFormat="1">
      <c r="B1532" s="168"/>
      <c r="D1532" s="151" t="s">
        <v>193</v>
      </c>
      <c r="E1532" s="169" t="s">
        <v>1</v>
      </c>
      <c r="F1532" s="170" t="s">
        <v>2094</v>
      </c>
      <c r="H1532" s="169" t="s">
        <v>1</v>
      </c>
      <c r="I1532" s="171"/>
      <c r="L1532" s="168"/>
      <c r="M1532" s="172"/>
      <c r="T1532" s="173"/>
      <c r="AT1532" s="169" t="s">
        <v>193</v>
      </c>
      <c r="AU1532" s="169" t="s">
        <v>92</v>
      </c>
      <c r="AV1532" s="13" t="s">
        <v>84</v>
      </c>
      <c r="AW1532" s="13" t="s">
        <v>32</v>
      </c>
      <c r="AX1532" s="13" t="s">
        <v>76</v>
      </c>
      <c r="AY1532" s="169" t="s">
        <v>185</v>
      </c>
    </row>
    <row r="1533" spans="2:65" s="12" customFormat="1">
      <c r="B1533" s="150"/>
      <c r="D1533" s="151" t="s">
        <v>193</v>
      </c>
      <c r="E1533" s="152" t="s">
        <v>1</v>
      </c>
      <c r="F1533" s="153" t="s">
        <v>2095</v>
      </c>
      <c r="H1533" s="154">
        <v>10</v>
      </c>
      <c r="I1533" s="155"/>
      <c r="L1533" s="150"/>
      <c r="M1533" s="156"/>
      <c r="T1533" s="157"/>
      <c r="AT1533" s="152" t="s">
        <v>193</v>
      </c>
      <c r="AU1533" s="152" t="s">
        <v>92</v>
      </c>
      <c r="AV1533" s="12" t="s">
        <v>92</v>
      </c>
      <c r="AW1533" s="12" t="s">
        <v>32</v>
      </c>
      <c r="AX1533" s="12" t="s">
        <v>76</v>
      </c>
      <c r="AY1533" s="152" t="s">
        <v>185</v>
      </c>
    </row>
    <row r="1534" spans="2:65" s="13" customFormat="1">
      <c r="B1534" s="168"/>
      <c r="D1534" s="151" t="s">
        <v>193</v>
      </c>
      <c r="E1534" s="169" t="s">
        <v>1</v>
      </c>
      <c r="F1534" s="170" t="s">
        <v>1992</v>
      </c>
      <c r="H1534" s="169" t="s">
        <v>1</v>
      </c>
      <c r="I1534" s="171"/>
      <c r="L1534" s="168"/>
      <c r="M1534" s="172"/>
      <c r="T1534" s="173"/>
      <c r="AT1534" s="169" t="s">
        <v>193</v>
      </c>
      <c r="AU1534" s="169" t="s">
        <v>92</v>
      </c>
      <c r="AV1534" s="13" t="s">
        <v>84</v>
      </c>
      <c r="AW1534" s="13" t="s">
        <v>32</v>
      </c>
      <c r="AX1534" s="13" t="s">
        <v>76</v>
      </c>
      <c r="AY1534" s="169" t="s">
        <v>185</v>
      </c>
    </row>
    <row r="1535" spans="2:65" s="12" customFormat="1">
      <c r="B1535" s="150"/>
      <c r="D1535" s="151" t="s">
        <v>193</v>
      </c>
      <c r="E1535" s="152" t="s">
        <v>1</v>
      </c>
      <c r="F1535" s="153" t="s">
        <v>2096</v>
      </c>
      <c r="H1535" s="154">
        <v>23</v>
      </c>
      <c r="I1535" s="155"/>
      <c r="L1535" s="150"/>
      <c r="M1535" s="156"/>
      <c r="T1535" s="157"/>
      <c r="AT1535" s="152" t="s">
        <v>193</v>
      </c>
      <c r="AU1535" s="152" t="s">
        <v>92</v>
      </c>
      <c r="AV1535" s="12" t="s">
        <v>92</v>
      </c>
      <c r="AW1535" s="12" t="s">
        <v>32</v>
      </c>
      <c r="AX1535" s="12" t="s">
        <v>76</v>
      </c>
      <c r="AY1535" s="152" t="s">
        <v>185</v>
      </c>
    </row>
    <row r="1536" spans="2:65" s="13" customFormat="1">
      <c r="B1536" s="168"/>
      <c r="D1536" s="151" t="s">
        <v>193</v>
      </c>
      <c r="E1536" s="169" t="s">
        <v>1</v>
      </c>
      <c r="F1536" s="170" t="s">
        <v>2097</v>
      </c>
      <c r="H1536" s="169" t="s">
        <v>1</v>
      </c>
      <c r="I1536" s="171"/>
      <c r="L1536" s="168"/>
      <c r="M1536" s="172"/>
      <c r="T1536" s="173"/>
      <c r="AT1536" s="169" t="s">
        <v>193</v>
      </c>
      <c r="AU1536" s="169" t="s">
        <v>92</v>
      </c>
      <c r="AV1536" s="13" t="s">
        <v>84</v>
      </c>
      <c r="AW1536" s="13" t="s">
        <v>32</v>
      </c>
      <c r="AX1536" s="13" t="s">
        <v>76</v>
      </c>
      <c r="AY1536" s="169" t="s">
        <v>185</v>
      </c>
    </row>
    <row r="1537" spans="2:65" s="12" customFormat="1">
      <c r="B1537" s="150"/>
      <c r="D1537" s="151" t="s">
        <v>193</v>
      </c>
      <c r="E1537" s="152" t="s">
        <v>1</v>
      </c>
      <c r="F1537" s="153" t="s">
        <v>1968</v>
      </c>
      <c r="H1537" s="154">
        <v>8</v>
      </c>
      <c r="I1537" s="155"/>
      <c r="L1537" s="150"/>
      <c r="M1537" s="156"/>
      <c r="T1537" s="157"/>
      <c r="AT1537" s="152" t="s">
        <v>193</v>
      </c>
      <c r="AU1537" s="152" t="s">
        <v>92</v>
      </c>
      <c r="AV1537" s="12" t="s">
        <v>92</v>
      </c>
      <c r="AW1537" s="12" t="s">
        <v>32</v>
      </c>
      <c r="AX1537" s="12" t="s">
        <v>76</v>
      </c>
      <c r="AY1537" s="152" t="s">
        <v>185</v>
      </c>
    </row>
    <row r="1538" spans="2:65" s="13" customFormat="1">
      <c r="B1538" s="168"/>
      <c r="D1538" s="151" t="s">
        <v>193</v>
      </c>
      <c r="E1538" s="169" t="s">
        <v>1</v>
      </c>
      <c r="F1538" s="170" t="s">
        <v>2098</v>
      </c>
      <c r="H1538" s="169" t="s">
        <v>1</v>
      </c>
      <c r="I1538" s="171"/>
      <c r="L1538" s="168"/>
      <c r="M1538" s="172"/>
      <c r="T1538" s="173"/>
      <c r="AT1538" s="169" t="s">
        <v>193</v>
      </c>
      <c r="AU1538" s="169" t="s">
        <v>92</v>
      </c>
      <c r="AV1538" s="13" t="s">
        <v>84</v>
      </c>
      <c r="AW1538" s="13" t="s">
        <v>32</v>
      </c>
      <c r="AX1538" s="13" t="s">
        <v>76</v>
      </c>
      <c r="AY1538" s="169" t="s">
        <v>185</v>
      </c>
    </row>
    <row r="1539" spans="2:65" s="12" customFormat="1">
      <c r="B1539" s="150"/>
      <c r="D1539" s="151" t="s">
        <v>193</v>
      </c>
      <c r="E1539" s="152" t="s">
        <v>1</v>
      </c>
      <c r="F1539" s="153" t="s">
        <v>2099</v>
      </c>
      <c r="H1539" s="154">
        <v>7.5</v>
      </c>
      <c r="I1539" s="155"/>
      <c r="L1539" s="150"/>
      <c r="M1539" s="156"/>
      <c r="T1539" s="157"/>
      <c r="AT1539" s="152" t="s">
        <v>193</v>
      </c>
      <c r="AU1539" s="152" t="s">
        <v>92</v>
      </c>
      <c r="AV1539" s="12" t="s">
        <v>92</v>
      </c>
      <c r="AW1539" s="12" t="s">
        <v>32</v>
      </c>
      <c r="AX1539" s="12" t="s">
        <v>76</v>
      </c>
      <c r="AY1539" s="152" t="s">
        <v>185</v>
      </c>
    </row>
    <row r="1540" spans="2:65" s="13" customFormat="1">
      <c r="B1540" s="168"/>
      <c r="D1540" s="151" t="s">
        <v>193</v>
      </c>
      <c r="E1540" s="169" t="s">
        <v>1</v>
      </c>
      <c r="F1540" s="170" t="s">
        <v>2100</v>
      </c>
      <c r="H1540" s="169" t="s">
        <v>1</v>
      </c>
      <c r="I1540" s="171"/>
      <c r="L1540" s="168"/>
      <c r="M1540" s="172"/>
      <c r="T1540" s="173"/>
      <c r="AT1540" s="169" t="s">
        <v>193</v>
      </c>
      <c r="AU1540" s="169" t="s">
        <v>92</v>
      </c>
      <c r="AV1540" s="13" t="s">
        <v>84</v>
      </c>
      <c r="AW1540" s="13" t="s">
        <v>32</v>
      </c>
      <c r="AX1540" s="13" t="s">
        <v>76</v>
      </c>
      <c r="AY1540" s="169" t="s">
        <v>185</v>
      </c>
    </row>
    <row r="1541" spans="2:65" s="12" customFormat="1">
      <c r="B1541" s="150"/>
      <c r="D1541" s="151" t="s">
        <v>193</v>
      </c>
      <c r="E1541" s="152" t="s">
        <v>1</v>
      </c>
      <c r="F1541" s="153" t="s">
        <v>2101</v>
      </c>
      <c r="H1541" s="154">
        <v>7.6</v>
      </c>
      <c r="I1541" s="155"/>
      <c r="L1541" s="150"/>
      <c r="M1541" s="156"/>
      <c r="T1541" s="157"/>
      <c r="AT1541" s="152" t="s">
        <v>193</v>
      </c>
      <c r="AU1541" s="152" t="s">
        <v>92</v>
      </c>
      <c r="AV1541" s="12" t="s">
        <v>92</v>
      </c>
      <c r="AW1541" s="12" t="s">
        <v>32</v>
      </c>
      <c r="AX1541" s="12" t="s">
        <v>76</v>
      </c>
      <c r="AY1541" s="152" t="s">
        <v>185</v>
      </c>
    </row>
    <row r="1542" spans="2:65" s="14" customFormat="1">
      <c r="B1542" s="174"/>
      <c r="D1542" s="151" t="s">
        <v>193</v>
      </c>
      <c r="E1542" s="175" t="s">
        <v>1</v>
      </c>
      <c r="F1542" s="176" t="s">
        <v>265</v>
      </c>
      <c r="H1542" s="177">
        <v>56.1</v>
      </c>
      <c r="I1542" s="178"/>
      <c r="L1542" s="174"/>
      <c r="M1542" s="179"/>
      <c r="T1542" s="180"/>
      <c r="AT1542" s="175" t="s">
        <v>193</v>
      </c>
      <c r="AU1542" s="175" t="s">
        <v>92</v>
      </c>
      <c r="AV1542" s="14" t="s">
        <v>191</v>
      </c>
      <c r="AW1542" s="14" t="s">
        <v>32</v>
      </c>
      <c r="AX1542" s="14" t="s">
        <v>84</v>
      </c>
      <c r="AY1542" s="175" t="s">
        <v>185</v>
      </c>
    </row>
    <row r="1543" spans="2:65" s="1" customFormat="1" ht="33" customHeight="1">
      <c r="B1543" s="136"/>
      <c r="C1543" s="137" t="s">
        <v>2102</v>
      </c>
      <c r="D1543" s="137" t="s">
        <v>187</v>
      </c>
      <c r="E1543" s="138" t="s">
        <v>2103</v>
      </c>
      <c r="F1543" s="139" t="s">
        <v>2104</v>
      </c>
      <c r="G1543" s="140" t="s">
        <v>190</v>
      </c>
      <c r="H1543" s="141">
        <v>961.87</v>
      </c>
      <c r="I1543" s="142"/>
      <c r="J1543" s="143">
        <f>ROUND(I1543*H1543,2)</f>
        <v>0</v>
      </c>
      <c r="K1543" s="139" t="s">
        <v>198</v>
      </c>
      <c r="L1543" s="32"/>
      <c r="M1543" s="144" t="s">
        <v>1</v>
      </c>
      <c r="N1543" s="145" t="s">
        <v>42</v>
      </c>
      <c r="P1543" s="146">
        <f>O1543*H1543</f>
        <v>0</v>
      </c>
      <c r="Q1543" s="146">
        <v>0</v>
      </c>
      <c r="R1543" s="146">
        <f>Q1543*H1543</f>
        <v>0</v>
      </c>
      <c r="S1543" s="146">
        <v>0.04</v>
      </c>
      <c r="T1543" s="147">
        <f>S1543*H1543</f>
        <v>38.474800000000002</v>
      </c>
      <c r="AR1543" s="148" t="s">
        <v>289</v>
      </c>
      <c r="AT1543" s="148" t="s">
        <v>187</v>
      </c>
      <c r="AU1543" s="148" t="s">
        <v>92</v>
      </c>
      <c r="AY1543" s="17" t="s">
        <v>185</v>
      </c>
      <c r="BE1543" s="149">
        <f>IF(N1543="základní",J1543,0)</f>
        <v>0</v>
      </c>
      <c r="BF1543" s="149">
        <f>IF(N1543="snížená",J1543,0)</f>
        <v>0</v>
      </c>
      <c r="BG1543" s="149">
        <f>IF(N1543="zákl. přenesená",J1543,0)</f>
        <v>0</v>
      </c>
      <c r="BH1543" s="149">
        <f>IF(N1543="sníž. přenesená",J1543,0)</f>
        <v>0</v>
      </c>
      <c r="BI1543" s="149">
        <f>IF(N1543="nulová",J1543,0)</f>
        <v>0</v>
      </c>
      <c r="BJ1543" s="17" t="s">
        <v>92</v>
      </c>
      <c r="BK1543" s="149">
        <f>ROUND(I1543*H1543,2)</f>
        <v>0</v>
      </c>
      <c r="BL1543" s="17" t="s">
        <v>289</v>
      </c>
      <c r="BM1543" s="148" t="s">
        <v>2105</v>
      </c>
    </row>
    <row r="1544" spans="2:65" s="13" customFormat="1">
      <c r="B1544" s="168"/>
      <c r="D1544" s="151" t="s">
        <v>193</v>
      </c>
      <c r="E1544" s="169" t="s">
        <v>1</v>
      </c>
      <c r="F1544" s="170" t="s">
        <v>309</v>
      </c>
      <c r="H1544" s="169" t="s">
        <v>1</v>
      </c>
      <c r="I1544" s="171"/>
      <c r="L1544" s="168"/>
      <c r="M1544" s="172"/>
      <c r="T1544" s="173"/>
      <c r="AT1544" s="169" t="s">
        <v>193</v>
      </c>
      <c r="AU1544" s="169" t="s">
        <v>92</v>
      </c>
      <c r="AV1544" s="13" t="s">
        <v>84</v>
      </c>
      <c r="AW1544" s="13" t="s">
        <v>32</v>
      </c>
      <c r="AX1544" s="13" t="s">
        <v>76</v>
      </c>
      <c r="AY1544" s="169" t="s">
        <v>185</v>
      </c>
    </row>
    <row r="1545" spans="2:65" s="12" customFormat="1">
      <c r="B1545" s="150"/>
      <c r="D1545" s="151" t="s">
        <v>193</v>
      </c>
      <c r="E1545" s="152" t="s">
        <v>1</v>
      </c>
      <c r="F1545" s="153" t="s">
        <v>2106</v>
      </c>
      <c r="H1545" s="154">
        <v>85.8</v>
      </c>
      <c r="I1545" s="155"/>
      <c r="L1545" s="150"/>
      <c r="M1545" s="156"/>
      <c r="T1545" s="157"/>
      <c r="AT1545" s="152" t="s">
        <v>193</v>
      </c>
      <c r="AU1545" s="152" t="s">
        <v>92</v>
      </c>
      <c r="AV1545" s="12" t="s">
        <v>92</v>
      </c>
      <c r="AW1545" s="12" t="s">
        <v>32</v>
      </c>
      <c r="AX1545" s="12" t="s">
        <v>76</v>
      </c>
      <c r="AY1545" s="152" t="s">
        <v>185</v>
      </c>
    </row>
    <row r="1546" spans="2:65" s="12" customFormat="1">
      <c r="B1546" s="150"/>
      <c r="D1546" s="151" t="s">
        <v>193</v>
      </c>
      <c r="E1546" s="152" t="s">
        <v>1</v>
      </c>
      <c r="F1546" s="153" t="s">
        <v>2107</v>
      </c>
      <c r="H1546" s="154">
        <v>244.8</v>
      </c>
      <c r="I1546" s="155"/>
      <c r="L1546" s="150"/>
      <c r="M1546" s="156"/>
      <c r="T1546" s="157"/>
      <c r="AT1546" s="152" t="s">
        <v>193</v>
      </c>
      <c r="AU1546" s="152" t="s">
        <v>92</v>
      </c>
      <c r="AV1546" s="12" t="s">
        <v>92</v>
      </c>
      <c r="AW1546" s="12" t="s">
        <v>32</v>
      </c>
      <c r="AX1546" s="12" t="s">
        <v>76</v>
      </c>
      <c r="AY1546" s="152" t="s">
        <v>185</v>
      </c>
    </row>
    <row r="1547" spans="2:65" s="12" customFormat="1">
      <c r="B1547" s="150"/>
      <c r="D1547" s="151" t="s">
        <v>193</v>
      </c>
      <c r="E1547" s="152" t="s">
        <v>1</v>
      </c>
      <c r="F1547" s="153" t="s">
        <v>2108</v>
      </c>
      <c r="H1547" s="154">
        <v>-41.95</v>
      </c>
      <c r="I1547" s="155"/>
      <c r="L1547" s="150"/>
      <c r="M1547" s="156"/>
      <c r="T1547" s="157"/>
      <c r="AT1547" s="152" t="s">
        <v>193</v>
      </c>
      <c r="AU1547" s="152" t="s">
        <v>92</v>
      </c>
      <c r="AV1547" s="12" t="s">
        <v>92</v>
      </c>
      <c r="AW1547" s="12" t="s">
        <v>32</v>
      </c>
      <c r="AX1547" s="12" t="s">
        <v>76</v>
      </c>
      <c r="AY1547" s="152" t="s">
        <v>185</v>
      </c>
    </row>
    <row r="1548" spans="2:65" s="13" customFormat="1">
      <c r="B1548" s="168"/>
      <c r="D1548" s="151" t="s">
        <v>193</v>
      </c>
      <c r="E1548" s="169" t="s">
        <v>1</v>
      </c>
      <c r="F1548" s="170" t="s">
        <v>317</v>
      </c>
      <c r="H1548" s="169" t="s">
        <v>1</v>
      </c>
      <c r="I1548" s="171"/>
      <c r="L1548" s="168"/>
      <c r="M1548" s="172"/>
      <c r="T1548" s="173"/>
      <c r="AT1548" s="169" t="s">
        <v>193</v>
      </c>
      <c r="AU1548" s="169" t="s">
        <v>92</v>
      </c>
      <c r="AV1548" s="13" t="s">
        <v>84</v>
      </c>
      <c r="AW1548" s="13" t="s">
        <v>32</v>
      </c>
      <c r="AX1548" s="13" t="s">
        <v>76</v>
      </c>
      <c r="AY1548" s="169" t="s">
        <v>185</v>
      </c>
    </row>
    <row r="1549" spans="2:65" s="12" customFormat="1">
      <c r="B1549" s="150"/>
      <c r="D1549" s="151" t="s">
        <v>193</v>
      </c>
      <c r="E1549" s="152" t="s">
        <v>1</v>
      </c>
      <c r="F1549" s="153" t="s">
        <v>1936</v>
      </c>
      <c r="H1549" s="154">
        <v>511.92</v>
      </c>
      <c r="I1549" s="155"/>
      <c r="L1549" s="150"/>
      <c r="M1549" s="156"/>
      <c r="T1549" s="157"/>
      <c r="AT1549" s="152" t="s">
        <v>193</v>
      </c>
      <c r="AU1549" s="152" t="s">
        <v>92</v>
      </c>
      <c r="AV1549" s="12" t="s">
        <v>92</v>
      </c>
      <c r="AW1549" s="12" t="s">
        <v>32</v>
      </c>
      <c r="AX1549" s="12" t="s">
        <v>76</v>
      </c>
      <c r="AY1549" s="152" t="s">
        <v>185</v>
      </c>
    </row>
    <row r="1550" spans="2:65" s="12" customFormat="1">
      <c r="B1550" s="150"/>
      <c r="D1550" s="151" t="s">
        <v>193</v>
      </c>
      <c r="E1550" s="152" t="s">
        <v>1</v>
      </c>
      <c r="F1550" s="153" t="s">
        <v>1109</v>
      </c>
      <c r="H1550" s="154">
        <v>62.4</v>
      </c>
      <c r="I1550" s="155"/>
      <c r="L1550" s="150"/>
      <c r="M1550" s="156"/>
      <c r="T1550" s="157"/>
      <c r="AT1550" s="152" t="s">
        <v>193</v>
      </c>
      <c r="AU1550" s="152" t="s">
        <v>92</v>
      </c>
      <c r="AV1550" s="12" t="s">
        <v>92</v>
      </c>
      <c r="AW1550" s="12" t="s">
        <v>32</v>
      </c>
      <c r="AX1550" s="12" t="s">
        <v>76</v>
      </c>
      <c r="AY1550" s="152" t="s">
        <v>185</v>
      </c>
    </row>
    <row r="1551" spans="2:65" s="12" customFormat="1">
      <c r="B1551" s="150"/>
      <c r="D1551" s="151" t="s">
        <v>193</v>
      </c>
      <c r="E1551" s="152" t="s">
        <v>1</v>
      </c>
      <c r="F1551" s="153" t="s">
        <v>2109</v>
      </c>
      <c r="H1551" s="154">
        <v>47</v>
      </c>
      <c r="I1551" s="155"/>
      <c r="L1551" s="150"/>
      <c r="M1551" s="156"/>
      <c r="T1551" s="157"/>
      <c r="AT1551" s="152" t="s">
        <v>193</v>
      </c>
      <c r="AU1551" s="152" t="s">
        <v>92</v>
      </c>
      <c r="AV1551" s="12" t="s">
        <v>92</v>
      </c>
      <c r="AW1551" s="12" t="s">
        <v>32</v>
      </c>
      <c r="AX1551" s="12" t="s">
        <v>76</v>
      </c>
      <c r="AY1551" s="152" t="s">
        <v>185</v>
      </c>
    </row>
    <row r="1552" spans="2:65" s="12" customFormat="1">
      <c r="B1552" s="150"/>
      <c r="D1552" s="151" t="s">
        <v>193</v>
      </c>
      <c r="E1552" s="152" t="s">
        <v>1</v>
      </c>
      <c r="F1552" s="153" t="s">
        <v>2110</v>
      </c>
      <c r="H1552" s="154">
        <v>56.2</v>
      </c>
      <c r="I1552" s="155"/>
      <c r="L1552" s="150"/>
      <c r="M1552" s="156"/>
      <c r="T1552" s="157"/>
      <c r="AT1552" s="152" t="s">
        <v>193</v>
      </c>
      <c r="AU1552" s="152" t="s">
        <v>92</v>
      </c>
      <c r="AV1552" s="12" t="s">
        <v>92</v>
      </c>
      <c r="AW1552" s="12" t="s">
        <v>32</v>
      </c>
      <c r="AX1552" s="12" t="s">
        <v>76</v>
      </c>
      <c r="AY1552" s="152" t="s">
        <v>185</v>
      </c>
    </row>
    <row r="1553" spans="2:65" s="12" customFormat="1">
      <c r="B1553" s="150"/>
      <c r="D1553" s="151" t="s">
        <v>193</v>
      </c>
      <c r="E1553" s="152" t="s">
        <v>1</v>
      </c>
      <c r="F1553" s="153" t="s">
        <v>2111</v>
      </c>
      <c r="H1553" s="154">
        <v>-62.8</v>
      </c>
      <c r="I1553" s="155"/>
      <c r="L1553" s="150"/>
      <c r="M1553" s="156"/>
      <c r="T1553" s="157"/>
      <c r="AT1553" s="152" t="s">
        <v>193</v>
      </c>
      <c r="AU1553" s="152" t="s">
        <v>92</v>
      </c>
      <c r="AV1553" s="12" t="s">
        <v>92</v>
      </c>
      <c r="AW1553" s="12" t="s">
        <v>32</v>
      </c>
      <c r="AX1553" s="12" t="s">
        <v>76</v>
      </c>
      <c r="AY1553" s="152" t="s">
        <v>185</v>
      </c>
    </row>
    <row r="1554" spans="2:65" s="13" customFormat="1">
      <c r="B1554" s="168"/>
      <c r="D1554" s="151" t="s">
        <v>193</v>
      </c>
      <c r="E1554" s="169" t="s">
        <v>1</v>
      </c>
      <c r="F1554" s="170" t="s">
        <v>2024</v>
      </c>
      <c r="H1554" s="169" t="s">
        <v>1</v>
      </c>
      <c r="I1554" s="171"/>
      <c r="L1554" s="168"/>
      <c r="M1554" s="172"/>
      <c r="T1554" s="173"/>
      <c r="AT1554" s="169" t="s">
        <v>193</v>
      </c>
      <c r="AU1554" s="169" t="s">
        <v>92</v>
      </c>
      <c r="AV1554" s="13" t="s">
        <v>84</v>
      </c>
      <c r="AW1554" s="13" t="s">
        <v>32</v>
      </c>
      <c r="AX1554" s="13" t="s">
        <v>76</v>
      </c>
      <c r="AY1554" s="169" t="s">
        <v>185</v>
      </c>
    </row>
    <row r="1555" spans="2:65" s="12" customFormat="1">
      <c r="B1555" s="150"/>
      <c r="D1555" s="151" t="s">
        <v>193</v>
      </c>
      <c r="E1555" s="152" t="s">
        <v>1</v>
      </c>
      <c r="F1555" s="153" t="s">
        <v>1723</v>
      </c>
      <c r="H1555" s="154">
        <v>58.5</v>
      </c>
      <c r="I1555" s="155"/>
      <c r="L1555" s="150"/>
      <c r="M1555" s="156"/>
      <c r="T1555" s="157"/>
      <c r="AT1555" s="152" t="s">
        <v>193</v>
      </c>
      <c r="AU1555" s="152" t="s">
        <v>92</v>
      </c>
      <c r="AV1555" s="12" t="s">
        <v>92</v>
      </c>
      <c r="AW1555" s="12" t="s">
        <v>32</v>
      </c>
      <c r="AX1555" s="12" t="s">
        <v>76</v>
      </c>
      <c r="AY1555" s="152" t="s">
        <v>185</v>
      </c>
    </row>
    <row r="1556" spans="2:65" s="14" customFormat="1">
      <c r="B1556" s="174"/>
      <c r="D1556" s="151" t="s">
        <v>193</v>
      </c>
      <c r="E1556" s="175" t="s">
        <v>1</v>
      </c>
      <c r="F1556" s="176" t="s">
        <v>265</v>
      </c>
      <c r="H1556" s="177">
        <v>961.87</v>
      </c>
      <c r="I1556" s="178"/>
      <c r="L1556" s="174"/>
      <c r="M1556" s="179"/>
      <c r="T1556" s="180"/>
      <c r="AT1556" s="175" t="s">
        <v>193</v>
      </c>
      <c r="AU1556" s="175" t="s">
        <v>92</v>
      </c>
      <c r="AV1556" s="14" t="s">
        <v>191</v>
      </c>
      <c r="AW1556" s="14" t="s">
        <v>32</v>
      </c>
      <c r="AX1556" s="14" t="s">
        <v>84</v>
      </c>
      <c r="AY1556" s="175" t="s">
        <v>185</v>
      </c>
    </row>
    <row r="1557" spans="2:65" s="1" customFormat="1" ht="24.2" customHeight="1">
      <c r="B1557" s="136"/>
      <c r="C1557" s="137" t="s">
        <v>2112</v>
      </c>
      <c r="D1557" s="137" t="s">
        <v>187</v>
      </c>
      <c r="E1557" s="138" t="s">
        <v>2113</v>
      </c>
      <c r="F1557" s="139" t="s">
        <v>2114</v>
      </c>
      <c r="G1557" s="140" t="s">
        <v>197</v>
      </c>
      <c r="H1557" s="141">
        <v>13.818</v>
      </c>
      <c r="I1557" s="142"/>
      <c r="J1557" s="143">
        <f>ROUND(I1557*H1557,2)</f>
        <v>0</v>
      </c>
      <c r="K1557" s="139" t="s">
        <v>198</v>
      </c>
      <c r="L1557" s="32"/>
      <c r="M1557" s="144" t="s">
        <v>1</v>
      </c>
      <c r="N1557" s="145" t="s">
        <v>42</v>
      </c>
      <c r="P1557" s="146">
        <f>O1557*H1557</f>
        <v>0</v>
      </c>
      <c r="Q1557" s="146">
        <v>2.7200000000000002E-3</v>
      </c>
      <c r="R1557" s="146">
        <f>Q1557*H1557</f>
        <v>3.7584960000000001E-2</v>
      </c>
      <c r="S1557" s="146">
        <v>0</v>
      </c>
      <c r="T1557" s="147">
        <f>S1557*H1557</f>
        <v>0</v>
      </c>
      <c r="AR1557" s="148" t="s">
        <v>289</v>
      </c>
      <c r="AT1557" s="148" t="s">
        <v>187</v>
      </c>
      <c r="AU1557" s="148" t="s">
        <v>92</v>
      </c>
      <c r="AY1557" s="17" t="s">
        <v>185</v>
      </c>
      <c r="BE1557" s="149">
        <f>IF(N1557="základní",J1557,0)</f>
        <v>0</v>
      </c>
      <c r="BF1557" s="149">
        <f>IF(N1557="snížená",J1557,0)</f>
        <v>0</v>
      </c>
      <c r="BG1557" s="149">
        <f>IF(N1557="zákl. přenesená",J1557,0)</f>
        <v>0</v>
      </c>
      <c r="BH1557" s="149">
        <f>IF(N1557="sníž. přenesená",J1557,0)</f>
        <v>0</v>
      </c>
      <c r="BI1557" s="149">
        <f>IF(N1557="nulová",J1557,0)</f>
        <v>0</v>
      </c>
      <c r="BJ1557" s="17" t="s">
        <v>92</v>
      </c>
      <c r="BK1557" s="149">
        <f>ROUND(I1557*H1557,2)</f>
        <v>0</v>
      </c>
      <c r="BL1557" s="17" t="s">
        <v>289</v>
      </c>
      <c r="BM1557" s="148" t="s">
        <v>2115</v>
      </c>
    </row>
    <row r="1558" spans="2:65" s="13" customFormat="1">
      <c r="B1558" s="168"/>
      <c r="D1558" s="151" t="s">
        <v>193</v>
      </c>
      <c r="E1558" s="169" t="s">
        <v>1</v>
      </c>
      <c r="F1558" s="170" t="s">
        <v>2116</v>
      </c>
      <c r="H1558" s="169" t="s">
        <v>1</v>
      </c>
      <c r="I1558" s="171"/>
      <c r="L1558" s="168"/>
      <c r="M1558" s="172"/>
      <c r="T1558" s="173"/>
      <c r="AT1558" s="169" t="s">
        <v>193</v>
      </c>
      <c r="AU1558" s="169" t="s">
        <v>92</v>
      </c>
      <c r="AV1558" s="13" t="s">
        <v>84</v>
      </c>
      <c r="AW1558" s="13" t="s">
        <v>32</v>
      </c>
      <c r="AX1558" s="13" t="s">
        <v>76</v>
      </c>
      <c r="AY1558" s="169" t="s">
        <v>185</v>
      </c>
    </row>
    <row r="1559" spans="2:65" s="12" customFormat="1">
      <c r="B1559" s="150"/>
      <c r="D1559" s="151" t="s">
        <v>193</v>
      </c>
      <c r="E1559" s="152" t="s">
        <v>1</v>
      </c>
      <c r="F1559" s="153" t="s">
        <v>2117</v>
      </c>
      <c r="H1559" s="154">
        <v>1.6040000000000001</v>
      </c>
      <c r="I1559" s="155"/>
      <c r="L1559" s="150"/>
      <c r="M1559" s="156"/>
      <c r="T1559" s="157"/>
      <c r="AT1559" s="152" t="s">
        <v>193</v>
      </c>
      <c r="AU1559" s="152" t="s">
        <v>92</v>
      </c>
      <c r="AV1559" s="12" t="s">
        <v>92</v>
      </c>
      <c r="AW1559" s="12" t="s">
        <v>32</v>
      </c>
      <c r="AX1559" s="12" t="s">
        <v>76</v>
      </c>
      <c r="AY1559" s="152" t="s">
        <v>185</v>
      </c>
    </row>
    <row r="1560" spans="2:65" s="13" customFormat="1">
      <c r="B1560" s="168"/>
      <c r="D1560" s="151" t="s">
        <v>193</v>
      </c>
      <c r="E1560" s="169" t="s">
        <v>1</v>
      </c>
      <c r="F1560" s="170" t="s">
        <v>2093</v>
      </c>
      <c r="H1560" s="169" t="s">
        <v>1</v>
      </c>
      <c r="I1560" s="171"/>
      <c r="L1560" s="168"/>
      <c r="M1560" s="172"/>
      <c r="T1560" s="173"/>
      <c r="AT1560" s="169" t="s">
        <v>193</v>
      </c>
      <c r="AU1560" s="169" t="s">
        <v>92</v>
      </c>
      <c r="AV1560" s="13" t="s">
        <v>84</v>
      </c>
      <c r="AW1560" s="13" t="s">
        <v>32</v>
      </c>
      <c r="AX1560" s="13" t="s">
        <v>76</v>
      </c>
      <c r="AY1560" s="169" t="s">
        <v>185</v>
      </c>
    </row>
    <row r="1561" spans="2:65" s="12" customFormat="1">
      <c r="B1561" s="150"/>
      <c r="D1561" s="151" t="s">
        <v>193</v>
      </c>
      <c r="E1561" s="152" t="s">
        <v>1</v>
      </c>
      <c r="F1561" s="153" t="s">
        <v>2118</v>
      </c>
      <c r="H1561" s="154">
        <v>1.4410000000000001</v>
      </c>
      <c r="I1561" s="155"/>
      <c r="L1561" s="150"/>
      <c r="M1561" s="156"/>
      <c r="T1561" s="157"/>
      <c r="AT1561" s="152" t="s">
        <v>193</v>
      </c>
      <c r="AU1561" s="152" t="s">
        <v>92</v>
      </c>
      <c r="AV1561" s="12" t="s">
        <v>92</v>
      </c>
      <c r="AW1561" s="12" t="s">
        <v>32</v>
      </c>
      <c r="AX1561" s="12" t="s">
        <v>76</v>
      </c>
      <c r="AY1561" s="152" t="s">
        <v>185</v>
      </c>
    </row>
    <row r="1562" spans="2:65" s="12" customFormat="1" ht="22.5">
      <c r="B1562" s="150"/>
      <c r="D1562" s="151" t="s">
        <v>193</v>
      </c>
      <c r="E1562" s="152" t="s">
        <v>1</v>
      </c>
      <c r="F1562" s="153" t="s">
        <v>2119</v>
      </c>
      <c r="H1562" s="154">
        <v>2.8980000000000001</v>
      </c>
      <c r="I1562" s="155"/>
      <c r="L1562" s="150"/>
      <c r="M1562" s="156"/>
      <c r="T1562" s="157"/>
      <c r="AT1562" s="152" t="s">
        <v>193</v>
      </c>
      <c r="AU1562" s="152" t="s">
        <v>92</v>
      </c>
      <c r="AV1562" s="12" t="s">
        <v>92</v>
      </c>
      <c r="AW1562" s="12" t="s">
        <v>32</v>
      </c>
      <c r="AX1562" s="12" t="s">
        <v>76</v>
      </c>
      <c r="AY1562" s="152" t="s">
        <v>185</v>
      </c>
    </row>
    <row r="1563" spans="2:65" s="12" customFormat="1">
      <c r="B1563" s="150"/>
      <c r="D1563" s="151" t="s">
        <v>193</v>
      </c>
      <c r="E1563" s="152" t="s">
        <v>1</v>
      </c>
      <c r="F1563" s="153" t="s">
        <v>2120</v>
      </c>
      <c r="H1563" s="154">
        <v>0.3</v>
      </c>
      <c r="I1563" s="155"/>
      <c r="L1563" s="150"/>
      <c r="M1563" s="156"/>
      <c r="T1563" s="157"/>
      <c r="AT1563" s="152" t="s">
        <v>193</v>
      </c>
      <c r="AU1563" s="152" t="s">
        <v>92</v>
      </c>
      <c r="AV1563" s="12" t="s">
        <v>92</v>
      </c>
      <c r="AW1563" s="12" t="s">
        <v>32</v>
      </c>
      <c r="AX1563" s="12" t="s">
        <v>76</v>
      </c>
      <c r="AY1563" s="152" t="s">
        <v>185</v>
      </c>
    </row>
    <row r="1564" spans="2:65" s="12" customFormat="1">
      <c r="B1564" s="150"/>
      <c r="D1564" s="151" t="s">
        <v>193</v>
      </c>
      <c r="E1564" s="152" t="s">
        <v>1</v>
      </c>
      <c r="F1564" s="153" t="s">
        <v>2121</v>
      </c>
      <c r="H1564" s="154">
        <v>1.8939999999999999</v>
      </c>
      <c r="I1564" s="155"/>
      <c r="L1564" s="150"/>
      <c r="M1564" s="156"/>
      <c r="T1564" s="157"/>
      <c r="AT1564" s="152" t="s">
        <v>193</v>
      </c>
      <c r="AU1564" s="152" t="s">
        <v>92</v>
      </c>
      <c r="AV1564" s="12" t="s">
        <v>92</v>
      </c>
      <c r="AW1564" s="12" t="s">
        <v>32</v>
      </c>
      <c r="AX1564" s="12" t="s">
        <v>76</v>
      </c>
      <c r="AY1564" s="152" t="s">
        <v>185</v>
      </c>
    </row>
    <row r="1565" spans="2:65" s="13" customFormat="1">
      <c r="B1565" s="168"/>
      <c r="D1565" s="151" t="s">
        <v>193</v>
      </c>
      <c r="E1565" s="169" t="s">
        <v>1</v>
      </c>
      <c r="F1565" s="170" t="s">
        <v>2122</v>
      </c>
      <c r="H1565" s="169" t="s">
        <v>1</v>
      </c>
      <c r="I1565" s="171"/>
      <c r="L1565" s="168"/>
      <c r="M1565" s="172"/>
      <c r="T1565" s="173"/>
      <c r="AT1565" s="169" t="s">
        <v>193</v>
      </c>
      <c r="AU1565" s="169" t="s">
        <v>92</v>
      </c>
      <c r="AV1565" s="13" t="s">
        <v>84</v>
      </c>
      <c r="AW1565" s="13" t="s">
        <v>32</v>
      </c>
      <c r="AX1565" s="13" t="s">
        <v>76</v>
      </c>
      <c r="AY1565" s="169" t="s">
        <v>185</v>
      </c>
    </row>
    <row r="1566" spans="2:65" s="12" customFormat="1">
      <c r="B1566" s="150"/>
      <c r="D1566" s="151" t="s">
        <v>193</v>
      </c>
      <c r="E1566" s="152" t="s">
        <v>1</v>
      </c>
      <c r="F1566" s="153" t="s">
        <v>2123</v>
      </c>
      <c r="H1566" s="154">
        <v>5.681</v>
      </c>
      <c r="I1566" s="155"/>
      <c r="L1566" s="150"/>
      <c r="M1566" s="156"/>
      <c r="T1566" s="157"/>
      <c r="AT1566" s="152" t="s">
        <v>193</v>
      </c>
      <c r="AU1566" s="152" t="s">
        <v>92</v>
      </c>
      <c r="AV1566" s="12" t="s">
        <v>92</v>
      </c>
      <c r="AW1566" s="12" t="s">
        <v>32</v>
      </c>
      <c r="AX1566" s="12" t="s">
        <v>76</v>
      </c>
      <c r="AY1566" s="152" t="s">
        <v>185</v>
      </c>
    </row>
    <row r="1567" spans="2:65" s="14" customFormat="1">
      <c r="B1567" s="174"/>
      <c r="D1567" s="151" t="s">
        <v>193</v>
      </c>
      <c r="E1567" s="175" t="s">
        <v>1</v>
      </c>
      <c r="F1567" s="176" t="s">
        <v>265</v>
      </c>
      <c r="H1567" s="177">
        <v>13.817999999999998</v>
      </c>
      <c r="I1567" s="178"/>
      <c r="L1567" s="174"/>
      <c r="M1567" s="179"/>
      <c r="T1567" s="180"/>
      <c r="AT1567" s="175" t="s">
        <v>193</v>
      </c>
      <c r="AU1567" s="175" t="s">
        <v>92</v>
      </c>
      <c r="AV1567" s="14" t="s">
        <v>191</v>
      </c>
      <c r="AW1567" s="14" t="s">
        <v>32</v>
      </c>
      <c r="AX1567" s="14" t="s">
        <v>84</v>
      </c>
      <c r="AY1567" s="175" t="s">
        <v>185</v>
      </c>
    </row>
    <row r="1568" spans="2:65" s="1" customFormat="1" ht="24.2" customHeight="1">
      <c r="B1568" s="136"/>
      <c r="C1568" s="137" t="s">
        <v>2124</v>
      </c>
      <c r="D1568" s="137" t="s">
        <v>187</v>
      </c>
      <c r="E1568" s="138" t="s">
        <v>2125</v>
      </c>
      <c r="F1568" s="139" t="s">
        <v>2126</v>
      </c>
      <c r="G1568" s="140" t="s">
        <v>1285</v>
      </c>
      <c r="H1568" s="141">
        <v>1</v>
      </c>
      <c r="I1568" s="142"/>
      <c r="J1568" s="143">
        <f>ROUND(I1568*H1568,2)</f>
        <v>0</v>
      </c>
      <c r="K1568" s="139" t="s">
        <v>1</v>
      </c>
      <c r="L1568" s="32"/>
      <c r="M1568" s="144" t="s">
        <v>1</v>
      </c>
      <c r="N1568" s="145" t="s">
        <v>42</v>
      </c>
      <c r="P1568" s="146">
        <f>O1568*H1568</f>
        <v>0</v>
      </c>
      <c r="Q1568" s="146">
        <v>1.115E-2</v>
      </c>
      <c r="R1568" s="146">
        <f>Q1568*H1568</f>
        <v>1.115E-2</v>
      </c>
      <c r="S1568" s="146">
        <v>0</v>
      </c>
      <c r="T1568" s="147">
        <f>S1568*H1568</f>
        <v>0</v>
      </c>
      <c r="AR1568" s="148" t="s">
        <v>289</v>
      </c>
      <c r="AT1568" s="148" t="s">
        <v>187</v>
      </c>
      <c r="AU1568" s="148" t="s">
        <v>92</v>
      </c>
      <c r="AY1568" s="17" t="s">
        <v>185</v>
      </c>
      <c r="BE1568" s="149">
        <f>IF(N1568="základní",J1568,0)</f>
        <v>0</v>
      </c>
      <c r="BF1568" s="149">
        <f>IF(N1568="snížená",J1568,0)</f>
        <v>0</v>
      </c>
      <c r="BG1568" s="149">
        <f>IF(N1568="zákl. přenesená",J1568,0)</f>
        <v>0</v>
      </c>
      <c r="BH1568" s="149">
        <f>IF(N1568="sníž. přenesená",J1568,0)</f>
        <v>0</v>
      </c>
      <c r="BI1568" s="149">
        <f>IF(N1568="nulová",J1568,0)</f>
        <v>0</v>
      </c>
      <c r="BJ1568" s="17" t="s">
        <v>92</v>
      </c>
      <c r="BK1568" s="149">
        <f>ROUND(I1568*H1568,2)</f>
        <v>0</v>
      </c>
      <c r="BL1568" s="17" t="s">
        <v>289</v>
      </c>
      <c r="BM1568" s="148" t="s">
        <v>2127</v>
      </c>
    </row>
    <row r="1569" spans="2:65" s="1" customFormat="1" ht="24.2" customHeight="1">
      <c r="B1569" s="136"/>
      <c r="C1569" s="137" t="s">
        <v>2128</v>
      </c>
      <c r="D1569" s="137" t="s">
        <v>187</v>
      </c>
      <c r="E1569" s="138" t="s">
        <v>2129</v>
      </c>
      <c r="F1569" s="139" t="s">
        <v>2130</v>
      </c>
      <c r="G1569" s="140" t="s">
        <v>1715</v>
      </c>
      <c r="H1569" s="188"/>
      <c r="I1569" s="142"/>
      <c r="J1569" s="143">
        <f>ROUND(I1569*H1569,2)</f>
        <v>0</v>
      </c>
      <c r="K1569" s="139" t="s">
        <v>198</v>
      </c>
      <c r="L1569" s="32"/>
      <c r="M1569" s="144" t="s">
        <v>1</v>
      </c>
      <c r="N1569" s="145" t="s">
        <v>42</v>
      </c>
      <c r="P1569" s="146">
        <f>O1569*H1569</f>
        <v>0</v>
      </c>
      <c r="Q1569" s="146">
        <v>0</v>
      </c>
      <c r="R1569" s="146">
        <f>Q1569*H1569</f>
        <v>0</v>
      </c>
      <c r="S1569" s="146">
        <v>0</v>
      </c>
      <c r="T1569" s="147">
        <f>S1569*H1569</f>
        <v>0</v>
      </c>
      <c r="AR1569" s="148" t="s">
        <v>289</v>
      </c>
      <c r="AT1569" s="148" t="s">
        <v>187</v>
      </c>
      <c r="AU1569" s="148" t="s">
        <v>92</v>
      </c>
      <c r="AY1569" s="17" t="s">
        <v>185</v>
      </c>
      <c r="BE1569" s="149">
        <f>IF(N1569="základní",J1569,0)</f>
        <v>0</v>
      </c>
      <c r="BF1569" s="149">
        <f>IF(N1569="snížená",J1569,0)</f>
        <v>0</v>
      </c>
      <c r="BG1569" s="149">
        <f>IF(N1569="zákl. přenesená",J1569,0)</f>
        <v>0</v>
      </c>
      <c r="BH1569" s="149">
        <f>IF(N1569="sníž. přenesená",J1569,0)</f>
        <v>0</v>
      </c>
      <c r="BI1569" s="149">
        <f>IF(N1569="nulová",J1569,0)</f>
        <v>0</v>
      </c>
      <c r="BJ1569" s="17" t="s">
        <v>92</v>
      </c>
      <c r="BK1569" s="149">
        <f>ROUND(I1569*H1569,2)</f>
        <v>0</v>
      </c>
      <c r="BL1569" s="17" t="s">
        <v>289</v>
      </c>
      <c r="BM1569" s="148" t="s">
        <v>2131</v>
      </c>
    </row>
    <row r="1570" spans="2:65" s="11" customFormat="1" ht="22.9" customHeight="1">
      <c r="B1570" s="124"/>
      <c r="D1570" s="125" t="s">
        <v>75</v>
      </c>
      <c r="E1570" s="134" t="s">
        <v>2132</v>
      </c>
      <c r="F1570" s="134" t="s">
        <v>2133</v>
      </c>
      <c r="I1570" s="127"/>
      <c r="J1570" s="135">
        <f>BK1570</f>
        <v>0</v>
      </c>
      <c r="L1570" s="124"/>
      <c r="M1570" s="129"/>
      <c r="P1570" s="130">
        <f>SUM(P1571:P1752)</f>
        <v>0</v>
      </c>
      <c r="R1570" s="130">
        <f>SUM(R1571:R1752)</f>
        <v>128.98484458999999</v>
      </c>
      <c r="T1570" s="131">
        <f>SUM(T1571:T1752)</f>
        <v>0</v>
      </c>
      <c r="AR1570" s="125" t="s">
        <v>92</v>
      </c>
      <c r="AT1570" s="132" t="s">
        <v>75</v>
      </c>
      <c r="AU1570" s="132" t="s">
        <v>84</v>
      </c>
      <c r="AY1570" s="125" t="s">
        <v>185</v>
      </c>
      <c r="BK1570" s="133">
        <f>SUM(BK1571:BK1752)</f>
        <v>0</v>
      </c>
    </row>
    <row r="1571" spans="2:65" s="1" customFormat="1" ht="33" customHeight="1">
      <c r="B1571" s="136"/>
      <c r="C1571" s="137" t="s">
        <v>2134</v>
      </c>
      <c r="D1571" s="137" t="s">
        <v>187</v>
      </c>
      <c r="E1571" s="138" t="s">
        <v>2135</v>
      </c>
      <c r="F1571" s="139" t="s">
        <v>2136</v>
      </c>
      <c r="G1571" s="140" t="s">
        <v>190</v>
      </c>
      <c r="H1571" s="141">
        <v>497.49400000000003</v>
      </c>
      <c r="I1571" s="142"/>
      <c r="J1571" s="143">
        <f>ROUND(I1571*H1571,2)</f>
        <v>0</v>
      </c>
      <c r="K1571" s="139" t="s">
        <v>198</v>
      </c>
      <c r="L1571" s="32"/>
      <c r="M1571" s="144" t="s">
        <v>1</v>
      </c>
      <c r="N1571" s="145" t="s">
        <v>42</v>
      </c>
      <c r="P1571" s="146">
        <f>O1571*H1571</f>
        <v>0</v>
      </c>
      <c r="Q1571" s="146">
        <v>4.5030000000000001E-2</v>
      </c>
      <c r="R1571" s="146">
        <f>Q1571*H1571</f>
        <v>22.40215482</v>
      </c>
      <c r="S1571" s="146">
        <v>0</v>
      </c>
      <c r="T1571" s="147">
        <f>S1571*H1571</f>
        <v>0</v>
      </c>
      <c r="AR1571" s="148" t="s">
        <v>289</v>
      </c>
      <c r="AT1571" s="148" t="s">
        <v>187</v>
      </c>
      <c r="AU1571" s="148" t="s">
        <v>92</v>
      </c>
      <c r="AY1571" s="17" t="s">
        <v>185</v>
      </c>
      <c r="BE1571" s="149">
        <f>IF(N1571="základní",J1571,0)</f>
        <v>0</v>
      </c>
      <c r="BF1571" s="149">
        <f>IF(N1571="snížená",J1571,0)</f>
        <v>0</v>
      </c>
      <c r="BG1571" s="149">
        <f>IF(N1571="zákl. přenesená",J1571,0)</f>
        <v>0</v>
      </c>
      <c r="BH1571" s="149">
        <f>IF(N1571="sníž. přenesená",J1571,0)</f>
        <v>0</v>
      </c>
      <c r="BI1571" s="149">
        <f>IF(N1571="nulová",J1571,0)</f>
        <v>0</v>
      </c>
      <c r="BJ1571" s="17" t="s">
        <v>92</v>
      </c>
      <c r="BK1571" s="149">
        <f>ROUND(I1571*H1571,2)</f>
        <v>0</v>
      </c>
      <c r="BL1571" s="17" t="s">
        <v>289</v>
      </c>
      <c r="BM1571" s="148" t="s">
        <v>2137</v>
      </c>
    </row>
    <row r="1572" spans="2:65" s="13" customFormat="1">
      <c r="B1572" s="168"/>
      <c r="D1572" s="151" t="s">
        <v>193</v>
      </c>
      <c r="E1572" s="169" t="s">
        <v>1</v>
      </c>
      <c r="F1572" s="170" t="s">
        <v>2138</v>
      </c>
      <c r="H1572" s="169" t="s">
        <v>1</v>
      </c>
      <c r="I1572" s="171"/>
      <c r="L1572" s="168"/>
      <c r="M1572" s="172"/>
      <c r="T1572" s="173"/>
      <c r="AT1572" s="169" t="s">
        <v>193</v>
      </c>
      <c r="AU1572" s="169" t="s">
        <v>92</v>
      </c>
      <c r="AV1572" s="13" t="s">
        <v>84</v>
      </c>
      <c r="AW1572" s="13" t="s">
        <v>32</v>
      </c>
      <c r="AX1572" s="13" t="s">
        <v>76</v>
      </c>
      <c r="AY1572" s="169" t="s">
        <v>185</v>
      </c>
    </row>
    <row r="1573" spans="2:65" s="13" customFormat="1">
      <c r="B1573" s="168"/>
      <c r="D1573" s="151" t="s">
        <v>193</v>
      </c>
      <c r="E1573" s="169" t="s">
        <v>1</v>
      </c>
      <c r="F1573" s="170" t="s">
        <v>383</v>
      </c>
      <c r="H1573" s="169" t="s">
        <v>1</v>
      </c>
      <c r="I1573" s="171"/>
      <c r="L1573" s="168"/>
      <c r="M1573" s="172"/>
      <c r="T1573" s="173"/>
      <c r="AT1573" s="169" t="s">
        <v>193</v>
      </c>
      <c r="AU1573" s="169" t="s">
        <v>92</v>
      </c>
      <c r="AV1573" s="13" t="s">
        <v>84</v>
      </c>
      <c r="AW1573" s="13" t="s">
        <v>32</v>
      </c>
      <c r="AX1573" s="13" t="s">
        <v>76</v>
      </c>
      <c r="AY1573" s="169" t="s">
        <v>185</v>
      </c>
    </row>
    <row r="1574" spans="2:65" s="12" customFormat="1">
      <c r="B1574" s="150"/>
      <c r="D1574" s="151" t="s">
        <v>193</v>
      </c>
      <c r="E1574" s="152" t="s">
        <v>1</v>
      </c>
      <c r="F1574" s="153" t="s">
        <v>2139</v>
      </c>
      <c r="H1574" s="154">
        <v>141.07</v>
      </c>
      <c r="I1574" s="155"/>
      <c r="L1574" s="150"/>
      <c r="M1574" s="156"/>
      <c r="T1574" s="157"/>
      <c r="AT1574" s="152" t="s">
        <v>193</v>
      </c>
      <c r="AU1574" s="152" t="s">
        <v>92</v>
      </c>
      <c r="AV1574" s="12" t="s">
        <v>92</v>
      </c>
      <c r="AW1574" s="12" t="s">
        <v>32</v>
      </c>
      <c r="AX1574" s="12" t="s">
        <v>76</v>
      </c>
      <c r="AY1574" s="152" t="s">
        <v>185</v>
      </c>
    </row>
    <row r="1575" spans="2:65" s="12" customFormat="1">
      <c r="B1575" s="150"/>
      <c r="D1575" s="151" t="s">
        <v>193</v>
      </c>
      <c r="E1575" s="152" t="s">
        <v>1</v>
      </c>
      <c r="F1575" s="153" t="s">
        <v>2140</v>
      </c>
      <c r="H1575" s="154">
        <v>72.036000000000001</v>
      </c>
      <c r="I1575" s="155"/>
      <c r="L1575" s="150"/>
      <c r="M1575" s="156"/>
      <c r="T1575" s="157"/>
      <c r="AT1575" s="152" t="s">
        <v>193</v>
      </c>
      <c r="AU1575" s="152" t="s">
        <v>92</v>
      </c>
      <c r="AV1575" s="12" t="s">
        <v>92</v>
      </c>
      <c r="AW1575" s="12" t="s">
        <v>32</v>
      </c>
      <c r="AX1575" s="12" t="s">
        <v>76</v>
      </c>
      <c r="AY1575" s="152" t="s">
        <v>185</v>
      </c>
    </row>
    <row r="1576" spans="2:65" s="13" customFormat="1">
      <c r="B1576" s="168"/>
      <c r="D1576" s="151" t="s">
        <v>193</v>
      </c>
      <c r="E1576" s="169" t="s">
        <v>1</v>
      </c>
      <c r="F1576" s="170" t="s">
        <v>385</v>
      </c>
      <c r="H1576" s="169" t="s">
        <v>1</v>
      </c>
      <c r="I1576" s="171"/>
      <c r="L1576" s="168"/>
      <c r="M1576" s="172"/>
      <c r="T1576" s="173"/>
      <c r="AT1576" s="169" t="s">
        <v>193</v>
      </c>
      <c r="AU1576" s="169" t="s">
        <v>92</v>
      </c>
      <c r="AV1576" s="13" t="s">
        <v>84</v>
      </c>
      <c r="AW1576" s="13" t="s">
        <v>32</v>
      </c>
      <c r="AX1576" s="13" t="s">
        <v>76</v>
      </c>
      <c r="AY1576" s="169" t="s">
        <v>185</v>
      </c>
    </row>
    <row r="1577" spans="2:65" s="12" customFormat="1">
      <c r="B1577" s="150"/>
      <c r="D1577" s="151" t="s">
        <v>193</v>
      </c>
      <c r="E1577" s="152" t="s">
        <v>1</v>
      </c>
      <c r="F1577" s="153" t="s">
        <v>2141</v>
      </c>
      <c r="H1577" s="154">
        <v>140.35900000000001</v>
      </c>
      <c r="I1577" s="155"/>
      <c r="L1577" s="150"/>
      <c r="M1577" s="156"/>
      <c r="T1577" s="157"/>
      <c r="AT1577" s="152" t="s">
        <v>193</v>
      </c>
      <c r="AU1577" s="152" t="s">
        <v>92</v>
      </c>
      <c r="AV1577" s="12" t="s">
        <v>92</v>
      </c>
      <c r="AW1577" s="12" t="s">
        <v>32</v>
      </c>
      <c r="AX1577" s="12" t="s">
        <v>76</v>
      </c>
      <c r="AY1577" s="152" t="s">
        <v>185</v>
      </c>
    </row>
    <row r="1578" spans="2:65" s="12" customFormat="1">
      <c r="B1578" s="150"/>
      <c r="D1578" s="151" t="s">
        <v>193</v>
      </c>
      <c r="E1578" s="152" t="s">
        <v>1</v>
      </c>
      <c r="F1578" s="153" t="s">
        <v>2142</v>
      </c>
      <c r="H1578" s="154">
        <v>71.673000000000002</v>
      </c>
      <c r="I1578" s="155"/>
      <c r="L1578" s="150"/>
      <c r="M1578" s="156"/>
      <c r="T1578" s="157"/>
      <c r="AT1578" s="152" t="s">
        <v>193</v>
      </c>
      <c r="AU1578" s="152" t="s">
        <v>92</v>
      </c>
      <c r="AV1578" s="12" t="s">
        <v>92</v>
      </c>
      <c r="AW1578" s="12" t="s">
        <v>32</v>
      </c>
      <c r="AX1578" s="12" t="s">
        <v>76</v>
      </c>
      <c r="AY1578" s="152" t="s">
        <v>185</v>
      </c>
    </row>
    <row r="1579" spans="2:65" s="13" customFormat="1">
      <c r="B1579" s="168"/>
      <c r="D1579" s="151" t="s">
        <v>193</v>
      </c>
      <c r="E1579" s="169" t="s">
        <v>1</v>
      </c>
      <c r="F1579" s="170" t="s">
        <v>424</v>
      </c>
      <c r="H1579" s="169" t="s">
        <v>1</v>
      </c>
      <c r="I1579" s="171"/>
      <c r="L1579" s="168"/>
      <c r="M1579" s="172"/>
      <c r="T1579" s="173"/>
      <c r="AT1579" s="169" t="s">
        <v>193</v>
      </c>
      <c r="AU1579" s="169" t="s">
        <v>92</v>
      </c>
      <c r="AV1579" s="13" t="s">
        <v>84</v>
      </c>
      <c r="AW1579" s="13" t="s">
        <v>32</v>
      </c>
      <c r="AX1579" s="13" t="s">
        <v>76</v>
      </c>
      <c r="AY1579" s="169" t="s">
        <v>185</v>
      </c>
    </row>
    <row r="1580" spans="2:65" s="12" customFormat="1">
      <c r="B1580" s="150"/>
      <c r="D1580" s="151" t="s">
        <v>193</v>
      </c>
      <c r="E1580" s="152" t="s">
        <v>1</v>
      </c>
      <c r="F1580" s="153" t="s">
        <v>2143</v>
      </c>
      <c r="H1580" s="154">
        <v>20.99</v>
      </c>
      <c r="I1580" s="155"/>
      <c r="L1580" s="150"/>
      <c r="M1580" s="156"/>
      <c r="T1580" s="157"/>
      <c r="AT1580" s="152" t="s">
        <v>193</v>
      </c>
      <c r="AU1580" s="152" t="s">
        <v>92</v>
      </c>
      <c r="AV1580" s="12" t="s">
        <v>92</v>
      </c>
      <c r="AW1580" s="12" t="s">
        <v>32</v>
      </c>
      <c r="AX1580" s="12" t="s">
        <v>76</v>
      </c>
      <c r="AY1580" s="152" t="s">
        <v>185</v>
      </c>
    </row>
    <row r="1581" spans="2:65" s="12" customFormat="1">
      <c r="B1581" s="150"/>
      <c r="D1581" s="151" t="s">
        <v>193</v>
      </c>
      <c r="E1581" s="152" t="s">
        <v>1</v>
      </c>
      <c r="F1581" s="153" t="s">
        <v>2144</v>
      </c>
      <c r="H1581" s="154">
        <v>21.981000000000002</v>
      </c>
      <c r="I1581" s="155"/>
      <c r="L1581" s="150"/>
      <c r="M1581" s="156"/>
      <c r="T1581" s="157"/>
      <c r="AT1581" s="152" t="s">
        <v>193</v>
      </c>
      <c r="AU1581" s="152" t="s">
        <v>92</v>
      </c>
      <c r="AV1581" s="12" t="s">
        <v>92</v>
      </c>
      <c r="AW1581" s="12" t="s">
        <v>32</v>
      </c>
      <c r="AX1581" s="12" t="s">
        <v>76</v>
      </c>
      <c r="AY1581" s="152" t="s">
        <v>185</v>
      </c>
    </row>
    <row r="1582" spans="2:65" s="12" customFormat="1">
      <c r="B1582" s="150"/>
      <c r="D1582" s="151" t="s">
        <v>193</v>
      </c>
      <c r="E1582" s="152" t="s">
        <v>1</v>
      </c>
      <c r="F1582" s="153" t="s">
        <v>2145</v>
      </c>
      <c r="H1582" s="154">
        <v>21.565000000000001</v>
      </c>
      <c r="I1582" s="155"/>
      <c r="L1582" s="150"/>
      <c r="M1582" s="156"/>
      <c r="T1582" s="157"/>
      <c r="AT1582" s="152" t="s">
        <v>193</v>
      </c>
      <c r="AU1582" s="152" t="s">
        <v>92</v>
      </c>
      <c r="AV1582" s="12" t="s">
        <v>92</v>
      </c>
      <c r="AW1582" s="12" t="s">
        <v>32</v>
      </c>
      <c r="AX1582" s="12" t="s">
        <v>76</v>
      </c>
      <c r="AY1582" s="152" t="s">
        <v>185</v>
      </c>
    </row>
    <row r="1583" spans="2:65" s="12" customFormat="1">
      <c r="B1583" s="150"/>
      <c r="D1583" s="151" t="s">
        <v>193</v>
      </c>
      <c r="E1583" s="152" t="s">
        <v>1</v>
      </c>
      <c r="F1583" s="153" t="s">
        <v>2146</v>
      </c>
      <c r="H1583" s="154">
        <v>7.82</v>
      </c>
      <c r="I1583" s="155"/>
      <c r="L1583" s="150"/>
      <c r="M1583" s="156"/>
      <c r="T1583" s="157"/>
      <c r="AT1583" s="152" t="s">
        <v>193</v>
      </c>
      <c r="AU1583" s="152" t="s">
        <v>92</v>
      </c>
      <c r="AV1583" s="12" t="s">
        <v>92</v>
      </c>
      <c r="AW1583" s="12" t="s">
        <v>32</v>
      </c>
      <c r="AX1583" s="12" t="s">
        <v>76</v>
      </c>
      <c r="AY1583" s="152" t="s">
        <v>185</v>
      </c>
    </row>
    <row r="1584" spans="2:65" s="14" customFormat="1">
      <c r="B1584" s="174"/>
      <c r="D1584" s="151" t="s">
        <v>193</v>
      </c>
      <c r="E1584" s="175" t="s">
        <v>1</v>
      </c>
      <c r="F1584" s="176" t="s">
        <v>265</v>
      </c>
      <c r="H1584" s="177">
        <v>497.49400000000003</v>
      </c>
      <c r="I1584" s="178"/>
      <c r="L1584" s="174"/>
      <c r="M1584" s="179"/>
      <c r="T1584" s="180"/>
      <c r="AT1584" s="175" t="s">
        <v>193</v>
      </c>
      <c r="AU1584" s="175" t="s">
        <v>92</v>
      </c>
      <c r="AV1584" s="14" t="s">
        <v>191</v>
      </c>
      <c r="AW1584" s="14" t="s">
        <v>32</v>
      </c>
      <c r="AX1584" s="14" t="s">
        <v>84</v>
      </c>
      <c r="AY1584" s="175" t="s">
        <v>185</v>
      </c>
    </row>
    <row r="1585" spans="2:65" s="1" customFormat="1" ht="33" customHeight="1">
      <c r="B1585" s="136"/>
      <c r="C1585" s="137" t="s">
        <v>2147</v>
      </c>
      <c r="D1585" s="137" t="s">
        <v>187</v>
      </c>
      <c r="E1585" s="138" t="s">
        <v>2148</v>
      </c>
      <c r="F1585" s="139" t="s">
        <v>2149</v>
      </c>
      <c r="G1585" s="140" t="s">
        <v>190</v>
      </c>
      <c r="H1585" s="141">
        <v>13.452999999999999</v>
      </c>
      <c r="I1585" s="142"/>
      <c r="J1585" s="143">
        <f>ROUND(I1585*H1585,2)</f>
        <v>0</v>
      </c>
      <c r="K1585" s="139" t="s">
        <v>198</v>
      </c>
      <c r="L1585" s="32"/>
      <c r="M1585" s="144" t="s">
        <v>1</v>
      </c>
      <c r="N1585" s="145" t="s">
        <v>42</v>
      </c>
      <c r="P1585" s="146">
        <f>O1585*H1585</f>
        <v>0</v>
      </c>
      <c r="Q1585" s="146">
        <v>4.5710000000000001E-2</v>
      </c>
      <c r="R1585" s="146">
        <f>Q1585*H1585</f>
        <v>0.61493662999999998</v>
      </c>
      <c r="S1585" s="146">
        <v>0</v>
      </c>
      <c r="T1585" s="147">
        <f>S1585*H1585</f>
        <v>0</v>
      </c>
      <c r="AR1585" s="148" t="s">
        <v>289</v>
      </c>
      <c r="AT1585" s="148" t="s">
        <v>187</v>
      </c>
      <c r="AU1585" s="148" t="s">
        <v>92</v>
      </c>
      <c r="AY1585" s="17" t="s">
        <v>185</v>
      </c>
      <c r="BE1585" s="149">
        <f>IF(N1585="základní",J1585,0)</f>
        <v>0</v>
      </c>
      <c r="BF1585" s="149">
        <f>IF(N1585="snížená",J1585,0)</f>
        <v>0</v>
      </c>
      <c r="BG1585" s="149">
        <f>IF(N1585="zákl. přenesená",J1585,0)</f>
        <v>0</v>
      </c>
      <c r="BH1585" s="149">
        <f>IF(N1585="sníž. přenesená",J1585,0)</f>
        <v>0</v>
      </c>
      <c r="BI1585" s="149">
        <f>IF(N1585="nulová",J1585,0)</f>
        <v>0</v>
      </c>
      <c r="BJ1585" s="17" t="s">
        <v>92</v>
      </c>
      <c r="BK1585" s="149">
        <f>ROUND(I1585*H1585,2)</f>
        <v>0</v>
      </c>
      <c r="BL1585" s="17" t="s">
        <v>289</v>
      </c>
      <c r="BM1585" s="148" t="s">
        <v>2150</v>
      </c>
    </row>
    <row r="1586" spans="2:65" s="13" customFormat="1">
      <c r="B1586" s="168"/>
      <c r="D1586" s="151" t="s">
        <v>193</v>
      </c>
      <c r="E1586" s="169" t="s">
        <v>1</v>
      </c>
      <c r="F1586" s="170" t="s">
        <v>424</v>
      </c>
      <c r="H1586" s="169" t="s">
        <v>1</v>
      </c>
      <c r="I1586" s="171"/>
      <c r="L1586" s="168"/>
      <c r="M1586" s="172"/>
      <c r="T1586" s="173"/>
      <c r="AT1586" s="169" t="s">
        <v>193</v>
      </c>
      <c r="AU1586" s="169" t="s">
        <v>92</v>
      </c>
      <c r="AV1586" s="13" t="s">
        <v>84</v>
      </c>
      <c r="AW1586" s="13" t="s">
        <v>32</v>
      </c>
      <c r="AX1586" s="13" t="s">
        <v>76</v>
      </c>
      <c r="AY1586" s="169" t="s">
        <v>185</v>
      </c>
    </row>
    <row r="1587" spans="2:65" s="12" customFormat="1">
      <c r="B1587" s="150"/>
      <c r="D1587" s="151" t="s">
        <v>193</v>
      </c>
      <c r="E1587" s="152" t="s">
        <v>1</v>
      </c>
      <c r="F1587" s="153" t="s">
        <v>2151</v>
      </c>
      <c r="H1587" s="154">
        <v>13.452999999999999</v>
      </c>
      <c r="I1587" s="155"/>
      <c r="L1587" s="150"/>
      <c r="M1587" s="156"/>
      <c r="T1587" s="157"/>
      <c r="AT1587" s="152" t="s">
        <v>193</v>
      </c>
      <c r="AU1587" s="152" t="s">
        <v>92</v>
      </c>
      <c r="AV1587" s="12" t="s">
        <v>92</v>
      </c>
      <c r="AW1587" s="12" t="s">
        <v>32</v>
      </c>
      <c r="AX1587" s="12" t="s">
        <v>84</v>
      </c>
      <c r="AY1587" s="152" t="s">
        <v>185</v>
      </c>
    </row>
    <row r="1588" spans="2:65" s="1" customFormat="1" ht="44.25" customHeight="1">
      <c r="B1588" s="136"/>
      <c r="C1588" s="137" t="s">
        <v>2152</v>
      </c>
      <c r="D1588" s="137" t="s">
        <v>187</v>
      </c>
      <c r="E1588" s="138" t="s">
        <v>2153</v>
      </c>
      <c r="F1588" s="139" t="s">
        <v>2154</v>
      </c>
      <c r="G1588" s="140" t="s">
        <v>190</v>
      </c>
      <c r="H1588" s="141">
        <v>108.36</v>
      </c>
      <c r="I1588" s="142"/>
      <c r="J1588" s="143">
        <f>ROUND(I1588*H1588,2)</f>
        <v>0</v>
      </c>
      <c r="K1588" s="139" t="s">
        <v>1</v>
      </c>
      <c r="L1588" s="32"/>
      <c r="M1588" s="144" t="s">
        <v>1</v>
      </c>
      <c r="N1588" s="145" t="s">
        <v>42</v>
      </c>
      <c r="P1588" s="146">
        <f>O1588*H1588</f>
        <v>0</v>
      </c>
      <c r="Q1588" s="146">
        <v>4.5710000000000001E-2</v>
      </c>
      <c r="R1588" s="146">
        <f>Q1588*H1588</f>
        <v>4.9531356000000004</v>
      </c>
      <c r="S1588" s="146">
        <v>0</v>
      </c>
      <c r="T1588" s="147">
        <f>S1588*H1588</f>
        <v>0</v>
      </c>
      <c r="AR1588" s="148" t="s">
        <v>289</v>
      </c>
      <c r="AT1588" s="148" t="s">
        <v>187</v>
      </c>
      <c r="AU1588" s="148" t="s">
        <v>92</v>
      </c>
      <c r="AY1588" s="17" t="s">
        <v>185</v>
      </c>
      <c r="BE1588" s="149">
        <f>IF(N1588="základní",J1588,0)</f>
        <v>0</v>
      </c>
      <c r="BF1588" s="149">
        <f>IF(N1588="snížená",J1588,0)</f>
        <v>0</v>
      </c>
      <c r="BG1588" s="149">
        <f>IF(N1588="zákl. přenesená",J1588,0)</f>
        <v>0</v>
      </c>
      <c r="BH1588" s="149">
        <f>IF(N1588="sníž. přenesená",J1588,0)</f>
        <v>0</v>
      </c>
      <c r="BI1588" s="149">
        <f>IF(N1588="nulová",J1588,0)</f>
        <v>0</v>
      </c>
      <c r="BJ1588" s="17" t="s">
        <v>92</v>
      </c>
      <c r="BK1588" s="149">
        <f>ROUND(I1588*H1588,2)</f>
        <v>0</v>
      </c>
      <c r="BL1588" s="17" t="s">
        <v>289</v>
      </c>
      <c r="BM1588" s="148" t="s">
        <v>2155</v>
      </c>
    </row>
    <row r="1589" spans="2:65" s="13" customFormat="1">
      <c r="B1589" s="168"/>
      <c r="D1589" s="151" t="s">
        <v>193</v>
      </c>
      <c r="E1589" s="169" t="s">
        <v>1</v>
      </c>
      <c r="F1589" s="170" t="s">
        <v>2156</v>
      </c>
      <c r="H1589" s="169" t="s">
        <v>1</v>
      </c>
      <c r="I1589" s="171"/>
      <c r="L1589" s="168"/>
      <c r="M1589" s="172"/>
      <c r="T1589" s="173"/>
      <c r="AT1589" s="169" t="s">
        <v>193</v>
      </c>
      <c r="AU1589" s="169" t="s">
        <v>92</v>
      </c>
      <c r="AV1589" s="13" t="s">
        <v>84</v>
      </c>
      <c r="AW1589" s="13" t="s">
        <v>32</v>
      </c>
      <c r="AX1589" s="13" t="s">
        <v>76</v>
      </c>
      <c r="AY1589" s="169" t="s">
        <v>185</v>
      </c>
    </row>
    <row r="1590" spans="2:65" s="13" customFormat="1">
      <c r="B1590" s="168"/>
      <c r="D1590" s="151" t="s">
        <v>193</v>
      </c>
      <c r="E1590" s="169" t="s">
        <v>1</v>
      </c>
      <c r="F1590" s="170" t="s">
        <v>383</v>
      </c>
      <c r="H1590" s="169" t="s">
        <v>1</v>
      </c>
      <c r="I1590" s="171"/>
      <c r="L1590" s="168"/>
      <c r="M1590" s="172"/>
      <c r="T1590" s="173"/>
      <c r="AT1590" s="169" t="s">
        <v>193</v>
      </c>
      <c r="AU1590" s="169" t="s">
        <v>92</v>
      </c>
      <c r="AV1590" s="13" t="s">
        <v>84</v>
      </c>
      <c r="AW1590" s="13" t="s">
        <v>32</v>
      </c>
      <c r="AX1590" s="13" t="s">
        <v>76</v>
      </c>
      <c r="AY1590" s="169" t="s">
        <v>185</v>
      </c>
    </row>
    <row r="1591" spans="2:65" s="12" customFormat="1">
      <c r="B1591" s="150"/>
      <c r="D1591" s="151" t="s">
        <v>193</v>
      </c>
      <c r="E1591" s="152" t="s">
        <v>1</v>
      </c>
      <c r="F1591" s="153" t="s">
        <v>2157</v>
      </c>
      <c r="H1591" s="154">
        <v>35.777999999999999</v>
      </c>
      <c r="I1591" s="155"/>
      <c r="L1591" s="150"/>
      <c r="M1591" s="156"/>
      <c r="T1591" s="157"/>
      <c r="AT1591" s="152" t="s">
        <v>193</v>
      </c>
      <c r="AU1591" s="152" t="s">
        <v>92</v>
      </c>
      <c r="AV1591" s="12" t="s">
        <v>92</v>
      </c>
      <c r="AW1591" s="12" t="s">
        <v>32</v>
      </c>
      <c r="AX1591" s="12" t="s">
        <v>76</v>
      </c>
      <c r="AY1591" s="152" t="s">
        <v>185</v>
      </c>
    </row>
    <row r="1592" spans="2:65" s="13" customFormat="1">
      <c r="B1592" s="168"/>
      <c r="D1592" s="151" t="s">
        <v>193</v>
      </c>
      <c r="E1592" s="169" t="s">
        <v>1</v>
      </c>
      <c r="F1592" s="170" t="s">
        <v>385</v>
      </c>
      <c r="H1592" s="169" t="s">
        <v>1</v>
      </c>
      <c r="I1592" s="171"/>
      <c r="L1592" s="168"/>
      <c r="M1592" s="172"/>
      <c r="T1592" s="173"/>
      <c r="AT1592" s="169" t="s">
        <v>193</v>
      </c>
      <c r="AU1592" s="169" t="s">
        <v>92</v>
      </c>
      <c r="AV1592" s="13" t="s">
        <v>84</v>
      </c>
      <c r="AW1592" s="13" t="s">
        <v>32</v>
      </c>
      <c r="AX1592" s="13" t="s">
        <v>76</v>
      </c>
      <c r="AY1592" s="169" t="s">
        <v>185</v>
      </c>
    </row>
    <row r="1593" spans="2:65" s="12" customFormat="1">
      <c r="B1593" s="150"/>
      <c r="D1593" s="151" t="s">
        <v>193</v>
      </c>
      <c r="E1593" s="152" t="s">
        <v>1</v>
      </c>
      <c r="F1593" s="153" t="s">
        <v>2158</v>
      </c>
      <c r="H1593" s="154">
        <v>35.593000000000004</v>
      </c>
      <c r="I1593" s="155"/>
      <c r="L1593" s="150"/>
      <c r="M1593" s="156"/>
      <c r="T1593" s="157"/>
      <c r="AT1593" s="152" t="s">
        <v>193</v>
      </c>
      <c r="AU1593" s="152" t="s">
        <v>92</v>
      </c>
      <c r="AV1593" s="12" t="s">
        <v>92</v>
      </c>
      <c r="AW1593" s="12" t="s">
        <v>32</v>
      </c>
      <c r="AX1593" s="12" t="s">
        <v>76</v>
      </c>
      <c r="AY1593" s="152" t="s">
        <v>185</v>
      </c>
    </row>
    <row r="1594" spans="2:65" s="13" customFormat="1">
      <c r="B1594" s="168"/>
      <c r="D1594" s="151" t="s">
        <v>193</v>
      </c>
      <c r="E1594" s="169" t="s">
        <v>1</v>
      </c>
      <c r="F1594" s="170" t="s">
        <v>424</v>
      </c>
      <c r="H1594" s="169" t="s">
        <v>1</v>
      </c>
      <c r="I1594" s="171"/>
      <c r="L1594" s="168"/>
      <c r="M1594" s="172"/>
      <c r="T1594" s="173"/>
      <c r="AT1594" s="169" t="s">
        <v>193</v>
      </c>
      <c r="AU1594" s="169" t="s">
        <v>92</v>
      </c>
      <c r="AV1594" s="13" t="s">
        <v>84</v>
      </c>
      <c r="AW1594" s="13" t="s">
        <v>32</v>
      </c>
      <c r="AX1594" s="13" t="s">
        <v>76</v>
      </c>
      <c r="AY1594" s="169" t="s">
        <v>185</v>
      </c>
    </row>
    <row r="1595" spans="2:65" s="12" customFormat="1">
      <c r="B1595" s="150"/>
      <c r="D1595" s="151" t="s">
        <v>193</v>
      </c>
      <c r="E1595" s="152" t="s">
        <v>1</v>
      </c>
      <c r="F1595" s="153" t="s">
        <v>2159</v>
      </c>
      <c r="H1595" s="154">
        <v>36.988999999999997</v>
      </c>
      <c r="I1595" s="155"/>
      <c r="L1595" s="150"/>
      <c r="M1595" s="156"/>
      <c r="T1595" s="157"/>
      <c r="AT1595" s="152" t="s">
        <v>193</v>
      </c>
      <c r="AU1595" s="152" t="s">
        <v>92</v>
      </c>
      <c r="AV1595" s="12" t="s">
        <v>92</v>
      </c>
      <c r="AW1595" s="12" t="s">
        <v>32</v>
      </c>
      <c r="AX1595" s="12" t="s">
        <v>76</v>
      </c>
      <c r="AY1595" s="152" t="s">
        <v>185</v>
      </c>
    </row>
    <row r="1596" spans="2:65" s="14" customFormat="1">
      <c r="B1596" s="174"/>
      <c r="D1596" s="151" t="s">
        <v>193</v>
      </c>
      <c r="E1596" s="175" t="s">
        <v>1</v>
      </c>
      <c r="F1596" s="176" t="s">
        <v>265</v>
      </c>
      <c r="H1596" s="177">
        <v>108.36</v>
      </c>
      <c r="I1596" s="178"/>
      <c r="L1596" s="174"/>
      <c r="M1596" s="179"/>
      <c r="T1596" s="180"/>
      <c r="AT1596" s="175" t="s">
        <v>193</v>
      </c>
      <c r="AU1596" s="175" t="s">
        <v>92</v>
      </c>
      <c r="AV1596" s="14" t="s">
        <v>191</v>
      </c>
      <c r="AW1596" s="14" t="s">
        <v>32</v>
      </c>
      <c r="AX1596" s="14" t="s">
        <v>84</v>
      </c>
      <c r="AY1596" s="175" t="s">
        <v>185</v>
      </c>
    </row>
    <row r="1597" spans="2:65" s="1" customFormat="1" ht="44.25" customHeight="1">
      <c r="B1597" s="136"/>
      <c r="C1597" s="137" t="s">
        <v>2160</v>
      </c>
      <c r="D1597" s="137" t="s">
        <v>187</v>
      </c>
      <c r="E1597" s="138" t="s">
        <v>2161</v>
      </c>
      <c r="F1597" s="139" t="s">
        <v>2162</v>
      </c>
      <c r="G1597" s="140" t="s">
        <v>190</v>
      </c>
      <c r="H1597" s="141">
        <v>151.83799999999999</v>
      </c>
      <c r="I1597" s="142"/>
      <c r="J1597" s="143">
        <f>ROUND(I1597*H1597,2)</f>
        <v>0</v>
      </c>
      <c r="K1597" s="139" t="s">
        <v>1</v>
      </c>
      <c r="L1597" s="32"/>
      <c r="M1597" s="144" t="s">
        <v>1</v>
      </c>
      <c r="N1597" s="145" t="s">
        <v>42</v>
      </c>
      <c r="P1597" s="146">
        <f>O1597*H1597</f>
        <v>0</v>
      </c>
      <c r="Q1597" s="146">
        <v>4.5030000000000001E-2</v>
      </c>
      <c r="R1597" s="146">
        <f>Q1597*H1597</f>
        <v>6.8372651399999995</v>
      </c>
      <c r="S1597" s="146">
        <v>0</v>
      </c>
      <c r="T1597" s="147">
        <f>S1597*H1597</f>
        <v>0</v>
      </c>
      <c r="AR1597" s="148" t="s">
        <v>289</v>
      </c>
      <c r="AT1597" s="148" t="s">
        <v>187</v>
      </c>
      <c r="AU1597" s="148" t="s">
        <v>92</v>
      </c>
      <c r="AY1597" s="17" t="s">
        <v>185</v>
      </c>
      <c r="BE1597" s="149">
        <f>IF(N1597="základní",J1597,0)</f>
        <v>0</v>
      </c>
      <c r="BF1597" s="149">
        <f>IF(N1597="snížená",J1597,0)</f>
        <v>0</v>
      </c>
      <c r="BG1597" s="149">
        <f>IF(N1597="zákl. přenesená",J1597,0)</f>
        <v>0</v>
      </c>
      <c r="BH1597" s="149">
        <f>IF(N1597="sníž. přenesená",J1597,0)</f>
        <v>0</v>
      </c>
      <c r="BI1597" s="149">
        <f>IF(N1597="nulová",J1597,0)</f>
        <v>0</v>
      </c>
      <c r="BJ1597" s="17" t="s">
        <v>92</v>
      </c>
      <c r="BK1597" s="149">
        <f>ROUND(I1597*H1597,2)</f>
        <v>0</v>
      </c>
      <c r="BL1597" s="17" t="s">
        <v>289</v>
      </c>
      <c r="BM1597" s="148" t="s">
        <v>2163</v>
      </c>
    </row>
    <row r="1598" spans="2:65" s="13" customFormat="1">
      <c r="B1598" s="168"/>
      <c r="D1598" s="151" t="s">
        <v>193</v>
      </c>
      <c r="E1598" s="169" t="s">
        <v>1</v>
      </c>
      <c r="F1598" s="170" t="s">
        <v>383</v>
      </c>
      <c r="H1598" s="169" t="s">
        <v>1</v>
      </c>
      <c r="I1598" s="171"/>
      <c r="L1598" s="168"/>
      <c r="M1598" s="172"/>
      <c r="T1598" s="173"/>
      <c r="AT1598" s="169" t="s">
        <v>193</v>
      </c>
      <c r="AU1598" s="169" t="s">
        <v>92</v>
      </c>
      <c r="AV1598" s="13" t="s">
        <v>84</v>
      </c>
      <c r="AW1598" s="13" t="s">
        <v>32</v>
      </c>
      <c r="AX1598" s="13" t="s">
        <v>76</v>
      </c>
      <c r="AY1598" s="169" t="s">
        <v>185</v>
      </c>
    </row>
    <row r="1599" spans="2:65" s="12" customFormat="1">
      <c r="B1599" s="150"/>
      <c r="D1599" s="151" t="s">
        <v>193</v>
      </c>
      <c r="E1599" s="152" t="s">
        <v>1</v>
      </c>
      <c r="F1599" s="153" t="s">
        <v>2164</v>
      </c>
      <c r="H1599" s="154">
        <v>52.165999999999997</v>
      </c>
      <c r="I1599" s="155"/>
      <c r="L1599" s="150"/>
      <c r="M1599" s="156"/>
      <c r="T1599" s="157"/>
      <c r="AT1599" s="152" t="s">
        <v>193</v>
      </c>
      <c r="AU1599" s="152" t="s">
        <v>92</v>
      </c>
      <c r="AV1599" s="12" t="s">
        <v>92</v>
      </c>
      <c r="AW1599" s="12" t="s">
        <v>32</v>
      </c>
      <c r="AX1599" s="12" t="s">
        <v>76</v>
      </c>
      <c r="AY1599" s="152" t="s">
        <v>185</v>
      </c>
    </row>
    <row r="1600" spans="2:65" s="13" customFormat="1">
      <c r="B1600" s="168"/>
      <c r="D1600" s="151" t="s">
        <v>193</v>
      </c>
      <c r="E1600" s="169" t="s">
        <v>1</v>
      </c>
      <c r="F1600" s="170" t="s">
        <v>385</v>
      </c>
      <c r="H1600" s="169" t="s">
        <v>1</v>
      </c>
      <c r="I1600" s="171"/>
      <c r="L1600" s="168"/>
      <c r="M1600" s="172"/>
      <c r="T1600" s="173"/>
      <c r="AT1600" s="169" t="s">
        <v>193</v>
      </c>
      <c r="AU1600" s="169" t="s">
        <v>92</v>
      </c>
      <c r="AV1600" s="13" t="s">
        <v>84</v>
      </c>
      <c r="AW1600" s="13" t="s">
        <v>32</v>
      </c>
      <c r="AX1600" s="13" t="s">
        <v>76</v>
      </c>
      <c r="AY1600" s="169" t="s">
        <v>185</v>
      </c>
    </row>
    <row r="1601" spans="2:65" s="12" customFormat="1">
      <c r="B1601" s="150"/>
      <c r="D1601" s="151" t="s">
        <v>193</v>
      </c>
      <c r="E1601" s="152" t="s">
        <v>1</v>
      </c>
      <c r="F1601" s="153" t="s">
        <v>2165</v>
      </c>
      <c r="H1601" s="154">
        <v>51.902999999999999</v>
      </c>
      <c r="I1601" s="155"/>
      <c r="L1601" s="150"/>
      <c r="M1601" s="156"/>
      <c r="T1601" s="157"/>
      <c r="AT1601" s="152" t="s">
        <v>193</v>
      </c>
      <c r="AU1601" s="152" t="s">
        <v>92</v>
      </c>
      <c r="AV1601" s="12" t="s">
        <v>92</v>
      </c>
      <c r="AW1601" s="12" t="s">
        <v>32</v>
      </c>
      <c r="AX1601" s="12" t="s">
        <v>76</v>
      </c>
      <c r="AY1601" s="152" t="s">
        <v>185</v>
      </c>
    </row>
    <row r="1602" spans="2:65" s="13" customFormat="1">
      <c r="B1602" s="168"/>
      <c r="D1602" s="151" t="s">
        <v>193</v>
      </c>
      <c r="E1602" s="169" t="s">
        <v>1</v>
      </c>
      <c r="F1602" s="170" t="s">
        <v>424</v>
      </c>
      <c r="H1602" s="169" t="s">
        <v>1</v>
      </c>
      <c r="I1602" s="171"/>
      <c r="L1602" s="168"/>
      <c r="M1602" s="172"/>
      <c r="T1602" s="173"/>
      <c r="AT1602" s="169" t="s">
        <v>193</v>
      </c>
      <c r="AU1602" s="169" t="s">
        <v>92</v>
      </c>
      <c r="AV1602" s="13" t="s">
        <v>84</v>
      </c>
      <c r="AW1602" s="13" t="s">
        <v>32</v>
      </c>
      <c r="AX1602" s="13" t="s">
        <v>76</v>
      </c>
      <c r="AY1602" s="169" t="s">
        <v>185</v>
      </c>
    </row>
    <row r="1603" spans="2:65" s="12" customFormat="1">
      <c r="B1603" s="150"/>
      <c r="D1603" s="151" t="s">
        <v>193</v>
      </c>
      <c r="E1603" s="152" t="s">
        <v>1</v>
      </c>
      <c r="F1603" s="153" t="s">
        <v>2166</v>
      </c>
      <c r="H1603" s="154">
        <v>23.423999999999999</v>
      </c>
      <c r="I1603" s="155"/>
      <c r="L1603" s="150"/>
      <c r="M1603" s="156"/>
      <c r="T1603" s="157"/>
      <c r="AT1603" s="152" t="s">
        <v>193</v>
      </c>
      <c r="AU1603" s="152" t="s">
        <v>92</v>
      </c>
      <c r="AV1603" s="12" t="s">
        <v>92</v>
      </c>
      <c r="AW1603" s="12" t="s">
        <v>32</v>
      </c>
      <c r="AX1603" s="12" t="s">
        <v>76</v>
      </c>
      <c r="AY1603" s="152" t="s">
        <v>185</v>
      </c>
    </row>
    <row r="1604" spans="2:65" s="12" customFormat="1">
      <c r="B1604" s="150"/>
      <c r="D1604" s="151" t="s">
        <v>193</v>
      </c>
      <c r="E1604" s="152" t="s">
        <v>1</v>
      </c>
      <c r="F1604" s="153" t="s">
        <v>2167</v>
      </c>
      <c r="H1604" s="154">
        <v>3.66</v>
      </c>
      <c r="I1604" s="155"/>
      <c r="L1604" s="150"/>
      <c r="M1604" s="156"/>
      <c r="T1604" s="157"/>
      <c r="AT1604" s="152" t="s">
        <v>193</v>
      </c>
      <c r="AU1604" s="152" t="s">
        <v>92</v>
      </c>
      <c r="AV1604" s="12" t="s">
        <v>92</v>
      </c>
      <c r="AW1604" s="12" t="s">
        <v>32</v>
      </c>
      <c r="AX1604" s="12" t="s">
        <v>76</v>
      </c>
      <c r="AY1604" s="152" t="s">
        <v>185</v>
      </c>
    </row>
    <row r="1605" spans="2:65" s="12" customFormat="1">
      <c r="B1605" s="150"/>
      <c r="D1605" s="151" t="s">
        <v>193</v>
      </c>
      <c r="E1605" s="152" t="s">
        <v>1</v>
      </c>
      <c r="F1605" s="153" t="s">
        <v>2168</v>
      </c>
      <c r="H1605" s="154">
        <v>20.684999999999999</v>
      </c>
      <c r="I1605" s="155"/>
      <c r="L1605" s="150"/>
      <c r="M1605" s="156"/>
      <c r="T1605" s="157"/>
      <c r="AT1605" s="152" t="s">
        <v>193</v>
      </c>
      <c r="AU1605" s="152" t="s">
        <v>92</v>
      </c>
      <c r="AV1605" s="12" t="s">
        <v>92</v>
      </c>
      <c r="AW1605" s="12" t="s">
        <v>32</v>
      </c>
      <c r="AX1605" s="12" t="s">
        <v>76</v>
      </c>
      <c r="AY1605" s="152" t="s">
        <v>185</v>
      </c>
    </row>
    <row r="1606" spans="2:65" s="14" customFormat="1">
      <c r="B1606" s="174"/>
      <c r="D1606" s="151" t="s">
        <v>193</v>
      </c>
      <c r="E1606" s="175" t="s">
        <v>1</v>
      </c>
      <c r="F1606" s="176" t="s">
        <v>265</v>
      </c>
      <c r="H1606" s="177">
        <v>151.83799999999999</v>
      </c>
      <c r="I1606" s="178"/>
      <c r="L1606" s="174"/>
      <c r="M1606" s="179"/>
      <c r="T1606" s="180"/>
      <c r="AT1606" s="175" t="s">
        <v>193</v>
      </c>
      <c r="AU1606" s="175" t="s">
        <v>92</v>
      </c>
      <c r="AV1606" s="14" t="s">
        <v>191</v>
      </c>
      <c r="AW1606" s="14" t="s">
        <v>32</v>
      </c>
      <c r="AX1606" s="14" t="s">
        <v>84</v>
      </c>
      <c r="AY1606" s="175" t="s">
        <v>185</v>
      </c>
    </row>
    <row r="1607" spans="2:65" s="1" customFormat="1" ht="37.9" customHeight="1">
      <c r="B1607" s="136"/>
      <c r="C1607" s="137" t="s">
        <v>2169</v>
      </c>
      <c r="D1607" s="137" t="s">
        <v>187</v>
      </c>
      <c r="E1607" s="138" t="s">
        <v>2170</v>
      </c>
      <c r="F1607" s="139" t="s">
        <v>2171</v>
      </c>
      <c r="G1607" s="140" t="s">
        <v>190</v>
      </c>
      <c r="H1607" s="141">
        <v>65.340999999999994</v>
      </c>
      <c r="I1607" s="142"/>
      <c r="J1607" s="143">
        <f>ROUND(I1607*H1607,2)</f>
        <v>0</v>
      </c>
      <c r="K1607" s="139" t="s">
        <v>198</v>
      </c>
      <c r="L1607" s="32"/>
      <c r="M1607" s="144" t="s">
        <v>1</v>
      </c>
      <c r="N1607" s="145" t="s">
        <v>42</v>
      </c>
      <c r="P1607" s="146">
        <f>O1607*H1607</f>
        <v>0</v>
      </c>
      <c r="Q1607" s="146">
        <v>5.3760000000000002E-2</v>
      </c>
      <c r="R1607" s="146">
        <f>Q1607*H1607</f>
        <v>3.5127321599999997</v>
      </c>
      <c r="S1607" s="146">
        <v>0</v>
      </c>
      <c r="T1607" s="147">
        <f>S1607*H1607</f>
        <v>0</v>
      </c>
      <c r="AR1607" s="148" t="s">
        <v>289</v>
      </c>
      <c r="AT1607" s="148" t="s">
        <v>187</v>
      </c>
      <c r="AU1607" s="148" t="s">
        <v>92</v>
      </c>
      <c r="AY1607" s="17" t="s">
        <v>185</v>
      </c>
      <c r="BE1607" s="149">
        <f>IF(N1607="základní",J1607,0)</f>
        <v>0</v>
      </c>
      <c r="BF1607" s="149">
        <f>IF(N1607="snížená",J1607,0)</f>
        <v>0</v>
      </c>
      <c r="BG1607" s="149">
        <f>IF(N1607="zákl. přenesená",J1607,0)</f>
        <v>0</v>
      </c>
      <c r="BH1607" s="149">
        <f>IF(N1607="sníž. přenesená",J1607,0)</f>
        <v>0</v>
      </c>
      <c r="BI1607" s="149">
        <f>IF(N1607="nulová",J1607,0)</f>
        <v>0</v>
      </c>
      <c r="BJ1607" s="17" t="s">
        <v>92</v>
      </c>
      <c r="BK1607" s="149">
        <f>ROUND(I1607*H1607,2)</f>
        <v>0</v>
      </c>
      <c r="BL1607" s="17" t="s">
        <v>289</v>
      </c>
      <c r="BM1607" s="148" t="s">
        <v>2172</v>
      </c>
    </row>
    <row r="1608" spans="2:65" s="13" customFormat="1">
      <c r="B1608" s="168"/>
      <c r="D1608" s="151" t="s">
        <v>193</v>
      </c>
      <c r="E1608" s="169" t="s">
        <v>1</v>
      </c>
      <c r="F1608" s="170" t="s">
        <v>383</v>
      </c>
      <c r="H1608" s="169" t="s">
        <v>1</v>
      </c>
      <c r="I1608" s="171"/>
      <c r="L1608" s="168"/>
      <c r="M1608" s="172"/>
      <c r="T1608" s="173"/>
      <c r="AT1608" s="169" t="s">
        <v>193</v>
      </c>
      <c r="AU1608" s="169" t="s">
        <v>92</v>
      </c>
      <c r="AV1608" s="13" t="s">
        <v>84</v>
      </c>
      <c r="AW1608" s="13" t="s">
        <v>32</v>
      </c>
      <c r="AX1608" s="13" t="s">
        <v>76</v>
      </c>
      <c r="AY1608" s="169" t="s">
        <v>185</v>
      </c>
    </row>
    <row r="1609" spans="2:65" s="12" customFormat="1">
      <c r="B1609" s="150"/>
      <c r="D1609" s="151" t="s">
        <v>193</v>
      </c>
      <c r="E1609" s="152" t="s">
        <v>1</v>
      </c>
      <c r="F1609" s="153" t="s">
        <v>2173</v>
      </c>
      <c r="H1609" s="154">
        <v>32.753</v>
      </c>
      <c r="I1609" s="155"/>
      <c r="L1609" s="150"/>
      <c r="M1609" s="156"/>
      <c r="T1609" s="157"/>
      <c r="AT1609" s="152" t="s">
        <v>193</v>
      </c>
      <c r="AU1609" s="152" t="s">
        <v>92</v>
      </c>
      <c r="AV1609" s="12" t="s">
        <v>92</v>
      </c>
      <c r="AW1609" s="12" t="s">
        <v>32</v>
      </c>
      <c r="AX1609" s="12" t="s">
        <v>76</v>
      </c>
      <c r="AY1609" s="152" t="s">
        <v>185</v>
      </c>
    </row>
    <row r="1610" spans="2:65" s="13" customFormat="1">
      <c r="B1610" s="168"/>
      <c r="D1610" s="151" t="s">
        <v>193</v>
      </c>
      <c r="E1610" s="169" t="s">
        <v>1</v>
      </c>
      <c r="F1610" s="170" t="s">
        <v>385</v>
      </c>
      <c r="H1610" s="169" t="s">
        <v>1</v>
      </c>
      <c r="I1610" s="171"/>
      <c r="L1610" s="168"/>
      <c r="M1610" s="172"/>
      <c r="T1610" s="173"/>
      <c r="AT1610" s="169" t="s">
        <v>193</v>
      </c>
      <c r="AU1610" s="169" t="s">
        <v>92</v>
      </c>
      <c r="AV1610" s="13" t="s">
        <v>84</v>
      </c>
      <c r="AW1610" s="13" t="s">
        <v>32</v>
      </c>
      <c r="AX1610" s="13" t="s">
        <v>76</v>
      </c>
      <c r="AY1610" s="169" t="s">
        <v>185</v>
      </c>
    </row>
    <row r="1611" spans="2:65" s="12" customFormat="1">
      <c r="B1611" s="150"/>
      <c r="D1611" s="151" t="s">
        <v>193</v>
      </c>
      <c r="E1611" s="152" t="s">
        <v>1</v>
      </c>
      <c r="F1611" s="153" t="s">
        <v>2174</v>
      </c>
      <c r="H1611" s="154">
        <v>32.588000000000001</v>
      </c>
      <c r="I1611" s="155"/>
      <c r="L1611" s="150"/>
      <c r="M1611" s="156"/>
      <c r="T1611" s="157"/>
      <c r="AT1611" s="152" t="s">
        <v>193</v>
      </c>
      <c r="AU1611" s="152" t="s">
        <v>92</v>
      </c>
      <c r="AV1611" s="12" t="s">
        <v>92</v>
      </c>
      <c r="AW1611" s="12" t="s">
        <v>32</v>
      </c>
      <c r="AX1611" s="12" t="s">
        <v>76</v>
      </c>
      <c r="AY1611" s="152" t="s">
        <v>185</v>
      </c>
    </row>
    <row r="1612" spans="2:65" s="14" customFormat="1">
      <c r="B1612" s="174"/>
      <c r="D1612" s="151" t="s">
        <v>193</v>
      </c>
      <c r="E1612" s="175" t="s">
        <v>1</v>
      </c>
      <c r="F1612" s="176" t="s">
        <v>265</v>
      </c>
      <c r="H1612" s="177">
        <v>65.340999999999994</v>
      </c>
      <c r="I1612" s="178"/>
      <c r="L1612" s="174"/>
      <c r="M1612" s="179"/>
      <c r="T1612" s="180"/>
      <c r="AT1612" s="175" t="s">
        <v>193</v>
      </c>
      <c r="AU1612" s="175" t="s">
        <v>92</v>
      </c>
      <c r="AV1612" s="14" t="s">
        <v>191</v>
      </c>
      <c r="AW1612" s="14" t="s">
        <v>32</v>
      </c>
      <c r="AX1612" s="14" t="s">
        <v>84</v>
      </c>
      <c r="AY1612" s="175" t="s">
        <v>185</v>
      </c>
    </row>
    <row r="1613" spans="2:65" s="1" customFormat="1" ht="21.75" customHeight="1">
      <c r="B1613" s="136"/>
      <c r="C1613" s="137" t="s">
        <v>2175</v>
      </c>
      <c r="D1613" s="137" t="s">
        <v>187</v>
      </c>
      <c r="E1613" s="138" t="s">
        <v>2176</v>
      </c>
      <c r="F1613" s="139" t="s">
        <v>2177</v>
      </c>
      <c r="G1613" s="140" t="s">
        <v>190</v>
      </c>
      <c r="H1613" s="141">
        <v>1133.2090000000001</v>
      </c>
      <c r="I1613" s="142"/>
      <c r="J1613" s="143">
        <f>ROUND(I1613*H1613,2)</f>
        <v>0</v>
      </c>
      <c r="K1613" s="139" t="s">
        <v>198</v>
      </c>
      <c r="L1613" s="32"/>
      <c r="M1613" s="144" t="s">
        <v>1</v>
      </c>
      <c r="N1613" s="145" t="s">
        <v>42</v>
      </c>
      <c r="P1613" s="146">
        <f>O1613*H1613</f>
        <v>0</v>
      </c>
      <c r="Q1613" s="146">
        <v>2.0000000000000001E-4</v>
      </c>
      <c r="R1613" s="146">
        <f>Q1613*H1613</f>
        <v>0.22664180000000003</v>
      </c>
      <c r="S1613" s="146">
        <v>0</v>
      </c>
      <c r="T1613" s="147">
        <f>S1613*H1613</f>
        <v>0</v>
      </c>
      <c r="AR1613" s="148" t="s">
        <v>289</v>
      </c>
      <c r="AT1613" s="148" t="s">
        <v>187</v>
      </c>
      <c r="AU1613" s="148" t="s">
        <v>92</v>
      </c>
      <c r="AY1613" s="17" t="s">
        <v>185</v>
      </c>
      <c r="BE1613" s="149">
        <f>IF(N1613="základní",J1613,0)</f>
        <v>0</v>
      </c>
      <c r="BF1613" s="149">
        <f>IF(N1613="snížená",J1613,0)</f>
        <v>0</v>
      </c>
      <c r="BG1613" s="149">
        <f>IF(N1613="zákl. přenesená",J1613,0)</f>
        <v>0</v>
      </c>
      <c r="BH1613" s="149">
        <f>IF(N1613="sníž. přenesená",J1613,0)</f>
        <v>0</v>
      </c>
      <c r="BI1613" s="149">
        <f>IF(N1613="nulová",J1613,0)</f>
        <v>0</v>
      </c>
      <c r="BJ1613" s="17" t="s">
        <v>92</v>
      </c>
      <c r="BK1613" s="149">
        <f>ROUND(I1613*H1613,2)</f>
        <v>0</v>
      </c>
      <c r="BL1613" s="17" t="s">
        <v>289</v>
      </c>
      <c r="BM1613" s="148" t="s">
        <v>2178</v>
      </c>
    </row>
    <row r="1614" spans="2:65" s="12" customFormat="1" ht="22.5">
      <c r="B1614" s="150"/>
      <c r="D1614" s="151" t="s">
        <v>193</v>
      </c>
      <c r="E1614" s="152" t="s">
        <v>1</v>
      </c>
      <c r="F1614" s="153" t="s">
        <v>2179</v>
      </c>
      <c r="H1614" s="154">
        <v>1133.2090000000001</v>
      </c>
      <c r="I1614" s="155"/>
      <c r="L1614" s="150"/>
      <c r="M1614" s="156"/>
      <c r="T1614" s="157"/>
      <c r="AT1614" s="152" t="s">
        <v>193</v>
      </c>
      <c r="AU1614" s="152" t="s">
        <v>92</v>
      </c>
      <c r="AV1614" s="12" t="s">
        <v>92</v>
      </c>
      <c r="AW1614" s="12" t="s">
        <v>32</v>
      </c>
      <c r="AX1614" s="12" t="s">
        <v>84</v>
      </c>
      <c r="AY1614" s="152" t="s">
        <v>185</v>
      </c>
    </row>
    <row r="1615" spans="2:65" s="1" customFormat="1" ht="37.9" customHeight="1">
      <c r="B1615" s="136"/>
      <c r="C1615" s="137" t="s">
        <v>2180</v>
      </c>
      <c r="D1615" s="137" t="s">
        <v>187</v>
      </c>
      <c r="E1615" s="138" t="s">
        <v>2181</v>
      </c>
      <c r="F1615" s="139" t="s">
        <v>2182</v>
      </c>
      <c r="G1615" s="140" t="s">
        <v>190</v>
      </c>
      <c r="H1615" s="141">
        <v>32.947000000000003</v>
      </c>
      <c r="I1615" s="142"/>
      <c r="J1615" s="143">
        <f>ROUND(I1615*H1615,2)</f>
        <v>0</v>
      </c>
      <c r="K1615" s="139" t="s">
        <v>198</v>
      </c>
      <c r="L1615" s="32"/>
      <c r="M1615" s="144" t="s">
        <v>1</v>
      </c>
      <c r="N1615" s="145" t="s">
        <v>42</v>
      </c>
      <c r="P1615" s="146">
        <f>O1615*H1615</f>
        <v>0</v>
      </c>
      <c r="Q1615" s="146">
        <v>5.0160000000000003E-2</v>
      </c>
      <c r="R1615" s="146">
        <f>Q1615*H1615</f>
        <v>1.6526215200000003</v>
      </c>
      <c r="S1615" s="146">
        <v>0</v>
      </c>
      <c r="T1615" s="147">
        <f>S1615*H1615</f>
        <v>0</v>
      </c>
      <c r="AR1615" s="148" t="s">
        <v>289</v>
      </c>
      <c r="AT1615" s="148" t="s">
        <v>187</v>
      </c>
      <c r="AU1615" s="148" t="s">
        <v>92</v>
      </c>
      <c r="AY1615" s="17" t="s">
        <v>185</v>
      </c>
      <c r="BE1615" s="149">
        <f>IF(N1615="základní",J1615,0)</f>
        <v>0</v>
      </c>
      <c r="BF1615" s="149">
        <f>IF(N1615="snížená",J1615,0)</f>
        <v>0</v>
      </c>
      <c r="BG1615" s="149">
        <f>IF(N1615="zákl. přenesená",J1615,0)</f>
        <v>0</v>
      </c>
      <c r="BH1615" s="149">
        <f>IF(N1615="sníž. přenesená",J1615,0)</f>
        <v>0</v>
      </c>
      <c r="BI1615" s="149">
        <f>IF(N1615="nulová",J1615,0)</f>
        <v>0</v>
      </c>
      <c r="BJ1615" s="17" t="s">
        <v>92</v>
      </c>
      <c r="BK1615" s="149">
        <f>ROUND(I1615*H1615,2)</f>
        <v>0</v>
      </c>
      <c r="BL1615" s="17" t="s">
        <v>289</v>
      </c>
      <c r="BM1615" s="148" t="s">
        <v>2183</v>
      </c>
    </row>
    <row r="1616" spans="2:65" s="13" customFormat="1">
      <c r="B1616" s="168"/>
      <c r="D1616" s="151" t="s">
        <v>193</v>
      </c>
      <c r="E1616" s="169" t="s">
        <v>1</v>
      </c>
      <c r="F1616" s="170" t="s">
        <v>2184</v>
      </c>
      <c r="H1616" s="169" t="s">
        <v>1</v>
      </c>
      <c r="I1616" s="171"/>
      <c r="L1616" s="168"/>
      <c r="M1616" s="172"/>
      <c r="T1616" s="173"/>
      <c r="AT1616" s="169" t="s">
        <v>193</v>
      </c>
      <c r="AU1616" s="169" t="s">
        <v>92</v>
      </c>
      <c r="AV1616" s="13" t="s">
        <v>84</v>
      </c>
      <c r="AW1616" s="13" t="s">
        <v>32</v>
      </c>
      <c r="AX1616" s="13" t="s">
        <v>76</v>
      </c>
      <c r="AY1616" s="169" t="s">
        <v>185</v>
      </c>
    </row>
    <row r="1617" spans="2:65" s="13" customFormat="1">
      <c r="B1617" s="168"/>
      <c r="D1617" s="151" t="s">
        <v>193</v>
      </c>
      <c r="E1617" s="169" t="s">
        <v>1</v>
      </c>
      <c r="F1617" s="170" t="s">
        <v>424</v>
      </c>
      <c r="H1617" s="169" t="s">
        <v>1</v>
      </c>
      <c r="I1617" s="171"/>
      <c r="L1617" s="168"/>
      <c r="M1617" s="172"/>
      <c r="T1617" s="173"/>
      <c r="AT1617" s="169" t="s">
        <v>193</v>
      </c>
      <c r="AU1617" s="169" t="s">
        <v>92</v>
      </c>
      <c r="AV1617" s="13" t="s">
        <v>84</v>
      </c>
      <c r="AW1617" s="13" t="s">
        <v>32</v>
      </c>
      <c r="AX1617" s="13" t="s">
        <v>76</v>
      </c>
      <c r="AY1617" s="169" t="s">
        <v>185</v>
      </c>
    </row>
    <row r="1618" spans="2:65" s="12" customFormat="1">
      <c r="B1618" s="150"/>
      <c r="D1618" s="151" t="s">
        <v>193</v>
      </c>
      <c r="E1618" s="152" t="s">
        <v>1</v>
      </c>
      <c r="F1618" s="153" t="s">
        <v>2185</v>
      </c>
      <c r="H1618" s="154">
        <v>14.664</v>
      </c>
      <c r="I1618" s="155"/>
      <c r="L1618" s="150"/>
      <c r="M1618" s="156"/>
      <c r="T1618" s="157"/>
      <c r="AT1618" s="152" t="s">
        <v>193</v>
      </c>
      <c r="AU1618" s="152" t="s">
        <v>92</v>
      </c>
      <c r="AV1618" s="12" t="s">
        <v>92</v>
      </c>
      <c r="AW1618" s="12" t="s">
        <v>32</v>
      </c>
      <c r="AX1618" s="12" t="s">
        <v>76</v>
      </c>
      <c r="AY1618" s="152" t="s">
        <v>185</v>
      </c>
    </row>
    <row r="1619" spans="2:65" s="12" customFormat="1">
      <c r="B1619" s="150"/>
      <c r="D1619" s="151" t="s">
        <v>193</v>
      </c>
      <c r="E1619" s="152" t="s">
        <v>1</v>
      </c>
      <c r="F1619" s="153" t="s">
        <v>2186</v>
      </c>
      <c r="H1619" s="154">
        <v>2.4900000000000002</v>
      </c>
      <c r="I1619" s="155"/>
      <c r="L1619" s="150"/>
      <c r="M1619" s="156"/>
      <c r="T1619" s="157"/>
      <c r="AT1619" s="152" t="s">
        <v>193</v>
      </c>
      <c r="AU1619" s="152" t="s">
        <v>92</v>
      </c>
      <c r="AV1619" s="12" t="s">
        <v>92</v>
      </c>
      <c r="AW1619" s="12" t="s">
        <v>32</v>
      </c>
      <c r="AX1619" s="12" t="s">
        <v>76</v>
      </c>
      <c r="AY1619" s="152" t="s">
        <v>185</v>
      </c>
    </row>
    <row r="1620" spans="2:65" s="12" customFormat="1">
      <c r="B1620" s="150"/>
      <c r="D1620" s="151" t="s">
        <v>193</v>
      </c>
      <c r="E1620" s="152" t="s">
        <v>1</v>
      </c>
      <c r="F1620" s="153" t="s">
        <v>2187</v>
      </c>
      <c r="H1620" s="154">
        <v>15.792999999999999</v>
      </c>
      <c r="I1620" s="155"/>
      <c r="L1620" s="150"/>
      <c r="M1620" s="156"/>
      <c r="T1620" s="157"/>
      <c r="AT1620" s="152" t="s">
        <v>193</v>
      </c>
      <c r="AU1620" s="152" t="s">
        <v>92</v>
      </c>
      <c r="AV1620" s="12" t="s">
        <v>92</v>
      </c>
      <c r="AW1620" s="12" t="s">
        <v>32</v>
      </c>
      <c r="AX1620" s="12" t="s">
        <v>76</v>
      </c>
      <c r="AY1620" s="152" t="s">
        <v>185</v>
      </c>
    </row>
    <row r="1621" spans="2:65" s="14" customFormat="1">
      <c r="B1621" s="174"/>
      <c r="D1621" s="151" t="s">
        <v>193</v>
      </c>
      <c r="E1621" s="175" t="s">
        <v>1</v>
      </c>
      <c r="F1621" s="176" t="s">
        <v>265</v>
      </c>
      <c r="H1621" s="177">
        <v>32.947000000000003</v>
      </c>
      <c r="I1621" s="178"/>
      <c r="L1621" s="174"/>
      <c r="M1621" s="179"/>
      <c r="T1621" s="180"/>
      <c r="AT1621" s="175" t="s">
        <v>193</v>
      </c>
      <c r="AU1621" s="175" t="s">
        <v>92</v>
      </c>
      <c r="AV1621" s="14" t="s">
        <v>191</v>
      </c>
      <c r="AW1621" s="14" t="s">
        <v>32</v>
      </c>
      <c r="AX1621" s="14" t="s">
        <v>84</v>
      </c>
      <c r="AY1621" s="175" t="s">
        <v>185</v>
      </c>
    </row>
    <row r="1622" spans="2:65" s="1" customFormat="1" ht="44.25" customHeight="1">
      <c r="B1622" s="136"/>
      <c r="C1622" s="137" t="s">
        <v>2188</v>
      </c>
      <c r="D1622" s="137" t="s">
        <v>187</v>
      </c>
      <c r="E1622" s="138" t="s">
        <v>2189</v>
      </c>
      <c r="F1622" s="139" t="s">
        <v>2190</v>
      </c>
      <c r="G1622" s="140" t="s">
        <v>190</v>
      </c>
      <c r="H1622" s="141">
        <v>155.108</v>
      </c>
      <c r="I1622" s="142"/>
      <c r="J1622" s="143">
        <f>ROUND(I1622*H1622,2)</f>
        <v>0</v>
      </c>
      <c r="K1622" s="139" t="s">
        <v>1</v>
      </c>
      <c r="L1622" s="32"/>
      <c r="M1622" s="144" t="s">
        <v>1</v>
      </c>
      <c r="N1622" s="145" t="s">
        <v>42</v>
      </c>
      <c r="P1622" s="146">
        <f>O1622*H1622</f>
        <v>0</v>
      </c>
      <c r="Q1622" s="146">
        <v>5.6669999999999998E-2</v>
      </c>
      <c r="R1622" s="146">
        <f>Q1622*H1622</f>
        <v>8.7899703599999999</v>
      </c>
      <c r="S1622" s="146">
        <v>0</v>
      </c>
      <c r="T1622" s="147">
        <f>S1622*H1622</f>
        <v>0</v>
      </c>
      <c r="AR1622" s="148" t="s">
        <v>289</v>
      </c>
      <c r="AT1622" s="148" t="s">
        <v>187</v>
      </c>
      <c r="AU1622" s="148" t="s">
        <v>92</v>
      </c>
      <c r="AY1622" s="17" t="s">
        <v>185</v>
      </c>
      <c r="BE1622" s="149">
        <f>IF(N1622="základní",J1622,0)</f>
        <v>0</v>
      </c>
      <c r="BF1622" s="149">
        <f>IF(N1622="snížená",J1622,0)</f>
        <v>0</v>
      </c>
      <c r="BG1622" s="149">
        <f>IF(N1622="zákl. přenesená",J1622,0)</f>
        <v>0</v>
      </c>
      <c r="BH1622" s="149">
        <f>IF(N1622="sníž. přenesená",J1622,0)</f>
        <v>0</v>
      </c>
      <c r="BI1622" s="149">
        <f>IF(N1622="nulová",J1622,0)</f>
        <v>0</v>
      </c>
      <c r="BJ1622" s="17" t="s">
        <v>92</v>
      </c>
      <c r="BK1622" s="149">
        <f>ROUND(I1622*H1622,2)</f>
        <v>0</v>
      </c>
      <c r="BL1622" s="17" t="s">
        <v>289</v>
      </c>
      <c r="BM1622" s="148" t="s">
        <v>2191</v>
      </c>
    </row>
    <row r="1623" spans="2:65" s="13" customFormat="1">
      <c r="B1623" s="168"/>
      <c r="D1623" s="151" t="s">
        <v>193</v>
      </c>
      <c r="E1623" s="169" t="s">
        <v>1</v>
      </c>
      <c r="F1623" s="170" t="s">
        <v>2192</v>
      </c>
      <c r="H1623" s="169" t="s">
        <v>1</v>
      </c>
      <c r="I1623" s="171"/>
      <c r="L1623" s="168"/>
      <c r="M1623" s="172"/>
      <c r="T1623" s="173"/>
      <c r="AT1623" s="169" t="s">
        <v>193</v>
      </c>
      <c r="AU1623" s="169" t="s">
        <v>92</v>
      </c>
      <c r="AV1623" s="13" t="s">
        <v>84</v>
      </c>
      <c r="AW1623" s="13" t="s">
        <v>32</v>
      </c>
      <c r="AX1623" s="13" t="s">
        <v>76</v>
      </c>
      <c r="AY1623" s="169" t="s">
        <v>185</v>
      </c>
    </row>
    <row r="1624" spans="2:65" s="13" customFormat="1">
      <c r="B1624" s="168"/>
      <c r="D1624" s="151" t="s">
        <v>193</v>
      </c>
      <c r="E1624" s="169" t="s">
        <v>1</v>
      </c>
      <c r="F1624" s="170" t="s">
        <v>424</v>
      </c>
      <c r="H1624" s="169" t="s">
        <v>1</v>
      </c>
      <c r="I1624" s="171"/>
      <c r="L1624" s="168"/>
      <c r="M1624" s="172"/>
      <c r="T1624" s="173"/>
      <c r="AT1624" s="169" t="s">
        <v>193</v>
      </c>
      <c r="AU1624" s="169" t="s">
        <v>92</v>
      </c>
      <c r="AV1624" s="13" t="s">
        <v>84</v>
      </c>
      <c r="AW1624" s="13" t="s">
        <v>32</v>
      </c>
      <c r="AX1624" s="13" t="s">
        <v>76</v>
      </c>
      <c r="AY1624" s="169" t="s">
        <v>185</v>
      </c>
    </row>
    <row r="1625" spans="2:65" s="12" customFormat="1">
      <c r="B1625" s="150"/>
      <c r="D1625" s="151" t="s">
        <v>193</v>
      </c>
      <c r="E1625" s="152" t="s">
        <v>1</v>
      </c>
      <c r="F1625" s="153" t="s">
        <v>2193</v>
      </c>
      <c r="H1625" s="154">
        <v>32.116999999999997</v>
      </c>
      <c r="I1625" s="155"/>
      <c r="L1625" s="150"/>
      <c r="M1625" s="156"/>
      <c r="T1625" s="157"/>
      <c r="AT1625" s="152" t="s">
        <v>193</v>
      </c>
      <c r="AU1625" s="152" t="s">
        <v>92</v>
      </c>
      <c r="AV1625" s="12" t="s">
        <v>92</v>
      </c>
      <c r="AW1625" s="12" t="s">
        <v>32</v>
      </c>
      <c r="AX1625" s="12" t="s">
        <v>76</v>
      </c>
      <c r="AY1625" s="152" t="s">
        <v>185</v>
      </c>
    </row>
    <row r="1626" spans="2:65" s="12" customFormat="1">
      <c r="B1626" s="150"/>
      <c r="D1626" s="151" t="s">
        <v>193</v>
      </c>
      <c r="E1626" s="152" t="s">
        <v>1</v>
      </c>
      <c r="F1626" s="153" t="s">
        <v>2194</v>
      </c>
      <c r="H1626" s="154">
        <v>18.105</v>
      </c>
      <c r="I1626" s="155"/>
      <c r="L1626" s="150"/>
      <c r="M1626" s="156"/>
      <c r="T1626" s="157"/>
      <c r="AT1626" s="152" t="s">
        <v>193</v>
      </c>
      <c r="AU1626" s="152" t="s">
        <v>92</v>
      </c>
      <c r="AV1626" s="12" t="s">
        <v>92</v>
      </c>
      <c r="AW1626" s="12" t="s">
        <v>32</v>
      </c>
      <c r="AX1626" s="12" t="s">
        <v>76</v>
      </c>
      <c r="AY1626" s="152" t="s">
        <v>185</v>
      </c>
    </row>
    <row r="1627" spans="2:65" s="12" customFormat="1">
      <c r="B1627" s="150"/>
      <c r="D1627" s="151" t="s">
        <v>193</v>
      </c>
      <c r="E1627" s="152" t="s">
        <v>1</v>
      </c>
      <c r="F1627" s="153" t="s">
        <v>2195</v>
      </c>
      <c r="H1627" s="154">
        <v>37.982999999999997</v>
      </c>
      <c r="I1627" s="155"/>
      <c r="L1627" s="150"/>
      <c r="M1627" s="156"/>
      <c r="T1627" s="157"/>
      <c r="AT1627" s="152" t="s">
        <v>193</v>
      </c>
      <c r="AU1627" s="152" t="s">
        <v>92</v>
      </c>
      <c r="AV1627" s="12" t="s">
        <v>92</v>
      </c>
      <c r="AW1627" s="12" t="s">
        <v>32</v>
      </c>
      <c r="AX1627" s="12" t="s">
        <v>76</v>
      </c>
      <c r="AY1627" s="152" t="s">
        <v>185</v>
      </c>
    </row>
    <row r="1628" spans="2:65" s="12" customFormat="1">
      <c r="B1628" s="150"/>
      <c r="D1628" s="151" t="s">
        <v>193</v>
      </c>
      <c r="E1628" s="152" t="s">
        <v>1</v>
      </c>
      <c r="F1628" s="153" t="s">
        <v>2196</v>
      </c>
      <c r="H1628" s="154">
        <v>19.061</v>
      </c>
      <c r="I1628" s="155"/>
      <c r="L1628" s="150"/>
      <c r="M1628" s="156"/>
      <c r="T1628" s="157"/>
      <c r="AT1628" s="152" t="s">
        <v>193</v>
      </c>
      <c r="AU1628" s="152" t="s">
        <v>92</v>
      </c>
      <c r="AV1628" s="12" t="s">
        <v>92</v>
      </c>
      <c r="AW1628" s="12" t="s">
        <v>32</v>
      </c>
      <c r="AX1628" s="12" t="s">
        <v>76</v>
      </c>
      <c r="AY1628" s="152" t="s">
        <v>185</v>
      </c>
    </row>
    <row r="1629" spans="2:65" s="12" customFormat="1">
      <c r="B1629" s="150"/>
      <c r="D1629" s="151" t="s">
        <v>193</v>
      </c>
      <c r="E1629" s="152" t="s">
        <v>1</v>
      </c>
      <c r="F1629" s="153" t="s">
        <v>2197</v>
      </c>
      <c r="H1629" s="154">
        <v>33.11</v>
      </c>
      <c r="I1629" s="155"/>
      <c r="L1629" s="150"/>
      <c r="M1629" s="156"/>
      <c r="T1629" s="157"/>
      <c r="AT1629" s="152" t="s">
        <v>193</v>
      </c>
      <c r="AU1629" s="152" t="s">
        <v>92</v>
      </c>
      <c r="AV1629" s="12" t="s">
        <v>92</v>
      </c>
      <c r="AW1629" s="12" t="s">
        <v>32</v>
      </c>
      <c r="AX1629" s="12" t="s">
        <v>76</v>
      </c>
      <c r="AY1629" s="152" t="s">
        <v>185</v>
      </c>
    </row>
    <row r="1630" spans="2:65" s="12" customFormat="1">
      <c r="B1630" s="150"/>
      <c r="D1630" s="151" t="s">
        <v>193</v>
      </c>
      <c r="E1630" s="152" t="s">
        <v>1</v>
      </c>
      <c r="F1630" s="153" t="s">
        <v>2198</v>
      </c>
      <c r="H1630" s="154">
        <v>6.032</v>
      </c>
      <c r="I1630" s="155"/>
      <c r="L1630" s="150"/>
      <c r="M1630" s="156"/>
      <c r="T1630" s="157"/>
      <c r="AT1630" s="152" t="s">
        <v>193</v>
      </c>
      <c r="AU1630" s="152" t="s">
        <v>92</v>
      </c>
      <c r="AV1630" s="12" t="s">
        <v>92</v>
      </c>
      <c r="AW1630" s="12" t="s">
        <v>32</v>
      </c>
      <c r="AX1630" s="12" t="s">
        <v>76</v>
      </c>
      <c r="AY1630" s="152" t="s">
        <v>185</v>
      </c>
    </row>
    <row r="1631" spans="2:65" s="12" customFormat="1">
      <c r="B1631" s="150"/>
      <c r="D1631" s="151" t="s">
        <v>193</v>
      </c>
      <c r="E1631" s="152" t="s">
        <v>1</v>
      </c>
      <c r="F1631" s="153" t="s">
        <v>2199</v>
      </c>
      <c r="H1631" s="154">
        <v>8.6999999999999993</v>
      </c>
      <c r="I1631" s="155"/>
      <c r="L1631" s="150"/>
      <c r="M1631" s="156"/>
      <c r="T1631" s="157"/>
      <c r="AT1631" s="152" t="s">
        <v>193</v>
      </c>
      <c r="AU1631" s="152" t="s">
        <v>92</v>
      </c>
      <c r="AV1631" s="12" t="s">
        <v>92</v>
      </c>
      <c r="AW1631" s="12" t="s">
        <v>32</v>
      </c>
      <c r="AX1631" s="12" t="s">
        <v>76</v>
      </c>
      <c r="AY1631" s="152" t="s">
        <v>185</v>
      </c>
    </row>
    <row r="1632" spans="2:65" s="14" customFormat="1">
      <c r="B1632" s="174"/>
      <c r="D1632" s="151" t="s">
        <v>193</v>
      </c>
      <c r="E1632" s="175" t="s">
        <v>1</v>
      </c>
      <c r="F1632" s="176" t="s">
        <v>265</v>
      </c>
      <c r="H1632" s="177">
        <v>155.108</v>
      </c>
      <c r="I1632" s="178"/>
      <c r="L1632" s="174"/>
      <c r="M1632" s="179"/>
      <c r="T1632" s="180"/>
      <c r="AT1632" s="175" t="s">
        <v>193</v>
      </c>
      <c r="AU1632" s="175" t="s">
        <v>92</v>
      </c>
      <c r="AV1632" s="14" t="s">
        <v>191</v>
      </c>
      <c r="AW1632" s="14" t="s">
        <v>32</v>
      </c>
      <c r="AX1632" s="14" t="s">
        <v>84</v>
      </c>
      <c r="AY1632" s="175" t="s">
        <v>185</v>
      </c>
    </row>
    <row r="1633" spans="2:65" s="1" customFormat="1" ht="44.25" customHeight="1">
      <c r="B1633" s="136"/>
      <c r="C1633" s="137" t="s">
        <v>2200</v>
      </c>
      <c r="D1633" s="137" t="s">
        <v>187</v>
      </c>
      <c r="E1633" s="138" t="s">
        <v>2201</v>
      </c>
      <c r="F1633" s="139" t="s">
        <v>2202</v>
      </c>
      <c r="G1633" s="140" t="s">
        <v>190</v>
      </c>
      <c r="H1633" s="141">
        <v>7.9240000000000004</v>
      </c>
      <c r="I1633" s="142"/>
      <c r="J1633" s="143">
        <f>ROUND(I1633*H1633,2)</f>
        <v>0</v>
      </c>
      <c r="K1633" s="139" t="s">
        <v>1</v>
      </c>
      <c r="L1633" s="32"/>
      <c r="M1633" s="144" t="s">
        <v>1</v>
      </c>
      <c r="N1633" s="145" t="s">
        <v>42</v>
      </c>
      <c r="P1633" s="146">
        <f>O1633*H1633</f>
        <v>0</v>
      </c>
      <c r="Q1633" s="146">
        <v>5.4219999999999997E-2</v>
      </c>
      <c r="R1633" s="146">
        <f>Q1633*H1633</f>
        <v>0.42963928000000001</v>
      </c>
      <c r="S1633" s="146">
        <v>0</v>
      </c>
      <c r="T1633" s="147">
        <f>S1633*H1633</f>
        <v>0</v>
      </c>
      <c r="AR1633" s="148" t="s">
        <v>289</v>
      </c>
      <c r="AT1633" s="148" t="s">
        <v>187</v>
      </c>
      <c r="AU1633" s="148" t="s">
        <v>92</v>
      </c>
      <c r="AY1633" s="17" t="s">
        <v>185</v>
      </c>
      <c r="BE1633" s="149">
        <f>IF(N1633="základní",J1633,0)</f>
        <v>0</v>
      </c>
      <c r="BF1633" s="149">
        <f>IF(N1633="snížená",J1633,0)</f>
        <v>0</v>
      </c>
      <c r="BG1633" s="149">
        <f>IF(N1633="zákl. přenesená",J1633,0)</f>
        <v>0</v>
      </c>
      <c r="BH1633" s="149">
        <f>IF(N1633="sníž. přenesená",J1633,0)</f>
        <v>0</v>
      </c>
      <c r="BI1633" s="149">
        <f>IF(N1633="nulová",J1633,0)</f>
        <v>0</v>
      </c>
      <c r="BJ1633" s="17" t="s">
        <v>92</v>
      </c>
      <c r="BK1633" s="149">
        <f>ROUND(I1633*H1633,2)</f>
        <v>0</v>
      </c>
      <c r="BL1633" s="17" t="s">
        <v>289</v>
      </c>
      <c r="BM1633" s="148" t="s">
        <v>2203</v>
      </c>
    </row>
    <row r="1634" spans="2:65" s="13" customFormat="1">
      <c r="B1634" s="168"/>
      <c r="D1634" s="151" t="s">
        <v>193</v>
      </c>
      <c r="E1634" s="169" t="s">
        <v>1</v>
      </c>
      <c r="F1634" s="170" t="s">
        <v>2204</v>
      </c>
      <c r="H1634" s="169" t="s">
        <v>1</v>
      </c>
      <c r="I1634" s="171"/>
      <c r="L1634" s="168"/>
      <c r="M1634" s="172"/>
      <c r="T1634" s="173"/>
      <c r="AT1634" s="169" t="s">
        <v>193</v>
      </c>
      <c r="AU1634" s="169" t="s">
        <v>92</v>
      </c>
      <c r="AV1634" s="13" t="s">
        <v>84</v>
      </c>
      <c r="AW1634" s="13" t="s">
        <v>32</v>
      </c>
      <c r="AX1634" s="13" t="s">
        <v>76</v>
      </c>
      <c r="AY1634" s="169" t="s">
        <v>185</v>
      </c>
    </row>
    <row r="1635" spans="2:65" s="13" customFormat="1">
      <c r="B1635" s="168"/>
      <c r="D1635" s="151" t="s">
        <v>193</v>
      </c>
      <c r="E1635" s="169" t="s">
        <v>1</v>
      </c>
      <c r="F1635" s="170" t="s">
        <v>424</v>
      </c>
      <c r="H1635" s="169" t="s">
        <v>1</v>
      </c>
      <c r="I1635" s="171"/>
      <c r="L1635" s="168"/>
      <c r="M1635" s="172"/>
      <c r="T1635" s="173"/>
      <c r="AT1635" s="169" t="s">
        <v>193</v>
      </c>
      <c r="AU1635" s="169" t="s">
        <v>92</v>
      </c>
      <c r="AV1635" s="13" t="s">
        <v>84</v>
      </c>
      <c r="AW1635" s="13" t="s">
        <v>32</v>
      </c>
      <c r="AX1635" s="13" t="s">
        <v>76</v>
      </c>
      <c r="AY1635" s="169" t="s">
        <v>185</v>
      </c>
    </row>
    <row r="1636" spans="2:65" s="12" customFormat="1">
      <c r="B1636" s="150"/>
      <c r="D1636" s="151" t="s">
        <v>193</v>
      </c>
      <c r="E1636" s="152" t="s">
        <v>1</v>
      </c>
      <c r="F1636" s="153" t="s">
        <v>2205</v>
      </c>
      <c r="H1636" s="154">
        <v>7.9240000000000004</v>
      </c>
      <c r="I1636" s="155"/>
      <c r="L1636" s="150"/>
      <c r="M1636" s="156"/>
      <c r="T1636" s="157"/>
      <c r="AT1636" s="152" t="s">
        <v>193</v>
      </c>
      <c r="AU1636" s="152" t="s">
        <v>92</v>
      </c>
      <c r="AV1636" s="12" t="s">
        <v>92</v>
      </c>
      <c r="AW1636" s="12" t="s">
        <v>32</v>
      </c>
      <c r="AX1636" s="12" t="s">
        <v>84</v>
      </c>
      <c r="AY1636" s="152" t="s">
        <v>185</v>
      </c>
    </row>
    <row r="1637" spans="2:65" s="1" customFormat="1" ht="33" customHeight="1">
      <c r="B1637" s="136"/>
      <c r="C1637" s="137" t="s">
        <v>2206</v>
      </c>
      <c r="D1637" s="137" t="s">
        <v>187</v>
      </c>
      <c r="E1637" s="138" t="s">
        <v>2207</v>
      </c>
      <c r="F1637" s="139" t="s">
        <v>2208</v>
      </c>
      <c r="G1637" s="140" t="s">
        <v>190</v>
      </c>
      <c r="H1637" s="141">
        <v>6.165</v>
      </c>
      <c r="I1637" s="142"/>
      <c r="J1637" s="143">
        <f>ROUND(I1637*H1637,2)</f>
        <v>0</v>
      </c>
      <c r="K1637" s="139" t="s">
        <v>198</v>
      </c>
      <c r="L1637" s="32"/>
      <c r="M1637" s="144" t="s">
        <v>1</v>
      </c>
      <c r="N1637" s="145" t="s">
        <v>42</v>
      </c>
      <c r="P1637" s="146">
        <f>O1637*H1637</f>
        <v>0</v>
      </c>
      <c r="Q1637" s="146">
        <v>2.8549999999999999E-2</v>
      </c>
      <c r="R1637" s="146">
        <f>Q1637*H1637</f>
        <v>0.17601074999999999</v>
      </c>
      <c r="S1637" s="146">
        <v>0</v>
      </c>
      <c r="T1637" s="147">
        <f>S1637*H1637</f>
        <v>0</v>
      </c>
      <c r="AR1637" s="148" t="s">
        <v>289</v>
      </c>
      <c r="AT1637" s="148" t="s">
        <v>187</v>
      </c>
      <c r="AU1637" s="148" t="s">
        <v>92</v>
      </c>
      <c r="AY1637" s="17" t="s">
        <v>185</v>
      </c>
      <c r="BE1637" s="149">
        <f>IF(N1637="základní",J1637,0)</f>
        <v>0</v>
      </c>
      <c r="BF1637" s="149">
        <f>IF(N1637="snížená",J1637,0)</f>
        <v>0</v>
      </c>
      <c r="BG1637" s="149">
        <f>IF(N1637="zákl. přenesená",J1637,0)</f>
        <v>0</v>
      </c>
      <c r="BH1637" s="149">
        <f>IF(N1637="sníž. přenesená",J1637,0)</f>
        <v>0</v>
      </c>
      <c r="BI1637" s="149">
        <f>IF(N1637="nulová",J1637,0)</f>
        <v>0</v>
      </c>
      <c r="BJ1637" s="17" t="s">
        <v>92</v>
      </c>
      <c r="BK1637" s="149">
        <f>ROUND(I1637*H1637,2)</f>
        <v>0</v>
      </c>
      <c r="BL1637" s="17" t="s">
        <v>289</v>
      </c>
      <c r="BM1637" s="148" t="s">
        <v>2209</v>
      </c>
    </row>
    <row r="1638" spans="2:65" s="13" customFormat="1">
      <c r="B1638" s="168"/>
      <c r="D1638" s="151" t="s">
        <v>193</v>
      </c>
      <c r="E1638" s="169" t="s">
        <v>1</v>
      </c>
      <c r="F1638" s="170" t="s">
        <v>2210</v>
      </c>
      <c r="H1638" s="169" t="s">
        <v>1</v>
      </c>
      <c r="I1638" s="171"/>
      <c r="L1638" s="168"/>
      <c r="M1638" s="172"/>
      <c r="T1638" s="173"/>
      <c r="AT1638" s="169" t="s">
        <v>193</v>
      </c>
      <c r="AU1638" s="169" t="s">
        <v>92</v>
      </c>
      <c r="AV1638" s="13" t="s">
        <v>84</v>
      </c>
      <c r="AW1638" s="13" t="s">
        <v>32</v>
      </c>
      <c r="AX1638" s="13" t="s">
        <v>76</v>
      </c>
      <c r="AY1638" s="169" t="s">
        <v>185</v>
      </c>
    </row>
    <row r="1639" spans="2:65" s="13" customFormat="1">
      <c r="B1639" s="168"/>
      <c r="D1639" s="151" t="s">
        <v>193</v>
      </c>
      <c r="E1639" s="169" t="s">
        <v>1</v>
      </c>
      <c r="F1639" s="170" t="s">
        <v>424</v>
      </c>
      <c r="H1639" s="169" t="s">
        <v>1</v>
      </c>
      <c r="I1639" s="171"/>
      <c r="L1639" s="168"/>
      <c r="M1639" s="172"/>
      <c r="T1639" s="173"/>
      <c r="AT1639" s="169" t="s">
        <v>193</v>
      </c>
      <c r="AU1639" s="169" t="s">
        <v>92</v>
      </c>
      <c r="AV1639" s="13" t="s">
        <v>84</v>
      </c>
      <c r="AW1639" s="13" t="s">
        <v>32</v>
      </c>
      <c r="AX1639" s="13" t="s">
        <v>76</v>
      </c>
      <c r="AY1639" s="169" t="s">
        <v>185</v>
      </c>
    </row>
    <row r="1640" spans="2:65" s="12" customFormat="1">
      <c r="B1640" s="150"/>
      <c r="D1640" s="151" t="s">
        <v>193</v>
      </c>
      <c r="E1640" s="152" t="s">
        <v>1</v>
      </c>
      <c r="F1640" s="153" t="s">
        <v>2211</v>
      </c>
      <c r="H1640" s="154">
        <v>6.165</v>
      </c>
      <c r="I1640" s="155"/>
      <c r="L1640" s="150"/>
      <c r="M1640" s="156"/>
      <c r="T1640" s="157"/>
      <c r="AT1640" s="152" t="s">
        <v>193</v>
      </c>
      <c r="AU1640" s="152" t="s">
        <v>92</v>
      </c>
      <c r="AV1640" s="12" t="s">
        <v>92</v>
      </c>
      <c r="AW1640" s="12" t="s">
        <v>32</v>
      </c>
      <c r="AX1640" s="12" t="s">
        <v>84</v>
      </c>
      <c r="AY1640" s="152" t="s">
        <v>185</v>
      </c>
    </row>
    <row r="1641" spans="2:65" s="1" customFormat="1" ht="16.5" customHeight="1">
      <c r="B1641" s="136"/>
      <c r="C1641" s="137" t="s">
        <v>2212</v>
      </c>
      <c r="D1641" s="137" t="s">
        <v>187</v>
      </c>
      <c r="E1641" s="138" t="s">
        <v>2213</v>
      </c>
      <c r="F1641" s="139" t="s">
        <v>2214</v>
      </c>
      <c r="G1641" s="140" t="s">
        <v>190</v>
      </c>
      <c r="H1641" s="141">
        <v>279.69799999999998</v>
      </c>
      <c r="I1641" s="142"/>
      <c r="J1641" s="143">
        <f>ROUND(I1641*H1641,2)</f>
        <v>0</v>
      </c>
      <c r="K1641" s="139" t="s">
        <v>198</v>
      </c>
      <c r="L1641" s="32"/>
      <c r="M1641" s="144" t="s">
        <v>1</v>
      </c>
      <c r="N1641" s="145" t="s">
        <v>42</v>
      </c>
      <c r="P1641" s="146">
        <f>O1641*H1641</f>
        <v>0</v>
      </c>
      <c r="Q1641" s="146">
        <v>1E-4</v>
      </c>
      <c r="R1641" s="146">
        <f>Q1641*H1641</f>
        <v>2.79698E-2</v>
      </c>
      <c r="S1641" s="146">
        <v>0</v>
      </c>
      <c r="T1641" s="147">
        <f>S1641*H1641</f>
        <v>0</v>
      </c>
      <c r="AR1641" s="148" t="s">
        <v>289</v>
      </c>
      <c r="AT1641" s="148" t="s">
        <v>187</v>
      </c>
      <c r="AU1641" s="148" t="s">
        <v>92</v>
      </c>
      <c r="AY1641" s="17" t="s">
        <v>185</v>
      </c>
      <c r="BE1641" s="149">
        <f>IF(N1641="základní",J1641,0)</f>
        <v>0</v>
      </c>
      <c r="BF1641" s="149">
        <f>IF(N1641="snížená",J1641,0)</f>
        <v>0</v>
      </c>
      <c r="BG1641" s="149">
        <f>IF(N1641="zákl. přenesená",J1641,0)</f>
        <v>0</v>
      </c>
      <c r="BH1641" s="149">
        <f>IF(N1641="sníž. přenesená",J1641,0)</f>
        <v>0</v>
      </c>
      <c r="BI1641" s="149">
        <f>IF(N1641="nulová",J1641,0)</f>
        <v>0</v>
      </c>
      <c r="BJ1641" s="17" t="s">
        <v>92</v>
      </c>
      <c r="BK1641" s="149">
        <f>ROUND(I1641*H1641,2)</f>
        <v>0</v>
      </c>
      <c r="BL1641" s="17" t="s">
        <v>289</v>
      </c>
      <c r="BM1641" s="148" t="s">
        <v>2215</v>
      </c>
    </row>
    <row r="1642" spans="2:65" s="12" customFormat="1">
      <c r="B1642" s="150"/>
      <c r="D1642" s="151" t="s">
        <v>193</v>
      </c>
      <c r="E1642" s="152" t="s">
        <v>1</v>
      </c>
      <c r="F1642" s="153" t="s">
        <v>2216</v>
      </c>
      <c r="H1642" s="154">
        <v>279.69799999999998</v>
      </c>
      <c r="I1642" s="155"/>
      <c r="L1642" s="150"/>
      <c r="M1642" s="156"/>
      <c r="T1642" s="157"/>
      <c r="AT1642" s="152" t="s">
        <v>193</v>
      </c>
      <c r="AU1642" s="152" t="s">
        <v>92</v>
      </c>
      <c r="AV1642" s="12" t="s">
        <v>92</v>
      </c>
      <c r="AW1642" s="12" t="s">
        <v>32</v>
      </c>
      <c r="AX1642" s="12" t="s">
        <v>84</v>
      </c>
      <c r="AY1642" s="152" t="s">
        <v>185</v>
      </c>
    </row>
    <row r="1643" spans="2:65" s="1" customFormat="1" ht="33" customHeight="1">
      <c r="B1643" s="136"/>
      <c r="C1643" s="137" t="s">
        <v>2217</v>
      </c>
      <c r="D1643" s="137" t="s">
        <v>187</v>
      </c>
      <c r="E1643" s="138" t="s">
        <v>2218</v>
      </c>
      <c r="F1643" s="139" t="s">
        <v>2219</v>
      </c>
      <c r="G1643" s="140" t="s">
        <v>190</v>
      </c>
      <c r="H1643" s="141">
        <v>273.53300000000002</v>
      </c>
      <c r="I1643" s="142"/>
      <c r="J1643" s="143">
        <f>ROUND(I1643*H1643,2)</f>
        <v>0</v>
      </c>
      <c r="K1643" s="139" t="s">
        <v>1</v>
      </c>
      <c r="L1643" s="32"/>
      <c r="M1643" s="144" t="s">
        <v>1</v>
      </c>
      <c r="N1643" s="145" t="s">
        <v>42</v>
      </c>
      <c r="P1643" s="146">
        <f>O1643*H1643</f>
        <v>0</v>
      </c>
      <c r="Q1643" s="146">
        <v>3.2300000000000002E-2</v>
      </c>
      <c r="R1643" s="146">
        <f>Q1643*H1643</f>
        <v>8.8351159000000017</v>
      </c>
      <c r="S1643" s="146">
        <v>0</v>
      </c>
      <c r="T1643" s="147">
        <f>S1643*H1643</f>
        <v>0</v>
      </c>
      <c r="AR1643" s="148" t="s">
        <v>289</v>
      </c>
      <c r="AT1643" s="148" t="s">
        <v>187</v>
      </c>
      <c r="AU1643" s="148" t="s">
        <v>92</v>
      </c>
      <c r="AY1643" s="17" t="s">
        <v>185</v>
      </c>
      <c r="BE1643" s="149">
        <f>IF(N1643="základní",J1643,0)</f>
        <v>0</v>
      </c>
      <c r="BF1643" s="149">
        <f>IF(N1643="snížená",J1643,0)</f>
        <v>0</v>
      </c>
      <c r="BG1643" s="149">
        <f>IF(N1643="zákl. přenesená",J1643,0)</f>
        <v>0</v>
      </c>
      <c r="BH1643" s="149">
        <f>IF(N1643="sníž. přenesená",J1643,0)</f>
        <v>0</v>
      </c>
      <c r="BI1643" s="149">
        <f>IF(N1643="nulová",J1643,0)</f>
        <v>0</v>
      </c>
      <c r="BJ1643" s="17" t="s">
        <v>92</v>
      </c>
      <c r="BK1643" s="149">
        <f>ROUND(I1643*H1643,2)</f>
        <v>0</v>
      </c>
      <c r="BL1643" s="17" t="s">
        <v>289</v>
      </c>
      <c r="BM1643" s="148" t="s">
        <v>2220</v>
      </c>
    </row>
    <row r="1644" spans="2:65" s="13" customFormat="1">
      <c r="B1644" s="168"/>
      <c r="D1644" s="151" t="s">
        <v>193</v>
      </c>
      <c r="E1644" s="169" t="s">
        <v>1</v>
      </c>
      <c r="F1644" s="170" t="s">
        <v>309</v>
      </c>
      <c r="H1644" s="169" t="s">
        <v>1</v>
      </c>
      <c r="I1644" s="171"/>
      <c r="L1644" s="168"/>
      <c r="M1644" s="172"/>
      <c r="T1644" s="173"/>
      <c r="AT1644" s="169" t="s">
        <v>193</v>
      </c>
      <c r="AU1644" s="169" t="s">
        <v>92</v>
      </c>
      <c r="AV1644" s="13" t="s">
        <v>84</v>
      </c>
      <c r="AW1644" s="13" t="s">
        <v>32</v>
      </c>
      <c r="AX1644" s="13" t="s">
        <v>76</v>
      </c>
      <c r="AY1644" s="169" t="s">
        <v>185</v>
      </c>
    </row>
    <row r="1645" spans="2:65" s="12" customFormat="1">
      <c r="B1645" s="150"/>
      <c r="D1645" s="151" t="s">
        <v>193</v>
      </c>
      <c r="E1645" s="152" t="s">
        <v>1</v>
      </c>
      <c r="F1645" s="153" t="s">
        <v>2221</v>
      </c>
      <c r="H1645" s="154">
        <v>24.745999999999999</v>
      </c>
      <c r="I1645" s="155"/>
      <c r="L1645" s="150"/>
      <c r="M1645" s="156"/>
      <c r="T1645" s="157"/>
      <c r="AT1645" s="152" t="s">
        <v>193</v>
      </c>
      <c r="AU1645" s="152" t="s">
        <v>92</v>
      </c>
      <c r="AV1645" s="12" t="s">
        <v>92</v>
      </c>
      <c r="AW1645" s="12" t="s">
        <v>32</v>
      </c>
      <c r="AX1645" s="12" t="s">
        <v>76</v>
      </c>
      <c r="AY1645" s="152" t="s">
        <v>185</v>
      </c>
    </row>
    <row r="1646" spans="2:65" s="13" customFormat="1">
      <c r="B1646" s="168"/>
      <c r="D1646" s="151" t="s">
        <v>193</v>
      </c>
      <c r="E1646" s="169" t="s">
        <v>1</v>
      </c>
      <c r="F1646" s="170" t="s">
        <v>383</v>
      </c>
      <c r="H1646" s="169" t="s">
        <v>1</v>
      </c>
      <c r="I1646" s="171"/>
      <c r="L1646" s="168"/>
      <c r="M1646" s="172"/>
      <c r="T1646" s="173"/>
      <c r="AT1646" s="169" t="s">
        <v>193</v>
      </c>
      <c r="AU1646" s="169" t="s">
        <v>92</v>
      </c>
      <c r="AV1646" s="13" t="s">
        <v>84</v>
      </c>
      <c r="AW1646" s="13" t="s">
        <v>32</v>
      </c>
      <c r="AX1646" s="13" t="s">
        <v>76</v>
      </c>
      <c r="AY1646" s="169" t="s">
        <v>185</v>
      </c>
    </row>
    <row r="1647" spans="2:65" s="12" customFormat="1">
      <c r="B1647" s="150"/>
      <c r="D1647" s="151" t="s">
        <v>193</v>
      </c>
      <c r="E1647" s="152" t="s">
        <v>1</v>
      </c>
      <c r="F1647" s="153" t="s">
        <v>2222</v>
      </c>
      <c r="H1647" s="154">
        <v>9.766</v>
      </c>
      <c r="I1647" s="155"/>
      <c r="L1647" s="150"/>
      <c r="M1647" s="156"/>
      <c r="T1647" s="157"/>
      <c r="AT1647" s="152" t="s">
        <v>193</v>
      </c>
      <c r="AU1647" s="152" t="s">
        <v>92</v>
      </c>
      <c r="AV1647" s="12" t="s">
        <v>92</v>
      </c>
      <c r="AW1647" s="12" t="s">
        <v>32</v>
      </c>
      <c r="AX1647" s="12" t="s">
        <v>76</v>
      </c>
      <c r="AY1647" s="152" t="s">
        <v>185</v>
      </c>
    </row>
    <row r="1648" spans="2:65" s="12" customFormat="1" ht="22.5">
      <c r="B1648" s="150"/>
      <c r="D1648" s="151" t="s">
        <v>193</v>
      </c>
      <c r="E1648" s="152" t="s">
        <v>1</v>
      </c>
      <c r="F1648" s="153" t="s">
        <v>2223</v>
      </c>
      <c r="H1648" s="154">
        <v>98.138000000000005</v>
      </c>
      <c r="I1648" s="155"/>
      <c r="L1648" s="150"/>
      <c r="M1648" s="156"/>
      <c r="T1648" s="157"/>
      <c r="AT1648" s="152" t="s">
        <v>193</v>
      </c>
      <c r="AU1648" s="152" t="s">
        <v>92</v>
      </c>
      <c r="AV1648" s="12" t="s">
        <v>92</v>
      </c>
      <c r="AW1648" s="12" t="s">
        <v>32</v>
      </c>
      <c r="AX1648" s="12" t="s">
        <v>76</v>
      </c>
      <c r="AY1648" s="152" t="s">
        <v>185</v>
      </c>
    </row>
    <row r="1649" spans="2:65" s="13" customFormat="1">
      <c r="B1649" s="168"/>
      <c r="D1649" s="151" t="s">
        <v>193</v>
      </c>
      <c r="E1649" s="169" t="s">
        <v>1</v>
      </c>
      <c r="F1649" s="170" t="s">
        <v>385</v>
      </c>
      <c r="H1649" s="169" t="s">
        <v>1</v>
      </c>
      <c r="I1649" s="171"/>
      <c r="L1649" s="168"/>
      <c r="M1649" s="172"/>
      <c r="T1649" s="173"/>
      <c r="AT1649" s="169" t="s">
        <v>193</v>
      </c>
      <c r="AU1649" s="169" t="s">
        <v>92</v>
      </c>
      <c r="AV1649" s="13" t="s">
        <v>84</v>
      </c>
      <c r="AW1649" s="13" t="s">
        <v>32</v>
      </c>
      <c r="AX1649" s="13" t="s">
        <v>76</v>
      </c>
      <c r="AY1649" s="169" t="s">
        <v>185</v>
      </c>
    </row>
    <row r="1650" spans="2:65" s="12" customFormat="1">
      <c r="B1650" s="150"/>
      <c r="D1650" s="151" t="s">
        <v>193</v>
      </c>
      <c r="E1650" s="152" t="s">
        <v>1</v>
      </c>
      <c r="F1650" s="153" t="s">
        <v>2224</v>
      </c>
      <c r="H1650" s="154">
        <v>9.7420000000000009</v>
      </c>
      <c r="I1650" s="155"/>
      <c r="L1650" s="150"/>
      <c r="M1650" s="156"/>
      <c r="T1650" s="157"/>
      <c r="AT1650" s="152" t="s">
        <v>193</v>
      </c>
      <c r="AU1650" s="152" t="s">
        <v>92</v>
      </c>
      <c r="AV1650" s="12" t="s">
        <v>92</v>
      </c>
      <c r="AW1650" s="12" t="s">
        <v>32</v>
      </c>
      <c r="AX1650" s="12" t="s">
        <v>76</v>
      </c>
      <c r="AY1650" s="152" t="s">
        <v>185</v>
      </c>
    </row>
    <row r="1651" spans="2:65" s="12" customFormat="1" ht="22.5">
      <c r="B1651" s="150"/>
      <c r="D1651" s="151" t="s">
        <v>193</v>
      </c>
      <c r="E1651" s="152" t="s">
        <v>1</v>
      </c>
      <c r="F1651" s="153" t="s">
        <v>2225</v>
      </c>
      <c r="H1651" s="154">
        <v>97.891000000000005</v>
      </c>
      <c r="I1651" s="155"/>
      <c r="L1651" s="150"/>
      <c r="M1651" s="156"/>
      <c r="T1651" s="157"/>
      <c r="AT1651" s="152" t="s">
        <v>193</v>
      </c>
      <c r="AU1651" s="152" t="s">
        <v>92</v>
      </c>
      <c r="AV1651" s="12" t="s">
        <v>92</v>
      </c>
      <c r="AW1651" s="12" t="s">
        <v>32</v>
      </c>
      <c r="AX1651" s="12" t="s">
        <v>76</v>
      </c>
      <c r="AY1651" s="152" t="s">
        <v>185</v>
      </c>
    </row>
    <row r="1652" spans="2:65" s="13" customFormat="1">
      <c r="B1652" s="168"/>
      <c r="D1652" s="151" t="s">
        <v>193</v>
      </c>
      <c r="E1652" s="169" t="s">
        <v>1</v>
      </c>
      <c r="F1652" s="170" t="s">
        <v>424</v>
      </c>
      <c r="H1652" s="169" t="s">
        <v>1</v>
      </c>
      <c r="I1652" s="171"/>
      <c r="L1652" s="168"/>
      <c r="M1652" s="172"/>
      <c r="T1652" s="173"/>
      <c r="AT1652" s="169" t="s">
        <v>193</v>
      </c>
      <c r="AU1652" s="169" t="s">
        <v>92</v>
      </c>
      <c r="AV1652" s="13" t="s">
        <v>84</v>
      </c>
      <c r="AW1652" s="13" t="s">
        <v>32</v>
      </c>
      <c r="AX1652" s="13" t="s">
        <v>76</v>
      </c>
      <c r="AY1652" s="169" t="s">
        <v>185</v>
      </c>
    </row>
    <row r="1653" spans="2:65" s="12" customFormat="1">
      <c r="B1653" s="150"/>
      <c r="D1653" s="151" t="s">
        <v>193</v>
      </c>
      <c r="E1653" s="152" t="s">
        <v>1</v>
      </c>
      <c r="F1653" s="153" t="s">
        <v>2226</v>
      </c>
      <c r="H1653" s="154">
        <v>33.25</v>
      </c>
      <c r="I1653" s="155"/>
      <c r="L1653" s="150"/>
      <c r="M1653" s="156"/>
      <c r="T1653" s="157"/>
      <c r="AT1653" s="152" t="s">
        <v>193</v>
      </c>
      <c r="AU1653" s="152" t="s">
        <v>92</v>
      </c>
      <c r="AV1653" s="12" t="s">
        <v>92</v>
      </c>
      <c r="AW1653" s="12" t="s">
        <v>32</v>
      </c>
      <c r="AX1653" s="12" t="s">
        <v>76</v>
      </c>
      <c r="AY1653" s="152" t="s">
        <v>185</v>
      </c>
    </row>
    <row r="1654" spans="2:65" s="14" customFormat="1">
      <c r="B1654" s="174"/>
      <c r="D1654" s="151" t="s">
        <v>193</v>
      </c>
      <c r="E1654" s="175" t="s">
        <v>1</v>
      </c>
      <c r="F1654" s="176" t="s">
        <v>265</v>
      </c>
      <c r="H1654" s="177">
        <v>273.53300000000002</v>
      </c>
      <c r="I1654" s="178"/>
      <c r="L1654" s="174"/>
      <c r="M1654" s="179"/>
      <c r="T1654" s="180"/>
      <c r="AT1654" s="175" t="s">
        <v>193</v>
      </c>
      <c r="AU1654" s="175" t="s">
        <v>92</v>
      </c>
      <c r="AV1654" s="14" t="s">
        <v>191</v>
      </c>
      <c r="AW1654" s="14" t="s">
        <v>32</v>
      </c>
      <c r="AX1654" s="14" t="s">
        <v>84</v>
      </c>
      <c r="AY1654" s="175" t="s">
        <v>185</v>
      </c>
    </row>
    <row r="1655" spans="2:65" s="1" customFormat="1" ht="37.9" customHeight="1">
      <c r="B1655" s="136"/>
      <c r="C1655" s="137" t="s">
        <v>2227</v>
      </c>
      <c r="D1655" s="137" t="s">
        <v>187</v>
      </c>
      <c r="E1655" s="138" t="s">
        <v>2228</v>
      </c>
      <c r="F1655" s="139" t="s">
        <v>2229</v>
      </c>
      <c r="G1655" s="140" t="s">
        <v>190</v>
      </c>
      <c r="H1655" s="141">
        <v>100.744</v>
      </c>
      <c r="I1655" s="142"/>
      <c r="J1655" s="143">
        <f>ROUND(I1655*H1655,2)</f>
        <v>0</v>
      </c>
      <c r="K1655" s="139" t="s">
        <v>1</v>
      </c>
      <c r="L1655" s="32"/>
      <c r="M1655" s="144" t="s">
        <v>1</v>
      </c>
      <c r="N1655" s="145" t="s">
        <v>42</v>
      </c>
      <c r="P1655" s="146">
        <f>O1655*H1655</f>
        <v>0</v>
      </c>
      <c r="Q1655" s="146">
        <v>2.9610000000000001E-2</v>
      </c>
      <c r="R1655" s="146">
        <f>Q1655*H1655</f>
        <v>2.9830298399999999</v>
      </c>
      <c r="S1655" s="146">
        <v>0</v>
      </c>
      <c r="T1655" s="147">
        <f>S1655*H1655</f>
        <v>0</v>
      </c>
      <c r="AR1655" s="148" t="s">
        <v>289</v>
      </c>
      <c r="AT1655" s="148" t="s">
        <v>187</v>
      </c>
      <c r="AU1655" s="148" t="s">
        <v>92</v>
      </c>
      <c r="AY1655" s="17" t="s">
        <v>185</v>
      </c>
      <c r="BE1655" s="149">
        <f>IF(N1655="základní",J1655,0)</f>
        <v>0</v>
      </c>
      <c r="BF1655" s="149">
        <f>IF(N1655="snížená",J1655,0)</f>
        <v>0</v>
      </c>
      <c r="BG1655" s="149">
        <f>IF(N1655="zákl. přenesená",J1655,0)</f>
        <v>0</v>
      </c>
      <c r="BH1655" s="149">
        <f>IF(N1655="sníž. přenesená",J1655,0)</f>
        <v>0</v>
      </c>
      <c r="BI1655" s="149">
        <f>IF(N1655="nulová",J1655,0)</f>
        <v>0</v>
      </c>
      <c r="BJ1655" s="17" t="s">
        <v>92</v>
      </c>
      <c r="BK1655" s="149">
        <f>ROUND(I1655*H1655,2)</f>
        <v>0</v>
      </c>
      <c r="BL1655" s="17" t="s">
        <v>289</v>
      </c>
      <c r="BM1655" s="148" t="s">
        <v>2230</v>
      </c>
    </row>
    <row r="1656" spans="2:65" s="13" customFormat="1">
      <c r="B1656" s="168"/>
      <c r="D1656" s="151" t="s">
        <v>193</v>
      </c>
      <c r="E1656" s="169" t="s">
        <v>1</v>
      </c>
      <c r="F1656" s="170" t="s">
        <v>383</v>
      </c>
      <c r="H1656" s="169" t="s">
        <v>1</v>
      </c>
      <c r="I1656" s="171"/>
      <c r="L1656" s="168"/>
      <c r="M1656" s="172"/>
      <c r="T1656" s="173"/>
      <c r="AT1656" s="169" t="s">
        <v>193</v>
      </c>
      <c r="AU1656" s="169" t="s">
        <v>92</v>
      </c>
      <c r="AV1656" s="13" t="s">
        <v>84</v>
      </c>
      <c r="AW1656" s="13" t="s">
        <v>32</v>
      </c>
      <c r="AX1656" s="13" t="s">
        <v>76</v>
      </c>
      <c r="AY1656" s="169" t="s">
        <v>185</v>
      </c>
    </row>
    <row r="1657" spans="2:65" s="12" customFormat="1">
      <c r="B1657" s="150"/>
      <c r="D1657" s="151" t="s">
        <v>193</v>
      </c>
      <c r="E1657" s="152" t="s">
        <v>1</v>
      </c>
      <c r="F1657" s="153" t="s">
        <v>2231</v>
      </c>
      <c r="H1657" s="154">
        <v>22.669</v>
      </c>
      <c r="I1657" s="155"/>
      <c r="L1657" s="150"/>
      <c r="M1657" s="156"/>
      <c r="T1657" s="157"/>
      <c r="AT1657" s="152" t="s">
        <v>193</v>
      </c>
      <c r="AU1657" s="152" t="s">
        <v>92</v>
      </c>
      <c r="AV1657" s="12" t="s">
        <v>92</v>
      </c>
      <c r="AW1657" s="12" t="s">
        <v>32</v>
      </c>
      <c r="AX1657" s="12" t="s">
        <v>76</v>
      </c>
      <c r="AY1657" s="152" t="s">
        <v>185</v>
      </c>
    </row>
    <row r="1658" spans="2:65" s="13" customFormat="1">
      <c r="B1658" s="168"/>
      <c r="D1658" s="151" t="s">
        <v>193</v>
      </c>
      <c r="E1658" s="169" t="s">
        <v>1</v>
      </c>
      <c r="F1658" s="170" t="s">
        <v>385</v>
      </c>
      <c r="H1658" s="169" t="s">
        <v>1</v>
      </c>
      <c r="I1658" s="171"/>
      <c r="L1658" s="168"/>
      <c r="M1658" s="172"/>
      <c r="T1658" s="173"/>
      <c r="AT1658" s="169" t="s">
        <v>193</v>
      </c>
      <c r="AU1658" s="169" t="s">
        <v>92</v>
      </c>
      <c r="AV1658" s="13" t="s">
        <v>84</v>
      </c>
      <c r="AW1658" s="13" t="s">
        <v>32</v>
      </c>
      <c r="AX1658" s="13" t="s">
        <v>76</v>
      </c>
      <c r="AY1658" s="169" t="s">
        <v>185</v>
      </c>
    </row>
    <row r="1659" spans="2:65" s="12" customFormat="1">
      <c r="B1659" s="150"/>
      <c r="D1659" s="151" t="s">
        <v>193</v>
      </c>
      <c r="E1659" s="152" t="s">
        <v>1</v>
      </c>
      <c r="F1659" s="153" t="s">
        <v>2232</v>
      </c>
      <c r="H1659" s="154">
        <v>22.555</v>
      </c>
      <c r="I1659" s="155"/>
      <c r="L1659" s="150"/>
      <c r="M1659" s="156"/>
      <c r="T1659" s="157"/>
      <c r="AT1659" s="152" t="s">
        <v>193</v>
      </c>
      <c r="AU1659" s="152" t="s">
        <v>92</v>
      </c>
      <c r="AV1659" s="12" t="s">
        <v>92</v>
      </c>
      <c r="AW1659" s="12" t="s">
        <v>32</v>
      </c>
      <c r="AX1659" s="12" t="s">
        <v>76</v>
      </c>
      <c r="AY1659" s="152" t="s">
        <v>185</v>
      </c>
    </row>
    <row r="1660" spans="2:65" s="13" customFormat="1">
      <c r="B1660" s="168"/>
      <c r="D1660" s="151" t="s">
        <v>193</v>
      </c>
      <c r="E1660" s="169" t="s">
        <v>1</v>
      </c>
      <c r="F1660" s="170" t="s">
        <v>424</v>
      </c>
      <c r="H1660" s="169" t="s">
        <v>1</v>
      </c>
      <c r="I1660" s="171"/>
      <c r="L1660" s="168"/>
      <c r="M1660" s="172"/>
      <c r="T1660" s="173"/>
      <c r="AT1660" s="169" t="s">
        <v>193</v>
      </c>
      <c r="AU1660" s="169" t="s">
        <v>92</v>
      </c>
      <c r="AV1660" s="13" t="s">
        <v>84</v>
      </c>
      <c r="AW1660" s="13" t="s">
        <v>32</v>
      </c>
      <c r="AX1660" s="13" t="s">
        <v>76</v>
      </c>
      <c r="AY1660" s="169" t="s">
        <v>185</v>
      </c>
    </row>
    <row r="1661" spans="2:65" s="12" customFormat="1">
      <c r="B1661" s="150"/>
      <c r="D1661" s="151" t="s">
        <v>193</v>
      </c>
      <c r="E1661" s="152" t="s">
        <v>1</v>
      </c>
      <c r="F1661" s="153" t="s">
        <v>2233</v>
      </c>
      <c r="H1661" s="154">
        <v>22.521999999999998</v>
      </c>
      <c r="I1661" s="155"/>
      <c r="L1661" s="150"/>
      <c r="M1661" s="156"/>
      <c r="T1661" s="157"/>
      <c r="AT1661" s="152" t="s">
        <v>193</v>
      </c>
      <c r="AU1661" s="152" t="s">
        <v>92</v>
      </c>
      <c r="AV1661" s="12" t="s">
        <v>92</v>
      </c>
      <c r="AW1661" s="12" t="s">
        <v>32</v>
      </c>
      <c r="AX1661" s="12" t="s">
        <v>76</v>
      </c>
      <c r="AY1661" s="152" t="s">
        <v>185</v>
      </c>
    </row>
    <row r="1662" spans="2:65" s="12" customFormat="1">
      <c r="B1662" s="150"/>
      <c r="D1662" s="151" t="s">
        <v>193</v>
      </c>
      <c r="E1662" s="152" t="s">
        <v>1</v>
      </c>
      <c r="F1662" s="153" t="s">
        <v>2234</v>
      </c>
      <c r="H1662" s="154">
        <v>19.706</v>
      </c>
      <c r="I1662" s="155"/>
      <c r="L1662" s="150"/>
      <c r="M1662" s="156"/>
      <c r="T1662" s="157"/>
      <c r="AT1662" s="152" t="s">
        <v>193</v>
      </c>
      <c r="AU1662" s="152" t="s">
        <v>92</v>
      </c>
      <c r="AV1662" s="12" t="s">
        <v>92</v>
      </c>
      <c r="AW1662" s="12" t="s">
        <v>32</v>
      </c>
      <c r="AX1662" s="12" t="s">
        <v>76</v>
      </c>
      <c r="AY1662" s="152" t="s">
        <v>185</v>
      </c>
    </row>
    <row r="1663" spans="2:65" s="12" customFormat="1">
      <c r="B1663" s="150"/>
      <c r="D1663" s="151" t="s">
        <v>193</v>
      </c>
      <c r="E1663" s="152" t="s">
        <v>1</v>
      </c>
      <c r="F1663" s="153" t="s">
        <v>2235</v>
      </c>
      <c r="H1663" s="154">
        <v>13.292</v>
      </c>
      <c r="I1663" s="155"/>
      <c r="L1663" s="150"/>
      <c r="M1663" s="156"/>
      <c r="T1663" s="157"/>
      <c r="AT1663" s="152" t="s">
        <v>193</v>
      </c>
      <c r="AU1663" s="152" t="s">
        <v>92</v>
      </c>
      <c r="AV1663" s="12" t="s">
        <v>92</v>
      </c>
      <c r="AW1663" s="12" t="s">
        <v>32</v>
      </c>
      <c r="AX1663" s="12" t="s">
        <v>76</v>
      </c>
      <c r="AY1663" s="152" t="s">
        <v>185</v>
      </c>
    </row>
    <row r="1664" spans="2:65" s="14" customFormat="1">
      <c r="B1664" s="174"/>
      <c r="D1664" s="151" t="s">
        <v>193</v>
      </c>
      <c r="E1664" s="175" t="s">
        <v>1</v>
      </c>
      <c r="F1664" s="176" t="s">
        <v>265</v>
      </c>
      <c r="H1664" s="177">
        <v>100.744</v>
      </c>
      <c r="I1664" s="178"/>
      <c r="L1664" s="174"/>
      <c r="M1664" s="179"/>
      <c r="T1664" s="180"/>
      <c r="AT1664" s="175" t="s">
        <v>193</v>
      </c>
      <c r="AU1664" s="175" t="s">
        <v>92</v>
      </c>
      <c r="AV1664" s="14" t="s">
        <v>191</v>
      </c>
      <c r="AW1664" s="14" t="s">
        <v>32</v>
      </c>
      <c r="AX1664" s="14" t="s">
        <v>84</v>
      </c>
      <c r="AY1664" s="175" t="s">
        <v>185</v>
      </c>
    </row>
    <row r="1665" spans="2:65" s="1" customFormat="1" ht="24.2" customHeight="1">
      <c r="B1665" s="136"/>
      <c r="C1665" s="137" t="s">
        <v>2236</v>
      </c>
      <c r="D1665" s="137" t="s">
        <v>187</v>
      </c>
      <c r="E1665" s="138" t="s">
        <v>2237</v>
      </c>
      <c r="F1665" s="139" t="s">
        <v>2238</v>
      </c>
      <c r="G1665" s="140" t="s">
        <v>190</v>
      </c>
      <c r="H1665" s="141">
        <v>361.97500000000002</v>
      </c>
      <c r="I1665" s="142"/>
      <c r="J1665" s="143">
        <f>ROUND(I1665*H1665,2)</f>
        <v>0</v>
      </c>
      <c r="K1665" s="139" t="s">
        <v>198</v>
      </c>
      <c r="L1665" s="32"/>
      <c r="M1665" s="144" t="s">
        <v>1</v>
      </c>
      <c r="N1665" s="145" t="s">
        <v>42</v>
      </c>
      <c r="P1665" s="146">
        <f>O1665*H1665</f>
        <v>0</v>
      </c>
      <c r="Q1665" s="146">
        <v>2.189E-2</v>
      </c>
      <c r="R1665" s="146">
        <f>Q1665*H1665</f>
        <v>7.9236327500000003</v>
      </c>
      <c r="S1665" s="146">
        <v>0</v>
      </c>
      <c r="T1665" s="147">
        <f>S1665*H1665</f>
        <v>0</v>
      </c>
      <c r="AR1665" s="148" t="s">
        <v>289</v>
      </c>
      <c r="AT1665" s="148" t="s">
        <v>187</v>
      </c>
      <c r="AU1665" s="148" t="s">
        <v>92</v>
      </c>
      <c r="AY1665" s="17" t="s">
        <v>185</v>
      </c>
      <c r="BE1665" s="149">
        <f>IF(N1665="základní",J1665,0)</f>
        <v>0</v>
      </c>
      <c r="BF1665" s="149">
        <f>IF(N1665="snížená",J1665,0)</f>
        <v>0</v>
      </c>
      <c r="BG1665" s="149">
        <f>IF(N1665="zákl. přenesená",J1665,0)</f>
        <v>0</v>
      </c>
      <c r="BH1665" s="149">
        <f>IF(N1665="sníž. přenesená",J1665,0)</f>
        <v>0</v>
      </c>
      <c r="BI1665" s="149">
        <f>IF(N1665="nulová",J1665,0)</f>
        <v>0</v>
      </c>
      <c r="BJ1665" s="17" t="s">
        <v>92</v>
      </c>
      <c r="BK1665" s="149">
        <f>ROUND(I1665*H1665,2)</f>
        <v>0</v>
      </c>
      <c r="BL1665" s="17" t="s">
        <v>289</v>
      </c>
      <c r="BM1665" s="148" t="s">
        <v>2239</v>
      </c>
    </row>
    <row r="1666" spans="2:65" s="13" customFormat="1">
      <c r="B1666" s="168"/>
      <c r="D1666" s="151" t="s">
        <v>193</v>
      </c>
      <c r="E1666" s="169" t="s">
        <v>1</v>
      </c>
      <c r="F1666" s="170" t="s">
        <v>638</v>
      </c>
      <c r="H1666" s="169" t="s">
        <v>1</v>
      </c>
      <c r="I1666" s="171"/>
      <c r="L1666" s="168"/>
      <c r="M1666" s="172"/>
      <c r="T1666" s="173"/>
      <c r="AT1666" s="169" t="s">
        <v>193</v>
      </c>
      <c r="AU1666" s="169" t="s">
        <v>92</v>
      </c>
      <c r="AV1666" s="13" t="s">
        <v>84</v>
      </c>
      <c r="AW1666" s="13" t="s">
        <v>32</v>
      </c>
      <c r="AX1666" s="13" t="s">
        <v>76</v>
      </c>
      <c r="AY1666" s="169" t="s">
        <v>185</v>
      </c>
    </row>
    <row r="1667" spans="2:65" s="12" customFormat="1">
      <c r="B1667" s="150"/>
      <c r="D1667" s="151" t="s">
        <v>193</v>
      </c>
      <c r="E1667" s="152" t="s">
        <v>1</v>
      </c>
      <c r="F1667" s="153" t="s">
        <v>661</v>
      </c>
      <c r="H1667" s="154">
        <v>284.3</v>
      </c>
      <c r="I1667" s="155"/>
      <c r="L1667" s="150"/>
      <c r="M1667" s="156"/>
      <c r="T1667" s="157"/>
      <c r="AT1667" s="152" t="s">
        <v>193</v>
      </c>
      <c r="AU1667" s="152" t="s">
        <v>92</v>
      </c>
      <c r="AV1667" s="12" t="s">
        <v>92</v>
      </c>
      <c r="AW1667" s="12" t="s">
        <v>32</v>
      </c>
      <c r="AX1667" s="12" t="s">
        <v>76</v>
      </c>
      <c r="AY1667" s="152" t="s">
        <v>185</v>
      </c>
    </row>
    <row r="1668" spans="2:65" s="15" customFormat="1">
      <c r="B1668" s="181"/>
      <c r="D1668" s="151" t="s">
        <v>193</v>
      </c>
      <c r="E1668" s="182" t="s">
        <v>1</v>
      </c>
      <c r="F1668" s="183" t="s">
        <v>281</v>
      </c>
      <c r="H1668" s="184">
        <v>284.3</v>
      </c>
      <c r="I1668" s="185"/>
      <c r="L1668" s="181"/>
      <c r="M1668" s="186"/>
      <c r="T1668" s="187"/>
      <c r="AT1668" s="182" t="s">
        <v>193</v>
      </c>
      <c r="AU1668" s="182" t="s">
        <v>92</v>
      </c>
      <c r="AV1668" s="15" t="s">
        <v>111</v>
      </c>
      <c r="AW1668" s="15" t="s">
        <v>32</v>
      </c>
      <c r="AX1668" s="15" t="s">
        <v>76</v>
      </c>
      <c r="AY1668" s="182" t="s">
        <v>185</v>
      </c>
    </row>
    <row r="1669" spans="2:65" s="13" customFormat="1">
      <c r="B1669" s="168"/>
      <c r="D1669" s="151" t="s">
        <v>193</v>
      </c>
      <c r="E1669" s="169" t="s">
        <v>1</v>
      </c>
      <c r="F1669" s="170" t="s">
        <v>2240</v>
      </c>
      <c r="H1669" s="169" t="s">
        <v>1</v>
      </c>
      <c r="I1669" s="171"/>
      <c r="L1669" s="168"/>
      <c r="M1669" s="172"/>
      <c r="T1669" s="173"/>
      <c r="AT1669" s="169" t="s">
        <v>193</v>
      </c>
      <c r="AU1669" s="169" t="s">
        <v>92</v>
      </c>
      <c r="AV1669" s="13" t="s">
        <v>84</v>
      </c>
      <c r="AW1669" s="13" t="s">
        <v>32</v>
      </c>
      <c r="AX1669" s="13" t="s">
        <v>76</v>
      </c>
      <c r="AY1669" s="169" t="s">
        <v>185</v>
      </c>
    </row>
    <row r="1670" spans="2:65" s="12" customFormat="1">
      <c r="B1670" s="150"/>
      <c r="D1670" s="151" t="s">
        <v>193</v>
      </c>
      <c r="E1670" s="152" t="s">
        <v>1</v>
      </c>
      <c r="F1670" s="153" t="s">
        <v>2241</v>
      </c>
      <c r="H1670" s="154">
        <v>2.5</v>
      </c>
      <c r="I1670" s="155"/>
      <c r="L1670" s="150"/>
      <c r="M1670" s="156"/>
      <c r="T1670" s="157"/>
      <c r="AT1670" s="152" t="s">
        <v>193</v>
      </c>
      <c r="AU1670" s="152" t="s">
        <v>92</v>
      </c>
      <c r="AV1670" s="12" t="s">
        <v>92</v>
      </c>
      <c r="AW1670" s="12" t="s">
        <v>32</v>
      </c>
      <c r="AX1670" s="12" t="s">
        <v>76</v>
      </c>
      <c r="AY1670" s="152" t="s">
        <v>185</v>
      </c>
    </row>
    <row r="1671" spans="2:65" s="12" customFormat="1">
      <c r="B1671" s="150"/>
      <c r="D1671" s="151" t="s">
        <v>193</v>
      </c>
      <c r="E1671" s="152" t="s">
        <v>1</v>
      </c>
      <c r="F1671" s="153" t="s">
        <v>2242</v>
      </c>
      <c r="H1671" s="154">
        <v>2.8</v>
      </c>
      <c r="I1671" s="155"/>
      <c r="L1671" s="150"/>
      <c r="M1671" s="156"/>
      <c r="T1671" s="157"/>
      <c r="AT1671" s="152" t="s">
        <v>193</v>
      </c>
      <c r="AU1671" s="152" t="s">
        <v>92</v>
      </c>
      <c r="AV1671" s="12" t="s">
        <v>92</v>
      </c>
      <c r="AW1671" s="12" t="s">
        <v>32</v>
      </c>
      <c r="AX1671" s="12" t="s">
        <v>76</v>
      </c>
      <c r="AY1671" s="152" t="s">
        <v>185</v>
      </c>
    </row>
    <row r="1672" spans="2:65" s="12" customFormat="1">
      <c r="B1672" s="150"/>
      <c r="D1672" s="151" t="s">
        <v>193</v>
      </c>
      <c r="E1672" s="152" t="s">
        <v>1</v>
      </c>
      <c r="F1672" s="153" t="s">
        <v>2243</v>
      </c>
      <c r="H1672" s="154">
        <v>47.2</v>
      </c>
      <c r="I1672" s="155"/>
      <c r="L1672" s="150"/>
      <c r="M1672" s="156"/>
      <c r="T1672" s="157"/>
      <c r="AT1672" s="152" t="s">
        <v>193</v>
      </c>
      <c r="AU1672" s="152" t="s">
        <v>92</v>
      </c>
      <c r="AV1672" s="12" t="s">
        <v>92</v>
      </c>
      <c r="AW1672" s="12" t="s">
        <v>32</v>
      </c>
      <c r="AX1672" s="12" t="s">
        <v>76</v>
      </c>
      <c r="AY1672" s="152" t="s">
        <v>185</v>
      </c>
    </row>
    <row r="1673" spans="2:65" s="12" customFormat="1">
      <c r="B1673" s="150"/>
      <c r="D1673" s="151" t="s">
        <v>193</v>
      </c>
      <c r="E1673" s="152" t="s">
        <v>1</v>
      </c>
      <c r="F1673" s="153" t="s">
        <v>2244</v>
      </c>
      <c r="H1673" s="154">
        <v>25.175000000000001</v>
      </c>
      <c r="I1673" s="155"/>
      <c r="L1673" s="150"/>
      <c r="M1673" s="156"/>
      <c r="T1673" s="157"/>
      <c r="AT1673" s="152" t="s">
        <v>193</v>
      </c>
      <c r="AU1673" s="152" t="s">
        <v>92</v>
      </c>
      <c r="AV1673" s="12" t="s">
        <v>92</v>
      </c>
      <c r="AW1673" s="12" t="s">
        <v>32</v>
      </c>
      <c r="AX1673" s="12" t="s">
        <v>76</v>
      </c>
      <c r="AY1673" s="152" t="s">
        <v>185</v>
      </c>
    </row>
    <row r="1674" spans="2:65" s="15" customFormat="1">
      <c r="B1674" s="181"/>
      <c r="D1674" s="151" t="s">
        <v>193</v>
      </c>
      <c r="E1674" s="182" t="s">
        <v>1</v>
      </c>
      <c r="F1674" s="183" t="s">
        <v>281</v>
      </c>
      <c r="H1674" s="184">
        <v>77.674999999999997</v>
      </c>
      <c r="I1674" s="185"/>
      <c r="L1674" s="181"/>
      <c r="M1674" s="186"/>
      <c r="T1674" s="187"/>
      <c r="AT1674" s="182" t="s">
        <v>193</v>
      </c>
      <c r="AU1674" s="182" t="s">
        <v>92</v>
      </c>
      <c r="AV1674" s="15" t="s">
        <v>111</v>
      </c>
      <c r="AW1674" s="15" t="s">
        <v>32</v>
      </c>
      <c r="AX1674" s="15" t="s">
        <v>76</v>
      </c>
      <c r="AY1674" s="182" t="s">
        <v>185</v>
      </c>
    </row>
    <row r="1675" spans="2:65" s="14" customFormat="1">
      <c r="B1675" s="174"/>
      <c r="D1675" s="151" t="s">
        <v>193</v>
      </c>
      <c r="E1675" s="175" t="s">
        <v>1</v>
      </c>
      <c r="F1675" s="176" t="s">
        <v>265</v>
      </c>
      <c r="H1675" s="177">
        <v>361.97500000000002</v>
      </c>
      <c r="I1675" s="178"/>
      <c r="L1675" s="174"/>
      <c r="M1675" s="179"/>
      <c r="T1675" s="180"/>
      <c r="AT1675" s="175" t="s">
        <v>193</v>
      </c>
      <c r="AU1675" s="175" t="s">
        <v>92</v>
      </c>
      <c r="AV1675" s="14" t="s">
        <v>191</v>
      </c>
      <c r="AW1675" s="14" t="s">
        <v>32</v>
      </c>
      <c r="AX1675" s="14" t="s">
        <v>84</v>
      </c>
      <c r="AY1675" s="175" t="s">
        <v>185</v>
      </c>
    </row>
    <row r="1676" spans="2:65" s="1" customFormat="1" ht="24.2" customHeight="1">
      <c r="B1676" s="136"/>
      <c r="C1676" s="137" t="s">
        <v>2245</v>
      </c>
      <c r="D1676" s="137" t="s">
        <v>187</v>
      </c>
      <c r="E1676" s="138" t="s">
        <v>2246</v>
      </c>
      <c r="F1676" s="139" t="s">
        <v>2247</v>
      </c>
      <c r="G1676" s="140" t="s">
        <v>190</v>
      </c>
      <c r="H1676" s="141">
        <v>55</v>
      </c>
      <c r="I1676" s="142"/>
      <c r="J1676" s="143">
        <f>ROUND(I1676*H1676,2)</f>
        <v>0</v>
      </c>
      <c r="K1676" s="139" t="s">
        <v>198</v>
      </c>
      <c r="L1676" s="32"/>
      <c r="M1676" s="144" t="s">
        <v>1</v>
      </c>
      <c r="N1676" s="145" t="s">
        <v>42</v>
      </c>
      <c r="P1676" s="146">
        <f>O1676*H1676</f>
        <v>0</v>
      </c>
      <c r="Q1676" s="146">
        <v>2.2540000000000001E-2</v>
      </c>
      <c r="R1676" s="146">
        <f>Q1676*H1676</f>
        <v>1.2397</v>
      </c>
      <c r="S1676" s="146">
        <v>0</v>
      </c>
      <c r="T1676" s="147">
        <f>S1676*H1676</f>
        <v>0</v>
      </c>
      <c r="AR1676" s="148" t="s">
        <v>289</v>
      </c>
      <c r="AT1676" s="148" t="s">
        <v>187</v>
      </c>
      <c r="AU1676" s="148" t="s">
        <v>92</v>
      </c>
      <c r="AY1676" s="17" t="s">
        <v>185</v>
      </c>
      <c r="BE1676" s="149">
        <f>IF(N1676="základní",J1676,0)</f>
        <v>0</v>
      </c>
      <c r="BF1676" s="149">
        <f>IF(N1676="snížená",J1676,0)</f>
        <v>0</v>
      </c>
      <c r="BG1676" s="149">
        <f>IF(N1676="zákl. přenesená",J1676,0)</f>
        <v>0</v>
      </c>
      <c r="BH1676" s="149">
        <f>IF(N1676="sníž. přenesená",J1676,0)</f>
        <v>0</v>
      </c>
      <c r="BI1676" s="149">
        <f>IF(N1676="nulová",J1676,0)</f>
        <v>0</v>
      </c>
      <c r="BJ1676" s="17" t="s">
        <v>92</v>
      </c>
      <c r="BK1676" s="149">
        <f>ROUND(I1676*H1676,2)</f>
        <v>0</v>
      </c>
      <c r="BL1676" s="17" t="s">
        <v>289</v>
      </c>
      <c r="BM1676" s="148" t="s">
        <v>2248</v>
      </c>
    </row>
    <row r="1677" spans="2:65" s="13" customFormat="1">
      <c r="B1677" s="168"/>
      <c r="D1677" s="151" t="s">
        <v>193</v>
      </c>
      <c r="E1677" s="169" t="s">
        <v>1</v>
      </c>
      <c r="F1677" s="170" t="s">
        <v>2249</v>
      </c>
      <c r="H1677" s="169" t="s">
        <v>1</v>
      </c>
      <c r="I1677" s="171"/>
      <c r="L1677" s="168"/>
      <c r="M1677" s="172"/>
      <c r="T1677" s="173"/>
      <c r="AT1677" s="169" t="s">
        <v>193</v>
      </c>
      <c r="AU1677" s="169" t="s">
        <v>92</v>
      </c>
      <c r="AV1677" s="13" t="s">
        <v>84</v>
      </c>
      <c r="AW1677" s="13" t="s">
        <v>32</v>
      </c>
      <c r="AX1677" s="13" t="s">
        <v>76</v>
      </c>
      <c r="AY1677" s="169" t="s">
        <v>185</v>
      </c>
    </row>
    <row r="1678" spans="2:65" s="12" customFormat="1">
      <c r="B1678" s="150"/>
      <c r="D1678" s="151" t="s">
        <v>193</v>
      </c>
      <c r="E1678" s="152" t="s">
        <v>1</v>
      </c>
      <c r="F1678" s="153" t="s">
        <v>252</v>
      </c>
      <c r="H1678" s="154">
        <v>4.4000000000000004</v>
      </c>
      <c r="I1678" s="155"/>
      <c r="L1678" s="150"/>
      <c r="M1678" s="156"/>
      <c r="T1678" s="157"/>
      <c r="AT1678" s="152" t="s">
        <v>193</v>
      </c>
      <c r="AU1678" s="152" t="s">
        <v>92</v>
      </c>
      <c r="AV1678" s="12" t="s">
        <v>92</v>
      </c>
      <c r="AW1678" s="12" t="s">
        <v>32</v>
      </c>
      <c r="AX1678" s="12" t="s">
        <v>76</v>
      </c>
      <c r="AY1678" s="152" t="s">
        <v>185</v>
      </c>
    </row>
    <row r="1679" spans="2:65" s="12" customFormat="1">
      <c r="B1679" s="150"/>
      <c r="D1679" s="151" t="s">
        <v>193</v>
      </c>
      <c r="E1679" s="152" t="s">
        <v>1</v>
      </c>
      <c r="F1679" s="153" t="s">
        <v>2250</v>
      </c>
      <c r="H1679" s="154">
        <v>15.9</v>
      </c>
      <c r="I1679" s="155"/>
      <c r="L1679" s="150"/>
      <c r="M1679" s="156"/>
      <c r="T1679" s="157"/>
      <c r="AT1679" s="152" t="s">
        <v>193</v>
      </c>
      <c r="AU1679" s="152" t="s">
        <v>92</v>
      </c>
      <c r="AV1679" s="12" t="s">
        <v>92</v>
      </c>
      <c r="AW1679" s="12" t="s">
        <v>32</v>
      </c>
      <c r="AX1679" s="12" t="s">
        <v>76</v>
      </c>
      <c r="AY1679" s="152" t="s">
        <v>185</v>
      </c>
    </row>
    <row r="1680" spans="2:65" s="12" customFormat="1">
      <c r="B1680" s="150"/>
      <c r="D1680" s="151" t="s">
        <v>193</v>
      </c>
      <c r="E1680" s="152" t="s">
        <v>1</v>
      </c>
      <c r="F1680" s="153" t="s">
        <v>2251</v>
      </c>
      <c r="H1680" s="154">
        <v>16.600000000000001</v>
      </c>
      <c r="I1680" s="155"/>
      <c r="L1680" s="150"/>
      <c r="M1680" s="156"/>
      <c r="T1680" s="157"/>
      <c r="AT1680" s="152" t="s">
        <v>193</v>
      </c>
      <c r="AU1680" s="152" t="s">
        <v>92</v>
      </c>
      <c r="AV1680" s="12" t="s">
        <v>92</v>
      </c>
      <c r="AW1680" s="12" t="s">
        <v>32</v>
      </c>
      <c r="AX1680" s="12" t="s">
        <v>76</v>
      </c>
      <c r="AY1680" s="152" t="s">
        <v>185</v>
      </c>
    </row>
    <row r="1681" spans="2:65" s="12" customFormat="1">
      <c r="B1681" s="150"/>
      <c r="D1681" s="151" t="s">
        <v>193</v>
      </c>
      <c r="E1681" s="152" t="s">
        <v>1</v>
      </c>
      <c r="F1681" s="153" t="s">
        <v>2252</v>
      </c>
      <c r="H1681" s="154">
        <v>18.100000000000001</v>
      </c>
      <c r="I1681" s="155"/>
      <c r="L1681" s="150"/>
      <c r="M1681" s="156"/>
      <c r="T1681" s="157"/>
      <c r="AT1681" s="152" t="s">
        <v>193</v>
      </c>
      <c r="AU1681" s="152" t="s">
        <v>92</v>
      </c>
      <c r="AV1681" s="12" t="s">
        <v>92</v>
      </c>
      <c r="AW1681" s="12" t="s">
        <v>32</v>
      </c>
      <c r="AX1681" s="12" t="s">
        <v>76</v>
      </c>
      <c r="AY1681" s="152" t="s">
        <v>185</v>
      </c>
    </row>
    <row r="1682" spans="2:65" s="14" customFormat="1">
      <c r="B1682" s="174"/>
      <c r="D1682" s="151" t="s">
        <v>193</v>
      </c>
      <c r="E1682" s="175" t="s">
        <v>1</v>
      </c>
      <c r="F1682" s="176" t="s">
        <v>265</v>
      </c>
      <c r="H1682" s="177">
        <v>55</v>
      </c>
      <c r="I1682" s="178"/>
      <c r="L1682" s="174"/>
      <c r="M1682" s="179"/>
      <c r="T1682" s="180"/>
      <c r="AT1682" s="175" t="s">
        <v>193</v>
      </c>
      <c r="AU1682" s="175" t="s">
        <v>92</v>
      </c>
      <c r="AV1682" s="14" t="s">
        <v>191</v>
      </c>
      <c r="AW1682" s="14" t="s">
        <v>32</v>
      </c>
      <c r="AX1682" s="14" t="s">
        <v>84</v>
      </c>
      <c r="AY1682" s="175" t="s">
        <v>185</v>
      </c>
    </row>
    <row r="1683" spans="2:65" s="1" customFormat="1" ht="16.5" customHeight="1">
      <c r="B1683" s="136"/>
      <c r="C1683" s="137" t="s">
        <v>2253</v>
      </c>
      <c r="D1683" s="137" t="s">
        <v>187</v>
      </c>
      <c r="E1683" s="138" t="s">
        <v>2254</v>
      </c>
      <c r="F1683" s="139" t="s">
        <v>2255</v>
      </c>
      <c r="G1683" s="140" t="s">
        <v>190</v>
      </c>
      <c r="H1683" s="141">
        <v>940.95</v>
      </c>
      <c r="I1683" s="142"/>
      <c r="J1683" s="143">
        <f>ROUND(I1683*H1683,2)</f>
        <v>0</v>
      </c>
      <c r="K1683" s="139" t="s">
        <v>198</v>
      </c>
      <c r="L1683" s="32"/>
      <c r="M1683" s="144" t="s">
        <v>1</v>
      </c>
      <c r="N1683" s="145" t="s">
        <v>42</v>
      </c>
      <c r="P1683" s="146">
        <f>O1683*H1683</f>
        <v>0</v>
      </c>
      <c r="Q1683" s="146">
        <v>1E-4</v>
      </c>
      <c r="R1683" s="146">
        <f>Q1683*H1683</f>
        <v>9.4095000000000012E-2</v>
      </c>
      <c r="S1683" s="146">
        <v>0</v>
      </c>
      <c r="T1683" s="147">
        <f>S1683*H1683</f>
        <v>0</v>
      </c>
      <c r="AR1683" s="148" t="s">
        <v>289</v>
      </c>
      <c r="AT1683" s="148" t="s">
        <v>187</v>
      </c>
      <c r="AU1683" s="148" t="s">
        <v>92</v>
      </c>
      <c r="AY1683" s="17" t="s">
        <v>185</v>
      </c>
      <c r="BE1683" s="149">
        <f>IF(N1683="základní",J1683,0)</f>
        <v>0</v>
      </c>
      <c r="BF1683" s="149">
        <f>IF(N1683="snížená",J1683,0)</f>
        <v>0</v>
      </c>
      <c r="BG1683" s="149">
        <f>IF(N1683="zákl. přenesená",J1683,0)</f>
        <v>0</v>
      </c>
      <c r="BH1683" s="149">
        <f>IF(N1683="sníž. přenesená",J1683,0)</f>
        <v>0</v>
      </c>
      <c r="BI1683" s="149">
        <f>IF(N1683="nulová",J1683,0)</f>
        <v>0</v>
      </c>
      <c r="BJ1683" s="17" t="s">
        <v>92</v>
      </c>
      <c r="BK1683" s="149">
        <f>ROUND(I1683*H1683,2)</f>
        <v>0</v>
      </c>
      <c r="BL1683" s="17" t="s">
        <v>289</v>
      </c>
      <c r="BM1683" s="148" t="s">
        <v>2256</v>
      </c>
    </row>
    <row r="1684" spans="2:65" s="12" customFormat="1">
      <c r="B1684" s="150"/>
      <c r="D1684" s="151" t="s">
        <v>193</v>
      </c>
      <c r="E1684" s="152" t="s">
        <v>1</v>
      </c>
      <c r="F1684" s="153" t="s">
        <v>2257</v>
      </c>
      <c r="H1684" s="154">
        <v>910.97299999999996</v>
      </c>
      <c r="I1684" s="155"/>
      <c r="L1684" s="150"/>
      <c r="M1684" s="156"/>
      <c r="T1684" s="157"/>
      <c r="AT1684" s="152" t="s">
        <v>193</v>
      </c>
      <c r="AU1684" s="152" t="s">
        <v>92</v>
      </c>
      <c r="AV1684" s="12" t="s">
        <v>92</v>
      </c>
      <c r="AW1684" s="12" t="s">
        <v>32</v>
      </c>
      <c r="AX1684" s="12" t="s">
        <v>76</v>
      </c>
      <c r="AY1684" s="152" t="s">
        <v>185</v>
      </c>
    </row>
    <row r="1685" spans="2:65" s="12" customFormat="1">
      <c r="B1685" s="150"/>
      <c r="D1685" s="151" t="s">
        <v>193</v>
      </c>
      <c r="E1685" s="152" t="s">
        <v>1</v>
      </c>
      <c r="F1685" s="153" t="s">
        <v>2258</v>
      </c>
      <c r="H1685" s="154">
        <v>29.977</v>
      </c>
      <c r="I1685" s="155"/>
      <c r="L1685" s="150"/>
      <c r="M1685" s="156"/>
      <c r="T1685" s="157"/>
      <c r="AT1685" s="152" t="s">
        <v>193</v>
      </c>
      <c r="AU1685" s="152" t="s">
        <v>92</v>
      </c>
      <c r="AV1685" s="12" t="s">
        <v>92</v>
      </c>
      <c r="AW1685" s="12" t="s">
        <v>32</v>
      </c>
      <c r="AX1685" s="12" t="s">
        <v>76</v>
      </c>
      <c r="AY1685" s="152" t="s">
        <v>185</v>
      </c>
    </row>
    <row r="1686" spans="2:65" s="14" customFormat="1">
      <c r="B1686" s="174"/>
      <c r="D1686" s="151" t="s">
        <v>193</v>
      </c>
      <c r="E1686" s="175" t="s">
        <v>1</v>
      </c>
      <c r="F1686" s="176" t="s">
        <v>265</v>
      </c>
      <c r="H1686" s="177">
        <v>940.94999999999993</v>
      </c>
      <c r="I1686" s="178"/>
      <c r="L1686" s="174"/>
      <c r="M1686" s="179"/>
      <c r="T1686" s="180"/>
      <c r="AT1686" s="175" t="s">
        <v>193</v>
      </c>
      <c r="AU1686" s="175" t="s">
        <v>92</v>
      </c>
      <c r="AV1686" s="14" t="s">
        <v>191</v>
      </c>
      <c r="AW1686" s="14" t="s">
        <v>32</v>
      </c>
      <c r="AX1686" s="14" t="s">
        <v>84</v>
      </c>
      <c r="AY1686" s="175" t="s">
        <v>185</v>
      </c>
    </row>
    <row r="1687" spans="2:65" s="1" customFormat="1" ht="16.5" customHeight="1">
      <c r="B1687" s="136"/>
      <c r="C1687" s="137" t="s">
        <v>2259</v>
      </c>
      <c r="D1687" s="137" t="s">
        <v>187</v>
      </c>
      <c r="E1687" s="138" t="s">
        <v>2260</v>
      </c>
      <c r="F1687" s="139" t="s">
        <v>2261</v>
      </c>
      <c r="G1687" s="140" t="s">
        <v>190</v>
      </c>
      <c r="H1687" s="141">
        <v>55</v>
      </c>
      <c r="I1687" s="142"/>
      <c r="J1687" s="143">
        <f>ROUND(I1687*H1687,2)</f>
        <v>0</v>
      </c>
      <c r="K1687" s="139" t="s">
        <v>198</v>
      </c>
      <c r="L1687" s="32"/>
      <c r="M1687" s="144" t="s">
        <v>1</v>
      </c>
      <c r="N1687" s="145" t="s">
        <v>42</v>
      </c>
      <c r="P1687" s="146">
        <f>O1687*H1687</f>
        <v>0</v>
      </c>
      <c r="Q1687" s="146">
        <v>0</v>
      </c>
      <c r="R1687" s="146">
        <f>Q1687*H1687</f>
        <v>0</v>
      </c>
      <c r="S1687" s="146">
        <v>0</v>
      </c>
      <c r="T1687" s="147">
        <f>S1687*H1687</f>
        <v>0</v>
      </c>
      <c r="AR1687" s="148" t="s">
        <v>289</v>
      </c>
      <c r="AT1687" s="148" t="s">
        <v>187</v>
      </c>
      <c r="AU1687" s="148" t="s">
        <v>92</v>
      </c>
      <c r="AY1687" s="17" t="s">
        <v>185</v>
      </c>
      <c r="BE1687" s="149">
        <f>IF(N1687="základní",J1687,0)</f>
        <v>0</v>
      </c>
      <c r="BF1687" s="149">
        <f>IF(N1687="snížená",J1687,0)</f>
        <v>0</v>
      </c>
      <c r="BG1687" s="149">
        <f>IF(N1687="zákl. přenesená",J1687,0)</f>
        <v>0</v>
      </c>
      <c r="BH1687" s="149">
        <f>IF(N1687="sníž. přenesená",J1687,0)</f>
        <v>0</v>
      </c>
      <c r="BI1687" s="149">
        <f>IF(N1687="nulová",J1687,0)</f>
        <v>0</v>
      </c>
      <c r="BJ1687" s="17" t="s">
        <v>92</v>
      </c>
      <c r="BK1687" s="149">
        <f>ROUND(I1687*H1687,2)</f>
        <v>0</v>
      </c>
      <c r="BL1687" s="17" t="s">
        <v>289</v>
      </c>
      <c r="BM1687" s="148" t="s">
        <v>2262</v>
      </c>
    </row>
    <row r="1688" spans="2:65" s="13" customFormat="1">
      <c r="B1688" s="168"/>
      <c r="D1688" s="151" t="s">
        <v>193</v>
      </c>
      <c r="E1688" s="169" t="s">
        <v>1</v>
      </c>
      <c r="F1688" s="170" t="s">
        <v>2249</v>
      </c>
      <c r="H1688" s="169" t="s">
        <v>1</v>
      </c>
      <c r="I1688" s="171"/>
      <c r="L1688" s="168"/>
      <c r="M1688" s="172"/>
      <c r="T1688" s="173"/>
      <c r="AT1688" s="169" t="s">
        <v>193</v>
      </c>
      <c r="AU1688" s="169" t="s">
        <v>92</v>
      </c>
      <c r="AV1688" s="13" t="s">
        <v>84</v>
      </c>
      <c r="AW1688" s="13" t="s">
        <v>32</v>
      </c>
      <c r="AX1688" s="13" t="s">
        <v>76</v>
      </c>
      <c r="AY1688" s="169" t="s">
        <v>185</v>
      </c>
    </row>
    <row r="1689" spans="2:65" s="12" customFormat="1">
      <c r="B1689" s="150"/>
      <c r="D1689" s="151" t="s">
        <v>193</v>
      </c>
      <c r="E1689" s="152" t="s">
        <v>1</v>
      </c>
      <c r="F1689" s="153" t="s">
        <v>550</v>
      </c>
      <c r="H1689" s="154">
        <v>55</v>
      </c>
      <c r="I1689" s="155"/>
      <c r="L1689" s="150"/>
      <c r="M1689" s="156"/>
      <c r="T1689" s="157"/>
      <c r="AT1689" s="152" t="s">
        <v>193</v>
      </c>
      <c r="AU1689" s="152" t="s">
        <v>92</v>
      </c>
      <c r="AV1689" s="12" t="s">
        <v>92</v>
      </c>
      <c r="AW1689" s="12" t="s">
        <v>32</v>
      </c>
      <c r="AX1689" s="12" t="s">
        <v>76</v>
      </c>
      <c r="AY1689" s="152" t="s">
        <v>185</v>
      </c>
    </row>
    <row r="1690" spans="2:65" s="14" customFormat="1">
      <c r="B1690" s="174"/>
      <c r="D1690" s="151" t="s">
        <v>193</v>
      </c>
      <c r="E1690" s="175" t="s">
        <v>1</v>
      </c>
      <c r="F1690" s="176" t="s">
        <v>265</v>
      </c>
      <c r="H1690" s="177">
        <v>55</v>
      </c>
      <c r="I1690" s="178"/>
      <c r="L1690" s="174"/>
      <c r="M1690" s="179"/>
      <c r="T1690" s="180"/>
      <c r="AT1690" s="175" t="s">
        <v>193</v>
      </c>
      <c r="AU1690" s="175" t="s">
        <v>92</v>
      </c>
      <c r="AV1690" s="14" t="s">
        <v>191</v>
      </c>
      <c r="AW1690" s="14" t="s">
        <v>32</v>
      </c>
      <c r="AX1690" s="14" t="s">
        <v>84</v>
      </c>
      <c r="AY1690" s="175" t="s">
        <v>185</v>
      </c>
    </row>
    <row r="1691" spans="2:65" s="1" customFormat="1" ht="24.2" customHeight="1">
      <c r="B1691" s="136"/>
      <c r="C1691" s="158" t="s">
        <v>2263</v>
      </c>
      <c r="D1691" s="158" t="s">
        <v>231</v>
      </c>
      <c r="E1691" s="159" t="s">
        <v>2264</v>
      </c>
      <c r="F1691" s="160" t="s">
        <v>2265</v>
      </c>
      <c r="G1691" s="161" t="s">
        <v>190</v>
      </c>
      <c r="H1691" s="162">
        <v>61.792999999999999</v>
      </c>
      <c r="I1691" s="163"/>
      <c r="J1691" s="164">
        <f>ROUND(I1691*H1691,2)</f>
        <v>0</v>
      </c>
      <c r="K1691" s="160" t="s">
        <v>198</v>
      </c>
      <c r="L1691" s="165"/>
      <c r="M1691" s="166" t="s">
        <v>1</v>
      </c>
      <c r="N1691" s="167" t="s">
        <v>42</v>
      </c>
      <c r="P1691" s="146">
        <f>O1691*H1691</f>
        <v>0</v>
      </c>
      <c r="Q1691" s="146">
        <v>1.1E-4</v>
      </c>
      <c r="R1691" s="146">
        <f>Q1691*H1691</f>
        <v>6.7972300000000005E-3</v>
      </c>
      <c r="S1691" s="146">
        <v>0</v>
      </c>
      <c r="T1691" s="147">
        <f>S1691*H1691</f>
        <v>0</v>
      </c>
      <c r="AR1691" s="148" t="s">
        <v>394</v>
      </c>
      <c r="AT1691" s="148" t="s">
        <v>231</v>
      </c>
      <c r="AU1691" s="148" t="s">
        <v>92</v>
      </c>
      <c r="AY1691" s="17" t="s">
        <v>185</v>
      </c>
      <c r="BE1691" s="149">
        <f>IF(N1691="základní",J1691,0)</f>
        <v>0</v>
      </c>
      <c r="BF1691" s="149">
        <f>IF(N1691="snížená",J1691,0)</f>
        <v>0</v>
      </c>
      <c r="BG1691" s="149">
        <f>IF(N1691="zákl. přenesená",J1691,0)</f>
        <v>0</v>
      </c>
      <c r="BH1691" s="149">
        <f>IF(N1691="sníž. přenesená",J1691,0)</f>
        <v>0</v>
      </c>
      <c r="BI1691" s="149">
        <f>IF(N1691="nulová",J1691,0)</f>
        <v>0</v>
      </c>
      <c r="BJ1691" s="17" t="s">
        <v>92</v>
      </c>
      <c r="BK1691" s="149">
        <f>ROUND(I1691*H1691,2)</f>
        <v>0</v>
      </c>
      <c r="BL1691" s="17" t="s">
        <v>289</v>
      </c>
      <c r="BM1691" s="148" t="s">
        <v>2266</v>
      </c>
    </row>
    <row r="1692" spans="2:65" s="12" customFormat="1">
      <c r="B1692" s="150"/>
      <c r="D1692" s="151" t="s">
        <v>193</v>
      </c>
      <c r="F1692" s="153" t="s">
        <v>2267</v>
      </c>
      <c r="H1692" s="154">
        <v>61.792999999999999</v>
      </c>
      <c r="I1692" s="155"/>
      <c r="L1692" s="150"/>
      <c r="M1692" s="156"/>
      <c r="T1692" s="157"/>
      <c r="AT1692" s="152" t="s">
        <v>193</v>
      </c>
      <c r="AU1692" s="152" t="s">
        <v>92</v>
      </c>
      <c r="AV1692" s="12" t="s">
        <v>92</v>
      </c>
      <c r="AW1692" s="12" t="s">
        <v>3</v>
      </c>
      <c r="AX1692" s="12" t="s">
        <v>84</v>
      </c>
      <c r="AY1692" s="152" t="s">
        <v>185</v>
      </c>
    </row>
    <row r="1693" spans="2:65" s="1" customFormat="1" ht="21.75" customHeight="1">
      <c r="B1693" s="136"/>
      <c r="C1693" s="137" t="s">
        <v>2268</v>
      </c>
      <c r="D1693" s="137" t="s">
        <v>187</v>
      </c>
      <c r="E1693" s="138" t="s">
        <v>2269</v>
      </c>
      <c r="F1693" s="139" t="s">
        <v>2270</v>
      </c>
      <c r="G1693" s="140" t="s">
        <v>190</v>
      </c>
      <c r="H1693" s="141">
        <v>910.97299999999996</v>
      </c>
      <c r="I1693" s="142"/>
      <c r="J1693" s="143">
        <f>ROUND(I1693*H1693,2)</f>
        <v>0</v>
      </c>
      <c r="K1693" s="139" t="s">
        <v>198</v>
      </c>
      <c r="L1693" s="32"/>
      <c r="M1693" s="144" t="s">
        <v>1</v>
      </c>
      <c r="N1693" s="145" t="s">
        <v>42</v>
      </c>
      <c r="P1693" s="146">
        <f>O1693*H1693</f>
        <v>0</v>
      </c>
      <c r="Q1693" s="146">
        <v>0</v>
      </c>
      <c r="R1693" s="146">
        <f>Q1693*H1693</f>
        <v>0</v>
      </c>
      <c r="S1693" s="146">
        <v>0</v>
      </c>
      <c r="T1693" s="147">
        <f>S1693*H1693</f>
        <v>0</v>
      </c>
      <c r="AR1693" s="148" t="s">
        <v>289</v>
      </c>
      <c r="AT1693" s="148" t="s">
        <v>187</v>
      </c>
      <c r="AU1693" s="148" t="s">
        <v>92</v>
      </c>
      <c r="AY1693" s="17" t="s">
        <v>185</v>
      </c>
      <c r="BE1693" s="149">
        <f>IF(N1693="základní",J1693,0)</f>
        <v>0</v>
      </c>
      <c r="BF1693" s="149">
        <f>IF(N1693="snížená",J1693,0)</f>
        <v>0</v>
      </c>
      <c r="BG1693" s="149">
        <f>IF(N1693="zákl. přenesená",J1693,0)</f>
        <v>0</v>
      </c>
      <c r="BH1693" s="149">
        <f>IF(N1693="sníž. přenesená",J1693,0)</f>
        <v>0</v>
      </c>
      <c r="BI1693" s="149">
        <f>IF(N1693="nulová",J1693,0)</f>
        <v>0</v>
      </c>
      <c r="BJ1693" s="17" t="s">
        <v>92</v>
      </c>
      <c r="BK1693" s="149">
        <f>ROUND(I1693*H1693,2)</f>
        <v>0</v>
      </c>
      <c r="BL1693" s="17" t="s">
        <v>289</v>
      </c>
      <c r="BM1693" s="148" t="s">
        <v>2271</v>
      </c>
    </row>
    <row r="1694" spans="2:65" s="13" customFormat="1">
      <c r="B1694" s="168"/>
      <c r="D1694" s="151" t="s">
        <v>193</v>
      </c>
      <c r="E1694" s="169" t="s">
        <v>1</v>
      </c>
      <c r="F1694" s="170" t="s">
        <v>638</v>
      </c>
      <c r="H1694" s="169" t="s">
        <v>1</v>
      </c>
      <c r="I1694" s="171"/>
      <c r="L1694" s="168"/>
      <c r="M1694" s="172"/>
      <c r="T1694" s="173"/>
      <c r="AT1694" s="169" t="s">
        <v>193</v>
      </c>
      <c r="AU1694" s="169" t="s">
        <v>92</v>
      </c>
      <c r="AV1694" s="13" t="s">
        <v>84</v>
      </c>
      <c r="AW1694" s="13" t="s">
        <v>32</v>
      </c>
      <c r="AX1694" s="13" t="s">
        <v>76</v>
      </c>
      <c r="AY1694" s="169" t="s">
        <v>185</v>
      </c>
    </row>
    <row r="1695" spans="2:65" s="12" customFormat="1">
      <c r="B1695" s="150"/>
      <c r="D1695" s="151" t="s">
        <v>193</v>
      </c>
      <c r="E1695" s="152" t="s">
        <v>1</v>
      </c>
      <c r="F1695" s="153" t="s">
        <v>661</v>
      </c>
      <c r="H1695" s="154">
        <v>284.3</v>
      </c>
      <c r="I1695" s="155"/>
      <c r="L1695" s="150"/>
      <c r="M1695" s="156"/>
      <c r="T1695" s="157"/>
      <c r="AT1695" s="152" t="s">
        <v>193</v>
      </c>
      <c r="AU1695" s="152" t="s">
        <v>92</v>
      </c>
      <c r="AV1695" s="12" t="s">
        <v>92</v>
      </c>
      <c r="AW1695" s="12" t="s">
        <v>32</v>
      </c>
      <c r="AX1695" s="12" t="s">
        <v>76</v>
      </c>
      <c r="AY1695" s="152" t="s">
        <v>185</v>
      </c>
    </row>
    <row r="1696" spans="2:65" s="13" customFormat="1">
      <c r="B1696" s="168"/>
      <c r="D1696" s="151" t="s">
        <v>193</v>
      </c>
      <c r="E1696" s="169" t="s">
        <v>1</v>
      </c>
      <c r="F1696" s="170" t="s">
        <v>2240</v>
      </c>
      <c r="H1696" s="169" t="s">
        <v>1</v>
      </c>
      <c r="I1696" s="171"/>
      <c r="L1696" s="168"/>
      <c r="M1696" s="172"/>
      <c r="T1696" s="173"/>
      <c r="AT1696" s="169" t="s">
        <v>193</v>
      </c>
      <c r="AU1696" s="169" t="s">
        <v>92</v>
      </c>
      <c r="AV1696" s="13" t="s">
        <v>84</v>
      </c>
      <c r="AW1696" s="13" t="s">
        <v>32</v>
      </c>
      <c r="AX1696" s="13" t="s">
        <v>76</v>
      </c>
      <c r="AY1696" s="169" t="s">
        <v>185</v>
      </c>
    </row>
    <row r="1697" spans="2:65" s="12" customFormat="1">
      <c r="B1697" s="150"/>
      <c r="D1697" s="151" t="s">
        <v>193</v>
      </c>
      <c r="E1697" s="152" t="s">
        <v>1</v>
      </c>
      <c r="F1697" s="153" t="s">
        <v>2272</v>
      </c>
      <c r="H1697" s="154">
        <v>77.674999999999997</v>
      </c>
      <c r="I1697" s="155"/>
      <c r="L1697" s="150"/>
      <c r="M1697" s="156"/>
      <c r="T1697" s="157"/>
      <c r="AT1697" s="152" t="s">
        <v>193</v>
      </c>
      <c r="AU1697" s="152" t="s">
        <v>92</v>
      </c>
      <c r="AV1697" s="12" t="s">
        <v>92</v>
      </c>
      <c r="AW1697" s="12" t="s">
        <v>32</v>
      </c>
      <c r="AX1697" s="12" t="s">
        <v>76</v>
      </c>
      <c r="AY1697" s="152" t="s">
        <v>185</v>
      </c>
    </row>
    <row r="1698" spans="2:65" s="13" customFormat="1">
      <c r="B1698" s="168"/>
      <c r="D1698" s="151" t="s">
        <v>193</v>
      </c>
      <c r="E1698" s="169" t="s">
        <v>1</v>
      </c>
      <c r="F1698" s="170" t="s">
        <v>2249</v>
      </c>
      <c r="H1698" s="169" t="s">
        <v>1</v>
      </c>
      <c r="I1698" s="171"/>
      <c r="L1698" s="168"/>
      <c r="M1698" s="172"/>
      <c r="T1698" s="173"/>
      <c r="AT1698" s="169" t="s">
        <v>193</v>
      </c>
      <c r="AU1698" s="169" t="s">
        <v>92</v>
      </c>
      <c r="AV1698" s="13" t="s">
        <v>84</v>
      </c>
      <c r="AW1698" s="13" t="s">
        <v>32</v>
      </c>
      <c r="AX1698" s="13" t="s">
        <v>76</v>
      </c>
      <c r="AY1698" s="169" t="s">
        <v>185</v>
      </c>
    </row>
    <row r="1699" spans="2:65" s="12" customFormat="1">
      <c r="B1699" s="150"/>
      <c r="D1699" s="151" t="s">
        <v>193</v>
      </c>
      <c r="E1699" s="152" t="s">
        <v>1</v>
      </c>
      <c r="F1699" s="153" t="s">
        <v>550</v>
      </c>
      <c r="H1699" s="154">
        <v>55</v>
      </c>
      <c r="I1699" s="155"/>
      <c r="L1699" s="150"/>
      <c r="M1699" s="156"/>
      <c r="T1699" s="157"/>
      <c r="AT1699" s="152" t="s">
        <v>193</v>
      </c>
      <c r="AU1699" s="152" t="s">
        <v>92</v>
      </c>
      <c r="AV1699" s="12" t="s">
        <v>92</v>
      </c>
      <c r="AW1699" s="12" t="s">
        <v>32</v>
      </c>
      <c r="AX1699" s="12" t="s">
        <v>76</v>
      </c>
      <c r="AY1699" s="152" t="s">
        <v>185</v>
      </c>
    </row>
    <row r="1700" spans="2:65" s="15" customFormat="1">
      <c r="B1700" s="181"/>
      <c r="D1700" s="151" t="s">
        <v>193</v>
      </c>
      <c r="E1700" s="182" t="s">
        <v>1</v>
      </c>
      <c r="F1700" s="183" t="s">
        <v>281</v>
      </c>
      <c r="H1700" s="184">
        <v>416.97500000000002</v>
      </c>
      <c r="I1700" s="185"/>
      <c r="L1700" s="181"/>
      <c r="M1700" s="186"/>
      <c r="T1700" s="187"/>
      <c r="AT1700" s="182" t="s">
        <v>193</v>
      </c>
      <c r="AU1700" s="182" t="s">
        <v>92</v>
      </c>
      <c r="AV1700" s="15" t="s">
        <v>111</v>
      </c>
      <c r="AW1700" s="15" t="s">
        <v>32</v>
      </c>
      <c r="AX1700" s="15" t="s">
        <v>76</v>
      </c>
      <c r="AY1700" s="182" t="s">
        <v>185</v>
      </c>
    </row>
    <row r="1701" spans="2:65" s="13" customFormat="1">
      <c r="B1701" s="168"/>
      <c r="D1701" s="151" t="s">
        <v>193</v>
      </c>
      <c r="E1701" s="169" t="s">
        <v>1</v>
      </c>
      <c r="F1701" s="170" t="s">
        <v>2273</v>
      </c>
      <c r="H1701" s="169" t="s">
        <v>1</v>
      </c>
      <c r="I1701" s="171"/>
      <c r="L1701" s="168"/>
      <c r="M1701" s="172"/>
      <c r="T1701" s="173"/>
      <c r="AT1701" s="169" t="s">
        <v>193</v>
      </c>
      <c r="AU1701" s="169" t="s">
        <v>92</v>
      </c>
      <c r="AV1701" s="13" t="s">
        <v>84</v>
      </c>
      <c r="AW1701" s="13" t="s">
        <v>32</v>
      </c>
      <c r="AX1701" s="13" t="s">
        <v>76</v>
      </c>
      <c r="AY1701" s="169" t="s">
        <v>185</v>
      </c>
    </row>
    <row r="1702" spans="2:65" s="12" customFormat="1">
      <c r="B1702" s="150"/>
      <c r="D1702" s="151" t="s">
        <v>193</v>
      </c>
      <c r="E1702" s="152" t="s">
        <v>1</v>
      </c>
      <c r="F1702" s="153" t="s">
        <v>2274</v>
      </c>
      <c r="H1702" s="154">
        <v>493.99799999999999</v>
      </c>
      <c r="I1702" s="155"/>
      <c r="L1702" s="150"/>
      <c r="M1702" s="156"/>
      <c r="T1702" s="157"/>
      <c r="AT1702" s="152" t="s">
        <v>193</v>
      </c>
      <c r="AU1702" s="152" t="s">
        <v>92</v>
      </c>
      <c r="AV1702" s="12" t="s">
        <v>92</v>
      </c>
      <c r="AW1702" s="12" t="s">
        <v>32</v>
      </c>
      <c r="AX1702" s="12" t="s">
        <v>76</v>
      </c>
      <c r="AY1702" s="152" t="s">
        <v>185</v>
      </c>
    </row>
    <row r="1703" spans="2:65" s="14" customFormat="1">
      <c r="B1703" s="174"/>
      <c r="D1703" s="151" t="s">
        <v>193</v>
      </c>
      <c r="E1703" s="175" t="s">
        <v>1</v>
      </c>
      <c r="F1703" s="176" t="s">
        <v>265</v>
      </c>
      <c r="H1703" s="177">
        <v>910.97299999999996</v>
      </c>
      <c r="I1703" s="178"/>
      <c r="L1703" s="174"/>
      <c r="M1703" s="179"/>
      <c r="T1703" s="180"/>
      <c r="AT1703" s="175" t="s">
        <v>193</v>
      </c>
      <c r="AU1703" s="175" t="s">
        <v>92</v>
      </c>
      <c r="AV1703" s="14" t="s">
        <v>191</v>
      </c>
      <c r="AW1703" s="14" t="s">
        <v>32</v>
      </c>
      <c r="AX1703" s="14" t="s">
        <v>84</v>
      </c>
      <c r="AY1703" s="175" t="s">
        <v>185</v>
      </c>
    </row>
    <row r="1704" spans="2:65" s="1" customFormat="1" ht="24.2" customHeight="1">
      <c r="B1704" s="136"/>
      <c r="C1704" s="158" t="s">
        <v>2275</v>
      </c>
      <c r="D1704" s="158" t="s">
        <v>231</v>
      </c>
      <c r="E1704" s="159" t="s">
        <v>2276</v>
      </c>
      <c r="F1704" s="160" t="s">
        <v>2277</v>
      </c>
      <c r="G1704" s="161" t="s">
        <v>190</v>
      </c>
      <c r="H1704" s="162">
        <v>425.315</v>
      </c>
      <c r="I1704" s="163"/>
      <c r="J1704" s="164">
        <f>ROUND(I1704*H1704,2)</f>
        <v>0</v>
      </c>
      <c r="K1704" s="160" t="s">
        <v>198</v>
      </c>
      <c r="L1704" s="165"/>
      <c r="M1704" s="166" t="s">
        <v>1</v>
      </c>
      <c r="N1704" s="167" t="s">
        <v>42</v>
      </c>
      <c r="P1704" s="146">
        <f>O1704*H1704</f>
        <v>0</v>
      </c>
      <c r="Q1704" s="146">
        <v>3.0000000000000001E-3</v>
      </c>
      <c r="R1704" s="146">
        <f>Q1704*H1704</f>
        <v>1.2759450000000001</v>
      </c>
      <c r="S1704" s="146">
        <v>0</v>
      </c>
      <c r="T1704" s="147">
        <f>S1704*H1704</f>
        <v>0</v>
      </c>
      <c r="AR1704" s="148" t="s">
        <v>394</v>
      </c>
      <c r="AT1704" s="148" t="s">
        <v>231</v>
      </c>
      <c r="AU1704" s="148" t="s">
        <v>92</v>
      </c>
      <c r="AY1704" s="17" t="s">
        <v>185</v>
      </c>
      <c r="BE1704" s="149">
        <f>IF(N1704="základní",J1704,0)</f>
        <v>0</v>
      </c>
      <c r="BF1704" s="149">
        <f>IF(N1704="snížená",J1704,0)</f>
        <v>0</v>
      </c>
      <c r="BG1704" s="149">
        <f>IF(N1704="zákl. přenesená",J1704,0)</f>
        <v>0</v>
      </c>
      <c r="BH1704" s="149">
        <f>IF(N1704="sníž. přenesená",J1704,0)</f>
        <v>0</v>
      </c>
      <c r="BI1704" s="149">
        <f>IF(N1704="nulová",J1704,0)</f>
        <v>0</v>
      </c>
      <c r="BJ1704" s="17" t="s">
        <v>92</v>
      </c>
      <c r="BK1704" s="149">
        <f>ROUND(I1704*H1704,2)</f>
        <v>0</v>
      </c>
      <c r="BL1704" s="17" t="s">
        <v>289</v>
      </c>
      <c r="BM1704" s="148" t="s">
        <v>2278</v>
      </c>
    </row>
    <row r="1705" spans="2:65" s="12" customFormat="1">
      <c r="B1705" s="150"/>
      <c r="D1705" s="151" t="s">
        <v>193</v>
      </c>
      <c r="F1705" s="153" t="s">
        <v>2279</v>
      </c>
      <c r="H1705" s="154">
        <v>425.315</v>
      </c>
      <c r="I1705" s="155"/>
      <c r="L1705" s="150"/>
      <c r="M1705" s="156"/>
      <c r="T1705" s="157"/>
      <c r="AT1705" s="152" t="s">
        <v>193</v>
      </c>
      <c r="AU1705" s="152" t="s">
        <v>92</v>
      </c>
      <c r="AV1705" s="12" t="s">
        <v>92</v>
      </c>
      <c r="AW1705" s="12" t="s">
        <v>3</v>
      </c>
      <c r="AX1705" s="12" t="s">
        <v>84</v>
      </c>
      <c r="AY1705" s="152" t="s">
        <v>185</v>
      </c>
    </row>
    <row r="1706" spans="2:65" s="1" customFormat="1" ht="24.2" customHeight="1">
      <c r="B1706" s="136"/>
      <c r="C1706" s="158" t="s">
        <v>2280</v>
      </c>
      <c r="D1706" s="158" t="s">
        <v>231</v>
      </c>
      <c r="E1706" s="159" t="s">
        <v>2281</v>
      </c>
      <c r="F1706" s="160" t="s">
        <v>2282</v>
      </c>
      <c r="G1706" s="161" t="s">
        <v>190</v>
      </c>
      <c r="H1706" s="162">
        <v>503.87799999999999</v>
      </c>
      <c r="I1706" s="163"/>
      <c r="J1706" s="164">
        <f>ROUND(I1706*H1706,2)</f>
        <v>0</v>
      </c>
      <c r="K1706" s="160" t="s">
        <v>198</v>
      </c>
      <c r="L1706" s="165"/>
      <c r="M1706" s="166" t="s">
        <v>1</v>
      </c>
      <c r="N1706" s="167" t="s">
        <v>42</v>
      </c>
      <c r="P1706" s="146">
        <f>O1706*H1706</f>
        <v>0</v>
      </c>
      <c r="Q1706" s="146">
        <v>1.7000000000000001E-4</v>
      </c>
      <c r="R1706" s="146">
        <f>Q1706*H1706</f>
        <v>8.5659260000000001E-2</v>
      </c>
      <c r="S1706" s="146">
        <v>0</v>
      </c>
      <c r="T1706" s="147">
        <f>S1706*H1706</f>
        <v>0</v>
      </c>
      <c r="AR1706" s="148" t="s">
        <v>394</v>
      </c>
      <c r="AT1706" s="148" t="s">
        <v>231</v>
      </c>
      <c r="AU1706" s="148" t="s">
        <v>92</v>
      </c>
      <c r="AY1706" s="17" t="s">
        <v>185</v>
      </c>
      <c r="BE1706" s="149">
        <f>IF(N1706="základní",J1706,0)</f>
        <v>0</v>
      </c>
      <c r="BF1706" s="149">
        <f>IF(N1706="snížená",J1706,0)</f>
        <v>0</v>
      </c>
      <c r="BG1706" s="149">
        <f>IF(N1706="zákl. přenesená",J1706,0)</f>
        <v>0</v>
      </c>
      <c r="BH1706" s="149">
        <f>IF(N1706="sníž. přenesená",J1706,0)</f>
        <v>0</v>
      </c>
      <c r="BI1706" s="149">
        <f>IF(N1706="nulová",J1706,0)</f>
        <v>0</v>
      </c>
      <c r="BJ1706" s="17" t="s">
        <v>92</v>
      </c>
      <c r="BK1706" s="149">
        <f>ROUND(I1706*H1706,2)</f>
        <v>0</v>
      </c>
      <c r="BL1706" s="17" t="s">
        <v>289</v>
      </c>
      <c r="BM1706" s="148" t="s">
        <v>2283</v>
      </c>
    </row>
    <row r="1707" spans="2:65" s="12" customFormat="1">
      <c r="B1707" s="150"/>
      <c r="D1707" s="151" t="s">
        <v>193</v>
      </c>
      <c r="F1707" s="153" t="s">
        <v>1795</v>
      </c>
      <c r="H1707" s="154">
        <v>503.87799999999999</v>
      </c>
      <c r="I1707" s="155"/>
      <c r="L1707" s="150"/>
      <c r="M1707" s="156"/>
      <c r="T1707" s="157"/>
      <c r="AT1707" s="152" t="s">
        <v>193</v>
      </c>
      <c r="AU1707" s="152" t="s">
        <v>92</v>
      </c>
      <c r="AV1707" s="12" t="s">
        <v>92</v>
      </c>
      <c r="AW1707" s="12" t="s">
        <v>3</v>
      </c>
      <c r="AX1707" s="12" t="s">
        <v>84</v>
      </c>
      <c r="AY1707" s="152" t="s">
        <v>185</v>
      </c>
    </row>
    <row r="1708" spans="2:65" s="1" customFormat="1" ht="33" customHeight="1">
      <c r="B1708" s="136"/>
      <c r="C1708" s="137" t="s">
        <v>2284</v>
      </c>
      <c r="D1708" s="137" t="s">
        <v>187</v>
      </c>
      <c r="E1708" s="138" t="s">
        <v>2285</v>
      </c>
      <c r="F1708" s="139" t="s">
        <v>2286</v>
      </c>
      <c r="G1708" s="140" t="s">
        <v>190</v>
      </c>
      <c r="H1708" s="141">
        <v>485.798</v>
      </c>
      <c r="I1708" s="142"/>
      <c r="J1708" s="143">
        <f>ROUND(I1708*H1708,2)</f>
        <v>0</v>
      </c>
      <c r="K1708" s="139" t="s">
        <v>198</v>
      </c>
      <c r="L1708" s="32"/>
      <c r="M1708" s="144" t="s">
        <v>1</v>
      </c>
      <c r="N1708" s="145" t="s">
        <v>42</v>
      </c>
      <c r="P1708" s="146">
        <f>O1708*H1708</f>
        <v>0</v>
      </c>
      <c r="Q1708" s="146">
        <v>2.4510000000000001E-2</v>
      </c>
      <c r="R1708" s="146">
        <f>Q1708*H1708</f>
        <v>11.906908980000001</v>
      </c>
      <c r="S1708" s="146">
        <v>0</v>
      </c>
      <c r="T1708" s="147">
        <f>S1708*H1708</f>
        <v>0</v>
      </c>
      <c r="AR1708" s="148" t="s">
        <v>289</v>
      </c>
      <c r="AT1708" s="148" t="s">
        <v>187</v>
      </c>
      <c r="AU1708" s="148" t="s">
        <v>92</v>
      </c>
      <c r="AY1708" s="17" t="s">
        <v>185</v>
      </c>
      <c r="BE1708" s="149">
        <f>IF(N1708="základní",J1708,0)</f>
        <v>0</v>
      </c>
      <c r="BF1708" s="149">
        <f>IF(N1708="snížená",J1708,0)</f>
        <v>0</v>
      </c>
      <c r="BG1708" s="149">
        <f>IF(N1708="zákl. přenesená",J1708,0)</f>
        <v>0</v>
      </c>
      <c r="BH1708" s="149">
        <f>IF(N1708="sníž. přenesená",J1708,0)</f>
        <v>0</v>
      </c>
      <c r="BI1708" s="149">
        <f>IF(N1708="nulová",J1708,0)</f>
        <v>0</v>
      </c>
      <c r="BJ1708" s="17" t="s">
        <v>92</v>
      </c>
      <c r="BK1708" s="149">
        <f>ROUND(I1708*H1708,2)</f>
        <v>0</v>
      </c>
      <c r="BL1708" s="17" t="s">
        <v>289</v>
      </c>
      <c r="BM1708" s="148" t="s">
        <v>2287</v>
      </c>
    </row>
    <row r="1709" spans="2:65" s="12" customFormat="1">
      <c r="B1709" s="150"/>
      <c r="D1709" s="151" t="s">
        <v>193</v>
      </c>
      <c r="E1709" s="152" t="s">
        <v>1</v>
      </c>
      <c r="F1709" s="153" t="s">
        <v>2288</v>
      </c>
      <c r="H1709" s="154">
        <v>485.798</v>
      </c>
      <c r="I1709" s="155"/>
      <c r="L1709" s="150"/>
      <c r="M1709" s="156"/>
      <c r="T1709" s="157"/>
      <c r="AT1709" s="152" t="s">
        <v>193</v>
      </c>
      <c r="AU1709" s="152" t="s">
        <v>92</v>
      </c>
      <c r="AV1709" s="12" t="s">
        <v>92</v>
      </c>
      <c r="AW1709" s="12" t="s">
        <v>32</v>
      </c>
      <c r="AX1709" s="12" t="s">
        <v>84</v>
      </c>
      <c r="AY1709" s="152" t="s">
        <v>185</v>
      </c>
    </row>
    <row r="1710" spans="2:65" s="1" customFormat="1" ht="33" customHeight="1">
      <c r="B1710" s="136"/>
      <c r="C1710" s="137" t="s">
        <v>2289</v>
      </c>
      <c r="D1710" s="137" t="s">
        <v>187</v>
      </c>
      <c r="E1710" s="138" t="s">
        <v>2290</v>
      </c>
      <c r="F1710" s="139" t="s">
        <v>2291</v>
      </c>
      <c r="G1710" s="140" t="s">
        <v>190</v>
      </c>
      <c r="H1710" s="141">
        <v>8.1999999999999993</v>
      </c>
      <c r="I1710" s="142"/>
      <c r="J1710" s="143">
        <f>ROUND(I1710*H1710,2)</f>
        <v>0</v>
      </c>
      <c r="K1710" s="139" t="s">
        <v>1</v>
      </c>
      <c r="L1710" s="32"/>
      <c r="M1710" s="144" t="s">
        <v>1</v>
      </c>
      <c r="N1710" s="145" t="s">
        <v>42</v>
      </c>
      <c r="P1710" s="146">
        <f>O1710*H1710</f>
        <v>0</v>
      </c>
      <c r="Q1710" s="146">
        <v>2.4510000000000001E-2</v>
      </c>
      <c r="R1710" s="146">
        <f>Q1710*H1710</f>
        <v>0.20098199999999999</v>
      </c>
      <c r="S1710" s="146">
        <v>0</v>
      </c>
      <c r="T1710" s="147">
        <f>S1710*H1710</f>
        <v>0</v>
      </c>
      <c r="AR1710" s="148" t="s">
        <v>289</v>
      </c>
      <c r="AT1710" s="148" t="s">
        <v>187</v>
      </c>
      <c r="AU1710" s="148" t="s">
        <v>92</v>
      </c>
      <c r="AY1710" s="17" t="s">
        <v>185</v>
      </c>
      <c r="BE1710" s="149">
        <f>IF(N1710="základní",J1710,0)</f>
        <v>0</v>
      </c>
      <c r="BF1710" s="149">
        <f>IF(N1710="snížená",J1710,0)</f>
        <v>0</v>
      </c>
      <c r="BG1710" s="149">
        <f>IF(N1710="zákl. přenesená",J1710,0)</f>
        <v>0</v>
      </c>
      <c r="BH1710" s="149">
        <f>IF(N1710="sníž. přenesená",J1710,0)</f>
        <v>0</v>
      </c>
      <c r="BI1710" s="149">
        <f>IF(N1710="nulová",J1710,0)</f>
        <v>0</v>
      </c>
      <c r="BJ1710" s="17" t="s">
        <v>92</v>
      </c>
      <c r="BK1710" s="149">
        <f>ROUND(I1710*H1710,2)</f>
        <v>0</v>
      </c>
      <c r="BL1710" s="17" t="s">
        <v>289</v>
      </c>
      <c r="BM1710" s="148" t="s">
        <v>2292</v>
      </c>
    </row>
    <row r="1711" spans="2:65" s="13" customFormat="1">
      <c r="B1711" s="168"/>
      <c r="D1711" s="151" t="s">
        <v>193</v>
      </c>
      <c r="E1711" s="169" t="s">
        <v>1</v>
      </c>
      <c r="F1711" s="170" t="s">
        <v>2293</v>
      </c>
      <c r="H1711" s="169" t="s">
        <v>1</v>
      </c>
      <c r="I1711" s="171"/>
      <c r="L1711" s="168"/>
      <c r="M1711" s="172"/>
      <c r="T1711" s="173"/>
      <c r="AT1711" s="169" t="s">
        <v>193</v>
      </c>
      <c r="AU1711" s="169" t="s">
        <v>92</v>
      </c>
      <c r="AV1711" s="13" t="s">
        <v>84</v>
      </c>
      <c r="AW1711" s="13" t="s">
        <v>32</v>
      </c>
      <c r="AX1711" s="13" t="s">
        <v>76</v>
      </c>
      <c r="AY1711" s="169" t="s">
        <v>185</v>
      </c>
    </row>
    <row r="1712" spans="2:65" s="12" customFormat="1">
      <c r="B1712" s="150"/>
      <c r="D1712" s="151" t="s">
        <v>193</v>
      </c>
      <c r="E1712" s="152" t="s">
        <v>1</v>
      </c>
      <c r="F1712" s="153" t="s">
        <v>2294</v>
      </c>
      <c r="H1712" s="154">
        <v>8.1999999999999993</v>
      </c>
      <c r="I1712" s="155"/>
      <c r="L1712" s="150"/>
      <c r="M1712" s="156"/>
      <c r="T1712" s="157"/>
      <c r="AT1712" s="152" t="s">
        <v>193</v>
      </c>
      <c r="AU1712" s="152" t="s">
        <v>92</v>
      </c>
      <c r="AV1712" s="12" t="s">
        <v>92</v>
      </c>
      <c r="AW1712" s="12" t="s">
        <v>32</v>
      </c>
      <c r="AX1712" s="12" t="s">
        <v>84</v>
      </c>
      <c r="AY1712" s="152" t="s">
        <v>185</v>
      </c>
    </row>
    <row r="1713" spans="2:65" s="1" customFormat="1" ht="24.2" customHeight="1">
      <c r="B1713" s="136"/>
      <c r="C1713" s="137" t="s">
        <v>2295</v>
      </c>
      <c r="D1713" s="137" t="s">
        <v>187</v>
      </c>
      <c r="E1713" s="138" t="s">
        <v>2296</v>
      </c>
      <c r="F1713" s="139" t="s">
        <v>2297</v>
      </c>
      <c r="G1713" s="140" t="s">
        <v>190</v>
      </c>
      <c r="H1713" s="141">
        <v>24.516999999999999</v>
      </c>
      <c r="I1713" s="142"/>
      <c r="J1713" s="143">
        <f>ROUND(I1713*H1713,2)</f>
        <v>0</v>
      </c>
      <c r="K1713" s="139" t="s">
        <v>1</v>
      </c>
      <c r="L1713" s="32"/>
      <c r="M1713" s="144" t="s">
        <v>1</v>
      </c>
      <c r="N1713" s="145" t="s">
        <v>42</v>
      </c>
      <c r="P1713" s="146">
        <f>O1713*H1713</f>
        <v>0</v>
      </c>
      <c r="Q1713" s="146">
        <v>1.221E-2</v>
      </c>
      <c r="R1713" s="146">
        <f>Q1713*H1713</f>
        <v>0.29935256999999998</v>
      </c>
      <c r="S1713" s="146">
        <v>0</v>
      </c>
      <c r="T1713" s="147">
        <f>S1713*H1713</f>
        <v>0</v>
      </c>
      <c r="AR1713" s="148" t="s">
        <v>289</v>
      </c>
      <c r="AT1713" s="148" t="s">
        <v>187</v>
      </c>
      <c r="AU1713" s="148" t="s">
        <v>92</v>
      </c>
      <c r="AY1713" s="17" t="s">
        <v>185</v>
      </c>
      <c r="BE1713" s="149">
        <f>IF(N1713="základní",J1713,0)</f>
        <v>0</v>
      </c>
      <c r="BF1713" s="149">
        <f>IF(N1713="snížená",J1713,0)</f>
        <v>0</v>
      </c>
      <c r="BG1713" s="149">
        <f>IF(N1713="zákl. přenesená",J1713,0)</f>
        <v>0</v>
      </c>
      <c r="BH1713" s="149">
        <f>IF(N1713="sníž. přenesená",J1713,0)</f>
        <v>0</v>
      </c>
      <c r="BI1713" s="149">
        <f>IF(N1713="nulová",J1713,0)</f>
        <v>0</v>
      </c>
      <c r="BJ1713" s="17" t="s">
        <v>92</v>
      </c>
      <c r="BK1713" s="149">
        <f>ROUND(I1713*H1713,2)</f>
        <v>0</v>
      </c>
      <c r="BL1713" s="17" t="s">
        <v>289</v>
      </c>
      <c r="BM1713" s="148" t="s">
        <v>2298</v>
      </c>
    </row>
    <row r="1714" spans="2:65" s="13" customFormat="1">
      <c r="B1714" s="168"/>
      <c r="D1714" s="151" t="s">
        <v>193</v>
      </c>
      <c r="E1714" s="169" t="s">
        <v>1</v>
      </c>
      <c r="F1714" s="170" t="s">
        <v>2240</v>
      </c>
      <c r="H1714" s="169" t="s">
        <v>1</v>
      </c>
      <c r="I1714" s="171"/>
      <c r="L1714" s="168"/>
      <c r="M1714" s="172"/>
      <c r="T1714" s="173"/>
      <c r="AT1714" s="169" t="s">
        <v>193</v>
      </c>
      <c r="AU1714" s="169" t="s">
        <v>92</v>
      </c>
      <c r="AV1714" s="13" t="s">
        <v>84</v>
      </c>
      <c r="AW1714" s="13" t="s">
        <v>32</v>
      </c>
      <c r="AX1714" s="13" t="s">
        <v>76</v>
      </c>
      <c r="AY1714" s="169" t="s">
        <v>185</v>
      </c>
    </row>
    <row r="1715" spans="2:65" s="13" customFormat="1">
      <c r="B1715" s="168"/>
      <c r="D1715" s="151" t="s">
        <v>193</v>
      </c>
      <c r="E1715" s="169" t="s">
        <v>1</v>
      </c>
      <c r="F1715" s="170" t="s">
        <v>309</v>
      </c>
      <c r="H1715" s="169" t="s">
        <v>1</v>
      </c>
      <c r="I1715" s="171"/>
      <c r="L1715" s="168"/>
      <c r="M1715" s="172"/>
      <c r="T1715" s="173"/>
      <c r="AT1715" s="169" t="s">
        <v>193</v>
      </c>
      <c r="AU1715" s="169" t="s">
        <v>92</v>
      </c>
      <c r="AV1715" s="13" t="s">
        <v>84</v>
      </c>
      <c r="AW1715" s="13" t="s">
        <v>32</v>
      </c>
      <c r="AX1715" s="13" t="s">
        <v>76</v>
      </c>
      <c r="AY1715" s="169" t="s">
        <v>185</v>
      </c>
    </row>
    <row r="1716" spans="2:65" s="12" customFormat="1">
      <c r="B1716" s="150"/>
      <c r="D1716" s="151" t="s">
        <v>193</v>
      </c>
      <c r="E1716" s="152" t="s">
        <v>1</v>
      </c>
      <c r="F1716" s="153" t="s">
        <v>2299</v>
      </c>
      <c r="H1716" s="154">
        <v>2.0590000000000002</v>
      </c>
      <c r="I1716" s="155"/>
      <c r="L1716" s="150"/>
      <c r="M1716" s="156"/>
      <c r="T1716" s="157"/>
      <c r="AT1716" s="152" t="s">
        <v>193</v>
      </c>
      <c r="AU1716" s="152" t="s">
        <v>92</v>
      </c>
      <c r="AV1716" s="12" t="s">
        <v>92</v>
      </c>
      <c r="AW1716" s="12" t="s">
        <v>32</v>
      </c>
      <c r="AX1716" s="12" t="s">
        <v>76</v>
      </c>
      <c r="AY1716" s="152" t="s">
        <v>185</v>
      </c>
    </row>
    <row r="1717" spans="2:65" s="12" customFormat="1">
      <c r="B1717" s="150"/>
      <c r="D1717" s="151" t="s">
        <v>193</v>
      </c>
      <c r="E1717" s="152" t="s">
        <v>1</v>
      </c>
      <c r="F1717" s="153" t="s">
        <v>2300</v>
      </c>
      <c r="H1717" s="154">
        <v>6.6609999999999996</v>
      </c>
      <c r="I1717" s="155"/>
      <c r="L1717" s="150"/>
      <c r="M1717" s="156"/>
      <c r="T1717" s="157"/>
      <c r="AT1717" s="152" t="s">
        <v>193</v>
      </c>
      <c r="AU1717" s="152" t="s">
        <v>92</v>
      </c>
      <c r="AV1717" s="12" t="s">
        <v>92</v>
      </c>
      <c r="AW1717" s="12" t="s">
        <v>32</v>
      </c>
      <c r="AX1717" s="12" t="s">
        <v>76</v>
      </c>
      <c r="AY1717" s="152" t="s">
        <v>185</v>
      </c>
    </row>
    <row r="1718" spans="2:65" s="12" customFormat="1">
      <c r="B1718" s="150"/>
      <c r="D1718" s="151" t="s">
        <v>193</v>
      </c>
      <c r="E1718" s="152" t="s">
        <v>1</v>
      </c>
      <c r="F1718" s="153" t="s">
        <v>2301</v>
      </c>
      <c r="H1718" s="154">
        <v>4.5330000000000004</v>
      </c>
      <c r="I1718" s="155"/>
      <c r="L1718" s="150"/>
      <c r="M1718" s="156"/>
      <c r="T1718" s="157"/>
      <c r="AT1718" s="152" t="s">
        <v>193</v>
      </c>
      <c r="AU1718" s="152" t="s">
        <v>92</v>
      </c>
      <c r="AV1718" s="12" t="s">
        <v>92</v>
      </c>
      <c r="AW1718" s="12" t="s">
        <v>32</v>
      </c>
      <c r="AX1718" s="12" t="s">
        <v>76</v>
      </c>
      <c r="AY1718" s="152" t="s">
        <v>185</v>
      </c>
    </row>
    <row r="1719" spans="2:65" s="13" customFormat="1">
      <c r="B1719" s="168"/>
      <c r="D1719" s="151" t="s">
        <v>193</v>
      </c>
      <c r="E1719" s="169" t="s">
        <v>1</v>
      </c>
      <c r="F1719" s="170" t="s">
        <v>317</v>
      </c>
      <c r="H1719" s="169" t="s">
        <v>1</v>
      </c>
      <c r="I1719" s="171"/>
      <c r="L1719" s="168"/>
      <c r="M1719" s="172"/>
      <c r="T1719" s="173"/>
      <c r="AT1719" s="169" t="s">
        <v>193</v>
      </c>
      <c r="AU1719" s="169" t="s">
        <v>92</v>
      </c>
      <c r="AV1719" s="13" t="s">
        <v>84</v>
      </c>
      <c r="AW1719" s="13" t="s">
        <v>32</v>
      </c>
      <c r="AX1719" s="13" t="s">
        <v>76</v>
      </c>
      <c r="AY1719" s="169" t="s">
        <v>185</v>
      </c>
    </row>
    <row r="1720" spans="2:65" s="12" customFormat="1">
      <c r="B1720" s="150"/>
      <c r="D1720" s="151" t="s">
        <v>193</v>
      </c>
      <c r="E1720" s="152" t="s">
        <v>1</v>
      </c>
      <c r="F1720" s="153" t="s">
        <v>2302</v>
      </c>
      <c r="H1720" s="154">
        <v>11.263999999999999</v>
      </c>
      <c r="I1720" s="155"/>
      <c r="L1720" s="150"/>
      <c r="M1720" s="156"/>
      <c r="T1720" s="157"/>
      <c r="AT1720" s="152" t="s">
        <v>193</v>
      </c>
      <c r="AU1720" s="152" t="s">
        <v>92</v>
      </c>
      <c r="AV1720" s="12" t="s">
        <v>92</v>
      </c>
      <c r="AW1720" s="12" t="s">
        <v>32</v>
      </c>
      <c r="AX1720" s="12" t="s">
        <v>76</v>
      </c>
      <c r="AY1720" s="152" t="s">
        <v>185</v>
      </c>
    </row>
    <row r="1721" spans="2:65" s="14" customFormat="1">
      <c r="B1721" s="174"/>
      <c r="D1721" s="151" t="s">
        <v>193</v>
      </c>
      <c r="E1721" s="175" t="s">
        <v>1</v>
      </c>
      <c r="F1721" s="176" t="s">
        <v>265</v>
      </c>
      <c r="H1721" s="177">
        <v>24.516999999999999</v>
      </c>
      <c r="I1721" s="178"/>
      <c r="L1721" s="174"/>
      <c r="M1721" s="179"/>
      <c r="T1721" s="180"/>
      <c r="AT1721" s="175" t="s">
        <v>193</v>
      </c>
      <c r="AU1721" s="175" t="s">
        <v>92</v>
      </c>
      <c r="AV1721" s="14" t="s">
        <v>191</v>
      </c>
      <c r="AW1721" s="14" t="s">
        <v>32</v>
      </c>
      <c r="AX1721" s="14" t="s">
        <v>84</v>
      </c>
      <c r="AY1721" s="175" t="s">
        <v>185</v>
      </c>
    </row>
    <row r="1722" spans="2:65" s="1" customFormat="1" ht="24.2" customHeight="1">
      <c r="B1722" s="136"/>
      <c r="C1722" s="137" t="s">
        <v>2303</v>
      </c>
      <c r="D1722" s="137" t="s">
        <v>187</v>
      </c>
      <c r="E1722" s="138" t="s">
        <v>2304</v>
      </c>
      <c r="F1722" s="139" t="s">
        <v>2305</v>
      </c>
      <c r="G1722" s="140" t="s">
        <v>190</v>
      </c>
      <c r="H1722" s="141">
        <v>5.46</v>
      </c>
      <c r="I1722" s="142"/>
      <c r="J1722" s="143">
        <f>ROUND(I1722*H1722,2)</f>
        <v>0</v>
      </c>
      <c r="K1722" s="139" t="s">
        <v>198</v>
      </c>
      <c r="L1722" s="32"/>
      <c r="M1722" s="144" t="s">
        <v>1</v>
      </c>
      <c r="N1722" s="145" t="s">
        <v>42</v>
      </c>
      <c r="P1722" s="146">
        <f>O1722*H1722</f>
        <v>0</v>
      </c>
      <c r="Q1722" s="146">
        <v>2.6540000000000001E-2</v>
      </c>
      <c r="R1722" s="146">
        <f>Q1722*H1722</f>
        <v>0.14490839999999999</v>
      </c>
      <c r="S1722" s="146">
        <v>0</v>
      </c>
      <c r="T1722" s="147">
        <f>S1722*H1722</f>
        <v>0</v>
      </c>
      <c r="AR1722" s="148" t="s">
        <v>289</v>
      </c>
      <c r="AT1722" s="148" t="s">
        <v>187</v>
      </c>
      <c r="AU1722" s="148" t="s">
        <v>92</v>
      </c>
      <c r="AY1722" s="17" t="s">
        <v>185</v>
      </c>
      <c r="BE1722" s="149">
        <f>IF(N1722="základní",J1722,0)</f>
        <v>0</v>
      </c>
      <c r="BF1722" s="149">
        <f>IF(N1722="snížená",J1722,0)</f>
        <v>0</v>
      </c>
      <c r="BG1722" s="149">
        <f>IF(N1722="zákl. přenesená",J1722,0)</f>
        <v>0</v>
      </c>
      <c r="BH1722" s="149">
        <f>IF(N1722="sníž. přenesená",J1722,0)</f>
        <v>0</v>
      </c>
      <c r="BI1722" s="149">
        <f>IF(N1722="nulová",J1722,0)</f>
        <v>0</v>
      </c>
      <c r="BJ1722" s="17" t="s">
        <v>92</v>
      </c>
      <c r="BK1722" s="149">
        <f>ROUND(I1722*H1722,2)</f>
        <v>0</v>
      </c>
      <c r="BL1722" s="17" t="s">
        <v>289</v>
      </c>
      <c r="BM1722" s="148" t="s">
        <v>2306</v>
      </c>
    </row>
    <row r="1723" spans="2:65" s="13" customFormat="1">
      <c r="B1723" s="168"/>
      <c r="D1723" s="151" t="s">
        <v>193</v>
      </c>
      <c r="E1723" s="169" t="s">
        <v>1</v>
      </c>
      <c r="F1723" s="170" t="s">
        <v>309</v>
      </c>
      <c r="H1723" s="169" t="s">
        <v>1</v>
      </c>
      <c r="I1723" s="171"/>
      <c r="L1723" s="168"/>
      <c r="M1723" s="172"/>
      <c r="T1723" s="173"/>
      <c r="AT1723" s="169" t="s">
        <v>193</v>
      </c>
      <c r="AU1723" s="169" t="s">
        <v>92</v>
      </c>
      <c r="AV1723" s="13" t="s">
        <v>84</v>
      </c>
      <c r="AW1723" s="13" t="s">
        <v>32</v>
      </c>
      <c r="AX1723" s="13" t="s">
        <v>76</v>
      </c>
      <c r="AY1723" s="169" t="s">
        <v>185</v>
      </c>
    </row>
    <row r="1724" spans="2:65" s="12" customFormat="1">
      <c r="B1724" s="150"/>
      <c r="D1724" s="151" t="s">
        <v>193</v>
      </c>
      <c r="E1724" s="152" t="s">
        <v>1</v>
      </c>
      <c r="F1724" s="153" t="s">
        <v>2307</v>
      </c>
      <c r="H1724" s="154">
        <v>5.46</v>
      </c>
      <c r="I1724" s="155"/>
      <c r="L1724" s="150"/>
      <c r="M1724" s="156"/>
      <c r="T1724" s="157"/>
      <c r="AT1724" s="152" t="s">
        <v>193</v>
      </c>
      <c r="AU1724" s="152" t="s">
        <v>92</v>
      </c>
      <c r="AV1724" s="12" t="s">
        <v>92</v>
      </c>
      <c r="AW1724" s="12" t="s">
        <v>32</v>
      </c>
      <c r="AX1724" s="12" t="s">
        <v>76</v>
      </c>
      <c r="AY1724" s="152" t="s">
        <v>185</v>
      </c>
    </row>
    <row r="1725" spans="2:65" s="14" customFormat="1">
      <c r="B1725" s="174"/>
      <c r="D1725" s="151" t="s">
        <v>193</v>
      </c>
      <c r="E1725" s="175" t="s">
        <v>1</v>
      </c>
      <c r="F1725" s="176" t="s">
        <v>265</v>
      </c>
      <c r="H1725" s="177">
        <v>5.46</v>
      </c>
      <c r="I1725" s="178"/>
      <c r="L1725" s="174"/>
      <c r="M1725" s="179"/>
      <c r="T1725" s="180"/>
      <c r="AT1725" s="175" t="s">
        <v>193</v>
      </c>
      <c r="AU1725" s="175" t="s">
        <v>92</v>
      </c>
      <c r="AV1725" s="14" t="s">
        <v>191</v>
      </c>
      <c r="AW1725" s="14" t="s">
        <v>32</v>
      </c>
      <c r="AX1725" s="14" t="s">
        <v>84</v>
      </c>
      <c r="AY1725" s="175" t="s">
        <v>185</v>
      </c>
    </row>
    <row r="1726" spans="2:65" s="1" customFormat="1" ht="21.75" customHeight="1">
      <c r="B1726" s="136"/>
      <c r="C1726" s="137" t="s">
        <v>2308</v>
      </c>
      <c r="D1726" s="137" t="s">
        <v>187</v>
      </c>
      <c r="E1726" s="138" t="s">
        <v>2309</v>
      </c>
      <c r="F1726" s="139" t="s">
        <v>2310</v>
      </c>
      <c r="G1726" s="140" t="s">
        <v>546</v>
      </c>
      <c r="H1726" s="141">
        <v>87.82</v>
      </c>
      <c r="I1726" s="142"/>
      <c r="J1726" s="143">
        <f>ROUND(I1726*H1726,2)</f>
        <v>0</v>
      </c>
      <c r="K1726" s="139" t="s">
        <v>198</v>
      </c>
      <c r="L1726" s="32"/>
      <c r="M1726" s="144" t="s">
        <v>1</v>
      </c>
      <c r="N1726" s="145" t="s">
        <v>42</v>
      </c>
      <c r="P1726" s="146">
        <f>O1726*H1726</f>
        <v>0</v>
      </c>
      <c r="Q1726" s="146">
        <v>5.5399999999999998E-3</v>
      </c>
      <c r="R1726" s="146">
        <f>Q1726*H1726</f>
        <v>0.48652279999999992</v>
      </c>
      <c r="S1726" s="146">
        <v>0</v>
      </c>
      <c r="T1726" s="147">
        <f>S1726*H1726</f>
        <v>0</v>
      </c>
      <c r="AR1726" s="148" t="s">
        <v>289</v>
      </c>
      <c r="AT1726" s="148" t="s">
        <v>187</v>
      </c>
      <c r="AU1726" s="148" t="s">
        <v>92</v>
      </c>
      <c r="AY1726" s="17" t="s">
        <v>185</v>
      </c>
      <c r="BE1726" s="149">
        <f>IF(N1726="základní",J1726,0)</f>
        <v>0</v>
      </c>
      <c r="BF1726" s="149">
        <f>IF(N1726="snížená",J1726,0)</f>
        <v>0</v>
      </c>
      <c r="BG1726" s="149">
        <f>IF(N1726="zákl. přenesená",J1726,0)</f>
        <v>0</v>
      </c>
      <c r="BH1726" s="149">
        <f>IF(N1726="sníž. přenesená",J1726,0)</f>
        <v>0</v>
      </c>
      <c r="BI1726" s="149">
        <f>IF(N1726="nulová",J1726,0)</f>
        <v>0</v>
      </c>
      <c r="BJ1726" s="17" t="s">
        <v>92</v>
      </c>
      <c r="BK1726" s="149">
        <f>ROUND(I1726*H1726,2)</f>
        <v>0</v>
      </c>
      <c r="BL1726" s="17" t="s">
        <v>289</v>
      </c>
      <c r="BM1726" s="148" t="s">
        <v>2311</v>
      </c>
    </row>
    <row r="1727" spans="2:65" s="12" customFormat="1">
      <c r="B1727" s="150"/>
      <c r="D1727" s="151" t="s">
        <v>193</v>
      </c>
      <c r="E1727" s="152" t="s">
        <v>1</v>
      </c>
      <c r="F1727" s="153" t="s">
        <v>2312</v>
      </c>
      <c r="H1727" s="154">
        <v>64.44</v>
      </c>
      <c r="I1727" s="155"/>
      <c r="L1727" s="150"/>
      <c r="M1727" s="156"/>
      <c r="T1727" s="157"/>
      <c r="AT1727" s="152" t="s">
        <v>193</v>
      </c>
      <c r="AU1727" s="152" t="s">
        <v>92</v>
      </c>
      <c r="AV1727" s="12" t="s">
        <v>92</v>
      </c>
      <c r="AW1727" s="12" t="s">
        <v>32</v>
      </c>
      <c r="AX1727" s="12" t="s">
        <v>76</v>
      </c>
      <c r="AY1727" s="152" t="s">
        <v>185</v>
      </c>
    </row>
    <row r="1728" spans="2:65" s="12" customFormat="1">
      <c r="B1728" s="150"/>
      <c r="D1728" s="151" t="s">
        <v>193</v>
      </c>
      <c r="E1728" s="152" t="s">
        <v>1</v>
      </c>
      <c r="F1728" s="153" t="s">
        <v>2313</v>
      </c>
      <c r="H1728" s="154">
        <v>17.440000000000001</v>
      </c>
      <c r="I1728" s="155"/>
      <c r="L1728" s="150"/>
      <c r="M1728" s="156"/>
      <c r="T1728" s="157"/>
      <c r="AT1728" s="152" t="s">
        <v>193</v>
      </c>
      <c r="AU1728" s="152" t="s">
        <v>92</v>
      </c>
      <c r="AV1728" s="12" t="s">
        <v>92</v>
      </c>
      <c r="AW1728" s="12" t="s">
        <v>32</v>
      </c>
      <c r="AX1728" s="12" t="s">
        <v>76</v>
      </c>
      <c r="AY1728" s="152" t="s">
        <v>185</v>
      </c>
    </row>
    <row r="1729" spans="2:65" s="12" customFormat="1">
      <c r="B1729" s="150"/>
      <c r="D1729" s="151" t="s">
        <v>193</v>
      </c>
      <c r="E1729" s="152" t="s">
        <v>1</v>
      </c>
      <c r="F1729" s="153" t="s">
        <v>2314</v>
      </c>
      <c r="H1729" s="154">
        <v>2.66</v>
      </c>
      <c r="I1729" s="155"/>
      <c r="L1729" s="150"/>
      <c r="M1729" s="156"/>
      <c r="T1729" s="157"/>
      <c r="AT1729" s="152" t="s">
        <v>193</v>
      </c>
      <c r="AU1729" s="152" t="s">
        <v>92</v>
      </c>
      <c r="AV1729" s="12" t="s">
        <v>92</v>
      </c>
      <c r="AW1729" s="12" t="s">
        <v>32</v>
      </c>
      <c r="AX1729" s="12" t="s">
        <v>76</v>
      </c>
      <c r="AY1729" s="152" t="s">
        <v>185</v>
      </c>
    </row>
    <row r="1730" spans="2:65" s="12" customFormat="1">
      <c r="B1730" s="150"/>
      <c r="D1730" s="151" t="s">
        <v>193</v>
      </c>
      <c r="E1730" s="152" t="s">
        <v>1</v>
      </c>
      <c r="F1730" s="153" t="s">
        <v>2315</v>
      </c>
      <c r="H1730" s="154">
        <v>3.28</v>
      </c>
      <c r="I1730" s="155"/>
      <c r="L1730" s="150"/>
      <c r="M1730" s="156"/>
      <c r="T1730" s="157"/>
      <c r="AT1730" s="152" t="s">
        <v>193</v>
      </c>
      <c r="AU1730" s="152" t="s">
        <v>92</v>
      </c>
      <c r="AV1730" s="12" t="s">
        <v>92</v>
      </c>
      <c r="AW1730" s="12" t="s">
        <v>32</v>
      </c>
      <c r="AX1730" s="12" t="s">
        <v>76</v>
      </c>
      <c r="AY1730" s="152" t="s">
        <v>185</v>
      </c>
    </row>
    <row r="1731" spans="2:65" s="14" customFormat="1">
      <c r="B1731" s="174"/>
      <c r="D1731" s="151" t="s">
        <v>193</v>
      </c>
      <c r="E1731" s="175" t="s">
        <v>1</v>
      </c>
      <c r="F1731" s="176" t="s">
        <v>265</v>
      </c>
      <c r="H1731" s="177">
        <v>87.82</v>
      </c>
      <c r="I1731" s="178"/>
      <c r="L1731" s="174"/>
      <c r="M1731" s="179"/>
      <c r="T1731" s="180"/>
      <c r="AT1731" s="175" t="s">
        <v>193</v>
      </c>
      <c r="AU1731" s="175" t="s">
        <v>92</v>
      </c>
      <c r="AV1731" s="14" t="s">
        <v>191</v>
      </c>
      <c r="AW1731" s="14" t="s">
        <v>32</v>
      </c>
      <c r="AX1731" s="14" t="s">
        <v>84</v>
      </c>
      <c r="AY1731" s="175" t="s">
        <v>185</v>
      </c>
    </row>
    <row r="1732" spans="2:65" s="1" customFormat="1" ht="37.9" customHeight="1">
      <c r="B1732" s="136"/>
      <c r="C1732" s="137" t="s">
        <v>2316</v>
      </c>
      <c r="D1732" s="137" t="s">
        <v>187</v>
      </c>
      <c r="E1732" s="138" t="s">
        <v>2317</v>
      </c>
      <c r="F1732" s="139" t="s">
        <v>2318</v>
      </c>
      <c r="G1732" s="140" t="s">
        <v>190</v>
      </c>
      <c r="H1732" s="141">
        <v>851.42</v>
      </c>
      <c r="I1732" s="142"/>
      <c r="J1732" s="143">
        <f>ROUND(I1732*H1732,2)</f>
        <v>0</v>
      </c>
      <c r="K1732" s="139" t="s">
        <v>198</v>
      </c>
      <c r="L1732" s="32"/>
      <c r="M1732" s="144" t="s">
        <v>1</v>
      </c>
      <c r="N1732" s="145" t="s">
        <v>42</v>
      </c>
      <c r="P1732" s="146">
        <f>O1732*H1732</f>
        <v>0</v>
      </c>
      <c r="Q1732" s="146">
        <v>4.7350000000000003E-2</v>
      </c>
      <c r="R1732" s="146">
        <f>Q1732*H1732</f>
        <v>40.314737000000001</v>
      </c>
      <c r="S1732" s="146">
        <v>0</v>
      </c>
      <c r="T1732" s="147">
        <f>S1732*H1732</f>
        <v>0</v>
      </c>
      <c r="AR1732" s="148" t="s">
        <v>289</v>
      </c>
      <c r="AT1732" s="148" t="s">
        <v>187</v>
      </c>
      <c r="AU1732" s="148" t="s">
        <v>92</v>
      </c>
      <c r="AY1732" s="17" t="s">
        <v>185</v>
      </c>
      <c r="BE1732" s="149">
        <f>IF(N1732="základní",J1732,0)</f>
        <v>0</v>
      </c>
      <c r="BF1732" s="149">
        <f>IF(N1732="snížená",J1732,0)</f>
        <v>0</v>
      </c>
      <c r="BG1732" s="149">
        <f>IF(N1732="zákl. přenesená",J1732,0)</f>
        <v>0</v>
      </c>
      <c r="BH1732" s="149">
        <f>IF(N1732="sníž. přenesená",J1732,0)</f>
        <v>0</v>
      </c>
      <c r="BI1732" s="149">
        <f>IF(N1732="nulová",J1732,0)</f>
        <v>0</v>
      </c>
      <c r="BJ1732" s="17" t="s">
        <v>92</v>
      </c>
      <c r="BK1732" s="149">
        <f>ROUND(I1732*H1732,2)</f>
        <v>0</v>
      </c>
      <c r="BL1732" s="17" t="s">
        <v>289</v>
      </c>
      <c r="BM1732" s="148" t="s">
        <v>2319</v>
      </c>
    </row>
    <row r="1733" spans="2:65" s="13" customFormat="1">
      <c r="B1733" s="168"/>
      <c r="D1733" s="151" t="s">
        <v>193</v>
      </c>
      <c r="E1733" s="169" t="s">
        <v>1</v>
      </c>
      <c r="F1733" s="170" t="s">
        <v>2320</v>
      </c>
      <c r="H1733" s="169" t="s">
        <v>1</v>
      </c>
      <c r="I1733" s="171"/>
      <c r="L1733" s="168"/>
      <c r="M1733" s="172"/>
      <c r="T1733" s="173"/>
      <c r="AT1733" s="169" t="s">
        <v>193</v>
      </c>
      <c r="AU1733" s="169" t="s">
        <v>92</v>
      </c>
      <c r="AV1733" s="13" t="s">
        <v>84</v>
      </c>
      <c r="AW1733" s="13" t="s">
        <v>32</v>
      </c>
      <c r="AX1733" s="13" t="s">
        <v>76</v>
      </c>
      <c r="AY1733" s="169" t="s">
        <v>185</v>
      </c>
    </row>
    <row r="1734" spans="2:65" s="12" customFormat="1">
      <c r="B1734" s="150"/>
      <c r="D1734" s="151" t="s">
        <v>193</v>
      </c>
      <c r="E1734" s="152" t="s">
        <v>1</v>
      </c>
      <c r="F1734" s="153" t="s">
        <v>2321</v>
      </c>
      <c r="H1734" s="154">
        <v>237.47200000000001</v>
      </c>
      <c r="I1734" s="155"/>
      <c r="L1734" s="150"/>
      <c r="M1734" s="156"/>
      <c r="T1734" s="157"/>
      <c r="AT1734" s="152" t="s">
        <v>193</v>
      </c>
      <c r="AU1734" s="152" t="s">
        <v>92</v>
      </c>
      <c r="AV1734" s="12" t="s">
        <v>92</v>
      </c>
      <c r="AW1734" s="12" t="s">
        <v>32</v>
      </c>
      <c r="AX1734" s="12" t="s">
        <v>76</v>
      </c>
      <c r="AY1734" s="152" t="s">
        <v>185</v>
      </c>
    </row>
    <row r="1735" spans="2:65" s="13" customFormat="1">
      <c r="B1735" s="168"/>
      <c r="D1735" s="151" t="s">
        <v>193</v>
      </c>
      <c r="E1735" s="169" t="s">
        <v>1</v>
      </c>
      <c r="F1735" s="170" t="s">
        <v>2322</v>
      </c>
      <c r="H1735" s="169" t="s">
        <v>1</v>
      </c>
      <c r="I1735" s="171"/>
      <c r="L1735" s="168"/>
      <c r="M1735" s="172"/>
      <c r="T1735" s="173"/>
      <c r="AT1735" s="169" t="s">
        <v>193</v>
      </c>
      <c r="AU1735" s="169" t="s">
        <v>92</v>
      </c>
      <c r="AV1735" s="13" t="s">
        <v>84</v>
      </c>
      <c r="AW1735" s="13" t="s">
        <v>32</v>
      </c>
      <c r="AX1735" s="13" t="s">
        <v>76</v>
      </c>
      <c r="AY1735" s="169" t="s">
        <v>185</v>
      </c>
    </row>
    <row r="1736" spans="2:65" s="12" customFormat="1">
      <c r="B1736" s="150"/>
      <c r="D1736" s="151" t="s">
        <v>193</v>
      </c>
      <c r="E1736" s="152" t="s">
        <v>1</v>
      </c>
      <c r="F1736" s="153" t="s">
        <v>2323</v>
      </c>
      <c r="H1736" s="154">
        <v>593.928</v>
      </c>
      <c r="I1736" s="155"/>
      <c r="L1736" s="150"/>
      <c r="M1736" s="156"/>
      <c r="T1736" s="157"/>
      <c r="AT1736" s="152" t="s">
        <v>193</v>
      </c>
      <c r="AU1736" s="152" t="s">
        <v>92</v>
      </c>
      <c r="AV1736" s="12" t="s">
        <v>92</v>
      </c>
      <c r="AW1736" s="12" t="s">
        <v>32</v>
      </c>
      <c r="AX1736" s="12" t="s">
        <v>76</v>
      </c>
      <c r="AY1736" s="152" t="s">
        <v>185</v>
      </c>
    </row>
    <row r="1737" spans="2:65" s="13" customFormat="1">
      <c r="B1737" s="168"/>
      <c r="D1737" s="151" t="s">
        <v>193</v>
      </c>
      <c r="E1737" s="169" t="s">
        <v>1</v>
      </c>
      <c r="F1737" s="170" t="s">
        <v>899</v>
      </c>
      <c r="H1737" s="169" t="s">
        <v>1</v>
      </c>
      <c r="I1737" s="171"/>
      <c r="L1737" s="168"/>
      <c r="M1737" s="172"/>
      <c r="T1737" s="173"/>
      <c r="AT1737" s="169" t="s">
        <v>193</v>
      </c>
      <c r="AU1737" s="169" t="s">
        <v>92</v>
      </c>
      <c r="AV1737" s="13" t="s">
        <v>84</v>
      </c>
      <c r="AW1737" s="13" t="s">
        <v>32</v>
      </c>
      <c r="AX1737" s="13" t="s">
        <v>76</v>
      </c>
      <c r="AY1737" s="169" t="s">
        <v>185</v>
      </c>
    </row>
    <row r="1738" spans="2:65" s="12" customFormat="1">
      <c r="B1738" s="150"/>
      <c r="D1738" s="151" t="s">
        <v>193</v>
      </c>
      <c r="E1738" s="152" t="s">
        <v>1</v>
      </c>
      <c r="F1738" s="153" t="s">
        <v>900</v>
      </c>
      <c r="H1738" s="154">
        <v>20.02</v>
      </c>
      <c r="I1738" s="155"/>
      <c r="L1738" s="150"/>
      <c r="M1738" s="156"/>
      <c r="T1738" s="157"/>
      <c r="AT1738" s="152" t="s">
        <v>193</v>
      </c>
      <c r="AU1738" s="152" t="s">
        <v>92</v>
      </c>
      <c r="AV1738" s="12" t="s">
        <v>92</v>
      </c>
      <c r="AW1738" s="12" t="s">
        <v>32</v>
      </c>
      <c r="AX1738" s="12" t="s">
        <v>76</v>
      </c>
      <c r="AY1738" s="152" t="s">
        <v>185</v>
      </c>
    </row>
    <row r="1739" spans="2:65" s="14" customFormat="1">
      <c r="B1739" s="174"/>
      <c r="D1739" s="151" t="s">
        <v>193</v>
      </c>
      <c r="E1739" s="175" t="s">
        <v>1</v>
      </c>
      <c r="F1739" s="176" t="s">
        <v>265</v>
      </c>
      <c r="H1739" s="177">
        <v>851.42</v>
      </c>
      <c r="I1739" s="178"/>
      <c r="L1739" s="174"/>
      <c r="M1739" s="179"/>
      <c r="T1739" s="180"/>
      <c r="AT1739" s="175" t="s">
        <v>193</v>
      </c>
      <c r="AU1739" s="175" t="s">
        <v>92</v>
      </c>
      <c r="AV1739" s="14" t="s">
        <v>191</v>
      </c>
      <c r="AW1739" s="14" t="s">
        <v>32</v>
      </c>
      <c r="AX1739" s="14" t="s">
        <v>84</v>
      </c>
      <c r="AY1739" s="175" t="s">
        <v>185</v>
      </c>
    </row>
    <row r="1740" spans="2:65" s="1" customFormat="1" ht="24.2" customHeight="1">
      <c r="B1740" s="136"/>
      <c r="C1740" s="137" t="s">
        <v>2324</v>
      </c>
      <c r="D1740" s="137" t="s">
        <v>187</v>
      </c>
      <c r="E1740" s="138" t="s">
        <v>2325</v>
      </c>
      <c r="F1740" s="139" t="s">
        <v>2326</v>
      </c>
      <c r="G1740" s="140" t="s">
        <v>190</v>
      </c>
      <c r="H1740" s="141">
        <v>680.39599999999996</v>
      </c>
      <c r="I1740" s="142"/>
      <c r="J1740" s="143">
        <f>ROUND(I1740*H1740,2)</f>
        <v>0</v>
      </c>
      <c r="K1740" s="139" t="s">
        <v>1</v>
      </c>
      <c r="L1740" s="32"/>
      <c r="M1740" s="144" t="s">
        <v>1</v>
      </c>
      <c r="N1740" s="145" t="s">
        <v>42</v>
      </c>
      <c r="P1740" s="146">
        <f>O1740*H1740</f>
        <v>0</v>
      </c>
      <c r="Q1740" s="146">
        <v>5.0000000000000001E-3</v>
      </c>
      <c r="R1740" s="146">
        <f>Q1740*H1740</f>
        <v>3.40198</v>
      </c>
      <c r="S1740" s="146">
        <v>0</v>
      </c>
      <c r="T1740" s="147">
        <f>S1740*H1740</f>
        <v>0</v>
      </c>
      <c r="AR1740" s="148" t="s">
        <v>289</v>
      </c>
      <c r="AT1740" s="148" t="s">
        <v>187</v>
      </c>
      <c r="AU1740" s="148" t="s">
        <v>92</v>
      </c>
      <c r="AY1740" s="17" t="s">
        <v>185</v>
      </c>
      <c r="BE1740" s="149">
        <f>IF(N1740="základní",J1740,0)</f>
        <v>0</v>
      </c>
      <c r="BF1740" s="149">
        <f>IF(N1740="snížená",J1740,0)</f>
        <v>0</v>
      </c>
      <c r="BG1740" s="149">
        <f>IF(N1740="zákl. přenesená",J1740,0)</f>
        <v>0</v>
      </c>
      <c r="BH1740" s="149">
        <f>IF(N1740="sníž. přenesená",J1740,0)</f>
        <v>0</v>
      </c>
      <c r="BI1740" s="149">
        <f>IF(N1740="nulová",J1740,0)</f>
        <v>0</v>
      </c>
      <c r="BJ1740" s="17" t="s">
        <v>92</v>
      </c>
      <c r="BK1740" s="149">
        <f>ROUND(I1740*H1740,2)</f>
        <v>0</v>
      </c>
      <c r="BL1740" s="17" t="s">
        <v>289</v>
      </c>
      <c r="BM1740" s="148" t="s">
        <v>2327</v>
      </c>
    </row>
    <row r="1741" spans="2:65" s="13" customFormat="1">
      <c r="B1741" s="168"/>
      <c r="D1741" s="151" t="s">
        <v>193</v>
      </c>
      <c r="E1741" s="169" t="s">
        <v>1</v>
      </c>
      <c r="F1741" s="170" t="s">
        <v>2320</v>
      </c>
      <c r="H1741" s="169" t="s">
        <v>1</v>
      </c>
      <c r="I1741" s="171"/>
      <c r="L1741" s="168"/>
      <c r="M1741" s="172"/>
      <c r="T1741" s="173"/>
      <c r="AT1741" s="169" t="s">
        <v>193</v>
      </c>
      <c r="AU1741" s="169" t="s">
        <v>92</v>
      </c>
      <c r="AV1741" s="13" t="s">
        <v>84</v>
      </c>
      <c r="AW1741" s="13" t="s">
        <v>32</v>
      </c>
      <c r="AX1741" s="13" t="s">
        <v>76</v>
      </c>
      <c r="AY1741" s="169" t="s">
        <v>185</v>
      </c>
    </row>
    <row r="1742" spans="2:65" s="12" customFormat="1">
      <c r="B1742" s="150"/>
      <c r="D1742" s="151" t="s">
        <v>193</v>
      </c>
      <c r="E1742" s="152" t="s">
        <v>1</v>
      </c>
      <c r="F1742" s="153" t="s">
        <v>2328</v>
      </c>
      <c r="H1742" s="154">
        <v>237.46799999999999</v>
      </c>
      <c r="I1742" s="155"/>
      <c r="L1742" s="150"/>
      <c r="M1742" s="156"/>
      <c r="T1742" s="157"/>
      <c r="AT1742" s="152" t="s">
        <v>193</v>
      </c>
      <c r="AU1742" s="152" t="s">
        <v>92</v>
      </c>
      <c r="AV1742" s="12" t="s">
        <v>92</v>
      </c>
      <c r="AW1742" s="12" t="s">
        <v>32</v>
      </c>
      <c r="AX1742" s="12" t="s">
        <v>76</v>
      </c>
      <c r="AY1742" s="152" t="s">
        <v>185</v>
      </c>
    </row>
    <row r="1743" spans="2:65" s="13" customFormat="1">
      <c r="B1743" s="168"/>
      <c r="D1743" s="151" t="s">
        <v>193</v>
      </c>
      <c r="E1743" s="169" t="s">
        <v>1</v>
      </c>
      <c r="F1743" s="170" t="s">
        <v>2329</v>
      </c>
      <c r="H1743" s="169" t="s">
        <v>1</v>
      </c>
      <c r="I1743" s="171"/>
      <c r="L1743" s="168"/>
      <c r="M1743" s="172"/>
      <c r="T1743" s="173"/>
      <c r="AT1743" s="169" t="s">
        <v>193</v>
      </c>
      <c r="AU1743" s="169" t="s">
        <v>92</v>
      </c>
      <c r="AV1743" s="13" t="s">
        <v>84</v>
      </c>
      <c r="AW1743" s="13" t="s">
        <v>32</v>
      </c>
      <c r="AX1743" s="13" t="s">
        <v>76</v>
      </c>
      <c r="AY1743" s="169" t="s">
        <v>185</v>
      </c>
    </row>
    <row r="1744" spans="2:65" s="12" customFormat="1">
      <c r="B1744" s="150"/>
      <c r="D1744" s="151" t="s">
        <v>193</v>
      </c>
      <c r="E1744" s="152" t="s">
        <v>1</v>
      </c>
      <c r="F1744" s="153" t="s">
        <v>2330</v>
      </c>
      <c r="H1744" s="154">
        <v>422.928</v>
      </c>
      <c r="I1744" s="155"/>
      <c r="L1744" s="150"/>
      <c r="M1744" s="156"/>
      <c r="T1744" s="157"/>
      <c r="AT1744" s="152" t="s">
        <v>193</v>
      </c>
      <c r="AU1744" s="152" t="s">
        <v>92</v>
      </c>
      <c r="AV1744" s="12" t="s">
        <v>92</v>
      </c>
      <c r="AW1744" s="12" t="s">
        <v>32</v>
      </c>
      <c r="AX1744" s="12" t="s">
        <v>76</v>
      </c>
      <c r="AY1744" s="152" t="s">
        <v>185</v>
      </c>
    </row>
    <row r="1745" spans="2:65" s="13" customFormat="1">
      <c r="B1745" s="168"/>
      <c r="D1745" s="151" t="s">
        <v>193</v>
      </c>
      <c r="E1745" s="169" t="s">
        <v>1</v>
      </c>
      <c r="F1745" s="170" t="s">
        <v>899</v>
      </c>
      <c r="H1745" s="169" t="s">
        <v>1</v>
      </c>
      <c r="I1745" s="171"/>
      <c r="L1745" s="168"/>
      <c r="M1745" s="172"/>
      <c r="T1745" s="173"/>
      <c r="AT1745" s="169" t="s">
        <v>193</v>
      </c>
      <c r="AU1745" s="169" t="s">
        <v>92</v>
      </c>
      <c r="AV1745" s="13" t="s">
        <v>84</v>
      </c>
      <c r="AW1745" s="13" t="s">
        <v>32</v>
      </c>
      <c r="AX1745" s="13" t="s">
        <v>76</v>
      </c>
      <c r="AY1745" s="169" t="s">
        <v>185</v>
      </c>
    </row>
    <row r="1746" spans="2:65" s="12" customFormat="1">
      <c r="B1746" s="150"/>
      <c r="D1746" s="151" t="s">
        <v>193</v>
      </c>
      <c r="E1746" s="152" t="s">
        <v>1</v>
      </c>
      <c r="F1746" s="153" t="s">
        <v>2331</v>
      </c>
      <c r="H1746" s="154">
        <v>20</v>
      </c>
      <c r="I1746" s="155"/>
      <c r="L1746" s="150"/>
      <c r="M1746" s="156"/>
      <c r="T1746" s="157"/>
      <c r="AT1746" s="152" t="s">
        <v>193</v>
      </c>
      <c r="AU1746" s="152" t="s">
        <v>92</v>
      </c>
      <c r="AV1746" s="12" t="s">
        <v>92</v>
      </c>
      <c r="AW1746" s="12" t="s">
        <v>32</v>
      </c>
      <c r="AX1746" s="12" t="s">
        <v>76</v>
      </c>
      <c r="AY1746" s="152" t="s">
        <v>185</v>
      </c>
    </row>
    <row r="1747" spans="2:65" s="14" customFormat="1">
      <c r="B1747" s="174"/>
      <c r="D1747" s="151" t="s">
        <v>193</v>
      </c>
      <c r="E1747" s="175" t="s">
        <v>1</v>
      </c>
      <c r="F1747" s="176" t="s">
        <v>265</v>
      </c>
      <c r="H1747" s="177">
        <v>680.39599999999996</v>
      </c>
      <c r="I1747" s="178"/>
      <c r="L1747" s="174"/>
      <c r="M1747" s="179"/>
      <c r="T1747" s="180"/>
      <c r="AT1747" s="175" t="s">
        <v>193</v>
      </c>
      <c r="AU1747" s="175" t="s">
        <v>92</v>
      </c>
      <c r="AV1747" s="14" t="s">
        <v>191</v>
      </c>
      <c r="AW1747" s="14" t="s">
        <v>32</v>
      </c>
      <c r="AX1747" s="14" t="s">
        <v>84</v>
      </c>
      <c r="AY1747" s="175" t="s">
        <v>185</v>
      </c>
    </row>
    <row r="1748" spans="2:65" s="1" customFormat="1" ht="33" customHeight="1">
      <c r="B1748" s="136"/>
      <c r="C1748" s="137" t="s">
        <v>2332</v>
      </c>
      <c r="D1748" s="137" t="s">
        <v>187</v>
      </c>
      <c r="E1748" s="138" t="s">
        <v>2333</v>
      </c>
      <c r="F1748" s="139" t="s">
        <v>2334</v>
      </c>
      <c r="G1748" s="140" t="s">
        <v>546</v>
      </c>
      <c r="H1748" s="141">
        <v>28</v>
      </c>
      <c r="I1748" s="142"/>
      <c r="J1748" s="143">
        <f>ROUND(I1748*H1748,2)</f>
        <v>0</v>
      </c>
      <c r="K1748" s="139" t="s">
        <v>198</v>
      </c>
      <c r="L1748" s="32"/>
      <c r="M1748" s="144" t="s">
        <v>1</v>
      </c>
      <c r="N1748" s="145" t="s">
        <v>42</v>
      </c>
      <c r="P1748" s="146">
        <f>O1748*H1748</f>
        <v>0</v>
      </c>
      <c r="Q1748" s="146">
        <v>1.2E-4</v>
      </c>
      <c r="R1748" s="146">
        <f>Q1748*H1748</f>
        <v>3.3600000000000001E-3</v>
      </c>
      <c r="S1748" s="146">
        <v>0</v>
      </c>
      <c r="T1748" s="147">
        <f>S1748*H1748</f>
        <v>0</v>
      </c>
      <c r="AR1748" s="148" t="s">
        <v>289</v>
      </c>
      <c r="AT1748" s="148" t="s">
        <v>187</v>
      </c>
      <c r="AU1748" s="148" t="s">
        <v>92</v>
      </c>
      <c r="AY1748" s="17" t="s">
        <v>185</v>
      </c>
      <c r="BE1748" s="149">
        <f>IF(N1748="základní",J1748,0)</f>
        <v>0</v>
      </c>
      <c r="BF1748" s="149">
        <f>IF(N1748="snížená",J1748,0)</f>
        <v>0</v>
      </c>
      <c r="BG1748" s="149">
        <f>IF(N1748="zákl. přenesená",J1748,0)</f>
        <v>0</v>
      </c>
      <c r="BH1748" s="149">
        <f>IF(N1748="sníž. přenesená",J1748,0)</f>
        <v>0</v>
      </c>
      <c r="BI1748" s="149">
        <f>IF(N1748="nulová",J1748,0)</f>
        <v>0</v>
      </c>
      <c r="BJ1748" s="17" t="s">
        <v>92</v>
      </c>
      <c r="BK1748" s="149">
        <f>ROUND(I1748*H1748,2)</f>
        <v>0</v>
      </c>
      <c r="BL1748" s="17" t="s">
        <v>289</v>
      </c>
      <c r="BM1748" s="148" t="s">
        <v>2335</v>
      </c>
    </row>
    <row r="1749" spans="2:65" s="12" customFormat="1">
      <c r="B1749" s="150"/>
      <c r="D1749" s="151" t="s">
        <v>193</v>
      </c>
      <c r="E1749" s="152" t="s">
        <v>1</v>
      </c>
      <c r="F1749" s="153" t="s">
        <v>1261</v>
      </c>
      <c r="H1749" s="154">
        <v>28</v>
      </c>
      <c r="I1749" s="155"/>
      <c r="L1749" s="150"/>
      <c r="M1749" s="156"/>
      <c r="T1749" s="157"/>
      <c r="AT1749" s="152" t="s">
        <v>193</v>
      </c>
      <c r="AU1749" s="152" t="s">
        <v>92</v>
      </c>
      <c r="AV1749" s="12" t="s">
        <v>92</v>
      </c>
      <c r="AW1749" s="12" t="s">
        <v>32</v>
      </c>
      <c r="AX1749" s="12" t="s">
        <v>84</v>
      </c>
      <c r="AY1749" s="152" t="s">
        <v>185</v>
      </c>
    </row>
    <row r="1750" spans="2:65" s="1" customFormat="1" ht="24.2" customHeight="1">
      <c r="B1750" s="136"/>
      <c r="C1750" s="158" t="s">
        <v>2336</v>
      </c>
      <c r="D1750" s="158" t="s">
        <v>231</v>
      </c>
      <c r="E1750" s="159" t="s">
        <v>2337</v>
      </c>
      <c r="F1750" s="160" t="s">
        <v>2338</v>
      </c>
      <c r="G1750" s="161" t="s">
        <v>190</v>
      </c>
      <c r="H1750" s="162">
        <v>5.6</v>
      </c>
      <c r="I1750" s="163"/>
      <c r="J1750" s="164">
        <f>ROUND(I1750*H1750,2)</f>
        <v>0</v>
      </c>
      <c r="K1750" s="160" t="s">
        <v>1</v>
      </c>
      <c r="L1750" s="165"/>
      <c r="M1750" s="166" t="s">
        <v>1</v>
      </c>
      <c r="N1750" s="167" t="s">
        <v>42</v>
      </c>
      <c r="P1750" s="146">
        <f>O1750*H1750</f>
        <v>0</v>
      </c>
      <c r="Q1750" s="146">
        <v>2.8400000000000002E-2</v>
      </c>
      <c r="R1750" s="146">
        <f>Q1750*H1750</f>
        <v>0.15903999999999999</v>
      </c>
      <c r="S1750" s="146">
        <v>0</v>
      </c>
      <c r="T1750" s="147">
        <f>S1750*H1750</f>
        <v>0</v>
      </c>
      <c r="AR1750" s="148" t="s">
        <v>394</v>
      </c>
      <c r="AT1750" s="148" t="s">
        <v>231</v>
      </c>
      <c r="AU1750" s="148" t="s">
        <v>92</v>
      </c>
      <c r="AY1750" s="17" t="s">
        <v>185</v>
      </c>
      <c r="BE1750" s="149">
        <f>IF(N1750="základní",J1750,0)</f>
        <v>0</v>
      </c>
      <c r="BF1750" s="149">
        <f>IF(N1750="snížená",J1750,0)</f>
        <v>0</v>
      </c>
      <c r="BG1750" s="149">
        <f>IF(N1750="zákl. přenesená",J1750,0)</f>
        <v>0</v>
      </c>
      <c r="BH1750" s="149">
        <f>IF(N1750="sníž. přenesená",J1750,0)</f>
        <v>0</v>
      </c>
      <c r="BI1750" s="149">
        <f>IF(N1750="nulová",J1750,0)</f>
        <v>0</v>
      </c>
      <c r="BJ1750" s="17" t="s">
        <v>92</v>
      </c>
      <c r="BK1750" s="149">
        <f>ROUND(I1750*H1750,2)</f>
        <v>0</v>
      </c>
      <c r="BL1750" s="17" t="s">
        <v>289</v>
      </c>
      <c r="BM1750" s="148" t="s">
        <v>2339</v>
      </c>
    </row>
    <row r="1751" spans="2:65" s="12" customFormat="1">
      <c r="B1751" s="150"/>
      <c r="D1751" s="151" t="s">
        <v>193</v>
      </c>
      <c r="E1751" s="152" t="s">
        <v>1</v>
      </c>
      <c r="F1751" s="153" t="s">
        <v>2340</v>
      </c>
      <c r="H1751" s="154">
        <v>5.6</v>
      </c>
      <c r="I1751" s="155"/>
      <c r="L1751" s="150"/>
      <c r="M1751" s="156"/>
      <c r="T1751" s="157"/>
      <c r="AT1751" s="152" t="s">
        <v>193</v>
      </c>
      <c r="AU1751" s="152" t="s">
        <v>92</v>
      </c>
      <c r="AV1751" s="12" t="s">
        <v>92</v>
      </c>
      <c r="AW1751" s="12" t="s">
        <v>32</v>
      </c>
      <c r="AX1751" s="12" t="s">
        <v>84</v>
      </c>
      <c r="AY1751" s="152" t="s">
        <v>185</v>
      </c>
    </row>
    <row r="1752" spans="2:65" s="1" customFormat="1" ht="33" customHeight="1">
      <c r="B1752" s="136"/>
      <c r="C1752" s="137" t="s">
        <v>2341</v>
      </c>
      <c r="D1752" s="137" t="s">
        <v>187</v>
      </c>
      <c r="E1752" s="138" t="s">
        <v>2342</v>
      </c>
      <c r="F1752" s="139" t="s">
        <v>2343</v>
      </c>
      <c r="G1752" s="140" t="s">
        <v>1715</v>
      </c>
      <c r="H1752" s="188"/>
      <c r="I1752" s="142"/>
      <c r="J1752" s="143">
        <f>ROUND(I1752*H1752,2)</f>
        <v>0</v>
      </c>
      <c r="K1752" s="139" t="s">
        <v>198</v>
      </c>
      <c r="L1752" s="32"/>
      <c r="M1752" s="144" t="s">
        <v>1</v>
      </c>
      <c r="N1752" s="145" t="s">
        <v>42</v>
      </c>
      <c r="P1752" s="146">
        <f>O1752*H1752</f>
        <v>0</v>
      </c>
      <c r="Q1752" s="146">
        <v>0</v>
      </c>
      <c r="R1752" s="146">
        <f>Q1752*H1752</f>
        <v>0</v>
      </c>
      <c r="S1752" s="146">
        <v>0</v>
      </c>
      <c r="T1752" s="147">
        <f>S1752*H1752</f>
        <v>0</v>
      </c>
      <c r="AR1752" s="148" t="s">
        <v>289</v>
      </c>
      <c r="AT1752" s="148" t="s">
        <v>187</v>
      </c>
      <c r="AU1752" s="148" t="s">
        <v>92</v>
      </c>
      <c r="AY1752" s="17" t="s">
        <v>185</v>
      </c>
      <c r="BE1752" s="149">
        <f>IF(N1752="základní",J1752,0)</f>
        <v>0</v>
      </c>
      <c r="BF1752" s="149">
        <f>IF(N1752="snížená",J1752,0)</f>
        <v>0</v>
      </c>
      <c r="BG1752" s="149">
        <f>IF(N1752="zákl. přenesená",J1752,0)</f>
        <v>0</v>
      </c>
      <c r="BH1752" s="149">
        <f>IF(N1752="sníž. přenesená",J1752,0)</f>
        <v>0</v>
      </c>
      <c r="BI1752" s="149">
        <f>IF(N1752="nulová",J1752,0)</f>
        <v>0</v>
      </c>
      <c r="BJ1752" s="17" t="s">
        <v>92</v>
      </c>
      <c r="BK1752" s="149">
        <f>ROUND(I1752*H1752,2)</f>
        <v>0</v>
      </c>
      <c r="BL1752" s="17" t="s">
        <v>289</v>
      </c>
      <c r="BM1752" s="148" t="s">
        <v>2344</v>
      </c>
    </row>
    <row r="1753" spans="2:65" s="11" customFormat="1" ht="22.9" customHeight="1">
      <c r="B1753" s="124"/>
      <c r="D1753" s="125" t="s">
        <v>75</v>
      </c>
      <c r="E1753" s="134" t="s">
        <v>2345</v>
      </c>
      <c r="F1753" s="134" t="s">
        <v>2346</v>
      </c>
      <c r="I1753" s="127"/>
      <c r="J1753" s="135">
        <f>BK1753</f>
        <v>0</v>
      </c>
      <c r="L1753" s="124"/>
      <c r="M1753" s="129"/>
      <c r="P1753" s="130">
        <f>SUM(P1754:P1793)</f>
        <v>0</v>
      </c>
      <c r="R1753" s="130">
        <f>SUM(R1754:R1793)</f>
        <v>1.8066419999999999</v>
      </c>
      <c r="T1753" s="131">
        <f>SUM(T1754:T1793)</f>
        <v>1.1375758</v>
      </c>
      <c r="AR1753" s="125" t="s">
        <v>92</v>
      </c>
      <c r="AT1753" s="132" t="s">
        <v>75</v>
      </c>
      <c r="AU1753" s="132" t="s">
        <v>84</v>
      </c>
      <c r="AY1753" s="125" t="s">
        <v>185</v>
      </c>
      <c r="BK1753" s="133">
        <f>SUM(BK1754:BK1793)</f>
        <v>0</v>
      </c>
    </row>
    <row r="1754" spans="2:65" s="1" customFormat="1" ht="21.75" customHeight="1">
      <c r="B1754" s="136"/>
      <c r="C1754" s="137" t="s">
        <v>2347</v>
      </c>
      <c r="D1754" s="137" t="s">
        <v>187</v>
      </c>
      <c r="E1754" s="138" t="s">
        <v>2348</v>
      </c>
      <c r="F1754" s="139" t="s">
        <v>2349</v>
      </c>
      <c r="G1754" s="140" t="s">
        <v>546</v>
      </c>
      <c r="H1754" s="141">
        <v>89</v>
      </c>
      <c r="I1754" s="142"/>
      <c r="J1754" s="143">
        <f>ROUND(I1754*H1754,2)</f>
        <v>0</v>
      </c>
      <c r="K1754" s="139" t="s">
        <v>198</v>
      </c>
      <c r="L1754" s="32"/>
      <c r="M1754" s="144" t="s">
        <v>1</v>
      </c>
      <c r="N1754" s="145" t="s">
        <v>42</v>
      </c>
      <c r="P1754" s="146">
        <f>O1754*H1754</f>
        <v>0</v>
      </c>
      <c r="Q1754" s="146">
        <v>0</v>
      </c>
      <c r="R1754" s="146">
        <f>Q1754*H1754</f>
        <v>0</v>
      </c>
      <c r="S1754" s="146">
        <v>1.7700000000000001E-3</v>
      </c>
      <c r="T1754" s="147">
        <f>S1754*H1754</f>
        <v>0.15753</v>
      </c>
      <c r="AR1754" s="148" t="s">
        <v>289</v>
      </c>
      <c r="AT1754" s="148" t="s">
        <v>187</v>
      </c>
      <c r="AU1754" s="148" t="s">
        <v>92</v>
      </c>
      <c r="AY1754" s="17" t="s">
        <v>185</v>
      </c>
      <c r="BE1754" s="149">
        <f>IF(N1754="základní",J1754,0)</f>
        <v>0</v>
      </c>
      <c r="BF1754" s="149">
        <f>IF(N1754="snížená",J1754,0)</f>
        <v>0</v>
      </c>
      <c r="BG1754" s="149">
        <f>IF(N1754="zákl. přenesená",J1754,0)</f>
        <v>0</v>
      </c>
      <c r="BH1754" s="149">
        <f>IF(N1754="sníž. přenesená",J1754,0)</f>
        <v>0</v>
      </c>
      <c r="BI1754" s="149">
        <f>IF(N1754="nulová",J1754,0)</f>
        <v>0</v>
      </c>
      <c r="BJ1754" s="17" t="s">
        <v>92</v>
      </c>
      <c r="BK1754" s="149">
        <f>ROUND(I1754*H1754,2)</f>
        <v>0</v>
      </c>
      <c r="BL1754" s="17" t="s">
        <v>289</v>
      </c>
      <c r="BM1754" s="148" t="s">
        <v>2350</v>
      </c>
    </row>
    <row r="1755" spans="2:65" s="1" customFormat="1" ht="16.5" customHeight="1">
      <c r="B1755" s="136"/>
      <c r="C1755" s="137" t="s">
        <v>2351</v>
      </c>
      <c r="D1755" s="137" t="s">
        <v>187</v>
      </c>
      <c r="E1755" s="138" t="s">
        <v>2352</v>
      </c>
      <c r="F1755" s="139" t="s">
        <v>2353</v>
      </c>
      <c r="G1755" s="140" t="s">
        <v>546</v>
      </c>
      <c r="H1755" s="141">
        <v>81.05</v>
      </c>
      <c r="I1755" s="142"/>
      <c r="J1755" s="143">
        <f>ROUND(I1755*H1755,2)</f>
        <v>0</v>
      </c>
      <c r="K1755" s="139" t="s">
        <v>198</v>
      </c>
      <c r="L1755" s="32"/>
      <c r="M1755" s="144" t="s">
        <v>1</v>
      </c>
      <c r="N1755" s="145" t="s">
        <v>42</v>
      </c>
      <c r="P1755" s="146">
        <f>O1755*H1755</f>
        <v>0</v>
      </c>
      <c r="Q1755" s="146">
        <v>0</v>
      </c>
      <c r="R1755" s="146">
        <f>Q1755*H1755</f>
        <v>0</v>
      </c>
      <c r="S1755" s="146">
        <v>1.67E-3</v>
      </c>
      <c r="T1755" s="147">
        <f>S1755*H1755</f>
        <v>0.13535349999999999</v>
      </c>
      <c r="AR1755" s="148" t="s">
        <v>289</v>
      </c>
      <c r="AT1755" s="148" t="s">
        <v>187</v>
      </c>
      <c r="AU1755" s="148" t="s">
        <v>92</v>
      </c>
      <c r="AY1755" s="17" t="s">
        <v>185</v>
      </c>
      <c r="BE1755" s="149">
        <f>IF(N1755="základní",J1755,0)</f>
        <v>0</v>
      </c>
      <c r="BF1755" s="149">
        <f>IF(N1755="snížená",J1755,0)</f>
        <v>0</v>
      </c>
      <c r="BG1755" s="149">
        <f>IF(N1755="zákl. přenesená",J1755,0)</f>
        <v>0</v>
      </c>
      <c r="BH1755" s="149">
        <f>IF(N1755="sníž. přenesená",J1755,0)</f>
        <v>0</v>
      </c>
      <c r="BI1755" s="149">
        <f>IF(N1755="nulová",J1755,0)</f>
        <v>0</v>
      </c>
      <c r="BJ1755" s="17" t="s">
        <v>92</v>
      </c>
      <c r="BK1755" s="149">
        <f>ROUND(I1755*H1755,2)</f>
        <v>0</v>
      </c>
      <c r="BL1755" s="17" t="s">
        <v>289</v>
      </c>
      <c r="BM1755" s="148" t="s">
        <v>2354</v>
      </c>
    </row>
    <row r="1756" spans="2:65" s="12" customFormat="1">
      <c r="B1756" s="150"/>
      <c r="D1756" s="151" t="s">
        <v>193</v>
      </c>
      <c r="E1756" s="152" t="s">
        <v>1</v>
      </c>
      <c r="F1756" s="153" t="s">
        <v>2355</v>
      </c>
      <c r="H1756" s="154">
        <v>67.599999999999994</v>
      </c>
      <c r="I1756" s="155"/>
      <c r="L1756" s="150"/>
      <c r="M1756" s="156"/>
      <c r="T1756" s="157"/>
      <c r="AT1756" s="152" t="s">
        <v>193</v>
      </c>
      <c r="AU1756" s="152" t="s">
        <v>92</v>
      </c>
      <c r="AV1756" s="12" t="s">
        <v>92</v>
      </c>
      <c r="AW1756" s="12" t="s">
        <v>32</v>
      </c>
      <c r="AX1756" s="12" t="s">
        <v>76</v>
      </c>
      <c r="AY1756" s="152" t="s">
        <v>185</v>
      </c>
    </row>
    <row r="1757" spans="2:65" s="12" customFormat="1">
      <c r="B1757" s="150"/>
      <c r="D1757" s="151" t="s">
        <v>193</v>
      </c>
      <c r="E1757" s="152" t="s">
        <v>1</v>
      </c>
      <c r="F1757" s="153" t="s">
        <v>2356</v>
      </c>
      <c r="H1757" s="154">
        <v>9.8000000000000007</v>
      </c>
      <c r="I1757" s="155"/>
      <c r="L1757" s="150"/>
      <c r="M1757" s="156"/>
      <c r="T1757" s="157"/>
      <c r="AT1757" s="152" t="s">
        <v>193</v>
      </c>
      <c r="AU1757" s="152" t="s">
        <v>92</v>
      </c>
      <c r="AV1757" s="12" t="s">
        <v>92</v>
      </c>
      <c r="AW1757" s="12" t="s">
        <v>32</v>
      </c>
      <c r="AX1757" s="12" t="s">
        <v>76</v>
      </c>
      <c r="AY1757" s="152" t="s">
        <v>185</v>
      </c>
    </row>
    <row r="1758" spans="2:65" s="12" customFormat="1">
      <c r="B1758" s="150"/>
      <c r="D1758" s="151" t="s">
        <v>193</v>
      </c>
      <c r="E1758" s="152" t="s">
        <v>1</v>
      </c>
      <c r="F1758" s="153" t="s">
        <v>2357</v>
      </c>
      <c r="H1758" s="154">
        <v>1.7</v>
      </c>
      <c r="I1758" s="155"/>
      <c r="L1758" s="150"/>
      <c r="M1758" s="156"/>
      <c r="T1758" s="157"/>
      <c r="AT1758" s="152" t="s">
        <v>193</v>
      </c>
      <c r="AU1758" s="152" t="s">
        <v>92</v>
      </c>
      <c r="AV1758" s="12" t="s">
        <v>92</v>
      </c>
      <c r="AW1758" s="12" t="s">
        <v>32</v>
      </c>
      <c r="AX1758" s="12" t="s">
        <v>76</v>
      </c>
      <c r="AY1758" s="152" t="s">
        <v>185</v>
      </c>
    </row>
    <row r="1759" spans="2:65" s="12" customFormat="1">
      <c r="B1759" s="150"/>
      <c r="D1759" s="151" t="s">
        <v>193</v>
      </c>
      <c r="E1759" s="152" t="s">
        <v>1</v>
      </c>
      <c r="F1759" s="153" t="s">
        <v>2358</v>
      </c>
      <c r="H1759" s="154">
        <v>1.95</v>
      </c>
      <c r="I1759" s="155"/>
      <c r="L1759" s="150"/>
      <c r="M1759" s="156"/>
      <c r="T1759" s="157"/>
      <c r="AT1759" s="152" t="s">
        <v>193</v>
      </c>
      <c r="AU1759" s="152" t="s">
        <v>92</v>
      </c>
      <c r="AV1759" s="12" t="s">
        <v>92</v>
      </c>
      <c r="AW1759" s="12" t="s">
        <v>32</v>
      </c>
      <c r="AX1759" s="12" t="s">
        <v>76</v>
      </c>
      <c r="AY1759" s="152" t="s">
        <v>185</v>
      </c>
    </row>
    <row r="1760" spans="2:65" s="14" customFormat="1">
      <c r="B1760" s="174"/>
      <c r="D1760" s="151" t="s">
        <v>193</v>
      </c>
      <c r="E1760" s="175" t="s">
        <v>1</v>
      </c>
      <c r="F1760" s="176" t="s">
        <v>265</v>
      </c>
      <c r="H1760" s="177">
        <v>81.05</v>
      </c>
      <c r="I1760" s="178"/>
      <c r="L1760" s="174"/>
      <c r="M1760" s="179"/>
      <c r="T1760" s="180"/>
      <c r="AT1760" s="175" t="s">
        <v>193</v>
      </c>
      <c r="AU1760" s="175" t="s">
        <v>92</v>
      </c>
      <c r="AV1760" s="14" t="s">
        <v>191</v>
      </c>
      <c r="AW1760" s="14" t="s">
        <v>32</v>
      </c>
      <c r="AX1760" s="14" t="s">
        <v>84</v>
      </c>
      <c r="AY1760" s="175" t="s">
        <v>185</v>
      </c>
    </row>
    <row r="1761" spans="2:65" s="1" customFormat="1" ht="24.2" customHeight="1">
      <c r="B1761" s="136"/>
      <c r="C1761" s="137" t="s">
        <v>2359</v>
      </c>
      <c r="D1761" s="137" t="s">
        <v>187</v>
      </c>
      <c r="E1761" s="138" t="s">
        <v>2360</v>
      </c>
      <c r="F1761" s="139" t="s">
        <v>2361</v>
      </c>
      <c r="G1761" s="140" t="s">
        <v>546</v>
      </c>
      <c r="H1761" s="141">
        <v>169.01</v>
      </c>
      <c r="I1761" s="142"/>
      <c r="J1761" s="143">
        <f>ROUND(I1761*H1761,2)</f>
        <v>0</v>
      </c>
      <c r="K1761" s="139" t="s">
        <v>198</v>
      </c>
      <c r="L1761" s="32"/>
      <c r="M1761" s="144" t="s">
        <v>1</v>
      </c>
      <c r="N1761" s="145" t="s">
        <v>42</v>
      </c>
      <c r="P1761" s="146">
        <f>O1761*H1761</f>
        <v>0</v>
      </c>
      <c r="Q1761" s="146">
        <v>0</v>
      </c>
      <c r="R1761" s="146">
        <f>Q1761*H1761</f>
        <v>0</v>
      </c>
      <c r="S1761" s="146">
        <v>2.2300000000000002E-3</v>
      </c>
      <c r="T1761" s="147">
        <f>S1761*H1761</f>
        <v>0.37689230000000001</v>
      </c>
      <c r="AR1761" s="148" t="s">
        <v>289</v>
      </c>
      <c r="AT1761" s="148" t="s">
        <v>187</v>
      </c>
      <c r="AU1761" s="148" t="s">
        <v>92</v>
      </c>
      <c r="AY1761" s="17" t="s">
        <v>185</v>
      </c>
      <c r="BE1761" s="149">
        <f>IF(N1761="základní",J1761,0)</f>
        <v>0</v>
      </c>
      <c r="BF1761" s="149">
        <f>IF(N1761="snížená",J1761,0)</f>
        <v>0</v>
      </c>
      <c r="BG1761" s="149">
        <f>IF(N1761="zákl. přenesená",J1761,0)</f>
        <v>0</v>
      </c>
      <c r="BH1761" s="149">
        <f>IF(N1761="sníž. přenesená",J1761,0)</f>
        <v>0</v>
      </c>
      <c r="BI1761" s="149">
        <f>IF(N1761="nulová",J1761,0)</f>
        <v>0</v>
      </c>
      <c r="BJ1761" s="17" t="s">
        <v>92</v>
      </c>
      <c r="BK1761" s="149">
        <f>ROUND(I1761*H1761,2)</f>
        <v>0</v>
      </c>
      <c r="BL1761" s="17" t="s">
        <v>289</v>
      </c>
      <c r="BM1761" s="148" t="s">
        <v>2362</v>
      </c>
    </row>
    <row r="1762" spans="2:65" s="12" customFormat="1">
      <c r="B1762" s="150"/>
      <c r="D1762" s="151" t="s">
        <v>193</v>
      </c>
      <c r="E1762" s="152" t="s">
        <v>1</v>
      </c>
      <c r="F1762" s="153" t="s">
        <v>2363</v>
      </c>
      <c r="H1762" s="154">
        <v>169.01</v>
      </c>
      <c r="I1762" s="155"/>
      <c r="L1762" s="150"/>
      <c r="M1762" s="156"/>
      <c r="T1762" s="157"/>
      <c r="AT1762" s="152" t="s">
        <v>193</v>
      </c>
      <c r="AU1762" s="152" t="s">
        <v>92</v>
      </c>
      <c r="AV1762" s="12" t="s">
        <v>92</v>
      </c>
      <c r="AW1762" s="12" t="s">
        <v>32</v>
      </c>
      <c r="AX1762" s="12" t="s">
        <v>84</v>
      </c>
      <c r="AY1762" s="152" t="s">
        <v>185</v>
      </c>
    </row>
    <row r="1763" spans="2:65" s="1" customFormat="1" ht="16.5" customHeight="1">
      <c r="B1763" s="136"/>
      <c r="C1763" s="137" t="s">
        <v>2364</v>
      </c>
      <c r="D1763" s="137" t="s">
        <v>187</v>
      </c>
      <c r="E1763" s="138" t="s">
        <v>2365</v>
      </c>
      <c r="F1763" s="139" t="s">
        <v>2366</v>
      </c>
      <c r="G1763" s="140" t="s">
        <v>546</v>
      </c>
      <c r="H1763" s="141">
        <v>89</v>
      </c>
      <c r="I1763" s="142"/>
      <c r="J1763" s="143">
        <f t="shared" ref="J1763:J1768" si="20">ROUND(I1763*H1763,2)</f>
        <v>0</v>
      </c>
      <c r="K1763" s="139" t="s">
        <v>198</v>
      </c>
      <c r="L1763" s="32"/>
      <c r="M1763" s="144" t="s">
        <v>1</v>
      </c>
      <c r="N1763" s="145" t="s">
        <v>42</v>
      </c>
      <c r="P1763" s="146">
        <f t="shared" ref="P1763:P1768" si="21">O1763*H1763</f>
        <v>0</v>
      </c>
      <c r="Q1763" s="146">
        <v>0</v>
      </c>
      <c r="R1763" s="146">
        <f t="shared" ref="R1763:R1768" si="22">Q1763*H1763</f>
        <v>0</v>
      </c>
      <c r="S1763" s="146">
        <v>2.5999999999999999E-3</v>
      </c>
      <c r="T1763" s="147">
        <f t="shared" ref="T1763:T1768" si="23">S1763*H1763</f>
        <v>0.23139999999999999</v>
      </c>
      <c r="AR1763" s="148" t="s">
        <v>289</v>
      </c>
      <c r="AT1763" s="148" t="s">
        <v>187</v>
      </c>
      <c r="AU1763" s="148" t="s">
        <v>92</v>
      </c>
      <c r="AY1763" s="17" t="s">
        <v>185</v>
      </c>
      <c r="BE1763" s="149">
        <f t="shared" ref="BE1763:BE1768" si="24">IF(N1763="základní",J1763,0)</f>
        <v>0</v>
      </c>
      <c r="BF1763" s="149">
        <f t="shared" ref="BF1763:BF1768" si="25">IF(N1763="snížená",J1763,0)</f>
        <v>0</v>
      </c>
      <c r="BG1763" s="149">
        <f t="shared" ref="BG1763:BG1768" si="26">IF(N1763="zákl. přenesená",J1763,0)</f>
        <v>0</v>
      </c>
      <c r="BH1763" s="149">
        <f t="shared" ref="BH1763:BH1768" si="27">IF(N1763="sníž. přenesená",J1763,0)</f>
        <v>0</v>
      </c>
      <c r="BI1763" s="149">
        <f t="shared" ref="BI1763:BI1768" si="28">IF(N1763="nulová",J1763,0)</f>
        <v>0</v>
      </c>
      <c r="BJ1763" s="17" t="s">
        <v>92</v>
      </c>
      <c r="BK1763" s="149">
        <f t="shared" ref="BK1763:BK1768" si="29">ROUND(I1763*H1763,2)</f>
        <v>0</v>
      </c>
      <c r="BL1763" s="17" t="s">
        <v>289</v>
      </c>
      <c r="BM1763" s="148" t="s">
        <v>2367</v>
      </c>
    </row>
    <row r="1764" spans="2:65" s="1" customFormat="1" ht="16.5" customHeight="1">
      <c r="B1764" s="136"/>
      <c r="C1764" s="137" t="s">
        <v>2368</v>
      </c>
      <c r="D1764" s="137" t="s">
        <v>187</v>
      </c>
      <c r="E1764" s="138" t="s">
        <v>2369</v>
      </c>
      <c r="F1764" s="139" t="s">
        <v>2370</v>
      </c>
      <c r="G1764" s="140" t="s">
        <v>546</v>
      </c>
      <c r="H1764" s="141">
        <v>60</v>
      </c>
      <c r="I1764" s="142"/>
      <c r="J1764" s="143">
        <f t="shared" si="20"/>
        <v>0</v>
      </c>
      <c r="K1764" s="139" t="s">
        <v>198</v>
      </c>
      <c r="L1764" s="32"/>
      <c r="M1764" s="144" t="s">
        <v>1</v>
      </c>
      <c r="N1764" s="145" t="s">
        <v>42</v>
      </c>
      <c r="P1764" s="146">
        <f t="shared" si="21"/>
        <v>0</v>
      </c>
      <c r="Q1764" s="146">
        <v>0</v>
      </c>
      <c r="R1764" s="146">
        <f t="shared" si="22"/>
        <v>0</v>
      </c>
      <c r="S1764" s="146">
        <v>3.9399999999999999E-3</v>
      </c>
      <c r="T1764" s="147">
        <f t="shared" si="23"/>
        <v>0.2364</v>
      </c>
      <c r="AR1764" s="148" t="s">
        <v>289</v>
      </c>
      <c r="AT1764" s="148" t="s">
        <v>187</v>
      </c>
      <c r="AU1764" s="148" t="s">
        <v>92</v>
      </c>
      <c r="AY1764" s="17" t="s">
        <v>185</v>
      </c>
      <c r="BE1764" s="149">
        <f t="shared" si="24"/>
        <v>0</v>
      </c>
      <c r="BF1764" s="149">
        <f t="shared" si="25"/>
        <v>0</v>
      </c>
      <c r="BG1764" s="149">
        <f t="shared" si="26"/>
        <v>0</v>
      </c>
      <c r="BH1764" s="149">
        <f t="shared" si="27"/>
        <v>0</v>
      </c>
      <c r="BI1764" s="149">
        <f t="shared" si="28"/>
        <v>0</v>
      </c>
      <c r="BJ1764" s="17" t="s">
        <v>92</v>
      </c>
      <c r="BK1764" s="149">
        <f t="shared" si="29"/>
        <v>0</v>
      </c>
      <c r="BL1764" s="17" t="s">
        <v>289</v>
      </c>
      <c r="BM1764" s="148" t="s">
        <v>2371</v>
      </c>
    </row>
    <row r="1765" spans="2:65" s="1" customFormat="1" ht="37.9" customHeight="1">
      <c r="B1765" s="136"/>
      <c r="C1765" s="137" t="s">
        <v>2372</v>
      </c>
      <c r="D1765" s="137" t="s">
        <v>187</v>
      </c>
      <c r="E1765" s="138" t="s">
        <v>2373</v>
      </c>
      <c r="F1765" s="139" t="s">
        <v>2374</v>
      </c>
      <c r="G1765" s="140" t="s">
        <v>365</v>
      </c>
      <c r="H1765" s="141">
        <v>2</v>
      </c>
      <c r="I1765" s="142"/>
      <c r="J1765" s="143">
        <f t="shared" si="20"/>
        <v>0</v>
      </c>
      <c r="K1765" s="139" t="s">
        <v>1</v>
      </c>
      <c r="L1765" s="32"/>
      <c r="M1765" s="144" t="s">
        <v>1</v>
      </c>
      <c r="N1765" s="145" t="s">
        <v>42</v>
      </c>
      <c r="P1765" s="146">
        <f t="shared" si="21"/>
        <v>0</v>
      </c>
      <c r="Q1765" s="146">
        <v>3.7599999999999999E-3</v>
      </c>
      <c r="R1765" s="146">
        <f t="shared" si="22"/>
        <v>7.5199999999999998E-3</v>
      </c>
      <c r="S1765" s="146">
        <v>0</v>
      </c>
      <c r="T1765" s="147">
        <f t="shared" si="23"/>
        <v>0</v>
      </c>
      <c r="AR1765" s="148" t="s">
        <v>289</v>
      </c>
      <c r="AT1765" s="148" t="s">
        <v>187</v>
      </c>
      <c r="AU1765" s="148" t="s">
        <v>92</v>
      </c>
      <c r="AY1765" s="17" t="s">
        <v>185</v>
      </c>
      <c r="BE1765" s="149">
        <f t="shared" si="24"/>
        <v>0</v>
      </c>
      <c r="BF1765" s="149">
        <f t="shared" si="25"/>
        <v>0</v>
      </c>
      <c r="BG1765" s="149">
        <f t="shared" si="26"/>
        <v>0</v>
      </c>
      <c r="BH1765" s="149">
        <f t="shared" si="27"/>
        <v>0</v>
      </c>
      <c r="BI1765" s="149">
        <f t="shared" si="28"/>
        <v>0</v>
      </c>
      <c r="BJ1765" s="17" t="s">
        <v>92</v>
      </c>
      <c r="BK1765" s="149">
        <f t="shared" si="29"/>
        <v>0</v>
      </c>
      <c r="BL1765" s="17" t="s">
        <v>289</v>
      </c>
      <c r="BM1765" s="148" t="s">
        <v>2375</v>
      </c>
    </row>
    <row r="1766" spans="2:65" s="1" customFormat="1" ht="37.9" customHeight="1">
      <c r="B1766" s="136"/>
      <c r="C1766" s="137" t="s">
        <v>2376</v>
      </c>
      <c r="D1766" s="137" t="s">
        <v>187</v>
      </c>
      <c r="E1766" s="138" t="s">
        <v>2377</v>
      </c>
      <c r="F1766" s="139" t="s">
        <v>2378</v>
      </c>
      <c r="G1766" s="140" t="s">
        <v>365</v>
      </c>
      <c r="H1766" s="141">
        <v>2</v>
      </c>
      <c r="I1766" s="142"/>
      <c r="J1766" s="143">
        <f t="shared" si="20"/>
        <v>0</v>
      </c>
      <c r="K1766" s="139" t="s">
        <v>1</v>
      </c>
      <c r="L1766" s="32"/>
      <c r="M1766" s="144" t="s">
        <v>1</v>
      </c>
      <c r="N1766" s="145" t="s">
        <v>42</v>
      </c>
      <c r="P1766" s="146">
        <f t="shared" si="21"/>
        <v>0</v>
      </c>
      <c r="Q1766" s="146">
        <v>3.7599999999999999E-3</v>
      </c>
      <c r="R1766" s="146">
        <f t="shared" si="22"/>
        <v>7.5199999999999998E-3</v>
      </c>
      <c r="S1766" s="146">
        <v>0</v>
      </c>
      <c r="T1766" s="147">
        <f t="shared" si="23"/>
        <v>0</v>
      </c>
      <c r="AR1766" s="148" t="s">
        <v>289</v>
      </c>
      <c r="AT1766" s="148" t="s">
        <v>187</v>
      </c>
      <c r="AU1766" s="148" t="s">
        <v>92</v>
      </c>
      <c r="AY1766" s="17" t="s">
        <v>185</v>
      </c>
      <c r="BE1766" s="149">
        <f t="shared" si="24"/>
        <v>0</v>
      </c>
      <c r="BF1766" s="149">
        <f t="shared" si="25"/>
        <v>0</v>
      </c>
      <c r="BG1766" s="149">
        <f t="shared" si="26"/>
        <v>0</v>
      </c>
      <c r="BH1766" s="149">
        <f t="shared" si="27"/>
        <v>0</v>
      </c>
      <c r="BI1766" s="149">
        <f t="shared" si="28"/>
        <v>0</v>
      </c>
      <c r="BJ1766" s="17" t="s">
        <v>92</v>
      </c>
      <c r="BK1766" s="149">
        <f t="shared" si="29"/>
        <v>0</v>
      </c>
      <c r="BL1766" s="17" t="s">
        <v>289</v>
      </c>
      <c r="BM1766" s="148" t="s">
        <v>2379</v>
      </c>
    </row>
    <row r="1767" spans="2:65" s="1" customFormat="1" ht="33" customHeight="1">
      <c r="B1767" s="136"/>
      <c r="C1767" s="137" t="s">
        <v>2380</v>
      </c>
      <c r="D1767" s="137" t="s">
        <v>187</v>
      </c>
      <c r="E1767" s="138" t="s">
        <v>2381</v>
      </c>
      <c r="F1767" s="139" t="s">
        <v>2382</v>
      </c>
      <c r="G1767" s="140" t="s">
        <v>546</v>
      </c>
      <c r="H1767" s="141">
        <v>89</v>
      </c>
      <c r="I1767" s="142"/>
      <c r="J1767" s="143">
        <f t="shared" si="20"/>
        <v>0</v>
      </c>
      <c r="K1767" s="139" t="s">
        <v>198</v>
      </c>
      <c r="L1767" s="32"/>
      <c r="M1767" s="144" t="s">
        <v>1</v>
      </c>
      <c r="N1767" s="145" t="s">
        <v>42</v>
      </c>
      <c r="P1767" s="146">
        <f t="shared" si="21"/>
        <v>0</v>
      </c>
      <c r="Q1767" s="146">
        <v>2.2799999999999999E-3</v>
      </c>
      <c r="R1767" s="146">
        <f t="shared" si="22"/>
        <v>0.20291999999999999</v>
      </c>
      <c r="S1767" s="146">
        <v>0</v>
      </c>
      <c r="T1767" s="147">
        <f t="shared" si="23"/>
        <v>0</v>
      </c>
      <c r="AR1767" s="148" t="s">
        <v>289</v>
      </c>
      <c r="AT1767" s="148" t="s">
        <v>187</v>
      </c>
      <c r="AU1767" s="148" t="s">
        <v>92</v>
      </c>
      <c r="AY1767" s="17" t="s">
        <v>185</v>
      </c>
      <c r="BE1767" s="149">
        <f t="shared" si="24"/>
        <v>0</v>
      </c>
      <c r="BF1767" s="149">
        <f t="shared" si="25"/>
        <v>0</v>
      </c>
      <c r="BG1767" s="149">
        <f t="shared" si="26"/>
        <v>0</v>
      </c>
      <c r="BH1767" s="149">
        <f t="shared" si="27"/>
        <v>0</v>
      </c>
      <c r="BI1767" s="149">
        <f t="shared" si="28"/>
        <v>0</v>
      </c>
      <c r="BJ1767" s="17" t="s">
        <v>92</v>
      </c>
      <c r="BK1767" s="149">
        <f t="shared" si="29"/>
        <v>0</v>
      </c>
      <c r="BL1767" s="17" t="s">
        <v>289</v>
      </c>
      <c r="BM1767" s="148" t="s">
        <v>2383</v>
      </c>
    </row>
    <row r="1768" spans="2:65" s="1" customFormat="1" ht="37.9" customHeight="1">
      <c r="B1768" s="136"/>
      <c r="C1768" s="137" t="s">
        <v>2384</v>
      </c>
      <c r="D1768" s="137" t="s">
        <v>187</v>
      </c>
      <c r="E1768" s="138" t="s">
        <v>2385</v>
      </c>
      <c r="F1768" s="139" t="s">
        <v>2386</v>
      </c>
      <c r="G1768" s="140" t="s">
        <v>546</v>
      </c>
      <c r="H1768" s="141">
        <v>35.700000000000003</v>
      </c>
      <c r="I1768" s="142"/>
      <c r="J1768" s="143">
        <f t="shared" si="20"/>
        <v>0</v>
      </c>
      <c r="K1768" s="139" t="s">
        <v>1</v>
      </c>
      <c r="L1768" s="32"/>
      <c r="M1768" s="144" t="s">
        <v>1</v>
      </c>
      <c r="N1768" s="145" t="s">
        <v>42</v>
      </c>
      <c r="P1768" s="146">
        <f t="shared" si="21"/>
        <v>0</v>
      </c>
      <c r="Q1768" s="146">
        <v>2.3600000000000001E-3</v>
      </c>
      <c r="R1768" s="146">
        <f t="shared" si="22"/>
        <v>8.4252000000000007E-2</v>
      </c>
      <c r="S1768" s="146">
        <v>0</v>
      </c>
      <c r="T1768" s="147">
        <f t="shared" si="23"/>
        <v>0</v>
      </c>
      <c r="AR1768" s="148" t="s">
        <v>289</v>
      </c>
      <c r="AT1768" s="148" t="s">
        <v>187</v>
      </c>
      <c r="AU1768" s="148" t="s">
        <v>92</v>
      </c>
      <c r="AY1768" s="17" t="s">
        <v>185</v>
      </c>
      <c r="BE1768" s="149">
        <f t="shared" si="24"/>
        <v>0</v>
      </c>
      <c r="BF1768" s="149">
        <f t="shared" si="25"/>
        <v>0</v>
      </c>
      <c r="BG1768" s="149">
        <f t="shared" si="26"/>
        <v>0</v>
      </c>
      <c r="BH1768" s="149">
        <f t="shared" si="27"/>
        <v>0</v>
      </c>
      <c r="BI1768" s="149">
        <f t="shared" si="28"/>
        <v>0</v>
      </c>
      <c r="BJ1768" s="17" t="s">
        <v>92</v>
      </c>
      <c r="BK1768" s="149">
        <f t="shared" si="29"/>
        <v>0</v>
      </c>
      <c r="BL1768" s="17" t="s">
        <v>289</v>
      </c>
      <c r="BM1768" s="148" t="s">
        <v>2387</v>
      </c>
    </row>
    <row r="1769" spans="2:65" s="13" customFormat="1">
      <c r="B1769" s="168"/>
      <c r="D1769" s="151" t="s">
        <v>193</v>
      </c>
      <c r="E1769" s="169" t="s">
        <v>1</v>
      </c>
      <c r="F1769" s="170" t="s">
        <v>2388</v>
      </c>
      <c r="H1769" s="169" t="s">
        <v>1</v>
      </c>
      <c r="I1769" s="171"/>
      <c r="L1769" s="168"/>
      <c r="M1769" s="172"/>
      <c r="T1769" s="173"/>
      <c r="AT1769" s="169" t="s">
        <v>193</v>
      </c>
      <c r="AU1769" s="169" t="s">
        <v>92</v>
      </c>
      <c r="AV1769" s="13" t="s">
        <v>84</v>
      </c>
      <c r="AW1769" s="13" t="s">
        <v>32</v>
      </c>
      <c r="AX1769" s="13" t="s">
        <v>76</v>
      </c>
      <c r="AY1769" s="169" t="s">
        <v>185</v>
      </c>
    </row>
    <row r="1770" spans="2:65" s="12" customFormat="1">
      <c r="B1770" s="150"/>
      <c r="D1770" s="151" t="s">
        <v>193</v>
      </c>
      <c r="E1770" s="152" t="s">
        <v>1</v>
      </c>
      <c r="F1770" s="153" t="s">
        <v>2389</v>
      </c>
      <c r="H1770" s="154">
        <v>35.700000000000003</v>
      </c>
      <c r="I1770" s="155"/>
      <c r="L1770" s="150"/>
      <c r="M1770" s="156"/>
      <c r="T1770" s="157"/>
      <c r="AT1770" s="152" t="s">
        <v>193</v>
      </c>
      <c r="AU1770" s="152" t="s">
        <v>92</v>
      </c>
      <c r="AV1770" s="12" t="s">
        <v>92</v>
      </c>
      <c r="AW1770" s="12" t="s">
        <v>32</v>
      </c>
      <c r="AX1770" s="12" t="s">
        <v>84</v>
      </c>
      <c r="AY1770" s="152" t="s">
        <v>185</v>
      </c>
    </row>
    <row r="1771" spans="2:65" s="1" customFormat="1" ht="37.9" customHeight="1">
      <c r="B1771" s="136"/>
      <c r="C1771" s="137" t="s">
        <v>2390</v>
      </c>
      <c r="D1771" s="137" t="s">
        <v>187</v>
      </c>
      <c r="E1771" s="138" t="s">
        <v>2391</v>
      </c>
      <c r="F1771" s="139" t="s">
        <v>2392</v>
      </c>
      <c r="G1771" s="140" t="s">
        <v>546</v>
      </c>
      <c r="H1771" s="141">
        <v>43.2</v>
      </c>
      <c r="I1771" s="142"/>
      <c r="J1771" s="143">
        <f>ROUND(I1771*H1771,2)</f>
        <v>0</v>
      </c>
      <c r="K1771" s="139" t="s">
        <v>1</v>
      </c>
      <c r="L1771" s="32"/>
      <c r="M1771" s="144" t="s">
        <v>1</v>
      </c>
      <c r="N1771" s="145" t="s">
        <v>42</v>
      </c>
      <c r="P1771" s="146">
        <f>O1771*H1771</f>
        <v>0</v>
      </c>
      <c r="Q1771" s="146">
        <v>2.3600000000000001E-3</v>
      </c>
      <c r="R1771" s="146">
        <f>Q1771*H1771</f>
        <v>0.10195200000000001</v>
      </c>
      <c r="S1771" s="146">
        <v>0</v>
      </c>
      <c r="T1771" s="147">
        <f>S1771*H1771</f>
        <v>0</v>
      </c>
      <c r="AR1771" s="148" t="s">
        <v>289</v>
      </c>
      <c r="AT1771" s="148" t="s">
        <v>187</v>
      </c>
      <c r="AU1771" s="148" t="s">
        <v>92</v>
      </c>
      <c r="AY1771" s="17" t="s">
        <v>185</v>
      </c>
      <c r="BE1771" s="149">
        <f>IF(N1771="základní",J1771,0)</f>
        <v>0</v>
      </c>
      <c r="BF1771" s="149">
        <f>IF(N1771="snížená",J1771,0)</f>
        <v>0</v>
      </c>
      <c r="BG1771" s="149">
        <f>IF(N1771="zákl. přenesená",J1771,0)</f>
        <v>0</v>
      </c>
      <c r="BH1771" s="149">
        <f>IF(N1771="sníž. přenesená",J1771,0)</f>
        <v>0</v>
      </c>
      <c r="BI1771" s="149">
        <f>IF(N1771="nulová",J1771,0)</f>
        <v>0</v>
      </c>
      <c r="BJ1771" s="17" t="s">
        <v>92</v>
      </c>
      <c r="BK1771" s="149">
        <f>ROUND(I1771*H1771,2)</f>
        <v>0</v>
      </c>
      <c r="BL1771" s="17" t="s">
        <v>289</v>
      </c>
      <c r="BM1771" s="148" t="s">
        <v>2393</v>
      </c>
    </row>
    <row r="1772" spans="2:65" s="13" customFormat="1">
      <c r="B1772" s="168"/>
      <c r="D1772" s="151" t="s">
        <v>193</v>
      </c>
      <c r="E1772" s="169" t="s">
        <v>1</v>
      </c>
      <c r="F1772" s="170" t="s">
        <v>2394</v>
      </c>
      <c r="H1772" s="169" t="s">
        <v>1</v>
      </c>
      <c r="I1772" s="171"/>
      <c r="L1772" s="168"/>
      <c r="M1772" s="172"/>
      <c r="T1772" s="173"/>
      <c r="AT1772" s="169" t="s">
        <v>193</v>
      </c>
      <c r="AU1772" s="169" t="s">
        <v>92</v>
      </c>
      <c r="AV1772" s="13" t="s">
        <v>84</v>
      </c>
      <c r="AW1772" s="13" t="s">
        <v>32</v>
      </c>
      <c r="AX1772" s="13" t="s">
        <v>76</v>
      </c>
      <c r="AY1772" s="169" t="s">
        <v>185</v>
      </c>
    </row>
    <row r="1773" spans="2:65" s="12" customFormat="1">
      <c r="B1773" s="150"/>
      <c r="D1773" s="151" t="s">
        <v>193</v>
      </c>
      <c r="E1773" s="152" t="s">
        <v>1</v>
      </c>
      <c r="F1773" s="153" t="s">
        <v>2395</v>
      </c>
      <c r="H1773" s="154">
        <v>43.2</v>
      </c>
      <c r="I1773" s="155"/>
      <c r="L1773" s="150"/>
      <c r="M1773" s="156"/>
      <c r="T1773" s="157"/>
      <c r="AT1773" s="152" t="s">
        <v>193</v>
      </c>
      <c r="AU1773" s="152" t="s">
        <v>92</v>
      </c>
      <c r="AV1773" s="12" t="s">
        <v>92</v>
      </c>
      <c r="AW1773" s="12" t="s">
        <v>32</v>
      </c>
      <c r="AX1773" s="12" t="s">
        <v>84</v>
      </c>
      <c r="AY1773" s="152" t="s">
        <v>185</v>
      </c>
    </row>
    <row r="1774" spans="2:65" s="1" customFormat="1" ht="37.9" customHeight="1">
      <c r="B1774" s="136"/>
      <c r="C1774" s="137" t="s">
        <v>2396</v>
      </c>
      <c r="D1774" s="137" t="s">
        <v>187</v>
      </c>
      <c r="E1774" s="138" t="s">
        <v>2397</v>
      </c>
      <c r="F1774" s="139" t="s">
        <v>2398</v>
      </c>
      <c r="G1774" s="140" t="s">
        <v>546</v>
      </c>
      <c r="H1774" s="141">
        <v>84</v>
      </c>
      <c r="I1774" s="142"/>
      <c r="J1774" s="143">
        <f>ROUND(I1774*H1774,2)</f>
        <v>0</v>
      </c>
      <c r="K1774" s="139" t="s">
        <v>1</v>
      </c>
      <c r="L1774" s="32"/>
      <c r="M1774" s="144" t="s">
        <v>1</v>
      </c>
      <c r="N1774" s="145" t="s">
        <v>42</v>
      </c>
      <c r="P1774" s="146">
        <f>O1774*H1774</f>
        <v>0</v>
      </c>
      <c r="Q1774" s="146">
        <v>2.4299999999999999E-3</v>
      </c>
      <c r="R1774" s="146">
        <f>Q1774*H1774</f>
        <v>0.20412</v>
      </c>
      <c r="S1774" s="146">
        <v>0</v>
      </c>
      <c r="T1774" s="147">
        <f>S1774*H1774</f>
        <v>0</v>
      </c>
      <c r="AR1774" s="148" t="s">
        <v>289</v>
      </c>
      <c r="AT1774" s="148" t="s">
        <v>187</v>
      </c>
      <c r="AU1774" s="148" t="s">
        <v>92</v>
      </c>
      <c r="AY1774" s="17" t="s">
        <v>185</v>
      </c>
      <c r="BE1774" s="149">
        <f>IF(N1774="základní",J1774,0)</f>
        <v>0</v>
      </c>
      <c r="BF1774" s="149">
        <f>IF(N1774="snížená",J1774,0)</f>
        <v>0</v>
      </c>
      <c r="BG1774" s="149">
        <f>IF(N1774="zákl. přenesená",J1774,0)</f>
        <v>0</v>
      </c>
      <c r="BH1774" s="149">
        <f>IF(N1774="sníž. přenesená",J1774,0)</f>
        <v>0</v>
      </c>
      <c r="BI1774" s="149">
        <f>IF(N1774="nulová",J1774,0)</f>
        <v>0</v>
      </c>
      <c r="BJ1774" s="17" t="s">
        <v>92</v>
      </c>
      <c r="BK1774" s="149">
        <f>ROUND(I1774*H1774,2)</f>
        <v>0</v>
      </c>
      <c r="BL1774" s="17" t="s">
        <v>289</v>
      </c>
      <c r="BM1774" s="148" t="s">
        <v>2399</v>
      </c>
    </row>
    <row r="1775" spans="2:65" s="13" customFormat="1">
      <c r="B1775" s="168"/>
      <c r="D1775" s="151" t="s">
        <v>193</v>
      </c>
      <c r="E1775" s="169" t="s">
        <v>1</v>
      </c>
      <c r="F1775" s="170" t="s">
        <v>2400</v>
      </c>
      <c r="H1775" s="169" t="s">
        <v>1</v>
      </c>
      <c r="I1775" s="171"/>
      <c r="L1775" s="168"/>
      <c r="M1775" s="172"/>
      <c r="T1775" s="173"/>
      <c r="AT1775" s="169" t="s">
        <v>193</v>
      </c>
      <c r="AU1775" s="169" t="s">
        <v>92</v>
      </c>
      <c r="AV1775" s="13" t="s">
        <v>84</v>
      </c>
      <c r="AW1775" s="13" t="s">
        <v>32</v>
      </c>
      <c r="AX1775" s="13" t="s">
        <v>76</v>
      </c>
      <c r="AY1775" s="169" t="s">
        <v>185</v>
      </c>
    </row>
    <row r="1776" spans="2:65" s="12" customFormat="1">
      <c r="B1776" s="150"/>
      <c r="D1776" s="151" t="s">
        <v>193</v>
      </c>
      <c r="E1776" s="152" t="s">
        <v>1</v>
      </c>
      <c r="F1776" s="153" t="s">
        <v>2401</v>
      </c>
      <c r="H1776" s="154">
        <v>84</v>
      </c>
      <c r="I1776" s="155"/>
      <c r="L1776" s="150"/>
      <c r="M1776" s="156"/>
      <c r="T1776" s="157"/>
      <c r="AT1776" s="152" t="s">
        <v>193</v>
      </c>
      <c r="AU1776" s="152" t="s">
        <v>92</v>
      </c>
      <c r="AV1776" s="12" t="s">
        <v>92</v>
      </c>
      <c r="AW1776" s="12" t="s">
        <v>32</v>
      </c>
      <c r="AX1776" s="12" t="s">
        <v>84</v>
      </c>
      <c r="AY1776" s="152" t="s">
        <v>185</v>
      </c>
    </row>
    <row r="1777" spans="2:65" s="1" customFormat="1" ht="37.9" customHeight="1">
      <c r="B1777" s="136"/>
      <c r="C1777" s="137" t="s">
        <v>2402</v>
      </c>
      <c r="D1777" s="137" t="s">
        <v>187</v>
      </c>
      <c r="E1777" s="138" t="s">
        <v>2403</v>
      </c>
      <c r="F1777" s="139" t="s">
        <v>2404</v>
      </c>
      <c r="G1777" s="140" t="s">
        <v>546</v>
      </c>
      <c r="H1777" s="141">
        <v>89</v>
      </c>
      <c r="I1777" s="142"/>
      <c r="J1777" s="143">
        <f>ROUND(I1777*H1777,2)</f>
        <v>0</v>
      </c>
      <c r="K1777" s="139" t="s">
        <v>1</v>
      </c>
      <c r="L1777" s="32"/>
      <c r="M1777" s="144" t="s">
        <v>1</v>
      </c>
      <c r="N1777" s="145" t="s">
        <v>42</v>
      </c>
      <c r="P1777" s="146">
        <f>O1777*H1777</f>
        <v>0</v>
      </c>
      <c r="Q1777" s="146">
        <v>2.4299999999999999E-3</v>
      </c>
      <c r="R1777" s="146">
        <f>Q1777*H1777</f>
        <v>0.21626999999999999</v>
      </c>
      <c r="S1777" s="146">
        <v>0</v>
      </c>
      <c r="T1777" s="147">
        <f>S1777*H1777</f>
        <v>0</v>
      </c>
      <c r="AR1777" s="148" t="s">
        <v>289</v>
      </c>
      <c r="AT1777" s="148" t="s">
        <v>187</v>
      </c>
      <c r="AU1777" s="148" t="s">
        <v>92</v>
      </c>
      <c r="AY1777" s="17" t="s">
        <v>185</v>
      </c>
      <c r="BE1777" s="149">
        <f>IF(N1777="základní",J1777,0)</f>
        <v>0</v>
      </c>
      <c r="BF1777" s="149">
        <f>IF(N1777="snížená",J1777,0)</f>
        <v>0</v>
      </c>
      <c r="BG1777" s="149">
        <f>IF(N1777="zákl. přenesená",J1777,0)</f>
        <v>0</v>
      </c>
      <c r="BH1777" s="149">
        <f>IF(N1777="sníž. přenesená",J1777,0)</f>
        <v>0</v>
      </c>
      <c r="BI1777" s="149">
        <f>IF(N1777="nulová",J1777,0)</f>
        <v>0</v>
      </c>
      <c r="BJ1777" s="17" t="s">
        <v>92</v>
      </c>
      <c r="BK1777" s="149">
        <f>ROUND(I1777*H1777,2)</f>
        <v>0</v>
      </c>
      <c r="BL1777" s="17" t="s">
        <v>289</v>
      </c>
      <c r="BM1777" s="148" t="s">
        <v>2405</v>
      </c>
    </row>
    <row r="1778" spans="2:65" s="1" customFormat="1" ht="37.9" customHeight="1">
      <c r="B1778" s="136"/>
      <c r="C1778" s="137" t="s">
        <v>2406</v>
      </c>
      <c r="D1778" s="137" t="s">
        <v>187</v>
      </c>
      <c r="E1778" s="138" t="s">
        <v>2407</v>
      </c>
      <c r="F1778" s="139" t="s">
        <v>2408</v>
      </c>
      <c r="G1778" s="140" t="s">
        <v>546</v>
      </c>
      <c r="H1778" s="141">
        <v>89</v>
      </c>
      <c r="I1778" s="142"/>
      <c r="J1778" s="143">
        <f>ROUND(I1778*H1778,2)</f>
        <v>0</v>
      </c>
      <c r="K1778" s="139" t="s">
        <v>1</v>
      </c>
      <c r="L1778" s="32"/>
      <c r="M1778" s="144" t="s">
        <v>1</v>
      </c>
      <c r="N1778" s="145" t="s">
        <v>42</v>
      </c>
      <c r="P1778" s="146">
        <f>O1778*H1778</f>
        <v>0</v>
      </c>
      <c r="Q1778" s="146">
        <v>2.4299999999999999E-3</v>
      </c>
      <c r="R1778" s="146">
        <f>Q1778*H1778</f>
        <v>0.21626999999999999</v>
      </c>
      <c r="S1778" s="146">
        <v>0</v>
      </c>
      <c r="T1778" s="147">
        <f>S1778*H1778</f>
        <v>0</v>
      </c>
      <c r="AR1778" s="148" t="s">
        <v>289</v>
      </c>
      <c r="AT1778" s="148" t="s">
        <v>187</v>
      </c>
      <c r="AU1778" s="148" t="s">
        <v>92</v>
      </c>
      <c r="AY1778" s="17" t="s">
        <v>185</v>
      </c>
      <c r="BE1778" s="149">
        <f>IF(N1778="základní",J1778,0)</f>
        <v>0</v>
      </c>
      <c r="BF1778" s="149">
        <f>IF(N1778="snížená",J1778,0)</f>
        <v>0</v>
      </c>
      <c r="BG1778" s="149">
        <f>IF(N1778="zákl. přenesená",J1778,0)</f>
        <v>0</v>
      </c>
      <c r="BH1778" s="149">
        <f>IF(N1778="sníž. přenesená",J1778,0)</f>
        <v>0</v>
      </c>
      <c r="BI1778" s="149">
        <f>IF(N1778="nulová",J1778,0)</f>
        <v>0</v>
      </c>
      <c r="BJ1778" s="17" t="s">
        <v>92</v>
      </c>
      <c r="BK1778" s="149">
        <f>ROUND(I1778*H1778,2)</f>
        <v>0</v>
      </c>
      <c r="BL1778" s="17" t="s">
        <v>289</v>
      </c>
      <c r="BM1778" s="148" t="s">
        <v>2409</v>
      </c>
    </row>
    <row r="1779" spans="2:65" s="1" customFormat="1" ht="44.25" customHeight="1">
      <c r="B1779" s="136"/>
      <c r="C1779" s="137" t="s">
        <v>2410</v>
      </c>
      <c r="D1779" s="137" t="s">
        <v>187</v>
      </c>
      <c r="E1779" s="138" t="s">
        <v>2411</v>
      </c>
      <c r="F1779" s="139" t="s">
        <v>2412</v>
      </c>
      <c r="G1779" s="140" t="s">
        <v>190</v>
      </c>
      <c r="H1779" s="141">
        <v>7.82</v>
      </c>
      <c r="I1779" s="142"/>
      <c r="J1779" s="143">
        <f>ROUND(I1779*H1779,2)</f>
        <v>0</v>
      </c>
      <c r="K1779" s="139" t="s">
        <v>198</v>
      </c>
      <c r="L1779" s="32"/>
      <c r="M1779" s="144" t="s">
        <v>1</v>
      </c>
      <c r="N1779" s="145" t="s">
        <v>42</v>
      </c>
      <c r="P1779" s="146">
        <f>O1779*H1779</f>
        <v>0</v>
      </c>
      <c r="Q1779" s="146">
        <v>1.09E-2</v>
      </c>
      <c r="R1779" s="146">
        <f>Q1779*H1779</f>
        <v>8.5238000000000008E-2</v>
      </c>
      <c r="S1779" s="146">
        <v>0</v>
      </c>
      <c r="T1779" s="147">
        <f>S1779*H1779</f>
        <v>0</v>
      </c>
      <c r="AR1779" s="148" t="s">
        <v>289</v>
      </c>
      <c r="AT1779" s="148" t="s">
        <v>187</v>
      </c>
      <c r="AU1779" s="148" t="s">
        <v>92</v>
      </c>
      <c r="AY1779" s="17" t="s">
        <v>185</v>
      </c>
      <c r="BE1779" s="149">
        <f>IF(N1779="základní",J1779,0)</f>
        <v>0</v>
      </c>
      <c r="BF1779" s="149">
        <f>IF(N1779="snížená",J1779,0)</f>
        <v>0</v>
      </c>
      <c r="BG1779" s="149">
        <f>IF(N1779="zákl. přenesená",J1779,0)</f>
        <v>0</v>
      </c>
      <c r="BH1779" s="149">
        <f>IF(N1779="sníž. přenesená",J1779,0)</f>
        <v>0</v>
      </c>
      <c r="BI1779" s="149">
        <f>IF(N1779="nulová",J1779,0)</f>
        <v>0</v>
      </c>
      <c r="BJ1779" s="17" t="s">
        <v>92</v>
      </c>
      <c r="BK1779" s="149">
        <f>ROUND(I1779*H1779,2)</f>
        <v>0</v>
      </c>
      <c r="BL1779" s="17" t="s">
        <v>289</v>
      </c>
      <c r="BM1779" s="148" t="s">
        <v>2413</v>
      </c>
    </row>
    <row r="1780" spans="2:65" s="13" customFormat="1">
      <c r="B1780" s="168"/>
      <c r="D1780" s="151" t="s">
        <v>193</v>
      </c>
      <c r="E1780" s="169" t="s">
        <v>1</v>
      </c>
      <c r="F1780" s="170" t="s">
        <v>2414</v>
      </c>
      <c r="H1780" s="169" t="s">
        <v>1</v>
      </c>
      <c r="I1780" s="171"/>
      <c r="L1780" s="168"/>
      <c r="M1780" s="172"/>
      <c r="T1780" s="173"/>
      <c r="AT1780" s="169" t="s">
        <v>193</v>
      </c>
      <c r="AU1780" s="169" t="s">
        <v>92</v>
      </c>
      <c r="AV1780" s="13" t="s">
        <v>84</v>
      </c>
      <c r="AW1780" s="13" t="s">
        <v>32</v>
      </c>
      <c r="AX1780" s="13" t="s">
        <v>76</v>
      </c>
      <c r="AY1780" s="169" t="s">
        <v>185</v>
      </c>
    </row>
    <row r="1781" spans="2:65" s="12" customFormat="1">
      <c r="B1781" s="150"/>
      <c r="D1781" s="151" t="s">
        <v>193</v>
      </c>
      <c r="E1781" s="152" t="s">
        <v>1</v>
      </c>
      <c r="F1781" s="153" t="s">
        <v>2415</v>
      </c>
      <c r="H1781" s="154">
        <v>3.99</v>
      </c>
      <c r="I1781" s="155"/>
      <c r="L1781" s="150"/>
      <c r="M1781" s="156"/>
      <c r="T1781" s="157"/>
      <c r="AT1781" s="152" t="s">
        <v>193</v>
      </c>
      <c r="AU1781" s="152" t="s">
        <v>92</v>
      </c>
      <c r="AV1781" s="12" t="s">
        <v>92</v>
      </c>
      <c r="AW1781" s="12" t="s">
        <v>32</v>
      </c>
      <c r="AX1781" s="12" t="s">
        <v>76</v>
      </c>
      <c r="AY1781" s="152" t="s">
        <v>185</v>
      </c>
    </row>
    <row r="1782" spans="2:65" s="13" customFormat="1">
      <c r="B1782" s="168"/>
      <c r="D1782" s="151" t="s">
        <v>193</v>
      </c>
      <c r="E1782" s="169" t="s">
        <v>1</v>
      </c>
      <c r="F1782" s="170" t="s">
        <v>2416</v>
      </c>
      <c r="H1782" s="169" t="s">
        <v>1</v>
      </c>
      <c r="I1782" s="171"/>
      <c r="L1782" s="168"/>
      <c r="M1782" s="172"/>
      <c r="T1782" s="173"/>
      <c r="AT1782" s="169" t="s">
        <v>193</v>
      </c>
      <c r="AU1782" s="169" t="s">
        <v>92</v>
      </c>
      <c r="AV1782" s="13" t="s">
        <v>84</v>
      </c>
      <c r="AW1782" s="13" t="s">
        <v>32</v>
      </c>
      <c r="AX1782" s="13" t="s">
        <v>76</v>
      </c>
      <c r="AY1782" s="169" t="s">
        <v>185</v>
      </c>
    </row>
    <row r="1783" spans="2:65" s="12" customFormat="1">
      <c r="B1783" s="150"/>
      <c r="D1783" s="151" t="s">
        <v>193</v>
      </c>
      <c r="E1783" s="152" t="s">
        <v>1</v>
      </c>
      <c r="F1783" s="153" t="s">
        <v>2417</v>
      </c>
      <c r="H1783" s="154">
        <v>3.83</v>
      </c>
      <c r="I1783" s="155"/>
      <c r="L1783" s="150"/>
      <c r="M1783" s="156"/>
      <c r="T1783" s="157"/>
      <c r="AT1783" s="152" t="s">
        <v>193</v>
      </c>
      <c r="AU1783" s="152" t="s">
        <v>92</v>
      </c>
      <c r="AV1783" s="12" t="s">
        <v>92</v>
      </c>
      <c r="AW1783" s="12" t="s">
        <v>32</v>
      </c>
      <c r="AX1783" s="12" t="s">
        <v>76</v>
      </c>
      <c r="AY1783" s="152" t="s">
        <v>185</v>
      </c>
    </row>
    <row r="1784" spans="2:65" s="14" customFormat="1">
      <c r="B1784" s="174"/>
      <c r="D1784" s="151" t="s">
        <v>193</v>
      </c>
      <c r="E1784" s="175" t="s">
        <v>1</v>
      </c>
      <c r="F1784" s="176" t="s">
        <v>265</v>
      </c>
      <c r="H1784" s="177">
        <v>7.82</v>
      </c>
      <c r="I1784" s="178"/>
      <c r="L1784" s="174"/>
      <c r="M1784" s="179"/>
      <c r="T1784" s="180"/>
      <c r="AT1784" s="175" t="s">
        <v>193</v>
      </c>
      <c r="AU1784" s="175" t="s">
        <v>92</v>
      </c>
      <c r="AV1784" s="14" t="s">
        <v>191</v>
      </c>
      <c r="AW1784" s="14" t="s">
        <v>32</v>
      </c>
      <c r="AX1784" s="14" t="s">
        <v>84</v>
      </c>
      <c r="AY1784" s="175" t="s">
        <v>185</v>
      </c>
    </row>
    <row r="1785" spans="2:65" s="1" customFormat="1" ht="37.9" customHeight="1">
      <c r="B1785" s="136"/>
      <c r="C1785" s="137" t="s">
        <v>2418</v>
      </c>
      <c r="D1785" s="137" t="s">
        <v>187</v>
      </c>
      <c r="E1785" s="138" t="s">
        <v>2419</v>
      </c>
      <c r="F1785" s="139" t="s">
        <v>2420</v>
      </c>
      <c r="G1785" s="140" t="s">
        <v>365</v>
      </c>
      <c r="H1785" s="141">
        <v>9</v>
      </c>
      <c r="I1785" s="142"/>
      <c r="J1785" s="143">
        <f t="shared" ref="J1785:J1793" si="30">ROUND(I1785*H1785,2)</f>
        <v>0</v>
      </c>
      <c r="K1785" s="139" t="s">
        <v>1</v>
      </c>
      <c r="L1785" s="32"/>
      <c r="M1785" s="144" t="s">
        <v>1</v>
      </c>
      <c r="N1785" s="145" t="s">
        <v>42</v>
      </c>
      <c r="P1785" s="146">
        <f t="shared" ref="P1785:P1793" si="31">O1785*H1785</f>
        <v>0</v>
      </c>
      <c r="Q1785" s="146">
        <v>1.09E-2</v>
      </c>
      <c r="R1785" s="146">
        <f t="shared" ref="R1785:R1793" si="32">Q1785*H1785</f>
        <v>9.8099999999999993E-2</v>
      </c>
      <c r="S1785" s="146">
        <v>0</v>
      </c>
      <c r="T1785" s="147">
        <f t="shared" ref="T1785:T1793" si="33">S1785*H1785</f>
        <v>0</v>
      </c>
      <c r="AR1785" s="148" t="s">
        <v>289</v>
      </c>
      <c r="AT1785" s="148" t="s">
        <v>187</v>
      </c>
      <c r="AU1785" s="148" t="s">
        <v>92</v>
      </c>
      <c r="AY1785" s="17" t="s">
        <v>185</v>
      </c>
      <c r="BE1785" s="149">
        <f t="shared" ref="BE1785:BE1793" si="34">IF(N1785="základní",J1785,0)</f>
        <v>0</v>
      </c>
      <c r="BF1785" s="149">
        <f t="shared" ref="BF1785:BF1793" si="35">IF(N1785="snížená",J1785,0)</f>
        <v>0</v>
      </c>
      <c r="BG1785" s="149">
        <f t="shared" ref="BG1785:BG1793" si="36">IF(N1785="zákl. přenesená",J1785,0)</f>
        <v>0</v>
      </c>
      <c r="BH1785" s="149">
        <f t="shared" ref="BH1785:BH1793" si="37">IF(N1785="sníž. přenesená",J1785,0)</f>
        <v>0</v>
      </c>
      <c r="BI1785" s="149">
        <f t="shared" ref="BI1785:BI1793" si="38">IF(N1785="nulová",J1785,0)</f>
        <v>0</v>
      </c>
      <c r="BJ1785" s="17" t="s">
        <v>92</v>
      </c>
      <c r="BK1785" s="149">
        <f t="shared" ref="BK1785:BK1793" si="39">ROUND(I1785*H1785,2)</f>
        <v>0</v>
      </c>
      <c r="BL1785" s="17" t="s">
        <v>289</v>
      </c>
      <c r="BM1785" s="148" t="s">
        <v>2421</v>
      </c>
    </row>
    <row r="1786" spans="2:65" s="1" customFormat="1" ht="37.9" customHeight="1">
      <c r="B1786" s="136"/>
      <c r="C1786" s="137" t="s">
        <v>2422</v>
      </c>
      <c r="D1786" s="137" t="s">
        <v>187</v>
      </c>
      <c r="E1786" s="138" t="s">
        <v>2423</v>
      </c>
      <c r="F1786" s="139" t="s">
        <v>2424</v>
      </c>
      <c r="G1786" s="140" t="s">
        <v>365</v>
      </c>
      <c r="H1786" s="141">
        <v>4</v>
      </c>
      <c r="I1786" s="142"/>
      <c r="J1786" s="143">
        <f t="shared" si="30"/>
        <v>0</v>
      </c>
      <c r="K1786" s="139" t="s">
        <v>1</v>
      </c>
      <c r="L1786" s="32"/>
      <c r="M1786" s="144" t="s">
        <v>1</v>
      </c>
      <c r="N1786" s="145" t="s">
        <v>42</v>
      </c>
      <c r="P1786" s="146">
        <f t="shared" si="31"/>
        <v>0</v>
      </c>
      <c r="Q1786" s="146">
        <v>1.09E-2</v>
      </c>
      <c r="R1786" s="146">
        <f t="shared" si="32"/>
        <v>4.36E-2</v>
      </c>
      <c r="S1786" s="146">
        <v>0</v>
      </c>
      <c r="T1786" s="147">
        <f t="shared" si="33"/>
        <v>0</v>
      </c>
      <c r="AR1786" s="148" t="s">
        <v>289</v>
      </c>
      <c r="AT1786" s="148" t="s">
        <v>187</v>
      </c>
      <c r="AU1786" s="148" t="s">
        <v>92</v>
      </c>
      <c r="AY1786" s="17" t="s">
        <v>185</v>
      </c>
      <c r="BE1786" s="149">
        <f t="shared" si="34"/>
        <v>0</v>
      </c>
      <c r="BF1786" s="149">
        <f t="shared" si="35"/>
        <v>0</v>
      </c>
      <c r="BG1786" s="149">
        <f t="shared" si="36"/>
        <v>0</v>
      </c>
      <c r="BH1786" s="149">
        <f t="shared" si="37"/>
        <v>0</v>
      </c>
      <c r="BI1786" s="149">
        <f t="shared" si="38"/>
        <v>0</v>
      </c>
      <c r="BJ1786" s="17" t="s">
        <v>92</v>
      </c>
      <c r="BK1786" s="149">
        <f t="shared" si="39"/>
        <v>0</v>
      </c>
      <c r="BL1786" s="17" t="s">
        <v>289</v>
      </c>
      <c r="BM1786" s="148" t="s">
        <v>2425</v>
      </c>
    </row>
    <row r="1787" spans="2:65" s="1" customFormat="1" ht="37.9" customHeight="1">
      <c r="B1787" s="136"/>
      <c r="C1787" s="137" t="s">
        <v>2426</v>
      </c>
      <c r="D1787" s="137" t="s">
        <v>187</v>
      </c>
      <c r="E1787" s="138" t="s">
        <v>2427</v>
      </c>
      <c r="F1787" s="139" t="s">
        <v>2428</v>
      </c>
      <c r="G1787" s="140" t="s">
        <v>365</v>
      </c>
      <c r="H1787" s="141">
        <v>1</v>
      </c>
      <c r="I1787" s="142"/>
      <c r="J1787" s="143">
        <f t="shared" si="30"/>
        <v>0</v>
      </c>
      <c r="K1787" s="139" t="s">
        <v>1</v>
      </c>
      <c r="L1787" s="32"/>
      <c r="M1787" s="144" t="s">
        <v>1</v>
      </c>
      <c r="N1787" s="145" t="s">
        <v>42</v>
      </c>
      <c r="P1787" s="146">
        <f t="shared" si="31"/>
        <v>0</v>
      </c>
      <c r="Q1787" s="146">
        <v>1.09E-2</v>
      </c>
      <c r="R1787" s="146">
        <f t="shared" si="32"/>
        <v>1.09E-2</v>
      </c>
      <c r="S1787" s="146">
        <v>0</v>
      </c>
      <c r="T1787" s="147">
        <f t="shared" si="33"/>
        <v>0</v>
      </c>
      <c r="AR1787" s="148" t="s">
        <v>289</v>
      </c>
      <c r="AT1787" s="148" t="s">
        <v>187</v>
      </c>
      <c r="AU1787" s="148" t="s">
        <v>92</v>
      </c>
      <c r="AY1787" s="17" t="s">
        <v>185</v>
      </c>
      <c r="BE1787" s="149">
        <f t="shared" si="34"/>
        <v>0</v>
      </c>
      <c r="BF1787" s="149">
        <f t="shared" si="35"/>
        <v>0</v>
      </c>
      <c r="BG1787" s="149">
        <f t="shared" si="36"/>
        <v>0</v>
      </c>
      <c r="BH1787" s="149">
        <f t="shared" si="37"/>
        <v>0</v>
      </c>
      <c r="BI1787" s="149">
        <f t="shared" si="38"/>
        <v>0</v>
      </c>
      <c r="BJ1787" s="17" t="s">
        <v>92</v>
      </c>
      <c r="BK1787" s="149">
        <f t="shared" si="39"/>
        <v>0</v>
      </c>
      <c r="BL1787" s="17" t="s">
        <v>289</v>
      </c>
      <c r="BM1787" s="148" t="s">
        <v>2429</v>
      </c>
    </row>
    <row r="1788" spans="2:65" s="1" customFormat="1" ht="37.9" customHeight="1">
      <c r="B1788" s="136"/>
      <c r="C1788" s="137" t="s">
        <v>2430</v>
      </c>
      <c r="D1788" s="137" t="s">
        <v>187</v>
      </c>
      <c r="E1788" s="138" t="s">
        <v>2431</v>
      </c>
      <c r="F1788" s="139" t="s">
        <v>2432</v>
      </c>
      <c r="G1788" s="140" t="s">
        <v>365</v>
      </c>
      <c r="H1788" s="141">
        <v>1</v>
      </c>
      <c r="I1788" s="142"/>
      <c r="J1788" s="143">
        <f t="shared" si="30"/>
        <v>0</v>
      </c>
      <c r="K1788" s="139" t="s">
        <v>1</v>
      </c>
      <c r="L1788" s="32"/>
      <c r="M1788" s="144" t="s">
        <v>1</v>
      </c>
      <c r="N1788" s="145" t="s">
        <v>42</v>
      </c>
      <c r="P1788" s="146">
        <f t="shared" si="31"/>
        <v>0</v>
      </c>
      <c r="Q1788" s="146">
        <v>1.09E-2</v>
      </c>
      <c r="R1788" s="146">
        <f t="shared" si="32"/>
        <v>1.09E-2</v>
      </c>
      <c r="S1788" s="146">
        <v>0</v>
      </c>
      <c r="T1788" s="147">
        <f t="shared" si="33"/>
        <v>0</v>
      </c>
      <c r="AR1788" s="148" t="s">
        <v>289</v>
      </c>
      <c r="AT1788" s="148" t="s">
        <v>187</v>
      </c>
      <c r="AU1788" s="148" t="s">
        <v>92</v>
      </c>
      <c r="AY1788" s="17" t="s">
        <v>185</v>
      </c>
      <c r="BE1788" s="149">
        <f t="shared" si="34"/>
        <v>0</v>
      </c>
      <c r="BF1788" s="149">
        <f t="shared" si="35"/>
        <v>0</v>
      </c>
      <c r="BG1788" s="149">
        <f t="shared" si="36"/>
        <v>0</v>
      </c>
      <c r="BH1788" s="149">
        <f t="shared" si="37"/>
        <v>0</v>
      </c>
      <c r="BI1788" s="149">
        <f t="shared" si="38"/>
        <v>0</v>
      </c>
      <c r="BJ1788" s="17" t="s">
        <v>92</v>
      </c>
      <c r="BK1788" s="149">
        <f t="shared" si="39"/>
        <v>0</v>
      </c>
      <c r="BL1788" s="17" t="s">
        <v>289</v>
      </c>
      <c r="BM1788" s="148" t="s">
        <v>2433</v>
      </c>
    </row>
    <row r="1789" spans="2:65" s="1" customFormat="1" ht="49.15" customHeight="1">
      <c r="B1789" s="136"/>
      <c r="C1789" s="137" t="s">
        <v>2434</v>
      </c>
      <c r="D1789" s="137" t="s">
        <v>187</v>
      </c>
      <c r="E1789" s="138" t="s">
        <v>2435</v>
      </c>
      <c r="F1789" s="139" t="s">
        <v>2436</v>
      </c>
      <c r="G1789" s="140" t="s">
        <v>365</v>
      </c>
      <c r="H1789" s="141">
        <v>4</v>
      </c>
      <c r="I1789" s="142"/>
      <c r="J1789" s="143">
        <f t="shared" si="30"/>
        <v>0</v>
      </c>
      <c r="K1789" s="139" t="s">
        <v>198</v>
      </c>
      <c r="L1789" s="32"/>
      <c r="M1789" s="144" t="s">
        <v>1</v>
      </c>
      <c r="N1789" s="145" t="s">
        <v>42</v>
      </c>
      <c r="P1789" s="146">
        <f t="shared" si="31"/>
        <v>0</v>
      </c>
      <c r="Q1789" s="146">
        <v>4.0800000000000003E-3</v>
      </c>
      <c r="R1789" s="146">
        <f t="shared" si="32"/>
        <v>1.6320000000000001E-2</v>
      </c>
      <c r="S1789" s="146">
        <v>0</v>
      </c>
      <c r="T1789" s="147">
        <f t="shared" si="33"/>
        <v>0</v>
      </c>
      <c r="AR1789" s="148" t="s">
        <v>289</v>
      </c>
      <c r="AT1789" s="148" t="s">
        <v>187</v>
      </c>
      <c r="AU1789" s="148" t="s">
        <v>92</v>
      </c>
      <c r="AY1789" s="17" t="s">
        <v>185</v>
      </c>
      <c r="BE1789" s="149">
        <f t="shared" si="34"/>
        <v>0</v>
      </c>
      <c r="BF1789" s="149">
        <f t="shared" si="35"/>
        <v>0</v>
      </c>
      <c r="BG1789" s="149">
        <f t="shared" si="36"/>
        <v>0</v>
      </c>
      <c r="BH1789" s="149">
        <f t="shared" si="37"/>
        <v>0</v>
      </c>
      <c r="BI1789" s="149">
        <f t="shared" si="38"/>
        <v>0</v>
      </c>
      <c r="BJ1789" s="17" t="s">
        <v>92</v>
      </c>
      <c r="BK1789" s="149">
        <f t="shared" si="39"/>
        <v>0</v>
      </c>
      <c r="BL1789" s="17" t="s">
        <v>289</v>
      </c>
      <c r="BM1789" s="148" t="s">
        <v>2437</v>
      </c>
    </row>
    <row r="1790" spans="2:65" s="1" customFormat="1" ht="37.9" customHeight="1">
      <c r="B1790" s="136"/>
      <c r="C1790" s="137" t="s">
        <v>2438</v>
      </c>
      <c r="D1790" s="137" t="s">
        <v>187</v>
      </c>
      <c r="E1790" s="138" t="s">
        <v>2439</v>
      </c>
      <c r="F1790" s="139" t="s">
        <v>2440</v>
      </c>
      <c r="G1790" s="140" t="s">
        <v>546</v>
      </c>
      <c r="H1790" s="141">
        <v>89</v>
      </c>
      <c r="I1790" s="142"/>
      <c r="J1790" s="143">
        <f t="shared" si="30"/>
        <v>0</v>
      </c>
      <c r="K1790" s="139" t="s">
        <v>198</v>
      </c>
      <c r="L1790" s="32"/>
      <c r="M1790" s="144" t="s">
        <v>1</v>
      </c>
      <c r="N1790" s="145" t="s">
        <v>42</v>
      </c>
      <c r="P1790" s="146">
        <f t="shared" si="31"/>
        <v>0</v>
      </c>
      <c r="Q1790" s="146">
        <v>3.1199999999999999E-3</v>
      </c>
      <c r="R1790" s="146">
        <f t="shared" si="32"/>
        <v>0.27767999999999998</v>
      </c>
      <c r="S1790" s="146">
        <v>0</v>
      </c>
      <c r="T1790" s="147">
        <f t="shared" si="33"/>
        <v>0</v>
      </c>
      <c r="AR1790" s="148" t="s">
        <v>289</v>
      </c>
      <c r="AT1790" s="148" t="s">
        <v>187</v>
      </c>
      <c r="AU1790" s="148" t="s">
        <v>92</v>
      </c>
      <c r="AY1790" s="17" t="s">
        <v>185</v>
      </c>
      <c r="BE1790" s="149">
        <f t="shared" si="34"/>
        <v>0</v>
      </c>
      <c r="BF1790" s="149">
        <f t="shared" si="35"/>
        <v>0</v>
      </c>
      <c r="BG1790" s="149">
        <f t="shared" si="36"/>
        <v>0</v>
      </c>
      <c r="BH1790" s="149">
        <f t="shared" si="37"/>
        <v>0</v>
      </c>
      <c r="BI1790" s="149">
        <f t="shared" si="38"/>
        <v>0</v>
      </c>
      <c r="BJ1790" s="17" t="s">
        <v>92</v>
      </c>
      <c r="BK1790" s="149">
        <f t="shared" si="39"/>
        <v>0</v>
      </c>
      <c r="BL1790" s="17" t="s">
        <v>289</v>
      </c>
      <c r="BM1790" s="148" t="s">
        <v>2441</v>
      </c>
    </row>
    <row r="1791" spans="2:65" s="1" customFormat="1" ht="37.9" customHeight="1">
      <c r="B1791" s="136"/>
      <c r="C1791" s="137" t="s">
        <v>2442</v>
      </c>
      <c r="D1791" s="137" t="s">
        <v>187</v>
      </c>
      <c r="E1791" s="138" t="s">
        <v>2443</v>
      </c>
      <c r="F1791" s="139" t="s">
        <v>2444</v>
      </c>
      <c r="G1791" s="140" t="s">
        <v>546</v>
      </c>
      <c r="H1791" s="141">
        <v>60</v>
      </c>
      <c r="I1791" s="142"/>
      <c r="J1791" s="143">
        <f t="shared" si="30"/>
        <v>0</v>
      </c>
      <c r="K1791" s="139" t="s">
        <v>198</v>
      </c>
      <c r="L1791" s="32"/>
      <c r="M1791" s="144" t="s">
        <v>1</v>
      </c>
      <c r="N1791" s="145" t="s">
        <v>42</v>
      </c>
      <c r="P1791" s="146">
        <f t="shared" si="31"/>
        <v>0</v>
      </c>
      <c r="Q1791" s="146">
        <v>3.0699999999999998E-3</v>
      </c>
      <c r="R1791" s="146">
        <f t="shared" si="32"/>
        <v>0.18419999999999997</v>
      </c>
      <c r="S1791" s="146">
        <v>0</v>
      </c>
      <c r="T1791" s="147">
        <f t="shared" si="33"/>
        <v>0</v>
      </c>
      <c r="AR1791" s="148" t="s">
        <v>289</v>
      </c>
      <c r="AT1791" s="148" t="s">
        <v>187</v>
      </c>
      <c r="AU1791" s="148" t="s">
        <v>92</v>
      </c>
      <c r="AY1791" s="17" t="s">
        <v>185</v>
      </c>
      <c r="BE1791" s="149">
        <f t="shared" si="34"/>
        <v>0</v>
      </c>
      <c r="BF1791" s="149">
        <f t="shared" si="35"/>
        <v>0</v>
      </c>
      <c r="BG1791" s="149">
        <f t="shared" si="36"/>
        <v>0</v>
      </c>
      <c r="BH1791" s="149">
        <f t="shared" si="37"/>
        <v>0</v>
      </c>
      <c r="BI1791" s="149">
        <f t="shared" si="38"/>
        <v>0</v>
      </c>
      <c r="BJ1791" s="17" t="s">
        <v>92</v>
      </c>
      <c r="BK1791" s="149">
        <f t="shared" si="39"/>
        <v>0</v>
      </c>
      <c r="BL1791" s="17" t="s">
        <v>289</v>
      </c>
      <c r="BM1791" s="148" t="s">
        <v>2445</v>
      </c>
    </row>
    <row r="1792" spans="2:65" s="1" customFormat="1" ht="44.25" customHeight="1">
      <c r="B1792" s="136"/>
      <c r="C1792" s="137" t="s">
        <v>2446</v>
      </c>
      <c r="D1792" s="137" t="s">
        <v>187</v>
      </c>
      <c r="E1792" s="138" t="s">
        <v>2447</v>
      </c>
      <c r="F1792" s="139" t="s">
        <v>2448</v>
      </c>
      <c r="G1792" s="140" t="s">
        <v>365</v>
      </c>
      <c r="H1792" s="141">
        <v>16</v>
      </c>
      <c r="I1792" s="142"/>
      <c r="J1792" s="143">
        <f t="shared" si="30"/>
        <v>0</v>
      </c>
      <c r="K1792" s="139" t="s">
        <v>1</v>
      </c>
      <c r="L1792" s="32"/>
      <c r="M1792" s="144" t="s">
        <v>1</v>
      </c>
      <c r="N1792" s="145" t="s">
        <v>42</v>
      </c>
      <c r="P1792" s="146">
        <f t="shared" si="31"/>
        <v>0</v>
      </c>
      <c r="Q1792" s="146">
        <v>2.4299999999999999E-3</v>
      </c>
      <c r="R1792" s="146">
        <f t="shared" si="32"/>
        <v>3.8879999999999998E-2</v>
      </c>
      <c r="S1792" s="146">
        <v>0</v>
      </c>
      <c r="T1792" s="147">
        <f t="shared" si="33"/>
        <v>0</v>
      </c>
      <c r="AR1792" s="148" t="s">
        <v>289</v>
      </c>
      <c r="AT1792" s="148" t="s">
        <v>187</v>
      </c>
      <c r="AU1792" s="148" t="s">
        <v>92</v>
      </c>
      <c r="AY1792" s="17" t="s">
        <v>185</v>
      </c>
      <c r="BE1792" s="149">
        <f t="shared" si="34"/>
        <v>0</v>
      </c>
      <c r="BF1792" s="149">
        <f t="shared" si="35"/>
        <v>0</v>
      </c>
      <c r="BG1792" s="149">
        <f t="shared" si="36"/>
        <v>0</v>
      </c>
      <c r="BH1792" s="149">
        <f t="shared" si="37"/>
        <v>0</v>
      </c>
      <c r="BI1792" s="149">
        <f t="shared" si="38"/>
        <v>0</v>
      </c>
      <c r="BJ1792" s="17" t="s">
        <v>92</v>
      </c>
      <c r="BK1792" s="149">
        <f t="shared" si="39"/>
        <v>0</v>
      </c>
      <c r="BL1792" s="17" t="s">
        <v>289</v>
      </c>
      <c r="BM1792" s="148" t="s">
        <v>2449</v>
      </c>
    </row>
    <row r="1793" spans="2:65" s="1" customFormat="1" ht="24.2" customHeight="1">
      <c r="B1793" s="136"/>
      <c r="C1793" s="137" t="s">
        <v>2450</v>
      </c>
      <c r="D1793" s="137" t="s">
        <v>187</v>
      </c>
      <c r="E1793" s="138" t="s">
        <v>2451</v>
      </c>
      <c r="F1793" s="139" t="s">
        <v>2452</v>
      </c>
      <c r="G1793" s="140" t="s">
        <v>1715</v>
      </c>
      <c r="H1793" s="188"/>
      <c r="I1793" s="142"/>
      <c r="J1793" s="143">
        <f t="shared" si="30"/>
        <v>0</v>
      </c>
      <c r="K1793" s="139" t="s">
        <v>198</v>
      </c>
      <c r="L1793" s="32"/>
      <c r="M1793" s="144" t="s">
        <v>1</v>
      </c>
      <c r="N1793" s="145" t="s">
        <v>42</v>
      </c>
      <c r="P1793" s="146">
        <f t="shared" si="31"/>
        <v>0</v>
      </c>
      <c r="Q1793" s="146">
        <v>0</v>
      </c>
      <c r="R1793" s="146">
        <f t="shared" si="32"/>
        <v>0</v>
      </c>
      <c r="S1793" s="146">
        <v>0</v>
      </c>
      <c r="T1793" s="147">
        <f t="shared" si="33"/>
        <v>0</v>
      </c>
      <c r="AR1793" s="148" t="s">
        <v>289</v>
      </c>
      <c r="AT1793" s="148" t="s">
        <v>187</v>
      </c>
      <c r="AU1793" s="148" t="s">
        <v>92</v>
      </c>
      <c r="AY1793" s="17" t="s">
        <v>185</v>
      </c>
      <c r="BE1793" s="149">
        <f t="shared" si="34"/>
        <v>0</v>
      </c>
      <c r="BF1793" s="149">
        <f t="shared" si="35"/>
        <v>0</v>
      </c>
      <c r="BG1793" s="149">
        <f t="shared" si="36"/>
        <v>0</v>
      </c>
      <c r="BH1793" s="149">
        <f t="shared" si="37"/>
        <v>0</v>
      </c>
      <c r="BI1793" s="149">
        <f t="shared" si="38"/>
        <v>0</v>
      </c>
      <c r="BJ1793" s="17" t="s">
        <v>92</v>
      </c>
      <c r="BK1793" s="149">
        <f t="shared" si="39"/>
        <v>0</v>
      </c>
      <c r="BL1793" s="17" t="s">
        <v>289</v>
      </c>
      <c r="BM1793" s="148" t="s">
        <v>2453</v>
      </c>
    </row>
    <row r="1794" spans="2:65" s="11" customFormat="1" ht="22.9" customHeight="1">
      <c r="B1794" s="124"/>
      <c r="D1794" s="125" t="s">
        <v>75</v>
      </c>
      <c r="E1794" s="134" t="s">
        <v>2454</v>
      </c>
      <c r="F1794" s="134" t="s">
        <v>2455</v>
      </c>
      <c r="I1794" s="127"/>
      <c r="J1794" s="135">
        <f>BK1794</f>
        <v>0</v>
      </c>
      <c r="L1794" s="124"/>
      <c r="M1794" s="129"/>
      <c r="P1794" s="130">
        <f>SUM(P1795:P1817)</f>
        <v>0</v>
      </c>
      <c r="R1794" s="130">
        <f>SUM(R1795:R1817)</f>
        <v>11.595409510000001</v>
      </c>
      <c r="T1794" s="131">
        <f>SUM(T1795:T1817)</f>
        <v>32.360202000000001</v>
      </c>
      <c r="AR1794" s="125" t="s">
        <v>92</v>
      </c>
      <c r="AT1794" s="132" t="s">
        <v>75</v>
      </c>
      <c r="AU1794" s="132" t="s">
        <v>84</v>
      </c>
      <c r="AY1794" s="125" t="s">
        <v>185</v>
      </c>
      <c r="BK1794" s="133">
        <f>SUM(BK1795:BK1817)</f>
        <v>0</v>
      </c>
    </row>
    <row r="1795" spans="2:65" s="1" customFormat="1" ht="37.9" customHeight="1">
      <c r="B1795" s="136"/>
      <c r="C1795" s="137" t="s">
        <v>2456</v>
      </c>
      <c r="D1795" s="137" t="s">
        <v>187</v>
      </c>
      <c r="E1795" s="138" t="s">
        <v>2457</v>
      </c>
      <c r="F1795" s="139" t="s">
        <v>2458</v>
      </c>
      <c r="G1795" s="140" t="s">
        <v>190</v>
      </c>
      <c r="H1795" s="141">
        <v>513.654</v>
      </c>
      <c r="I1795" s="142"/>
      <c r="J1795" s="143">
        <f>ROUND(I1795*H1795,2)</f>
        <v>0</v>
      </c>
      <c r="K1795" s="139" t="s">
        <v>198</v>
      </c>
      <c r="L1795" s="32"/>
      <c r="M1795" s="144" t="s">
        <v>1</v>
      </c>
      <c r="N1795" s="145" t="s">
        <v>42</v>
      </c>
      <c r="P1795" s="146">
        <f>O1795*H1795</f>
        <v>0</v>
      </c>
      <c r="Q1795" s="146">
        <v>0</v>
      </c>
      <c r="R1795" s="146">
        <f>Q1795*H1795</f>
        <v>0</v>
      </c>
      <c r="S1795" s="146">
        <v>6.3E-2</v>
      </c>
      <c r="T1795" s="147">
        <f>S1795*H1795</f>
        <v>32.360202000000001</v>
      </c>
      <c r="AR1795" s="148" t="s">
        <v>289</v>
      </c>
      <c r="AT1795" s="148" t="s">
        <v>187</v>
      </c>
      <c r="AU1795" s="148" t="s">
        <v>92</v>
      </c>
      <c r="AY1795" s="17" t="s">
        <v>185</v>
      </c>
      <c r="BE1795" s="149">
        <f>IF(N1795="základní",J1795,0)</f>
        <v>0</v>
      </c>
      <c r="BF1795" s="149">
        <f>IF(N1795="snížená",J1795,0)</f>
        <v>0</v>
      </c>
      <c r="BG1795" s="149">
        <f>IF(N1795="zákl. přenesená",J1795,0)</f>
        <v>0</v>
      </c>
      <c r="BH1795" s="149">
        <f>IF(N1795="sníž. přenesená",J1795,0)</f>
        <v>0</v>
      </c>
      <c r="BI1795" s="149">
        <f>IF(N1795="nulová",J1795,0)</f>
        <v>0</v>
      </c>
      <c r="BJ1795" s="17" t="s">
        <v>92</v>
      </c>
      <c r="BK1795" s="149">
        <f>ROUND(I1795*H1795,2)</f>
        <v>0</v>
      </c>
      <c r="BL1795" s="17" t="s">
        <v>289</v>
      </c>
      <c r="BM1795" s="148" t="s">
        <v>2459</v>
      </c>
    </row>
    <row r="1796" spans="2:65" s="12" customFormat="1">
      <c r="B1796" s="150"/>
      <c r="D1796" s="151" t="s">
        <v>193</v>
      </c>
      <c r="E1796" s="152" t="s">
        <v>1</v>
      </c>
      <c r="F1796" s="153" t="s">
        <v>2460</v>
      </c>
      <c r="H1796" s="154">
        <v>165.941</v>
      </c>
      <c r="I1796" s="155"/>
      <c r="L1796" s="150"/>
      <c r="M1796" s="156"/>
      <c r="T1796" s="157"/>
      <c r="AT1796" s="152" t="s">
        <v>193</v>
      </c>
      <c r="AU1796" s="152" t="s">
        <v>92</v>
      </c>
      <c r="AV1796" s="12" t="s">
        <v>92</v>
      </c>
      <c r="AW1796" s="12" t="s">
        <v>32</v>
      </c>
      <c r="AX1796" s="12" t="s">
        <v>76</v>
      </c>
      <c r="AY1796" s="152" t="s">
        <v>185</v>
      </c>
    </row>
    <row r="1797" spans="2:65" s="12" customFormat="1">
      <c r="B1797" s="150"/>
      <c r="D1797" s="151" t="s">
        <v>193</v>
      </c>
      <c r="E1797" s="152" t="s">
        <v>1</v>
      </c>
      <c r="F1797" s="153" t="s">
        <v>2461</v>
      </c>
      <c r="H1797" s="154">
        <v>135.191</v>
      </c>
      <c r="I1797" s="155"/>
      <c r="L1797" s="150"/>
      <c r="M1797" s="156"/>
      <c r="T1797" s="157"/>
      <c r="AT1797" s="152" t="s">
        <v>193</v>
      </c>
      <c r="AU1797" s="152" t="s">
        <v>92</v>
      </c>
      <c r="AV1797" s="12" t="s">
        <v>92</v>
      </c>
      <c r="AW1797" s="12" t="s">
        <v>32</v>
      </c>
      <c r="AX1797" s="12" t="s">
        <v>76</v>
      </c>
      <c r="AY1797" s="152" t="s">
        <v>185</v>
      </c>
    </row>
    <row r="1798" spans="2:65" s="12" customFormat="1">
      <c r="B1798" s="150"/>
      <c r="D1798" s="151" t="s">
        <v>193</v>
      </c>
      <c r="E1798" s="152" t="s">
        <v>1</v>
      </c>
      <c r="F1798" s="153" t="s">
        <v>2462</v>
      </c>
      <c r="H1798" s="154">
        <v>99.68</v>
      </c>
      <c r="I1798" s="155"/>
      <c r="L1798" s="150"/>
      <c r="M1798" s="156"/>
      <c r="T1798" s="157"/>
      <c r="AT1798" s="152" t="s">
        <v>193</v>
      </c>
      <c r="AU1798" s="152" t="s">
        <v>92</v>
      </c>
      <c r="AV1798" s="12" t="s">
        <v>92</v>
      </c>
      <c r="AW1798" s="12" t="s">
        <v>32</v>
      </c>
      <c r="AX1798" s="12" t="s">
        <v>76</v>
      </c>
      <c r="AY1798" s="152" t="s">
        <v>185</v>
      </c>
    </row>
    <row r="1799" spans="2:65" s="12" customFormat="1">
      <c r="B1799" s="150"/>
      <c r="D1799" s="151" t="s">
        <v>193</v>
      </c>
      <c r="E1799" s="152" t="s">
        <v>1</v>
      </c>
      <c r="F1799" s="153" t="s">
        <v>2463</v>
      </c>
      <c r="H1799" s="154">
        <v>67.662000000000006</v>
      </c>
      <c r="I1799" s="155"/>
      <c r="L1799" s="150"/>
      <c r="M1799" s="156"/>
      <c r="T1799" s="157"/>
      <c r="AT1799" s="152" t="s">
        <v>193</v>
      </c>
      <c r="AU1799" s="152" t="s">
        <v>92</v>
      </c>
      <c r="AV1799" s="12" t="s">
        <v>92</v>
      </c>
      <c r="AW1799" s="12" t="s">
        <v>32</v>
      </c>
      <c r="AX1799" s="12" t="s">
        <v>76</v>
      </c>
      <c r="AY1799" s="152" t="s">
        <v>185</v>
      </c>
    </row>
    <row r="1800" spans="2:65" s="12" customFormat="1">
      <c r="B1800" s="150"/>
      <c r="D1800" s="151" t="s">
        <v>193</v>
      </c>
      <c r="E1800" s="152" t="s">
        <v>1</v>
      </c>
      <c r="F1800" s="153" t="s">
        <v>2464</v>
      </c>
      <c r="H1800" s="154">
        <v>45.18</v>
      </c>
      <c r="I1800" s="155"/>
      <c r="L1800" s="150"/>
      <c r="M1800" s="156"/>
      <c r="T1800" s="157"/>
      <c r="AT1800" s="152" t="s">
        <v>193</v>
      </c>
      <c r="AU1800" s="152" t="s">
        <v>92</v>
      </c>
      <c r="AV1800" s="12" t="s">
        <v>92</v>
      </c>
      <c r="AW1800" s="12" t="s">
        <v>32</v>
      </c>
      <c r="AX1800" s="12" t="s">
        <v>76</v>
      </c>
      <c r="AY1800" s="152" t="s">
        <v>185</v>
      </c>
    </row>
    <row r="1801" spans="2:65" s="14" customFormat="1">
      <c r="B1801" s="174"/>
      <c r="D1801" s="151" t="s">
        <v>193</v>
      </c>
      <c r="E1801" s="175" t="s">
        <v>1</v>
      </c>
      <c r="F1801" s="176" t="s">
        <v>265</v>
      </c>
      <c r="H1801" s="177">
        <v>513.654</v>
      </c>
      <c r="I1801" s="178"/>
      <c r="L1801" s="174"/>
      <c r="M1801" s="179"/>
      <c r="T1801" s="180"/>
      <c r="AT1801" s="175" t="s">
        <v>193</v>
      </c>
      <c r="AU1801" s="175" t="s">
        <v>92</v>
      </c>
      <c r="AV1801" s="14" t="s">
        <v>191</v>
      </c>
      <c r="AW1801" s="14" t="s">
        <v>32</v>
      </c>
      <c r="AX1801" s="14" t="s">
        <v>84</v>
      </c>
      <c r="AY1801" s="175" t="s">
        <v>185</v>
      </c>
    </row>
    <row r="1802" spans="2:65" s="1" customFormat="1" ht="24.2" customHeight="1">
      <c r="B1802" s="136"/>
      <c r="C1802" s="137" t="s">
        <v>2465</v>
      </c>
      <c r="D1802" s="137" t="s">
        <v>187</v>
      </c>
      <c r="E1802" s="138" t="s">
        <v>2466</v>
      </c>
      <c r="F1802" s="139" t="s">
        <v>2467</v>
      </c>
      <c r="G1802" s="140" t="s">
        <v>190</v>
      </c>
      <c r="H1802" s="141">
        <v>513.654</v>
      </c>
      <c r="I1802" s="142"/>
      <c r="J1802" s="143">
        <f>ROUND(I1802*H1802,2)</f>
        <v>0</v>
      </c>
      <c r="K1802" s="139" t="s">
        <v>198</v>
      </c>
      <c r="L1802" s="32"/>
      <c r="M1802" s="144" t="s">
        <v>1</v>
      </c>
      <c r="N1802" s="145" t="s">
        <v>42</v>
      </c>
      <c r="P1802" s="146">
        <f>O1802*H1802</f>
        <v>0</v>
      </c>
      <c r="Q1802" s="146">
        <v>0</v>
      </c>
      <c r="R1802" s="146">
        <f>Q1802*H1802</f>
        <v>0</v>
      </c>
      <c r="S1802" s="146">
        <v>0</v>
      </c>
      <c r="T1802" s="147">
        <f>S1802*H1802</f>
        <v>0</v>
      </c>
      <c r="AR1802" s="148" t="s">
        <v>289</v>
      </c>
      <c r="AT1802" s="148" t="s">
        <v>187</v>
      </c>
      <c r="AU1802" s="148" t="s">
        <v>92</v>
      </c>
      <c r="AY1802" s="17" t="s">
        <v>185</v>
      </c>
      <c r="BE1802" s="149">
        <f>IF(N1802="základní",J1802,0)</f>
        <v>0</v>
      </c>
      <c r="BF1802" s="149">
        <f>IF(N1802="snížená",J1802,0)</f>
        <v>0</v>
      </c>
      <c r="BG1802" s="149">
        <f>IF(N1802="zákl. přenesená",J1802,0)</f>
        <v>0</v>
      </c>
      <c r="BH1802" s="149">
        <f>IF(N1802="sníž. přenesená",J1802,0)</f>
        <v>0</v>
      </c>
      <c r="BI1802" s="149">
        <f>IF(N1802="nulová",J1802,0)</f>
        <v>0</v>
      </c>
      <c r="BJ1802" s="17" t="s">
        <v>92</v>
      </c>
      <c r="BK1802" s="149">
        <f>ROUND(I1802*H1802,2)</f>
        <v>0</v>
      </c>
      <c r="BL1802" s="17" t="s">
        <v>289</v>
      </c>
      <c r="BM1802" s="148" t="s">
        <v>2468</v>
      </c>
    </row>
    <row r="1803" spans="2:65" s="1" customFormat="1" ht="33" customHeight="1">
      <c r="B1803" s="136"/>
      <c r="C1803" s="137" t="s">
        <v>2469</v>
      </c>
      <c r="D1803" s="137" t="s">
        <v>187</v>
      </c>
      <c r="E1803" s="138" t="s">
        <v>2470</v>
      </c>
      <c r="F1803" s="139" t="s">
        <v>2471</v>
      </c>
      <c r="G1803" s="140" t="s">
        <v>190</v>
      </c>
      <c r="H1803" s="141">
        <v>246.999</v>
      </c>
      <c r="I1803" s="142"/>
      <c r="J1803" s="143">
        <f>ROUND(I1803*H1803,2)</f>
        <v>0</v>
      </c>
      <c r="K1803" s="139" t="s">
        <v>1</v>
      </c>
      <c r="L1803" s="32"/>
      <c r="M1803" s="144" t="s">
        <v>1</v>
      </c>
      <c r="N1803" s="145" t="s">
        <v>42</v>
      </c>
      <c r="P1803" s="146">
        <f>O1803*H1803</f>
        <v>0</v>
      </c>
      <c r="Q1803" s="146">
        <v>0</v>
      </c>
      <c r="R1803" s="146">
        <f>Q1803*H1803</f>
        <v>0</v>
      </c>
      <c r="S1803" s="146">
        <v>0</v>
      </c>
      <c r="T1803" s="147">
        <f>S1803*H1803</f>
        <v>0</v>
      </c>
      <c r="AR1803" s="148" t="s">
        <v>289</v>
      </c>
      <c r="AT1803" s="148" t="s">
        <v>187</v>
      </c>
      <c r="AU1803" s="148" t="s">
        <v>92</v>
      </c>
      <c r="AY1803" s="17" t="s">
        <v>185</v>
      </c>
      <c r="BE1803" s="149">
        <f>IF(N1803="základní",J1803,0)</f>
        <v>0</v>
      </c>
      <c r="BF1803" s="149">
        <f>IF(N1803="snížená",J1803,0)</f>
        <v>0</v>
      </c>
      <c r="BG1803" s="149">
        <f>IF(N1803="zákl. přenesená",J1803,0)</f>
        <v>0</v>
      </c>
      <c r="BH1803" s="149">
        <f>IF(N1803="sníž. přenesená",J1803,0)</f>
        <v>0</v>
      </c>
      <c r="BI1803" s="149">
        <f>IF(N1803="nulová",J1803,0)</f>
        <v>0</v>
      </c>
      <c r="BJ1803" s="17" t="s">
        <v>92</v>
      </c>
      <c r="BK1803" s="149">
        <f>ROUND(I1803*H1803,2)</f>
        <v>0</v>
      </c>
      <c r="BL1803" s="17" t="s">
        <v>289</v>
      </c>
      <c r="BM1803" s="148" t="s">
        <v>2472</v>
      </c>
    </row>
    <row r="1804" spans="2:65" s="12" customFormat="1">
      <c r="B1804" s="150"/>
      <c r="D1804" s="151" t="s">
        <v>193</v>
      </c>
      <c r="E1804" s="152" t="s">
        <v>1</v>
      </c>
      <c r="F1804" s="153" t="s">
        <v>2473</v>
      </c>
      <c r="H1804" s="154">
        <v>246.999</v>
      </c>
      <c r="I1804" s="155"/>
      <c r="L1804" s="150"/>
      <c r="M1804" s="156"/>
      <c r="T1804" s="157"/>
      <c r="AT1804" s="152" t="s">
        <v>193</v>
      </c>
      <c r="AU1804" s="152" t="s">
        <v>92</v>
      </c>
      <c r="AV1804" s="12" t="s">
        <v>92</v>
      </c>
      <c r="AW1804" s="12" t="s">
        <v>32</v>
      </c>
      <c r="AX1804" s="12" t="s">
        <v>84</v>
      </c>
      <c r="AY1804" s="152" t="s">
        <v>185</v>
      </c>
    </row>
    <row r="1805" spans="2:65" s="1" customFormat="1" ht="37.9" customHeight="1">
      <c r="B1805" s="136"/>
      <c r="C1805" s="137" t="s">
        <v>2474</v>
      </c>
      <c r="D1805" s="137" t="s">
        <v>187</v>
      </c>
      <c r="E1805" s="138" t="s">
        <v>2475</v>
      </c>
      <c r="F1805" s="139" t="s">
        <v>2476</v>
      </c>
      <c r="G1805" s="140" t="s">
        <v>190</v>
      </c>
      <c r="H1805" s="141">
        <v>246.999</v>
      </c>
      <c r="I1805" s="142"/>
      <c r="J1805" s="143">
        <f>ROUND(I1805*H1805,2)</f>
        <v>0</v>
      </c>
      <c r="K1805" s="139" t="s">
        <v>1</v>
      </c>
      <c r="L1805" s="32"/>
      <c r="M1805" s="144" t="s">
        <v>1</v>
      </c>
      <c r="N1805" s="145" t="s">
        <v>42</v>
      </c>
      <c r="P1805" s="146">
        <f>O1805*H1805</f>
        <v>0</v>
      </c>
      <c r="Q1805" s="146">
        <v>4.3490000000000001E-2</v>
      </c>
      <c r="R1805" s="146">
        <f>Q1805*H1805</f>
        <v>10.74198651</v>
      </c>
      <c r="S1805" s="146">
        <v>0</v>
      </c>
      <c r="T1805" s="147">
        <f>S1805*H1805</f>
        <v>0</v>
      </c>
      <c r="AR1805" s="148" t="s">
        <v>289</v>
      </c>
      <c r="AT1805" s="148" t="s">
        <v>187</v>
      </c>
      <c r="AU1805" s="148" t="s">
        <v>92</v>
      </c>
      <c r="AY1805" s="17" t="s">
        <v>185</v>
      </c>
      <c r="BE1805" s="149">
        <f>IF(N1805="základní",J1805,0)</f>
        <v>0</v>
      </c>
      <c r="BF1805" s="149">
        <f>IF(N1805="snížená",J1805,0)</f>
        <v>0</v>
      </c>
      <c r="BG1805" s="149">
        <f>IF(N1805="zákl. přenesená",J1805,0)</f>
        <v>0</v>
      </c>
      <c r="BH1805" s="149">
        <f>IF(N1805="sníž. přenesená",J1805,0)</f>
        <v>0</v>
      </c>
      <c r="BI1805" s="149">
        <f>IF(N1805="nulová",J1805,0)</f>
        <v>0</v>
      </c>
      <c r="BJ1805" s="17" t="s">
        <v>92</v>
      </c>
      <c r="BK1805" s="149">
        <f>ROUND(I1805*H1805,2)</f>
        <v>0</v>
      </c>
      <c r="BL1805" s="17" t="s">
        <v>289</v>
      </c>
      <c r="BM1805" s="148" t="s">
        <v>2477</v>
      </c>
    </row>
    <row r="1806" spans="2:65" s="1" customFormat="1" ht="24.2" customHeight="1">
      <c r="B1806" s="136"/>
      <c r="C1806" s="158" t="s">
        <v>2478</v>
      </c>
      <c r="D1806" s="158" t="s">
        <v>231</v>
      </c>
      <c r="E1806" s="159" t="s">
        <v>2479</v>
      </c>
      <c r="F1806" s="160" t="s">
        <v>2480</v>
      </c>
      <c r="G1806" s="161" t="s">
        <v>190</v>
      </c>
      <c r="H1806" s="162">
        <v>246.999</v>
      </c>
      <c r="I1806" s="163"/>
      <c r="J1806" s="164">
        <f>ROUND(I1806*H1806,2)</f>
        <v>0</v>
      </c>
      <c r="K1806" s="160" t="s">
        <v>1</v>
      </c>
      <c r="L1806" s="165"/>
      <c r="M1806" s="166" t="s">
        <v>1</v>
      </c>
      <c r="N1806" s="167" t="s">
        <v>42</v>
      </c>
      <c r="P1806" s="146">
        <f>O1806*H1806</f>
        <v>0</v>
      </c>
      <c r="Q1806" s="146">
        <v>2.8999999999999998E-3</v>
      </c>
      <c r="R1806" s="146">
        <f>Q1806*H1806</f>
        <v>0.71629709999999991</v>
      </c>
      <c r="S1806" s="146">
        <v>0</v>
      </c>
      <c r="T1806" s="147">
        <f>S1806*H1806</f>
        <v>0</v>
      </c>
      <c r="AR1806" s="148" t="s">
        <v>394</v>
      </c>
      <c r="AT1806" s="148" t="s">
        <v>231</v>
      </c>
      <c r="AU1806" s="148" t="s">
        <v>92</v>
      </c>
      <c r="AY1806" s="17" t="s">
        <v>185</v>
      </c>
      <c r="BE1806" s="149">
        <f>IF(N1806="základní",J1806,0)</f>
        <v>0</v>
      </c>
      <c r="BF1806" s="149">
        <f>IF(N1806="snížená",J1806,0)</f>
        <v>0</v>
      </c>
      <c r="BG1806" s="149">
        <f>IF(N1806="zákl. přenesená",J1806,0)</f>
        <v>0</v>
      </c>
      <c r="BH1806" s="149">
        <f>IF(N1806="sníž. přenesená",J1806,0)</f>
        <v>0</v>
      </c>
      <c r="BI1806" s="149">
        <f>IF(N1806="nulová",J1806,0)</f>
        <v>0</v>
      </c>
      <c r="BJ1806" s="17" t="s">
        <v>92</v>
      </c>
      <c r="BK1806" s="149">
        <f>ROUND(I1806*H1806,2)</f>
        <v>0</v>
      </c>
      <c r="BL1806" s="17" t="s">
        <v>289</v>
      </c>
      <c r="BM1806" s="148" t="s">
        <v>2481</v>
      </c>
    </row>
    <row r="1807" spans="2:65" s="12" customFormat="1">
      <c r="B1807" s="150"/>
      <c r="D1807" s="151" t="s">
        <v>193</v>
      </c>
      <c r="E1807" s="152" t="s">
        <v>1</v>
      </c>
      <c r="F1807" s="153" t="s">
        <v>2482</v>
      </c>
      <c r="H1807" s="154">
        <v>246.999</v>
      </c>
      <c r="I1807" s="155"/>
      <c r="L1807" s="150"/>
      <c r="M1807" s="156"/>
      <c r="T1807" s="157"/>
      <c r="AT1807" s="152" t="s">
        <v>193</v>
      </c>
      <c r="AU1807" s="152" t="s">
        <v>92</v>
      </c>
      <c r="AV1807" s="12" t="s">
        <v>92</v>
      </c>
      <c r="AW1807" s="12" t="s">
        <v>32</v>
      </c>
      <c r="AX1807" s="12" t="s">
        <v>84</v>
      </c>
      <c r="AY1807" s="152" t="s">
        <v>185</v>
      </c>
    </row>
    <row r="1808" spans="2:65" s="1" customFormat="1" ht="24.2" customHeight="1">
      <c r="B1808" s="136"/>
      <c r="C1808" s="137" t="s">
        <v>2483</v>
      </c>
      <c r="D1808" s="137" t="s">
        <v>187</v>
      </c>
      <c r="E1808" s="138" t="s">
        <v>2484</v>
      </c>
      <c r="F1808" s="139" t="s">
        <v>2485</v>
      </c>
      <c r="G1808" s="140" t="s">
        <v>190</v>
      </c>
      <c r="H1808" s="141">
        <v>493.99799999999999</v>
      </c>
      <c r="I1808" s="142"/>
      <c r="J1808" s="143">
        <f>ROUND(I1808*H1808,2)</f>
        <v>0</v>
      </c>
      <c r="K1808" s="139" t="s">
        <v>198</v>
      </c>
      <c r="L1808" s="32"/>
      <c r="M1808" s="144" t="s">
        <v>1</v>
      </c>
      <c r="N1808" s="145" t="s">
        <v>42</v>
      </c>
      <c r="P1808" s="146">
        <f>O1808*H1808</f>
        <v>0</v>
      </c>
      <c r="Q1808" s="146">
        <v>5.0000000000000002E-5</v>
      </c>
      <c r="R1808" s="146">
        <f>Q1808*H1808</f>
        <v>2.46999E-2</v>
      </c>
      <c r="S1808" s="146">
        <v>0</v>
      </c>
      <c r="T1808" s="147">
        <f>S1808*H1808</f>
        <v>0</v>
      </c>
      <c r="AR1808" s="148" t="s">
        <v>289</v>
      </c>
      <c r="AT1808" s="148" t="s">
        <v>187</v>
      </c>
      <c r="AU1808" s="148" t="s">
        <v>92</v>
      </c>
      <c r="AY1808" s="17" t="s">
        <v>185</v>
      </c>
      <c r="BE1808" s="149">
        <f>IF(N1808="základní",J1808,0)</f>
        <v>0</v>
      </c>
      <c r="BF1808" s="149">
        <f>IF(N1808="snížená",J1808,0)</f>
        <v>0</v>
      </c>
      <c r="BG1808" s="149">
        <f>IF(N1808="zákl. přenesená",J1808,0)</f>
        <v>0</v>
      </c>
      <c r="BH1808" s="149">
        <f>IF(N1808="sníž. přenesená",J1808,0)</f>
        <v>0</v>
      </c>
      <c r="BI1808" s="149">
        <f>IF(N1808="nulová",J1808,0)</f>
        <v>0</v>
      </c>
      <c r="BJ1808" s="17" t="s">
        <v>92</v>
      </c>
      <c r="BK1808" s="149">
        <f>ROUND(I1808*H1808,2)</f>
        <v>0</v>
      </c>
      <c r="BL1808" s="17" t="s">
        <v>289</v>
      </c>
      <c r="BM1808" s="148" t="s">
        <v>2486</v>
      </c>
    </row>
    <row r="1809" spans="2:65" s="1" customFormat="1" ht="33" customHeight="1">
      <c r="B1809" s="136"/>
      <c r="C1809" s="137" t="s">
        <v>2487</v>
      </c>
      <c r="D1809" s="137" t="s">
        <v>187</v>
      </c>
      <c r="E1809" s="138" t="s">
        <v>2488</v>
      </c>
      <c r="F1809" s="139" t="s">
        <v>2489</v>
      </c>
      <c r="G1809" s="140" t="s">
        <v>365</v>
      </c>
      <c r="H1809" s="141">
        <v>900</v>
      </c>
      <c r="I1809" s="142"/>
      <c r="J1809" s="143">
        <f>ROUND(I1809*H1809,2)</f>
        <v>0</v>
      </c>
      <c r="K1809" s="139" t="s">
        <v>1</v>
      </c>
      <c r="L1809" s="32"/>
      <c r="M1809" s="144" t="s">
        <v>1</v>
      </c>
      <c r="N1809" s="145" t="s">
        <v>42</v>
      </c>
      <c r="P1809" s="146">
        <f>O1809*H1809</f>
        <v>0</v>
      </c>
      <c r="Q1809" s="146">
        <v>0</v>
      </c>
      <c r="R1809" s="146">
        <f>Q1809*H1809</f>
        <v>0</v>
      </c>
      <c r="S1809" s="146">
        <v>0</v>
      </c>
      <c r="T1809" s="147">
        <f>S1809*H1809</f>
        <v>0</v>
      </c>
      <c r="AR1809" s="148" t="s">
        <v>289</v>
      </c>
      <c r="AT1809" s="148" t="s">
        <v>187</v>
      </c>
      <c r="AU1809" s="148" t="s">
        <v>92</v>
      </c>
      <c r="AY1809" s="17" t="s">
        <v>185</v>
      </c>
      <c r="BE1809" s="149">
        <f>IF(N1809="základní",J1809,0)</f>
        <v>0</v>
      </c>
      <c r="BF1809" s="149">
        <f>IF(N1809="snížená",J1809,0)</f>
        <v>0</v>
      </c>
      <c r="BG1809" s="149">
        <f>IF(N1809="zákl. přenesená",J1809,0)</f>
        <v>0</v>
      </c>
      <c r="BH1809" s="149">
        <f>IF(N1809="sníž. přenesená",J1809,0)</f>
        <v>0</v>
      </c>
      <c r="BI1809" s="149">
        <f>IF(N1809="nulová",J1809,0)</f>
        <v>0</v>
      </c>
      <c r="BJ1809" s="17" t="s">
        <v>92</v>
      </c>
      <c r="BK1809" s="149">
        <f>ROUND(I1809*H1809,2)</f>
        <v>0</v>
      </c>
      <c r="BL1809" s="17" t="s">
        <v>289</v>
      </c>
      <c r="BM1809" s="148" t="s">
        <v>2490</v>
      </c>
    </row>
    <row r="1810" spans="2:65" s="1" customFormat="1" ht="24.2" customHeight="1">
      <c r="B1810" s="136"/>
      <c r="C1810" s="137" t="s">
        <v>2491</v>
      </c>
      <c r="D1810" s="137" t="s">
        <v>187</v>
      </c>
      <c r="E1810" s="138" t="s">
        <v>2492</v>
      </c>
      <c r="F1810" s="139" t="s">
        <v>2493</v>
      </c>
      <c r="G1810" s="140" t="s">
        <v>546</v>
      </c>
      <c r="H1810" s="141">
        <v>17.84</v>
      </c>
      <c r="I1810" s="142"/>
      <c r="J1810" s="143">
        <f>ROUND(I1810*H1810,2)</f>
        <v>0</v>
      </c>
      <c r="K1810" s="139" t="s">
        <v>1</v>
      </c>
      <c r="L1810" s="32"/>
      <c r="M1810" s="144" t="s">
        <v>1</v>
      </c>
      <c r="N1810" s="145" t="s">
        <v>42</v>
      </c>
      <c r="P1810" s="146">
        <f>O1810*H1810</f>
        <v>0</v>
      </c>
      <c r="Q1810" s="146">
        <v>2.1000000000000001E-4</v>
      </c>
      <c r="R1810" s="146">
        <f>Q1810*H1810</f>
        <v>3.7464E-3</v>
      </c>
      <c r="S1810" s="146">
        <v>0</v>
      </c>
      <c r="T1810" s="147">
        <f>S1810*H1810</f>
        <v>0</v>
      </c>
      <c r="AR1810" s="148" t="s">
        <v>289</v>
      </c>
      <c r="AT1810" s="148" t="s">
        <v>187</v>
      </c>
      <c r="AU1810" s="148" t="s">
        <v>92</v>
      </c>
      <c r="AY1810" s="17" t="s">
        <v>185</v>
      </c>
      <c r="BE1810" s="149">
        <f>IF(N1810="základní",J1810,0)</f>
        <v>0</v>
      </c>
      <c r="BF1810" s="149">
        <f>IF(N1810="snížená",J1810,0)</f>
        <v>0</v>
      </c>
      <c r="BG1810" s="149">
        <f>IF(N1810="zákl. přenesená",J1810,0)</f>
        <v>0</v>
      </c>
      <c r="BH1810" s="149">
        <f>IF(N1810="sníž. přenesená",J1810,0)</f>
        <v>0</v>
      </c>
      <c r="BI1810" s="149">
        <f>IF(N1810="nulová",J1810,0)</f>
        <v>0</v>
      </c>
      <c r="BJ1810" s="17" t="s">
        <v>92</v>
      </c>
      <c r="BK1810" s="149">
        <f>ROUND(I1810*H1810,2)</f>
        <v>0</v>
      </c>
      <c r="BL1810" s="17" t="s">
        <v>289</v>
      </c>
      <c r="BM1810" s="148" t="s">
        <v>2494</v>
      </c>
    </row>
    <row r="1811" spans="2:65" s="12" customFormat="1">
      <c r="B1811" s="150"/>
      <c r="D1811" s="151" t="s">
        <v>193</v>
      </c>
      <c r="E1811" s="152" t="s">
        <v>1</v>
      </c>
      <c r="F1811" s="153" t="s">
        <v>2495</v>
      </c>
      <c r="H1811" s="154">
        <v>9.1</v>
      </c>
      <c r="I1811" s="155"/>
      <c r="L1811" s="150"/>
      <c r="M1811" s="156"/>
      <c r="T1811" s="157"/>
      <c r="AT1811" s="152" t="s">
        <v>193</v>
      </c>
      <c r="AU1811" s="152" t="s">
        <v>92</v>
      </c>
      <c r="AV1811" s="12" t="s">
        <v>92</v>
      </c>
      <c r="AW1811" s="12" t="s">
        <v>32</v>
      </c>
      <c r="AX1811" s="12" t="s">
        <v>76</v>
      </c>
      <c r="AY1811" s="152" t="s">
        <v>185</v>
      </c>
    </row>
    <row r="1812" spans="2:65" s="12" customFormat="1">
      <c r="B1812" s="150"/>
      <c r="D1812" s="151" t="s">
        <v>193</v>
      </c>
      <c r="E1812" s="152" t="s">
        <v>1</v>
      </c>
      <c r="F1812" s="153" t="s">
        <v>2496</v>
      </c>
      <c r="H1812" s="154">
        <v>8.74</v>
      </c>
      <c r="I1812" s="155"/>
      <c r="L1812" s="150"/>
      <c r="M1812" s="156"/>
      <c r="T1812" s="157"/>
      <c r="AT1812" s="152" t="s">
        <v>193</v>
      </c>
      <c r="AU1812" s="152" t="s">
        <v>92</v>
      </c>
      <c r="AV1812" s="12" t="s">
        <v>92</v>
      </c>
      <c r="AW1812" s="12" t="s">
        <v>32</v>
      </c>
      <c r="AX1812" s="12" t="s">
        <v>76</v>
      </c>
      <c r="AY1812" s="152" t="s">
        <v>185</v>
      </c>
    </row>
    <row r="1813" spans="2:65" s="14" customFormat="1">
      <c r="B1813" s="174"/>
      <c r="D1813" s="151" t="s">
        <v>193</v>
      </c>
      <c r="E1813" s="175" t="s">
        <v>1</v>
      </c>
      <c r="F1813" s="176" t="s">
        <v>265</v>
      </c>
      <c r="H1813" s="177">
        <v>17.84</v>
      </c>
      <c r="I1813" s="178"/>
      <c r="L1813" s="174"/>
      <c r="M1813" s="179"/>
      <c r="T1813" s="180"/>
      <c r="AT1813" s="175" t="s">
        <v>193</v>
      </c>
      <c r="AU1813" s="175" t="s">
        <v>92</v>
      </c>
      <c r="AV1813" s="14" t="s">
        <v>191</v>
      </c>
      <c r="AW1813" s="14" t="s">
        <v>32</v>
      </c>
      <c r="AX1813" s="14" t="s">
        <v>84</v>
      </c>
      <c r="AY1813" s="175" t="s">
        <v>185</v>
      </c>
    </row>
    <row r="1814" spans="2:65" s="1" customFormat="1" ht="24.2" customHeight="1">
      <c r="B1814" s="136"/>
      <c r="C1814" s="137" t="s">
        <v>2497</v>
      </c>
      <c r="D1814" s="137" t="s">
        <v>187</v>
      </c>
      <c r="E1814" s="138" t="s">
        <v>2498</v>
      </c>
      <c r="F1814" s="139" t="s">
        <v>2499</v>
      </c>
      <c r="G1814" s="140" t="s">
        <v>190</v>
      </c>
      <c r="H1814" s="141">
        <v>493.99799999999999</v>
      </c>
      <c r="I1814" s="142"/>
      <c r="J1814" s="143">
        <f>ROUND(I1814*H1814,2)</f>
        <v>0</v>
      </c>
      <c r="K1814" s="139" t="s">
        <v>198</v>
      </c>
      <c r="L1814" s="32"/>
      <c r="M1814" s="144" t="s">
        <v>1</v>
      </c>
      <c r="N1814" s="145" t="s">
        <v>42</v>
      </c>
      <c r="P1814" s="146">
        <f>O1814*H1814</f>
        <v>0</v>
      </c>
      <c r="Q1814" s="146">
        <v>0</v>
      </c>
      <c r="R1814" s="146">
        <f>Q1814*H1814</f>
        <v>0</v>
      </c>
      <c r="S1814" s="146">
        <v>0</v>
      </c>
      <c r="T1814" s="147">
        <f>S1814*H1814</f>
        <v>0</v>
      </c>
      <c r="AR1814" s="148" t="s">
        <v>289</v>
      </c>
      <c r="AT1814" s="148" t="s">
        <v>187</v>
      </c>
      <c r="AU1814" s="148" t="s">
        <v>92</v>
      </c>
      <c r="AY1814" s="17" t="s">
        <v>185</v>
      </c>
      <c r="BE1814" s="149">
        <f>IF(N1814="základní",J1814,0)</f>
        <v>0</v>
      </c>
      <c r="BF1814" s="149">
        <f>IF(N1814="snížená",J1814,0)</f>
        <v>0</v>
      </c>
      <c r="BG1814" s="149">
        <f>IF(N1814="zákl. přenesená",J1814,0)</f>
        <v>0</v>
      </c>
      <c r="BH1814" s="149">
        <f>IF(N1814="sníž. přenesená",J1814,0)</f>
        <v>0</v>
      </c>
      <c r="BI1814" s="149">
        <f>IF(N1814="nulová",J1814,0)</f>
        <v>0</v>
      </c>
      <c r="BJ1814" s="17" t="s">
        <v>92</v>
      </c>
      <c r="BK1814" s="149">
        <f>ROUND(I1814*H1814,2)</f>
        <v>0</v>
      </c>
      <c r="BL1814" s="17" t="s">
        <v>289</v>
      </c>
      <c r="BM1814" s="148" t="s">
        <v>2500</v>
      </c>
    </row>
    <row r="1815" spans="2:65" s="1" customFormat="1" ht="37.9" customHeight="1">
      <c r="B1815" s="136"/>
      <c r="C1815" s="158" t="s">
        <v>2501</v>
      </c>
      <c r="D1815" s="158" t="s">
        <v>231</v>
      </c>
      <c r="E1815" s="159" t="s">
        <v>2502</v>
      </c>
      <c r="F1815" s="160" t="s">
        <v>2503</v>
      </c>
      <c r="G1815" s="161" t="s">
        <v>190</v>
      </c>
      <c r="H1815" s="162">
        <v>543.39800000000002</v>
      </c>
      <c r="I1815" s="163"/>
      <c r="J1815" s="164">
        <f>ROUND(I1815*H1815,2)</f>
        <v>0</v>
      </c>
      <c r="K1815" s="160" t="s">
        <v>198</v>
      </c>
      <c r="L1815" s="165"/>
      <c r="M1815" s="166" t="s">
        <v>1</v>
      </c>
      <c r="N1815" s="167" t="s">
        <v>42</v>
      </c>
      <c r="P1815" s="146">
        <f>O1815*H1815</f>
        <v>0</v>
      </c>
      <c r="Q1815" s="146">
        <v>2.0000000000000001E-4</v>
      </c>
      <c r="R1815" s="146">
        <f>Q1815*H1815</f>
        <v>0.10867960000000002</v>
      </c>
      <c r="S1815" s="146">
        <v>0</v>
      </c>
      <c r="T1815" s="147">
        <f>S1815*H1815</f>
        <v>0</v>
      </c>
      <c r="AR1815" s="148" t="s">
        <v>394</v>
      </c>
      <c r="AT1815" s="148" t="s">
        <v>231</v>
      </c>
      <c r="AU1815" s="148" t="s">
        <v>92</v>
      </c>
      <c r="AY1815" s="17" t="s">
        <v>185</v>
      </c>
      <c r="BE1815" s="149">
        <f>IF(N1815="základní",J1815,0)</f>
        <v>0</v>
      </c>
      <c r="BF1815" s="149">
        <f>IF(N1815="snížená",J1815,0)</f>
        <v>0</v>
      </c>
      <c r="BG1815" s="149">
        <f>IF(N1815="zákl. přenesená",J1815,0)</f>
        <v>0</v>
      </c>
      <c r="BH1815" s="149">
        <f>IF(N1815="sníž. přenesená",J1815,0)</f>
        <v>0</v>
      </c>
      <c r="BI1815" s="149">
        <f>IF(N1815="nulová",J1815,0)</f>
        <v>0</v>
      </c>
      <c r="BJ1815" s="17" t="s">
        <v>92</v>
      </c>
      <c r="BK1815" s="149">
        <f>ROUND(I1815*H1815,2)</f>
        <v>0</v>
      </c>
      <c r="BL1815" s="17" t="s">
        <v>289</v>
      </c>
      <c r="BM1815" s="148" t="s">
        <v>2504</v>
      </c>
    </row>
    <row r="1816" spans="2:65" s="12" customFormat="1">
      <c r="B1816" s="150"/>
      <c r="D1816" s="151" t="s">
        <v>193</v>
      </c>
      <c r="F1816" s="153" t="s">
        <v>2505</v>
      </c>
      <c r="H1816" s="154">
        <v>543.39800000000002</v>
      </c>
      <c r="I1816" s="155"/>
      <c r="L1816" s="150"/>
      <c r="M1816" s="156"/>
      <c r="T1816" s="157"/>
      <c r="AT1816" s="152" t="s">
        <v>193</v>
      </c>
      <c r="AU1816" s="152" t="s">
        <v>92</v>
      </c>
      <c r="AV1816" s="12" t="s">
        <v>92</v>
      </c>
      <c r="AW1816" s="12" t="s">
        <v>3</v>
      </c>
      <c r="AX1816" s="12" t="s">
        <v>84</v>
      </c>
      <c r="AY1816" s="152" t="s">
        <v>185</v>
      </c>
    </row>
    <row r="1817" spans="2:65" s="1" customFormat="1" ht="24.2" customHeight="1">
      <c r="B1817" s="136"/>
      <c r="C1817" s="137" t="s">
        <v>2506</v>
      </c>
      <c r="D1817" s="137" t="s">
        <v>187</v>
      </c>
      <c r="E1817" s="138" t="s">
        <v>2507</v>
      </c>
      <c r="F1817" s="139" t="s">
        <v>2508</v>
      </c>
      <c r="G1817" s="140" t="s">
        <v>1715</v>
      </c>
      <c r="H1817" s="188"/>
      <c r="I1817" s="142"/>
      <c r="J1817" s="143">
        <f>ROUND(I1817*H1817,2)</f>
        <v>0</v>
      </c>
      <c r="K1817" s="139" t="s">
        <v>198</v>
      </c>
      <c r="L1817" s="32"/>
      <c r="M1817" s="144" t="s">
        <v>1</v>
      </c>
      <c r="N1817" s="145" t="s">
        <v>42</v>
      </c>
      <c r="P1817" s="146">
        <f>O1817*H1817</f>
        <v>0</v>
      </c>
      <c r="Q1817" s="146">
        <v>0</v>
      </c>
      <c r="R1817" s="146">
        <f>Q1817*H1817</f>
        <v>0</v>
      </c>
      <c r="S1817" s="146">
        <v>0</v>
      </c>
      <c r="T1817" s="147">
        <f>S1817*H1817</f>
        <v>0</v>
      </c>
      <c r="AR1817" s="148" t="s">
        <v>289</v>
      </c>
      <c r="AT1817" s="148" t="s">
        <v>187</v>
      </c>
      <c r="AU1817" s="148" t="s">
        <v>92</v>
      </c>
      <c r="AY1817" s="17" t="s">
        <v>185</v>
      </c>
      <c r="BE1817" s="149">
        <f>IF(N1817="základní",J1817,0)</f>
        <v>0</v>
      </c>
      <c r="BF1817" s="149">
        <f>IF(N1817="snížená",J1817,0)</f>
        <v>0</v>
      </c>
      <c r="BG1817" s="149">
        <f>IF(N1817="zákl. přenesená",J1817,0)</f>
        <v>0</v>
      </c>
      <c r="BH1817" s="149">
        <f>IF(N1817="sníž. přenesená",J1817,0)</f>
        <v>0</v>
      </c>
      <c r="BI1817" s="149">
        <f>IF(N1817="nulová",J1817,0)</f>
        <v>0</v>
      </c>
      <c r="BJ1817" s="17" t="s">
        <v>92</v>
      </c>
      <c r="BK1817" s="149">
        <f>ROUND(I1817*H1817,2)</f>
        <v>0</v>
      </c>
      <c r="BL1817" s="17" t="s">
        <v>289</v>
      </c>
      <c r="BM1817" s="148" t="s">
        <v>2509</v>
      </c>
    </row>
    <row r="1818" spans="2:65" s="11" customFormat="1" ht="22.9" customHeight="1">
      <c r="B1818" s="124"/>
      <c r="D1818" s="125" t="s">
        <v>75</v>
      </c>
      <c r="E1818" s="134" t="s">
        <v>2510</v>
      </c>
      <c r="F1818" s="134" t="s">
        <v>2511</v>
      </c>
      <c r="I1818" s="127"/>
      <c r="J1818" s="135">
        <f>BK1818</f>
        <v>0</v>
      </c>
      <c r="L1818" s="124"/>
      <c r="M1818" s="129"/>
      <c r="P1818" s="130">
        <f>SUM(P1819:P1968)</f>
        <v>0</v>
      </c>
      <c r="R1818" s="130">
        <f>SUM(R1819:R1968)</f>
        <v>2.2619999999999994E-2</v>
      </c>
      <c r="T1818" s="131">
        <f>SUM(T1819:T1968)</f>
        <v>2.3871000000000002</v>
      </c>
      <c r="AR1818" s="125" t="s">
        <v>92</v>
      </c>
      <c r="AT1818" s="132" t="s">
        <v>75</v>
      </c>
      <c r="AU1818" s="132" t="s">
        <v>84</v>
      </c>
      <c r="AY1818" s="125" t="s">
        <v>185</v>
      </c>
      <c r="BK1818" s="133">
        <f>SUM(BK1819:BK1968)</f>
        <v>0</v>
      </c>
    </row>
    <row r="1819" spans="2:65" s="1" customFormat="1" ht="33" customHeight="1">
      <c r="B1819" s="136"/>
      <c r="C1819" s="137" t="s">
        <v>2512</v>
      </c>
      <c r="D1819" s="137" t="s">
        <v>187</v>
      </c>
      <c r="E1819" s="138" t="s">
        <v>2513</v>
      </c>
      <c r="F1819" s="139" t="s">
        <v>2514</v>
      </c>
      <c r="G1819" s="140" t="s">
        <v>365</v>
      </c>
      <c r="H1819" s="141">
        <v>66</v>
      </c>
      <c r="I1819" s="142"/>
      <c r="J1819" s="143">
        <f t="shared" ref="J1819:J1850" si="40">ROUND(I1819*H1819,2)</f>
        <v>0</v>
      </c>
      <c r="K1819" s="139" t="s">
        <v>1</v>
      </c>
      <c r="L1819" s="32"/>
      <c r="M1819" s="144" t="s">
        <v>1</v>
      </c>
      <c r="N1819" s="145" t="s">
        <v>42</v>
      </c>
      <c r="P1819" s="146">
        <f t="shared" ref="P1819:P1850" si="41">O1819*H1819</f>
        <v>0</v>
      </c>
      <c r="Q1819" s="146">
        <v>2.5999999999999998E-4</v>
      </c>
      <c r="R1819" s="146">
        <f t="shared" ref="R1819:R1850" si="42">Q1819*H1819</f>
        <v>1.7159999999999998E-2</v>
      </c>
      <c r="S1819" s="146">
        <v>0</v>
      </c>
      <c r="T1819" s="147">
        <f t="shared" ref="T1819:T1850" si="43">S1819*H1819</f>
        <v>0</v>
      </c>
      <c r="AR1819" s="148" t="s">
        <v>289</v>
      </c>
      <c r="AT1819" s="148" t="s">
        <v>187</v>
      </c>
      <c r="AU1819" s="148" t="s">
        <v>92</v>
      </c>
      <c r="AY1819" s="17" t="s">
        <v>185</v>
      </c>
      <c r="BE1819" s="149">
        <f t="shared" ref="BE1819:BE1850" si="44">IF(N1819="základní",J1819,0)</f>
        <v>0</v>
      </c>
      <c r="BF1819" s="149">
        <f t="shared" ref="BF1819:BF1850" si="45">IF(N1819="snížená",J1819,0)</f>
        <v>0</v>
      </c>
      <c r="BG1819" s="149">
        <f t="shared" ref="BG1819:BG1850" si="46">IF(N1819="zákl. přenesená",J1819,0)</f>
        <v>0</v>
      </c>
      <c r="BH1819" s="149">
        <f t="shared" ref="BH1819:BH1850" si="47">IF(N1819="sníž. přenesená",J1819,0)</f>
        <v>0</v>
      </c>
      <c r="BI1819" s="149">
        <f t="shared" ref="BI1819:BI1850" si="48">IF(N1819="nulová",J1819,0)</f>
        <v>0</v>
      </c>
      <c r="BJ1819" s="17" t="s">
        <v>92</v>
      </c>
      <c r="BK1819" s="149">
        <f t="shared" ref="BK1819:BK1850" si="49">ROUND(I1819*H1819,2)</f>
        <v>0</v>
      </c>
      <c r="BL1819" s="17" t="s">
        <v>289</v>
      </c>
      <c r="BM1819" s="148" t="s">
        <v>2515</v>
      </c>
    </row>
    <row r="1820" spans="2:65" s="1" customFormat="1" ht="33" customHeight="1">
      <c r="B1820" s="136"/>
      <c r="C1820" s="137" t="s">
        <v>2516</v>
      </c>
      <c r="D1820" s="137" t="s">
        <v>187</v>
      </c>
      <c r="E1820" s="138" t="s">
        <v>2517</v>
      </c>
      <c r="F1820" s="139" t="s">
        <v>2518</v>
      </c>
      <c r="G1820" s="140" t="s">
        <v>365</v>
      </c>
      <c r="H1820" s="141">
        <v>2</v>
      </c>
      <c r="I1820" s="142"/>
      <c r="J1820" s="143">
        <f t="shared" si="40"/>
        <v>0</v>
      </c>
      <c r="K1820" s="139" t="s">
        <v>1</v>
      </c>
      <c r="L1820" s="32"/>
      <c r="M1820" s="144" t="s">
        <v>1</v>
      </c>
      <c r="N1820" s="145" t="s">
        <v>42</v>
      </c>
      <c r="P1820" s="146">
        <f t="shared" si="41"/>
        <v>0</v>
      </c>
      <c r="Q1820" s="146">
        <v>2.5999999999999998E-4</v>
      </c>
      <c r="R1820" s="146">
        <f t="shared" si="42"/>
        <v>5.1999999999999995E-4</v>
      </c>
      <c r="S1820" s="146">
        <v>0</v>
      </c>
      <c r="T1820" s="147">
        <f t="shared" si="43"/>
        <v>0</v>
      </c>
      <c r="AR1820" s="148" t="s">
        <v>289</v>
      </c>
      <c r="AT1820" s="148" t="s">
        <v>187</v>
      </c>
      <c r="AU1820" s="148" t="s">
        <v>92</v>
      </c>
      <c r="AY1820" s="17" t="s">
        <v>185</v>
      </c>
      <c r="BE1820" s="149">
        <f t="shared" si="44"/>
        <v>0</v>
      </c>
      <c r="BF1820" s="149">
        <f t="shared" si="45"/>
        <v>0</v>
      </c>
      <c r="BG1820" s="149">
        <f t="shared" si="46"/>
        <v>0</v>
      </c>
      <c r="BH1820" s="149">
        <f t="shared" si="47"/>
        <v>0</v>
      </c>
      <c r="BI1820" s="149">
        <f t="shared" si="48"/>
        <v>0</v>
      </c>
      <c r="BJ1820" s="17" t="s">
        <v>92</v>
      </c>
      <c r="BK1820" s="149">
        <f t="shared" si="49"/>
        <v>0</v>
      </c>
      <c r="BL1820" s="17" t="s">
        <v>289</v>
      </c>
      <c r="BM1820" s="148" t="s">
        <v>2519</v>
      </c>
    </row>
    <row r="1821" spans="2:65" s="1" customFormat="1" ht="33" customHeight="1">
      <c r="B1821" s="136"/>
      <c r="C1821" s="137" t="s">
        <v>2520</v>
      </c>
      <c r="D1821" s="137" t="s">
        <v>187</v>
      </c>
      <c r="E1821" s="138" t="s">
        <v>2521</v>
      </c>
      <c r="F1821" s="139" t="s">
        <v>2522</v>
      </c>
      <c r="G1821" s="140" t="s">
        <v>365</v>
      </c>
      <c r="H1821" s="141">
        <v>1</v>
      </c>
      <c r="I1821" s="142"/>
      <c r="J1821" s="143">
        <f t="shared" si="40"/>
        <v>0</v>
      </c>
      <c r="K1821" s="139" t="s">
        <v>1</v>
      </c>
      <c r="L1821" s="32"/>
      <c r="M1821" s="144" t="s">
        <v>1</v>
      </c>
      <c r="N1821" s="145" t="s">
        <v>42</v>
      </c>
      <c r="P1821" s="146">
        <f t="shared" si="41"/>
        <v>0</v>
      </c>
      <c r="Q1821" s="146">
        <v>2.5999999999999998E-4</v>
      </c>
      <c r="R1821" s="146">
        <f t="shared" si="42"/>
        <v>2.5999999999999998E-4</v>
      </c>
      <c r="S1821" s="146">
        <v>0</v>
      </c>
      <c r="T1821" s="147">
        <f t="shared" si="43"/>
        <v>0</v>
      </c>
      <c r="AR1821" s="148" t="s">
        <v>289</v>
      </c>
      <c r="AT1821" s="148" t="s">
        <v>187</v>
      </c>
      <c r="AU1821" s="148" t="s">
        <v>92</v>
      </c>
      <c r="AY1821" s="17" t="s">
        <v>185</v>
      </c>
      <c r="BE1821" s="149">
        <f t="shared" si="44"/>
        <v>0</v>
      </c>
      <c r="BF1821" s="149">
        <f t="shared" si="45"/>
        <v>0</v>
      </c>
      <c r="BG1821" s="149">
        <f t="shared" si="46"/>
        <v>0</v>
      </c>
      <c r="BH1821" s="149">
        <f t="shared" si="47"/>
        <v>0</v>
      </c>
      <c r="BI1821" s="149">
        <f t="shared" si="48"/>
        <v>0</v>
      </c>
      <c r="BJ1821" s="17" t="s">
        <v>92</v>
      </c>
      <c r="BK1821" s="149">
        <f t="shared" si="49"/>
        <v>0</v>
      </c>
      <c r="BL1821" s="17" t="s">
        <v>289</v>
      </c>
      <c r="BM1821" s="148" t="s">
        <v>2523</v>
      </c>
    </row>
    <row r="1822" spans="2:65" s="1" customFormat="1" ht="44.25" customHeight="1">
      <c r="B1822" s="136"/>
      <c r="C1822" s="137" t="s">
        <v>2524</v>
      </c>
      <c r="D1822" s="137" t="s">
        <v>187</v>
      </c>
      <c r="E1822" s="138" t="s">
        <v>2525</v>
      </c>
      <c r="F1822" s="139" t="s">
        <v>2526</v>
      </c>
      <c r="G1822" s="140" t="s">
        <v>365</v>
      </c>
      <c r="H1822" s="141">
        <v>9</v>
      </c>
      <c r="I1822" s="142"/>
      <c r="J1822" s="143">
        <f t="shared" si="40"/>
        <v>0</v>
      </c>
      <c r="K1822" s="139" t="s">
        <v>1</v>
      </c>
      <c r="L1822" s="32"/>
      <c r="M1822" s="144" t="s">
        <v>1</v>
      </c>
      <c r="N1822" s="145" t="s">
        <v>42</v>
      </c>
      <c r="P1822" s="146">
        <f t="shared" si="41"/>
        <v>0</v>
      </c>
      <c r="Q1822" s="146">
        <v>2.5999999999999998E-4</v>
      </c>
      <c r="R1822" s="146">
        <f t="shared" si="42"/>
        <v>2.3399999999999996E-3</v>
      </c>
      <c r="S1822" s="146">
        <v>0</v>
      </c>
      <c r="T1822" s="147">
        <f t="shared" si="43"/>
        <v>0</v>
      </c>
      <c r="AR1822" s="148" t="s">
        <v>289</v>
      </c>
      <c r="AT1822" s="148" t="s">
        <v>187</v>
      </c>
      <c r="AU1822" s="148" t="s">
        <v>92</v>
      </c>
      <c r="AY1822" s="17" t="s">
        <v>185</v>
      </c>
      <c r="BE1822" s="149">
        <f t="shared" si="44"/>
        <v>0</v>
      </c>
      <c r="BF1822" s="149">
        <f t="shared" si="45"/>
        <v>0</v>
      </c>
      <c r="BG1822" s="149">
        <f t="shared" si="46"/>
        <v>0</v>
      </c>
      <c r="BH1822" s="149">
        <f t="shared" si="47"/>
        <v>0</v>
      </c>
      <c r="BI1822" s="149">
        <f t="shared" si="48"/>
        <v>0</v>
      </c>
      <c r="BJ1822" s="17" t="s">
        <v>92</v>
      </c>
      <c r="BK1822" s="149">
        <f t="shared" si="49"/>
        <v>0</v>
      </c>
      <c r="BL1822" s="17" t="s">
        <v>289</v>
      </c>
      <c r="BM1822" s="148" t="s">
        <v>2527</v>
      </c>
    </row>
    <row r="1823" spans="2:65" s="1" customFormat="1" ht="44.25" customHeight="1">
      <c r="B1823" s="136"/>
      <c r="C1823" s="137" t="s">
        <v>2528</v>
      </c>
      <c r="D1823" s="137" t="s">
        <v>187</v>
      </c>
      <c r="E1823" s="138" t="s">
        <v>2529</v>
      </c>
      <c r="F1823" s="139" t="s">
        <v>2530</v>
      </c>
      <c r="G1823" s="140" t="s">
        <v>365</v>
      </c>
      <c r="H1823" s="141">
        <v>4</v>
      </c>
      <c r="I1823" s="142"/>
      <c r="J1823" s="143">
        <f t="shared" si="40"/>
        <v>0</v>
      </c>
      <c r="K1823" s="139" t="s">
        <v>1</v>
      </c>
      <c r="L1823" s="32"/>
      <c r="M1823" s="144" t="s">
        <v>1</v>
      </c>
      <c r="N1823" s="145" t="s">
        <v>42</v>
      </c>
      <c r="P1823" s="146">
        <f t="shared" si="41"/>
        <v>0</v>
      </c>
      <c r="Q1823" s="146">
        <v>2.5999999999999998E-4</v>
      </c>
      <c r="R1823" s="146">
        <f t="shared" si="42"/>
        <v>1.0399999999999999E-3</v>
      </c>
      <c r="S1823" s="146">
        <v>0</v>
      </c>
      <c r="T1823" s="147">
        <f t="shared" si="43"/>
        <v>0</v>
      </c>
      <c r="AR1823" s="148" t="s">
        <v>289</v>
      </c>
      <c r="AT1823" s="148" t="s">
        <v>187</v>
      </c>
      <c r="AU1823" s="148" t="s">
        <v>92</v>
      </c>
      <c r="AY1823" s="17" t="s">
        <v>185</v>
      </c>
      <c r="BE1823" s="149">
        <f t="shared" si="44"/>
        <v>0</v>
      </c>
      <c r="BF1823" s="149">
        <f t="shared" si="45"/>
        <v>0</v>
      </c>
      <c r="BG1823" s="149">
        <f t="shared" si="46"/>
        <v>0</v>
      </c>
      <c r="BH1823" s="149">
        <f t="shared" si="47"/>
        <v>0</v>
      </c>
      <c r="BI1823" s="149">
        <f t="shared" si="48"/>
        <v>0</v>
      </c>
      <c r="BJ1823" s="17" t="s">
        <v>92</v>
      </c>
      <c r="BK1823" s="149">
        <f t="shared" si="49"/>
        <v>0</v>
      </c>
      <c r="BL1823" s="17" t="s">
        <v>289</v>
      </c>
      <c r="BM1823" s="148" t="s">
        <v>2531</v>
      </c>
    </row>
    <row r="1824" spans="2:65" s="1" customFormat="1" ht="44.25" customHeight="1">
      <c r="B1824" s="136"/>
      <c r="C1824" s="137" t="s">
        <v>2532</v>
      </c>
      <c r="D1824" s="137" t="s">
        <v>187</v>
      </c>
      <c r="E1824" s="138" t="s">
        <v>2533</v>
      </c>
      <c r="F1824" s="139" t="s">
        <v>2534</v>
      </c>
      <c r="G1824" s="140" t="s">
        <v>365</v>
      </c>
      <c r="H1824" s="141">
        <v>1</v>
      </c>
      <c r="I1824" s="142"/>
      <c r="J1824" s="143">
        <f t="shared" si="40"/>
        <v>0</v>
      </c>
      <c r="K1824" s="139" t="s">
        <v>1</v>
      </c>
      <c r="L1824" s="32"/>
      <c r="M1824" s="144" t="s">
        <v>1</v>
      </c>
      <c r="N1824" s="145" t="s">
        <v>42</v>
      </c>
      <c r="P1824" s="146">
        <f t="shared" si="41"/>
        <v>0</v>
      </c>
      <c r="Q1824" s="146">
        <v>2.5999999999999998E-4</v>
      </c>
      <c r="R1824" s="146">
        <f t="shared" si="42"/>
        <v>2.5999999999999998E-4</v>
      </c>
      <c r="S1824" s="146">
        <v>0</v>
      </c>
      <c r="T1824" s="147">
        <f t="shared" si="43"/>
        <v>0</v>
      </c>
      <c r="AR1824" s="148" t="s">
        <v>289</v>
      </c>
      <c r="AT1824" s="148" t="s">
        <v>187</v>
      </c>
      <c r="AU1824" s="148" t="s">
        <v>92</v>
      </c>
      <c r="AY1824" s="17" t="s">
        <v>185</v>
      </c>
      <c r="BE1824" s="149">
        <f t="shared" si="44"/>
        <v>0</v>
      </c>
      <c r="BF1824" s="149">
        <f t="shared" si="45"/>
        <v>0</v>
      </c>
      <c r="BG1824" s="149">
        <f t="shared" si="46"/>
        <v>0</v>
      </c>
      <c r="BH1824" s="149">
        <f t="shared" si="47"/>
        <v>0</v>
      </c>
      <c r="BI1824" s="149">
        <f t="shared" si="48"/>
        <v>0</v>
      </c>
      <c r="BJ1824" s="17" t="s">
        <v>92</v>
      </c>
      <c r="BK1824" s="149">
        <f t="shared" si="49"/>
        <v>0</v>
      </c>
      <c r="BL1824" s="17" t="s">
        <v>289</v>
      </c>
      <c r="BM1824" s="148" t="s">
        <v>2535</v>
      </c>
    </row>
    <row r="1825" spans="2:65" s="1" customFormat="1" ht="37.9" customHeight="1">
      <c r="B1825" s="136"/>
      <c r="C1825" s="137" t="s">
        <v>2536</v>
      </c>
      <c r="D1825" s="137" t="s">
        <v>187</v>
      </c>
      <c r="E1825" s="138" t="s">
        <v>2537</v>
      </c>
      <c r="F1825" s="139" t="s">
        <v>2538</v>
      </c>
      <c r="G1825" s="140" t="s">
        <v>365</v>
      </c>
      <c r="H1825" s="141">
        <v>1</v>
      </c>
      <c r="I1825" s="142"/>
      <c r="J1825" s="143">
        <f t="shared" si="40"/>
        <v>0</v>
      </c>
      <c r="K1825" s="139" t="s">
        <v>1</v>
      </c>
      <c r="L1825" s="32"/>
      <c r="M1825" s="144" t="s">
        <v>1</v>
      </c>
      <c r="N1825" s="145" t="s">
        <v>42</v>
      </c>
      <c r="P1825" s="146">
        <f t="shared" si="41"/>
        <v>0</v>
      </c>
      <c r="Q1825" s="146">
        <v>2.5999999999999998E-4</v>
      </c>
      <c r="R1825" s="146">
        <f t="shared" si="42"/>
        <v>2.5999999999999998E-4</v>
      </c>
      <c r="S1825" s="146">
        <v>0</v>
      </c>
      <c r="T1825" s="147">
        <f t="shared" si="43"/>
        <v>0</v>
      </c>
      <c r="AR1825" s="148" t="s">
        <v>289</v>
      </c>
      <c r="AT1825" s="148" t="s">
        <v>187</v>
      </c>
      <c r="AU1825" s="148" t="s">
        <v>92</v>
      </c>
      <c r="AY1825" s="17" t="s">
        <v>185</v>
      </c>
      <c r="BE1825" s="149">
        <f t="shared" si="44"/>
        <v>0</v>
      </c>
      <c r="BF1825" s="149">
        <f t="shared" si="45"/>
        <v>0</v>
      </c>
      <c r="BG1825" s="149">
        <f t="shared" si="46"/>
        <v>0</v>
      </c>
      <c r="BH1825" s="149">
        <f t="shared" si="47"/>
        <v>0</v>
      </c>
      <c r="BI1825" s="149">
        <f t="shared" si="48"/>
        <v>0</v>
      </c>
      <c r="BJ1825" s="17" t="s">
        <v>92</v>
      </c>
      <c r="BK1825" s="149">
        <f t="shared" si="49"/>
        <v>0</v>
      </c>
      <c r="BL1825" s="17" t="s">
        <v>289</v>
      </c>
      <c r="BM1825" s="148" t="s">
        <v>2539</v>
      </c>
    </row>
    <row r="1826" spans="2:65" s="1" customFormat="1" ht="24.2" customHeight="1">
      <c r="B1826" s="136"/>
      <c r="C1826" s="137" t="s">
        <v>2540</v>
      </c>
      <c r="D1826" s="137" t="s">
        <v>187</v>
      </c>
      <c r="E1826" s="138" t="s">
        <v>2541</v>
      </c>
      <c r="F1826" s="139" t="s">
        <v>2542</v>
      </c>
      <c r="G1826" s="140" t="s">
        <v>365</v>
      </c>
      <c r="H1826" s="141">
        <v>3</v>
      </c>
      <c r="I1826" s="142"/>
      <c r="J1826" s="143">
        <f t="shared" si="40"/>
        <v>0</v>
      </c>
      <c r="K1826" s="139" t="s">
        <v>1</v>
      </c>
      <c r="L1826" s="32"/>
      <c r="M1826" s="144" t="s">
        <v>1</v>
      </c>
      <c r="N1826" s="145" t="s">
        <v>42</v>
      </c>
      <c r="P1826" s="146">
        <f t="shared" si="41"/>
        <v>0</v>
      </c>
      <c r="Q1826" s="146">
        <v>2.5999999999999998E-4</v>
      </c>
      <c r="R1826" s="146">
        <f t="shared" si="42"/>
        <v>7.7999999999999988E-4</v>
      </c>
      <c r="S1826" s="146">
        <v>0</v>
      </c>
      <c r="T1826" s="147">
        <f t="shared" si="43"/>
        <v>0</v>
      </c>
      <c r="AR1826" s="148" t="s">
        <v>289</v>
      </c>
      <c r="AT1826" s="148" t="s">
        <v>187</v>
      </c>
      <c r="AU1826" s="148" t="s">
        <v>92</v>
      </c>
      <c r="AY1826" s="17" t="s">
        <v>185</v>
      </c>
      <c r="BE1826" s="149">
        <f t="shared" si="44"/>
        <v>0</v>
      </c>
      <c r="BF1826" s="149">
        <f t="shared" si="45"/>
        <v>0</v>
      </c>
      <c r="BG1826" s="149">
        <f t="shared" si="46"/>
        <v>0</v>
      </c>
      <c r="BH1826" s="149">
        <f t="shared" si="47"/>
        <v>0</v>
      </c>
      <c r="BI1826" s="149">
        <f t="shared" si="48"/>
        <v>0</v>
      </c>
      <c r="BJ1826" s="17" t="s">
        <v>92</v>
      </c>
      <c r="BK1826" s="149">
        <f t="shared" si="49"/>
        <v>0</v>
      </c>
      <c r="BL1826" s="17" t="s">
        <v>289</v>
      </c>
      <c r="BM1826" s="148" t="s">
        <v>2543</v>
      </c>
    </row>
    <row r="1827" spans="2:65" s="1" customFormat="1" ht="24.2" customHeight="1">
      <c r="B1827" s="136"/>
      <c r="C1827" s="137" t="s">
        <v>2544</v>
      </c>
      <c r="D1827" s="137" t="s">
        <v>187</v>
      </c>
      <c r="E1827" s="138" t="s">
        <v>2545</v>
      </c>
      <c r="F1827" s="139" t="s">
        <v>2546</v>
      </c>
      <c r="G1827" s="140" t="s">
        <v>365</v>
      </c>
      <c r="H1827" s="141">
        <v>1</v>
      </c>
      <c r="I1827" s="142"/>
      <c r="J1827" s="143">
        <f t="shared" si="40"/>
        <v>0</v>
      </c>
      <c r="K1827" s="139" t="s">
        <v>1</v>
      </c>
      <c r="L1827" s="32"/>
      <c r="M1827" s="144" t="s">
        <v>1</v>
      </c>
      <c r="N1827" s="145" t="s">
        <v>42</v>
      </c>
      <c r="P1827" s="146">
        <f t="shared" si="41"/>
        <v>0</v>
      </c>
      <c r="Q1827" s="146">
        <v>0</v>
      </c>
      <c r="R1827" s="146">
        <f t="shared" si="42"/>
        <v>0</v>
      </c>
      <c r="S1827" s="146">
        <v>0</v>
      </c>
      <c r="T1827" s="147">
        <f t="shared" si="43"/>
        <v>0</v>
      </c>
      <c r="AR1827" s="148" t="s">
        <v>289</v>
      </c>
      <c r="AT1827" s="148" t="s">
        <v>187</v>
      </c>
      <c r="AU1827" s="148" t="s">
        <v>92</v>
      </c>
      <c r="AY1827" s="17" t="s">
        <v>185</v>
      </c>
      <c r="BE1827" s="149">
        <f t="shared" si="44"/>
        <v>0</v>
      </c>
      <c r="BF1827" s="149">
        <f t="shared" si="45"/>
        <v>0</v>
      </c>
      <c r="BG1827" s="149">
        <f t="shared" si="46"/>
        <v>0</v>
      </c>
      <c r="BH1827" s="149">
        <f t="shared" si="47"/>
        <v>0</v>
      </c>
      <c r="BI1827" s="149">
        <f t="shared" si="48"/>
        <v>0</v>
      </c>
      <c r="BJ1827" s="17" t="s">
        <v>92</v>
      </c>
      <c r="BK1827" s="149">
        <f t="shared" si="49"/>
        <v>0</v>
      </c>
      <c r="BL1827" s="17" t="s">
        <v>289</v>
      </c>
      <c r="BM1827" s="148" t="s">
        <v>2547</v>
      </c>
    </row>
    <row r="1828" spans="2:65" s="1" customFormat="1" ht="24.2" customHeight="1">
      <c r="B1828" s="136"/>
      <c r="C1828" s="137" t="s">
        <v>2548</v>
      </c>
      <c r="D1828" s="137" t="s">
        <v>187</v>
      </c>
      <c r="E1828" s="138" t="s">
        <v>2549</v>
      </c>
      <c r="F1828" s="139" t="s">
        <v>2550</v>
      </c>
      <c r="G1828" s="140" t="s">
        <v>365</v>
      </c>
      <c r="H1828" s="141">
        <v>1</v>
      </c>
      <c r="I1828" s="142"/>
      <c r="J1828" s="143">
        <f t="shared" si="40"/>
        <v>0</v>
      </c>
      <c r="K1828" s="139" t="s">
        <v>1</v>
      </c>
      <c r="L1828" s="32"/>
      <c r="M1828" s="144" t="s">
        <v>1</v>
      </c>
      <c r="N1828" s="145" t="s">
        <v>42</v>
      </c>
      <c r="P1828" s="146">
        <f t="shared" si="41"/>
        <v>0</v>
      </c>
      <c r="Q1828" s="146">
        <v>0</v>
      </c>
      <c r="R1828" s="146">
        <f t="shared" si="42"/>
        <v>0</v>
      </c>
      <c r="S1828" s="146">
        <v>0</v>
      </c>
      <c r="T1828" s="147">
        <f t="shared" si="43"/>
        <v>0</v>
      </c>
      <c r="AR1828" s="148" t="s">
        <v>289</v>
      </c>
      <c r="AT1828" s="148" t="s">
        <v>187</v>
      </c>
      <c r="AU1828" s="148" t="s">
        <v>92</v>
      </c>
      <c r="AY1828" s="17" t="s">
        <v>185</v>
      </c>
      <c r="BE1828" s="149">
        <f t="shared" si="44"/>
        <v>0</v>
      </c>
      <c r="BF1828" s="149">
        <f t="shared" si="45"/>
        <v>0</v>
      </c>
      <c r="BG1828" s="149">
        <f t="shared" si="46"/>
        <v>0</v>
      </c>
      <c r="BH1828" s="149">
        <f t="shared" si="47"/>
        <v>0</v>
      </c>
      <c r="BI1828" s="149">
        <f t="shared" si="48"/>
        <v>0</v>
      </c>
      <c r="BJ1828" s="17" t="s">
        <v>92</v>
      </c>
      <c r="BK1828" s="149">
        <f t="shared" si="49"/>
        <v>0</v>
      </c>
      <c r="BL1828" s="17" t="s">
        <v>289</v>
      </c>
      <c r="BM1828" s="148" t="s">
        <v>2551</v>
      </c>
    </row>
    <row r="1829" spans="2:65" s="1" customFormat="1" ht="37.9" customHeight="1">
      <c r="B1829" s="136"/>
      <c r="C1829" s="137" t="s">
        <v>2552</v>
      </c>
      <c r="D1829" s="137" t="s">
        <v>187</v>
      </c>
      <c r="E1829" s="138" t="s">
        <v>2553</v>
      </c>
      <c r="F1829" s="139" t="s">
        <v>2554</v>
      </c>
      <c r="G1829" s="140" t="s">
        <v>365</v>
      </c>
      <c r="H1829" s="141">
        <v>1</v>
      </c>
      <c r="I1829" s="142"/>
      <c r="J1829" s="143">
        <f t="shared" si="40"/>
        <v>0</v>
      </c>
      <c r="K1829" s="139" t="s">
        <v>1</v>
      </c>
      <c r="L1829" s="32"/>
      <c r="M1829" s="144" t="s">
        <v>1</v>
      </c>
      <c r="N1829" s="145" t="s">
        <v>42</v>
      </c>
      <c r="P1829" s="146">
        <f t="shared" si="41"/>
        <v>0</v>
      </c>
      <c r="Q1829" s="146">
        <v>0</v>
      </c>
      <c r="R1829" s="146">
        <f t="shared" si="42"/>
        <v>0</v>
      </c>
      <c r="S1829" s="146">
        <v>0</v>
      </c>
      <c r="T1829" s="147">
        <f t="shared" si="43"/>
        <v>0</v>
      </c>
      <c r="AR1829" s="148" t="s">
        <v>289</v>
      </c>
      <c r="AT1829" s="148" t="s">
        <v>187</v>
      </c>
      <c r="AU1829" s="148" t="s">
        <v>92</v>
      </c>
      <c r="AY1829" s="17" t="s">
        <v>185</v>
      </c>
      <c r="BE1829" s="149">
        <f t="shared" si="44"/>
        <v>0</v>
      </c>
      <c r="BF1829" s="149">
        <f t="shared" si="45"/>
        <v>0</v>
      </c>
      <c r="BG1829" s="149">
        <f t="shared" si="46"/>
        <v>0</v>
      </c>
      <c r="BH1829" s="149">
        <f t="shared" si="47"/>
        <v>0</v>
      </c>
      <c r="BI1829" s="149">
        <f t="shared" si="48"/>
        <v>0</v>
      </c>
      <c r="BJ1829" s="17" t="s">
        <v>92</v>
      </c>
      <c r="BK1829" s="149">
        <f t="shared" si="49"/>
        <v>0</v>
      </c>
      <c r="BL1829" s="17" t="s">
        <v>289</v>
      </c>
      <c r="BM1829" s="148" t="s">
        <v>2555</v>
      </c>
    </row>
    <row r="1830" spans="2:65" s="1" customFormat="1" ht="37.9" customHeight="1">
      <c r="B1830" s="136"/>
      <c r="C1830" s="137" t="s">
        <v>2556</v>
      </c>
      <c r="D1830" s="137" t="s">
        <v>187</v>
      </c>
      <c r="E1830" s="138" t="s">
        <v>2557</v>
      </c>
      <c r="F1830" s="139" t="s">
        <v>2558</v>
      </c>
      <c r="G1830" s="140" t="s">
        <v>365</v>
      </c>
      <c r="H1830" s="141">
        <v>1</v>
      </c>
      <c r="I1830" s="142"/>
      <c r="J1830" s="143">
        <f t="shared" si="40"/>
        <v>0</v>
      </c>
      <c r="K1830" s="139" t="s">
        <v>1</v>
      </c>
      <c r="L1830" s="32"/>
      <c r="M1830" s="144" t="s">
        <v>1</v>
      </c>
      <c r="N1830" s="145" t="s">
        <v>42</v>
      </c>
      <c r="P1830" s="146">
        <f t="shared" si="41"/>
        <v>0</v>
      </c>
      <c r="Q1830" s="146">
        <v>0</v>
      </c>
      <c r="R1830" s="146">
        <f t="shared" si="42"/>
        <v>0</v>
      </c>
      <c r="S1830" s="146">
        <v>0</v>
      </c>
      <c r="T1830" s="147">
        <f t="shared" si="43"/>
        <v>0</v>
      </c>
      <c r="AR1830" s="148" t="s">
        <v>289</v>
      </c>
      <c r="AT1830" s="148" t="s">
        <v>187</v>
      </c>
      <c r="AU1830" s="148" t="s">
        <v>92</v>
      </c>
      <c r="AY1830" s="17" t="s">
        <v>185</v>
      </c>
      <c r="BE1830" s="149">
        <f t="shared" si="44"/>
        <v>0</v>
      </c>
      <c r="BF1830" s="149">
        <f t="shared" si="45"/>
        <v>0</v>
      </c>
      <c r="BG1830" s="149">
        <f t="shared" si="46"/>
        <v>0</v>
      </c>
      <c r="BH1830" s="149">
        <f t="shared" si="47"/>
        <v>0</v>
      </c>
      <c r="BI1830" s="149">
        <f t="shared" si="48"/>
        <v>0</v>
      </c>
      <c r="BJ1830" s="17" t="s">
        <v>92</v>
      </c>
      <c r="BK1830" s="149">
        <f t="shared" si="49"/>
        <v>0</v>
      </c>
      <c r="BL1830" s="17" t="s">
        <v>289</v>
      </c>
      <c r="BM1830" s="148" t="s">
        <v>2559</v>
      </c>
    </row>
    <row r="1831" spans="2:65" s="1" customFormat="1" ht="37.9" customHeight="1">
      <c r="B1831" s="136"/>
      <c r="C1831" s="137" t="s">
        <v>2560</v>
      </c>
      <c r="D1831" s="137" t="s">
        <v>187</v>
      </c>
      <c r="E1831" s="138" t="s">
        <v>2561</v>
      </c>
      <c r="F1831" s="139" t="s">
        <v>2562</v>
      </c>
      <c r="G1831" s="140" t="s">
        <v>365</v>
      </c>
      <c r="H1831" s="141">
        <v>1</v>
      </c>
      <c r="I1831" s="142"/>
      <c r="J1831" s="143">
        <f t="shared" si="40"/>
        <v>0</v>
      </c>
      <c r="K1831" s="139" t="s">
        <v>1</v>
      </c>
      <c r="L1831" s="32"/>
      <c r="M1831" s="144" t="s">
        <v>1</v>
      </c>
      <c r="N1831" s="145" t="s">
        <v>42</v>
      </c>
      <c r="P1831" s="146">
        <f t="shared" si="41"/>
        <v>0</v>
      </c>
      <c r="Q1831" s="146">
        <v>0</v>
      </c>
      <c r="R1831" s="146">
        <f t="shared" si="42"/>
        <v>0</v>
      </c>
      <c r="S1831" s="146">
        <v>0</v>
      </c>
      <c r="T1831" s="147">
        <f t="shared" si="43"/>
        <v>0</v>
      </c>
      <c r="AR1831" s="148" t="s">
        <v>289</v>
      </c>
      <c r="AT1831" s="148" t="s">
        <v>187</v>
      </c>
      <c r="AU1831" s="148" t="s">
        <v>92</v>
      </c>
      <c r="AY1831" s="17" t="s">
        <v>185</v>
      </c>
      <c r="BE1831" s="149">
        <f t="shared" si="44"/>
        <v>0</v>
      </c>
      <c r="BF1831" s="149">
        <f t="shared" si="45"/>
        <v>0</v>
      </c>
      <c r="BG1831" s="149">
        <f t="shared" si="46"/>
        <v>0</v>
      </c>
      <c r="BH1831" s="149">
        <f t="shared" si="47"/>
        <v>0</v>
      </c>
      <c r="BI1831" s="149">
        <f t="shared" si="48"/>
        <v>0</v>
      </c>
      <c r="BJ1831" s="17" t="s">
        <v>92</v>
      </c>
      <c r="BK1831" s="149">
        <f t="shared" si="49"/>
        <v>0</v>
      </c>
      <c r="BL1831" s="17" t="s">
        <v>289</v>
      </c>
      <c r="BM1831" s="148" t="s">
        <v>2563</v>
      </c>
    </row>
    <row r="1832" spans="2:65" s="1" customFormat="1" ht="37.9" customHeight="1">
      <c r="B1832" s="136"/>
      <c r="C1832" s="137" t="s">
        <v>2564</v>
      </c>
      <c r="D1832" s="137" t="s">
        <v>187</v>
      </c>
      <c r="E1832" s="138" t="s">
        <v>2565</v>
      </c>
      <c r="F1832" s="139" t="s">
        <v>2566</v>
      </c>
      <c r="G1832" s="140" t="s">
        <v>365</v>
      </c>
      <c r="H1832" s="141">
        <v>1</v>
      </c>
      <c r="I1832" s="142"/>
      <c r="J1832" s="143">
        <f t="shared" si="40"/>
        <v>0</v>
      </c>
      <c r="K1832" s="139" t="s">
        <v>1</v>
      </c>
      <c r="L1832" s="32"/>
      <c r="M1832" s="144" t="s">
        <v>1</v>
      </c>
      <c r="N1832" s="145" t="s">
        <v>42</v>
      </c>
      <c r="P1832" s="146">
        <f t="shared" si="41"/>
        <v>0</v>
      </c>
      <c r="Q1832" s="146">
        <v>0</v>
      </c>
      <c r="R1832" s="146">
        <f t="shared" si="42"/>
        <v>0</v>
      </c>
      <c r="S1832" s="146">
        <v>0</v>
      </c>
      <c r="T1832" s="147">
        <f t="shared" si="43"/>
        <v>0</v>
      </c>
      <c r="AR1832" s="148" t="s">
        <v>289</v>
      </c>
      <c r="AT1832" s="148" t="s">
        <v>187</v>
      </c>
      <c r="AU1832" s="148" t="s">
        <v>92</v>
      </c>
      <c r="AY1832" s="17" t="s">
        <v>185</v>
      </c>
      <c r="BE1832" s="149">
        <f t="shared" si="44"/>
        <v>0</v>
      </c>
      <c r="BF1832" s="149">
        <f t="shared" si="45"/>
        <v>0</v>
      </c>
      <c r="BG1832" s="149">
        <f t="shared" si="46"/>
        <v>0</v>
      </c>
      <c r="BH1832" s="149">
        <f t="shared" si="47"/>
        <v>0</v>
      </c>
      <c r="BI1832" s="149">
        <f t="shared" si="48"/>
        <v>0</v>
      </c>
      <c r="BJ1832" s="17" t="s">
        <v>92</v>
      </c>
      <c r="BK1832" s="149">
        <f t="shared" si="49"/>
        <v>0</v>
      </c>
      <c r="BL1832" s="17" t="s">
        <v>289</v>
      </c>
      <c r="BM1832" s="148" t="s">
        <v>2567</v>
      </c>
    </row>
    <row r="1833" spans="2:65" s="1" customFormat="1" ht="33" customHeight="1">
      <c r="B1833" s="136"/>
      <c r="C1833" s="137" t="s">
        <v>2568</v>
      </c>
      <c r="D1833" s="137" t="s">
        <v>187</v>
      </c>
      <c r="E1833" s="138" t="s">
        <v>2569</v>
      </c>
      <c r="F1833" s="139" t="s">
        <v>2570</v>
      </c>
      <c r="G1833" s="140" t="s">
        <v>365</v>
      </c>
      <c r="H1833" s="141">
        <v>1</v>
      </c>
      <c r="I1833" s="142"/>
      <c r="J1833" s="143">
        <f t="shared" si="40"/>
        <v>0</v>
      </c>
      <c r="K1833" s="139" t="s">
        <v>1</v>
      </c>
      <c r="L1833" s="32"/>
      <c r="M1833" s="144" t="s">
        <v>1</v>
      </c>
      <c r="N1833" s="145" t="s">
        <v>42</v>
      </c>
      <c r="P1833" s="146">
        <f t="shared" si="41"/>
        <v>0</v>
      </c>
      <c r="Q1833" s="146">
        <v>0</v>
      </c>
      <c r="R1833" s="146">
        <f t="shared" si="42"/>
        <v>0</v>
      </c>
      <c r="S1833" s="146">
        <v>0</v>
      </c>
      <c r="T1833" s="147">
        <f t="shared" si="43"/>
        <v>0</v>
      </c>
      <c r="AR1833" s="148" t="s">
        <v>289</v>
      </c>
      <c r="AT1833" s="148" t="s">
        <v>187</v>
      </c>
      <c r="AU1833" s="148" t="s">
        <v>92</v>
      </c>
      <c r="AY1833" s="17" t="s">
        <v>185</v>
      </c>
      <c r="BE1833" s="149">
        <f t="shared" si="44"/>
        <v>0</v>
      </c>
      <c r="BF1833" s="149">
        <f t="shared" si="45"/>
        <v>0</v>
      </c>
      <c r="BG1833" s="149">
        <f t="shared" si="46"/>
        <v>0</v>
      </c>
      <c r="BH1833" s="149">
        <f t="shared" si="47"/>
        <v>0</v>
      </c>
      <c r="BI1833" s="149">
        <f t="shared" si="48"/>
        <v>0</v>
      </c>
      <c r="BJ1833" s="17" t="s">
        <v>92</v>
      </c>
      <c r="BK1833" s="149">
        <f t="shared" si="49"/>
        <v>0</v>
      </c>
      <c r="BL1833" s="17" t="s">
        <v>289</v>
      </c>
      <c r="BM1833" s="148" t="s">
        <v>2571</v>
      </c>
    </row>
    <row r="1834" spans="2:65" s="1" customFormat="1" ht="33" customHeight="1">
      <c r="B1834" s="136"/>
      <c r="C1834" s="137" t="s">
        <v>2572</v>
      </c>
      <c r="D1834" s="137" t="s">
        <v>187</v>
      </c>
      <c r="E1834" s="138" t="s">
        <v>2573</v>
      </c>
      <c r="F1834" s="139" t="s">
        <v>2574</v>
      </c>
      <c r="G1834" s="140" t="s">
        <v>365</v>
      </c>
      <c r="H1834" s="141">
        <v>1</v>
      </c>
      <c r="I1834" s="142"/>
      <c r="J1834" s="143">
        <f t="shared" si="40"/>
        <v>0</v>
      </c>
      <c r="K1834" s="139" t="s">
        <v>1</v>
      </c>
      <c r="L1834" s="32"/>
      <c r="M1834" s="144" t="s">
        <v>1</v>
      </c>
      <c r="N1834" s="145" t="s">
        <v>42</v>
      </c>
      <c r="P1834" s="146">
        <f t="shared" si="41"/>
        <v>0</v>
      </c>
      <c r="Q1834" s="146">
        <v>0</v>
      </c>
      <c r="R1834" s="146">
        <f t="shared" si="42"/>
        <v>0</v>
      </c>
      <c r="S1834" s="146">
        <v>0</v>
      </c>
      <c r="T1834" s="147">
        <f t="shared" si="43"/>
        <v>0</v>
      </c>
      <c r="AR1834" s="148" t="s">
        <v>289</v>
      </c>
      <c r="AT1834" s="148" t="s">
        <v>187</v>
      </c>
      <c r="AU1834" s="148" t="s">
        <v>92</v>
      </c>
      <c r="AY1834" s="17" t="s">
        <v>185</v>
      </c>
      <c r="BE1834" s="149">
        <f t="shared" si="44"/>
        <v>0</v>
      </c>
      <c r="BF1834" s="149">
        <f t="shared" si="45"/>
        <v>0</v>
      </c>
      <c r="BG1834" s="149">
        <f t="shared" si="46"/>
        <v>0</v>
      </c>
      <c r="BH1834" s="149">
        <f t="shared" si="47"/>
        <v>0</v>
      </c>
      <c r="BI1834" s="149">
        <f t="shared" si="48"/>
        <v>0</v>
      </c>
      <c r="BJ1834" s="17" t="s">
        <v>92</v>
      </c>
      <c r="BK1834" s="149">
        <f t="shared" si="49"/>
        <v>0</v>
      </c>
      <c r="BL1834" s="17" t="s">
        <v>289</v>
      </c>
      <c r="BM1834" s="148" t="s">
        <v>2575</v>
      </c>
    </row>
    <row r="1835" spans="2:65" s="1" customFormat="1" ht="33" customHeight="1">
      <c r="B1835" s="136"/>
      <c r="C1835" s="137" t="s">
        <v>2576</v>
      </c>
      <c r="D1835" s="137" t="s">
        <v>187</v>
      </c>
      <c r="E1835" s="138" t="s">
        <v>2577</v>
      </c>
      <c r="F1835" s="139" t="s">
        <v>2578</v>
      </c>
      <c r="G1835" s="140" t="s">
        <v>365</v>
      </c>
      <c r="H1835" s="141">
        <v>1</v>
      </c>
      <c r="I1835" s="142"/>
      <c r="J1835" s="143">
        <f t="shared" si="40"/>
        <v>0</v>
      </c>
      <c r="K1835" s="139" t="s">
        <v>1</v>
      </c>
      <c r="L1835" s="32"/>
      <c r="M1835" s="144" t="s">
        <v>1</v>
      </c>
      <c r="N1835" s="145" t="s">
        <v>42</v>
      </c>
      <c r="P1835" s="146">
        <f t="shared" si="41"/>
        <v>0</v>
      </c>
      <c r="Q1835" s="146">
        <v>0</v>
      </c>
      <c r="R1835" s="146">
        <f t="shared" si="42"/>
        <v>0</v>
      </c>
      <c r="S1835" s="146">
        <v>0</v>
      </c>
      <c r="T1835" s="147">
        <f t="shared" si="43"/>
        <v>0</v>
      </c>
      <c r="AR1835" s="148" t="s">
        <v>289</v>
      </c>
      <c r="AT1835" s="148" t="s">
        <v>187</v>
      </c>
      <c r="AU1835" s="148" t="s">
        <v>92</v>
      </c>
      <c r="AY1835" s="17" t="s">
        <v>185</v>
      </c>
      <c r="BE1835" s="149">
        <f t="shared" si="44"/>
        <v>0</v>
      </c>
      <c r="BF1835" s="149">
        <f t="shared" si="45"/>
        <v>0</v>
      </c>
      <c r="BG1835" s="149">
        <f t="shared" si="46"/>
        <v>0</v>
      </c>
      <c r="BH1835" s="149">
        <f t="shared" si="47"/>
        <v>0</v>
      </c>
      <c r="BI1835" s="149">
        <f t="shared" si="48"/>
        <v>0</v>
      </c>
      <c r="BJ1835" s="17" t="s">
        <v>92</v>
      </c>
      <c r="BK1835" s="149">
        <f t="shared" si="49"/>
        <v>0</v>
      </c>
      <c r="BL1835" s="17" t="s">
        <v>289</v>
      </c>
      <c r="BM1835" s="148" t="s">
        <v>2579</v>
      </c>
    </row>
    <row r="1836" spans="2:65" s="1" customFormat="1" ht="33" customHeight="1">
      <c r="B1836" s="136"/>
      <c r="C1836" s="137" t="s">
        <v>2580</v>
      </c>
      <c r="D1836" s="137" t="s">
        <v>187</v>
      </c>
      <c r="E1836" s="138" t="s">
        <v>2581</v>
      </c>
      <c r="F1836" s="139" t="s">
        <v>2582</v>
      </c>
      <c r="G1836" s="140" t="s">
        <v>365</v>
      </c>
      <c r="H1836" s="141">
        <v>1</v>
      </c>
      <c r="I1836" s="142"/>
      <c r="J1836" s="143">
        <f t="shared" si="40"/>
        <v>0</v>
      </c>
      <c r="K1836" s="139" t="s">
        <v>1</v>
      </c>
      <c r="L1836" s="32"/>
      <c r="M1836" s="144" t="s">
        <v>1</v>
      </c>
      <c r="N1836" s="145" t="s">
        <v>42</v>
      </c>
      <c r="P1836" s="146">
        <f t="shared" si="41"/>
        <v>0</v>
      </c>
      <c r="Q1836" s="146">
        <v>0</v>
      </c>
      <c r="R1836" s="146">
        <f t="shared" si="42"/>
        <v>0</v>
      </c>
      <c r="S1836" s="146">
        <v>0</v>
      </c>
      <c r="T1836" s="147">
        <f t="shared" si="43"/>
        <v>0</v>
      </c>
      <c r="AR1836" s="148" t="s">
        <v>289</v>
      </c>
      <c r="AT1836" s="148" t="s">
        <v>187</v>
      </c>
      <c r="AU1836" s="148" t="s">
        <v>92</v>
      </c>
      <c r="AY1836" s="17" t="s">
        <v>185</v>
      </c>
      <c r="BE1836" s="149">
        <f t="shared" si="44"/>
        <v>0</v>
      </c>
      <c r="BF1836" s="149">
        <f t="shared" si="45"/>
        <v>0</v>
      </c>
      <c r="BG1836" s="149">
        <f t="shared" si="46"/>
        <v>0</v>
      </c>
      <c r="BH1836" s="149">
        <f t="shared" si="47"/>
        <v>0</v>
      </c>
      <c r="BI1836" s="149">
        <f t="shared" si="48"/>
        <v>0</v>
      </c>
      <c r="BJ1836" s="17" t="s">
        <v>92</v>
      </c>
      <c r="BK1836" s="149">
        <f t="shared" si="49"/>
        <v>0</v>
      </c>
      <c r="BL1836" s="17" t="s">
        <v>289</v>
      </c>
      <c r="BM1836" s="148" t="s">
        <v>2583</v>
      </c>
    </row>
    <row r="1837" spans="2:65" s="1" customFormat="1" ht="33" customHeight="1">
      <c r="B1837" s="136"/>
      <c r="C1837" s="137" t="s">
        <v>2584</v>
      </c>
      <c r="D1837" s="137" t="s">
        <v>187</v>
      </c>
      <c r="E1837" s="138" t="s">
        <v>2585</v>
      </c>
      <c r="F1837" s="139" t="s">
        <v>2586</v>
      </c>
      <c r="G1837" s="140" t="s">
        <v>365</v>
      </c>
      <c r="H1837" s="141">
        <v>1</v>
      </c>
      <c r="I1837" s="142"/>
      <c r="J1837" s="143">
        <f t="shared" si="40"/>
        <v>0</v>
      </c>
      <c r="K1837" s="139" t="s">
        <v>1</v>
      </c>
      <c r="L1837" s="32"/>
      <c r="M1837" s="144" t="s">
        <v>1</v>
      </c>
      <c r="N1837" s="145" t="s">
        <v>42</v>
      </c>
      <c r="P1837" s="146">
        <f t="shared" si="41"/>
        <v>0</v>
      </c>
      <c r="Q1837" s="146">
        <v>0</v>
      </c>
      <c r="R1837" s="146">
        <f t="shared" si="42"/>
        <v>0</v>
      </c>
      <c r="S1837" s="146">
        <v>0</v>
      </c>
      <c r="T1837" s="147">
        <f t="shared" si="43"/>
        <v>0</v>
      </c>
      <c r="AR1837" s="148" t="s">
        <v>289</v>
      </c>
      <c r="AT1837" s="148" t="s">
        <v>187</v>
      </c>
      <c r="AU1837" s="148" t="s">
        <v>92</v>
      </c>
      <c r="AY1837" s="17" t="s">
        <v>185</v>
      </c>
      <c r="BE1837" s="149">
        <f t="shared" si="44"/>
        <v>0</v>
      </c>
      <c r="BF1837" s="149">
        <f t="shared" si="45"/>
        <v>0</v>
      </c>
      <c r="BG1837" s="149">
        <f t="shared" si="46"/>
        <v>0</v>
      </c>
      <c r="BH1837" s="149">
        <f t="shared" si="47"/>
        <v>0</v>
      </c>
      <c r="BI1837" s="149">
        <f t="shared" si="48"/>
        <v>0</v>
      </c>
      <c r="BJ1837" s="17" t="s">
        <v>92</v>
      </c>
      <c r="BK1837" s="149">
        <f t="shared" si="49"/>
        <v>0</v>
      </c>
      <c r="BL1837" s="17" t="s">
        <v>289</v>
      </c>
      <c r="BM1837" s="148" t="s">
        <v>2587</v>
      </c>
    </row>
    <row r="1838" spans="2:65" s="1" customFormat="1" ht="33" customHeight="1">
      <c r="B1838" s="136"/>
      <c r="C1838" s="137" t="s">
        <v>2588</v>
      </c>
      <c r="D1838" s="137" t="s">
        <v>187</v>
      </c>
      <c r="E1838" s="138" t="s">
        <v>2589</v>
      </c>
      <c r="F1838" s="139" t="s">
        <v>2590</v>
      </c>
      <c r="G1838" s="140" t="s">
        <v>365</v>
      </c>
      <c r="H1838" s="141">
        <v>1</v>
      </c>
      <c r="I1838" s="142"/>
      <c r="J1838" s="143">
        <f t="shared" si="40"/>
        <v>0</v>
      </c>
      <c r="K1838" s="139" t="s">
        <v>1</v>
      </c>
      <c r="L1838" s="32"/>
      <c r="M1838" s="144" t="s">
        <v>1</v>
      </c>
      <c r="N1838" s="145" t="s">
        <v>42</v>
      </c>
      <c r="P1838" s="146">
        <f t="shared" si="41"/>
        <v>0</v>
      </c>
      <c r="Q1838" s="146">
        <v>0</v>
      </c>
      <c r="R1838" s="146">
        <f t="shared" si="42"/>
        <v>0</v>
      </c>
      <c r="S1838" s="146">
        <v>0</v>
      </c>
      <c r="T1838" s="147">
        <f t="shared" si="43"/>
        <v>0</v>
      </c>
      <c r="AR1838" s="148" t="s">
        <v>289</v>
      </c>
      <c r="AT1838" s="148" t="s">
        <v>187</v>
      </c>
      <c r="AU1838" s="148" t="s">
        <v>92</v>
      </c>
      <c r="AY1838" s="17" t="s">
        <v>185</v>
      </c>
      <c r="BE1838" s="149">
        <f t="shared" si="44"/>
        <v>0</v>
      </c>
      <c r="BF1838" s="149">
        <f t="shared" si="45"/>
        <v>0</v>
      </c>
      <c r="BG1838" s="149">
        <f t="shared" si="46"/>
        <v>0</v>
      </c>
      <c r="BH1838" s="149">
        <f t="shared" si="47"/>
        <v>0</v>
      </c>
      <c r="BI1838" s="149">
        <f t="shared" si="48"/>
        <v>0</v>
      </c>
      <c r="BJ1838" s="17" t="s">
        <v>92</v>
      </c>
      <c r="BK1838" s="149">
        <f t="shared" si="49"/>
        <v>0</v>
      </c>
      <c r="BL1838" s="17" t="s">
        <v>289</v>
      </c>
      <c r="BM1838" s="148" t="s">
        <v>2591</v>
      </c>
    </row>
    <row r="1839" spans="2:65" s="1" customFormat="1" ht="33" customHeight="1">
      <c r="B1839" s="136"/>
      <c r="C1839" s="137" t="s">
        <v>2592</v>
      </c>
      <c r="D1839" s="137" t="s">
        <v>187</v>
      </c>
      <c r="E1839" s="138" t="s">
        <v>2593</v>
      </c>
      <c r="F1839" s="139" t="s">
        <v>2594</v>
      </c>
      <c r="G1839" s="140" t="s">
        <v>365</v>
      </c>
      <c r="H1839" s="141">
        <v>1</v>
      </c>
      <c r="I1839" s="142"/>
      <c r="J1839" s="143">
        <f t="shared" si="40"/>
        <v>0</v>
      </c>
      <c r="K1839" s="139" t="s">
        <v>1</v>
      </c>
      <c r="L1839" s="32"/>
      <c r="M1839" s="144" t="s">
        <v>1</v>
      </c>
      <c r="N1839" s="145" t="s">
        <v>42</v>
      </c>
      <c r="P1839" s="146">
        <f t="shared" si="41"/>
        <v>0</v>
      </c>
      <c r="Q1839" s="146">
        <v>0</v>
      </c>
      <c r="R1839" s="146">
        <f t="shared" si="42"/>
        <v>0</v>
      </c>
      <c r="S1839" s="146">
        <v>0</v>
      </c>
      <c r="T1839" s="147">
        <f t="shared" si="43"/>
        <v>0</v>
      </c>
      <c r="AR1839" s="148" t="s">
        <v>289</v>
      </c>
      <c r="AT1839" s="148" t="s">
        <v>187</v>
      </c>
      <c r="AU1839" s="148" t="s">
        <v>92</v>
      </c>
      <c r="AY1839" s="17" t="s">
        <v>185</v>
      </c>
      <c r="BE1839" s="149">
        <f t="shared" si="44"/>
        <v>0</v>
      </c>
      <c r="BF1839" s="149">
        <f t="shared" si="45"/>
        <v>0</v>
      </c>
      <c r="BG1839" s="149">
        <f t="shared" si="46"/>
        <v>0</v>
      </c>
      <c r="BH1839" s="149">
        <f t="shared" si="47"/>
        <v>0</v>
      </c>
      <c r="BI1839" s="149">
        <f t="shared" si="48"/>
        <v>0</v>
      </c>
      <c r="BJ1839" s="17" t="s">
        <v>92</v>
      </c>
      <c r="BK1839" s="149">
        <f t="shared" si="49"/>
        <v>0</v>
      </c>
      <c r="BL1839" s="17" t="s">
        <v>289</v>
      </c>
      <c r="BM1839" s="148" t="s">
        <v>2595</v>
      </c>
    </row>
    <row r="1840" spans="2:65" s="1" customFormat="1" ht="33" customHeight="1">
      <c r="B1840" s="136"/>
      <c r="C1840" s="137" t="s">
        <v>2596</v>
      </c>
      <c r="D1840" s="137" t="s">
        <v>187</v>
      </c>
      <c r="E1840" s="138" t="s">
        <v>2597</v>
      </c>
      <c r="F1840" s="139" t="s">
        <v>2598</v>
      </c>
      <c r="G1840" s="140" t="s">
        <v>365</v>
      </c>
      <c r="H1840" s="141">
        <v>1</v>
      </c>
      <c r="I1840" s="142"/>
      <c r="J1840" s="143">
        <f t="shared" si="40"/>
        <v>0</v>
      </c>
      <c r="K1840" s="139" t="s">
        <v>1</v>
      </c>
      <c r="L1840" s="32"/>
      <c r="M1840" s="144" t="s">
        <v>1</v>
      </c>
      <c r="N1840" s="145" t="s">
        <v>42</v>
      </c>
      <c r="P1840" s="146">
        <f t="shared" si="41"/>
        <v>0</v>
      </c>
      <c r="Q1840" s="146">
        <v>0</v>
      </c>
      <c r="R1840" s="146">
        <f t="shared" si="42"/>
        <v>0</v>
      </c>
      <c r="S1840" s="146">
        <v>0</v>
      </c>
      <c r="T1840" s="147">
        <f t="shared" si="43"/>
        <v>0</v>
      </c>
      <c r="AR1840" s="148" t="s">
        <v>289</v>
      </c>
      <c r="AT1840" s="148" t="s">
        <v>187</v>
      </c>
      <c r="AU1840" s="148" t="s">
        <v>92</v>
      </c>
      <c r="AY1840" s="17" t="s">
        <v>185</v>
      </c>
      <c r="BE1840" s="149">
        <f t="shared" si="44"/>
        <v>0</v>
      </c>
      <c r="BF1840" s="149">
        <f t="shared" si="45"/>
        <v>0</v>
      </c>
      <c r="BG1840" s="149">
        <f t="shared" si="46"/>
        <v>0</v>
      </c>
      <c r="BH1840" s="149">
        <f t="shared" si="47"/>
        <v>0</v>
      </c>
      <c r="BI1840" s="149">
        <f t="shared" si="48"/>
        <v>0</v>
      </c>
      <c r="BJ1840" s="17" t="s">
        <v>92</v>
      </c>
      <c r="BK1840" s="149">
        <f t="shared" si="49"/>
        <v>0</v>
      </c>
      <c r="BL1840" s="17" t="s">
        <v>289</v>
      </c>
      <c r="BM1840" s="148" t="s">
        <v>2599</v>
      </c>
    </row>
    <row r="1841" spans="2:65" s="1" customFormat="1" ht="33" customHeight="1">
      <c r="B1841" s="136"/>
      <c r="C1841" s="137" t="s">
        <v>2600</v>
      </c>
      <c r="D1841" s="137" t="s">
        <v>187</v>
      </c>
      <c r="E1841" s="138" t="s">
        <v>2601</v>
      </c>
      <c r="F1841" s="139" t="s">
        <v>2602</v>
      </c>
      <c r="G1841" s="140" t="s">
        <v>365</v>
      </c>
      <c r="H1841" s="141">
        <v>1</v>
      </c>
      <c r="I1841" s="142"/>
      <c r="J1841" s="143">
        <f t="shared" si="40"/>
        <v>0</v>
      </c>
      <c r="K1841" s="139" t="s">
        <v>1</v>
      </c>
      <c r="L1841" s="32"/>
      <c r="M1841" s="144" t="s">
        <v>1</v>
      </c>
      <c r="N1841" s="145" t="s">
        <v>42</v>
      </c>
      <c r="P1841" s="146">
        <f t="shared" si="41"/>
        <v>0</v>
      </c>
      <c r="Q1841" s="146">
        <v>0</v>
      </c>
      <c r="R1841" s="146">
        <f t="shared" si="42"/>
        <v>0</v>
      </c>
      <c r="S1841" s="146">
        <v>0</v>
      </c>
      <c r="T1841" s="147">
        <f t="shared" si="43"/>
        <v>0</v>
      </c>
      <c r="AR1841" s="148" t="s">
        <v>289</v>
      </c>
      <c r="AT1841" s="148" t="s">
        <v>187</v>
      </c>
      <c r="AU1841" s="148" t="s">
        <v>92</v>
      </c>
      <c r="AY1841" s="17" t="s">
        <v>185</v>
      </c>
      <c r="BE1841" s="149">
        <f t="shared" si="44"/>
        <v>0</v>
      </c>
      <c r="BF1841" s="149">
        <f t="shared" si="45"/>
        <v>0</v>
      </c>
      <c r="BG1841" s="149">
        <f t="shared" si="46"/>
        <v>0</v>
      </c>
      <c r="BH1841" s="149">
        <f t="shared" si="47"/>
        <v>0</v>
      </c>
      <c r="BI1841" s="149">
        <f t="shared" si="48"/>
        <v>0</v>
      </c>
      <c r="BJ1841" s="17" t="s">
        <v>92</v>
      </c>
      <c r="BK1841" s="149">
        <f t="shared" si="49"/>
        <v>0</v>
      </c>
      <c r="BL1841" s="17" t="s">
        <v>289</v>
      </c>
      <c r="BM1841" s="148" t="s">
        <v>2603</v>
      </c>
    </row>
    <row r="1842" spans="2:65" s="1" customFormat="1" ht="33" customHeight="1">
      <c r="B1842" s="136"/>
      <c r="C1842" s="137" t="s">
        <v>2604</v>
      </c>
      <c r="D1842" s="137" t="s">
        <v>187</v>
      </c>
      <c r="E1842" s="138" t="s">
        <v>2605</v>
      </c>
      <c r="F1842" s="139" t="s">
        <v>2606</v>
      </c>
      <c r="G1842" s="140" t="s">
        <v>365</v>
      </c>
      <c r="H1842" s="141">
        <v>1</v>
      </c>
      <c r="I1842" s="142"/>
      <c r="J1842" s="143">
        <f t="shared" si="40"/>
        <v>0</v>
      </c>
      <c r="K1842" s="139" t="s">
        <v>1</v>
      </c>
      <c r="L1842" s="32"/>
      <c r="M1842" s="144" t="s">
        <v>1</v>
      </c>
      <c r="N1842" s="145" t="s">
        <v>42</v>
      </c>
      <c r="P1842" s="146">
        <f t="shared" si="41"/>
        <v>0</v>
      </c>
      <c r="Q1842" s="146">
        <v>0</v>
      </c>
      <c r="R1842" s="146">
        <f t="shared" si="42"/>
        <v>0</v>
      </c>
      <c r="S1842" s="146">
        <v>0</v>
      </c>
      <c r="T1842" s="147">
        <f t="shared" si="43"/>
        <v>0</v>
      </c>
      <c r="AR1842" s="148" t="s">
        <v>289</v>
      </c>
      <c r="AT1842" s="148" t="s">
        <v>187</v>
      </c>
      <c r="AU1842" s="148" t="s">
        <v>92</v>
      </c>
      <c r="AY1842" s="17" t="s">
        <v>185</v>
      </c>
      <c r="BE1842" s="149">
        <f t="shared" si="44"/>
        <v>0</v>
      </c>
      <c r="BF1842" s="149">
        <f t="shared" si="45"/>
        <v>0</v>
      </c>
      <c r="BG1842" s="149">
        <f t="shared" si="46"/>
        <v>0</v>
      </c>
      <c r="BH1842" s="149">
        <f t="shared" si="47"/>
        <v>0</v>
      </c>
      <c r="BI1842" s="149">
        <f t="shared" si="48"/>
        <v>0</v>
      </c>
      <c r="BJ1842" s="17" t="s">
        <v>92</v>
      </c>
      <c r="BK1842" s="149">
        <f t="shared" si="49"/>
        <v>0</v>
      </c>
      <c r="BL1842" s="17" t="s">
        <v>289</v>
      </c>
      <c r="BM1842" s="148" t="s">
        <v>2607</v>
      </c>
    </row>
    <row r="1843" spans="2:65" s="1" customFormat="1" ht="33" customHeight="1">
      <c r="B1843" s="136"/>
      <c r="C1843" s="137" t="s">
        <v>2608</v>
      </c>
      <c r="D1843" s="137" t="s">
        <v>187</v>
      </c>
      <c r="E1843" s="138" t="s">
        <v>2609</v>
      </c>
      <c r="F1843" s="139" t="s">
        <v>2610</v>
      </c>
      <c r="G1843" s="140" t="s">
        <v>365</v>
      </c>
      <c r="H1843" s="141">
        <v>1</v>
      </c>
      <c r="I1843" s="142"/>
      <c r="J1843" s="143">
        <f t="shared" si="40"/>
        <v>0</v>
      </c>
      <c r="K1843" s="139" t="s">
        <v>1</v>
      </c>
      <c r="L1843" s="32"/>
      <c r="M1843" s="144" t="s">
        <v>1</v>
      </c>
      <c r="N1843" s="145" t="s">
        <v>42</v>
      </c>
      <c r="P1843" s="146">
        <f t="shared" si="41"/>
        <v>0</v>
      </c>
      <c r="Q1843" s="146">
        <v>0</v>
      </c>
      <c r="R1843" s="146">
        <f t="shared" si="42"/>
        <v>0</v>
      </c>
      <c r="S1843" s="146">
        <v>0</v>
      </c>
      <c r="T1843" s="147">
        <f t="shared" si="43"/>
        <v>0</v>
      </c>
      <c r="AR1843" s="148" t="s">
        <v>289</v>
      </c>
      <c r="AT1843" s="148" t="s">
        <v>187</v>
      </c>
      <c r="AU1843" s="148" t="s">
        <v>92</v>
      </c>
      <c r="AY1843" s="17" t="s">
        <v>185</v>
      </c>
      <c r="BE1843" s="149">
        <f t="shared" si="44"/>
        <v>0</v>
      </c>
      <c r="BF1843" s="149">
        <f t="shared" si="45"/>
        <v>0</v>
      </c>
      <c r="BG1843" s="149">
        <f t="shared" si="46"/>
        <v>0</v>
      </c>
      <c r="BH1843" s="149">
        <f t="shared" si="47"/>
        <v>0</v>
      </c>
      <c r="BI1843" s="149">
        <f t="shared" si="48"/>
        <v>0</v>
      </c>
      <c r="BJ1843" s="17" t="s">
        <v>92</v>
      </c>
      <c r="BK1843" s="149">
        <f t="shared" si="49"/>
        <v>0</v>
      </c>
      <c r="BL1843" s="17" t="s">
        <v>289</v>
      </c>
      <c r="BM1843" s="148" t="s">
        <v>2611</v>
      </c>
    </row>
    <row r="1844" spans="2:65" s="1" customFormat="1" ht="33" customHeight="1">
      <c r="B1844" s="136"/>
      <c r="C1844" s="137" t="s">
        <v>2612</v>
      </c>
      <c r="D1844" s="137" t="s">
        <v>187</v>
      </c>
      <c r="E1844" s="138" t="s">
        <v>2613</v>
      </c>
      <c r="F1844" s="139" t="s">
        <v>2614</v>
      </c>
      <c r="G1844" s="140" t="s">
        <v>365</v>
      </c>
      <c r="H1844" s="141">
        <v>1</v>
      </c>
      <c r="I1844" s="142"/>
      <c r="J1844" s="143">
        <f t="shared" si="40"/>
        <v>0</v>
      </c>
      <c r="K1844" s="139" t="s">
        <v>1</v>
      </c>
      <c r="L1844" s="32"/>
      <c r="M1844" s="144" t="s">
        <v>1</v>
      </c>
      <c r="N1844" s="145" t="s">
        <v>42</v>
      </c>
      <c r="P1844" s="146">
        <f t="shared" si="41"/>
        <v>0</v>
      </c>
      <c r="Q1844" s="146">
        <v>0</v>
      </c>
      <c r="R1844" s="146">
        <f t="shared" si="42"/>
        <v>0</v>
      </c>
      <c r="S1844" s="146">
        <v>0</v>
      </c>
      <c r="T1844" s="147">
        <f t="shared" si="43"/>
        <v>0</v>
      </c>
      <c r="AR1844" s="148" t="s">
        <v>289</v>
      </c>
      <c r="AT1844" s="148" t="s">
        <v>187</v>
      </c>
      <c r="AU1844" s="148" t="s">
        <v>92</v>
      </c>
      <c r="AY1844" s="17" t="s">
        <v>185</v>
      </c>
      <c r="BE1844" s="149">
        <f t="shared" si="44"/>
        <v>0</v>
      </c>
      <c r="BF1844" s="149">
        <f t="shared" si="45"/>
        <v>0</v>
      </c>
      <c r="BG1844" s="149">
        <f t="shared" si="46"/>
        <v>0</v>
      </c>
      <c r="BH1844" s="149">
        <f t="shared" si="47"/>
        <v>0</v>
      </c>
      <c r="BI1844" s="149">
        <f t="shared" si="48"/>
        <v>0</v>
      </c>
      <c r="BJ1844" s="17" t="s">
        <v>92</v>
      </c>
      <c r="BK1844" s="149">
        <f t="shared" si="49"/>
        <v>0</v>
      </c>
      <c r="BL1844" s="17" t="s">
        <v>289</v>
      </c>
      <c r="BM1844" s="148" t="s">
        <v>2615</v>
      </c>
    </row>
    <row r="1845" spans="2:65" s="1" customFormat="1" ht="33" customHeight="1">
      <c r="B1845" s="136"/>
      <c r="C1845" s="137" t="s">
        <v>2616</v>
      </c>
      <c r="D1845" s="137" t="s">
        <v>187</v>
      </c>
      <c r="E1845" s="138" t="s">
        <v>2617</v>
      </c>
      <c r="F1845" s="139" t="s">
        <v>2618</v>
      </c>
      <c r="G1845" s="140" t="s">
        <v>365</v>
      </c>
      <c r="H1845" s="141">
        <v>1</v>
      </c>
      <c r="I1845" s="142"/>
      <c r="J1845" s="143">
        <f t="shared" si="40"/>
        <v>0</v>
      </c>
      <c r="K1845" s="139" t="s">
        <v>1</v>
      </c>
      <c r="L1845" s="32"/>
      <c r="M1845" s="144" t="s">
        <v>1</v>
      </c>
      <c r="N1845" s="145" t="s">
        <v>42</v>
      </c>
      <c r="P1845" s="146">
        <f t="shared" si="41"/>
        <v>0</v>
      </c>
      <c r="Q1845" s="146">
        <v>0</v>
      </c>
      <c r="R1845" s="146">
        <f t="shared" si="42"/>
        <v>0</v>
      </c>
      <c r="S1845" s="146">
        <v>0</v>
      </c>
      <c r="T1845" s="147">
        <f t="shared" si="43"/>
        <v>0</v>
      </c>
      <c r="AR1845" s="148" t="s">
        <v>289</v>
      </c>
      <c r="AT1845" s="148" t="s">
        <v>187</v>
      </c>
      <c r="AU1845" s="148" t="s">
        <v>92</v>
      </c>
      <c r="AY1845" s="17" t="s">
        <v>185</v>
      </c>
      <c r="BE1845" s="149">
        <f t="shared" si="44"/>
        <v>0</v>
      </c>
      <c r="BF1845" s="149">
        <f t="shared" si="45"/>
        <v>0</v>
      </c>
      <c r="BG1845" s="149">
        <f t="shared" si="46"/>
        <v>0</v>
      </c>
      <c r="BH1845" s="149">
        <f t="shared" si="47"/>
        <v>0</v>
      </c>
      <c r="BI1845" s="149">
        <f t="shared" si="48"/>
        <v>0</v>
      </c>
      <c r="BJ1845" s="17" t="s">
        <v>92</v>
      </c>
      <c r="BK1845" s="149">
        <f t="shared" si="49"/>
        <v>0</v>
      </c>
      <c r="BL1845" s="17" t="s">
        <v>289</v>
      </c>
      <c r="BM1845" s="148" t="s">
        <v>2619</v>
      </c>
    </row>
    <row r="1846" spans="2:65" s="1" customFormat="1" ht="33" customHeight="1">
      <c r="B1846" s="136"/>
      <c r="C1846" s="137" t="s">
        <v>2620</v>
      </c>
      <c r="D1846" s="137" t="s">
        <v>187</v>
      </c>
      <c r="E1846" s="138" t="s">
        <v>2621</v>
      </c>
      <c r="F1846" s="139" t="s">
        <v>2622</v>
      </c>
      <c r="G1846" s="140" t="s">
        <v>365</v>
      </c>
      <c r="H1846" s="141">
        <v>1</v>
      </c>
      <c r="I1846" s="142"/>
      <c r="J1846" s="143">
        <f t="shared" si="40"/>
        <v>0</v>
      </c>
      <c r="K1846" s="139" t="s">
        <v>1</v>
      </c>
      <c r="L1846" s="32"/>
      <c r="M1846" s="144" t="s">
        <v>1</v>
      </c>
      <c r="N1846" s="145" t="s">
        <v>42</v>
      </c>
      <c r="P1846" s="146">
        <f t="shared" si="41"/>
        <v>0</v>
      </c>
      <c r="Q1846" s="146">
        <v>0</v>
      </c>
      <c r="R1846" s="146">
        <f t="shared" si="42"/>
        <v>0</v>
      </c>
      <c r="S1846" s="146">
        <v>0</v>
      </c>
      <c r="T1846" s="147">
        <f t="shared" si="43"/>
        <v>0</v>
      </c>
      <c r="AR1846" s="148" t="s">
        <v>289</v>
      </c>
      <c r="AT1846" s="148" t="s">
        <v>187</v>
      </c>
      <c r="AU1846" s="148" t="s">
        <v>92</v>
      </c>
      <c r="AY1846" s="17" t="s">
        <v>185</v>
      </c>
      <c r="BE1846" s="149">
        <f t="shared" si="44"/>
        <v>0</v>
      </c>
      <c r="BF1846" s="149">
        <f t="shared" si="45"/>
        <v>0</v>
      </c>
      <c r="BG1846" s="149">
        <f t="shared" si="46"/>
        <v>0</v>
      </c>
      <c r="BH1846" s="149">
        <f t="shared" si="47"/>
        <v>0</v>
      </c>
      <c r="BI1846" s="149">
        <f t="shared" si="48"/>
        <v>0</v>
      </c>
      <c r="BJ1846" s="17" t="s">
        <v>92</v>
      </c>
      <c r="BK1846" s="149">
        <f t="shared" si="49"/>
        <v>0</v>
      </c>
      <c r="BL1846" s="17" t="s">
        <v>289</v>
      </c>
      <c r="BM1846" s="148" t="s">
        <v>2623</v>
      </c>
    </row>
    <row r="1847" spans="2:65" s="1" customFormat="1" ht="33" customHeight="1">
      <c r="B1847" s="136"/>
      <c r="C1847" s="137" t="s">
        <v>2624</v>
      </c>
      <c r="D1847" s="137" t="s">
        <v>187</v>
      </c>
      <c r="E1847" s="138" t="s">
        <v>2625</v>
      </c>
      <c r="F1847" s="139" t="s">
        <v>2626</v>
      </c>
      <c r="G1847" s="140" t="s">
        <v>365</v>
      </c>
      <c r="H1847" s="141">
        <v>1</v>
      </c>
      <c r="I1847" s="142"/>
      <c r="J1847" s="143">
        <f t="shared" si="40"/>
        <v>0</v>
      </c>
      <c r="K1847" s="139" t="s">
        <v>1</v>
      </c>
      <c r="L1847" s="32"/>
      <c r="M1847" s="144" t="s">
        <v>1</v>
      </c>
      <c r="N1847" s="145" t="s">
        <v>42</v>
      </c>
      <c r="P1847" s="146">
        <f t="shared" si="41"/>
        <v>0</v>
      </c>
      <c r="Q1847" s="146">
        <v>0</v>
      </c>
      <c r="R1847" s="146">
        <f t="shared" si="42"/>
        <v>0</v>
      </c>
      <c r="S1847" s="146">
        <v>0</v>
      </c>
      <c r="T1847" s="147">
        <f t="shared" si="43"/>
        <v>0</v>
      </c>
      <c r="AR1847" s="148" t="s">
        <v>289</v>
      </c>
      <c r="AT1847" s="148" t="s">
        <v>187</v>
      </c>
      <c r="AU1847" s="148" t="s">
        <v>92</v>
      </c>
      <c r="AY1847" s="17" t="s">
        <v>185</v>
      </c>
      <c r="BE1847" s="149">
        <f t="shared" si="44"/>
        <v>0</v>
      </c>
      <c r="BF1847" s="149">
        <f t="shared" si="45"/>
        <v>0</v>
      </c>
      <c r="BG1847" s="149">
        <f t="shared" si="46"/>
        <v>0</v>
      </c>
      <c r="BH1847" s="149">
        <f t="shared" si="47"/>
        <v>0</v>
      </c>
      <c r="BI1847" s="149">
        <f t="shared" si="48"/>
        <v>0</v>
      </c>
      <c r="BJ1847" s="17" t="s">
        <v>92</v>
      </c>
      <c r="BK1847" s="149">
        <f t="shared" si="49"/>
        <v>0</v>
      </c>
      <c r="BL1847" s="17" t="s">
        <v>289</v>
      </c>
      <c r="BM1847" s="148" t="s">
        <v>2627</v>
      </c>
    </row>
    <row r="1848" spans="2:65" s="1" customFormat="1" ht="33" customHeight="1">
      <c r="B1848" s="136"/>
      <c r="C1848" s="137" t="s">
        <v>2628</v>
      </c>
      <c r="D1848" s="137" t="s">
        <v>187</v>
      </c>
      <c r="E1848" s="138" t="s">
        <v>2629</v>
      </c>
      <c r="F1848" s="139" t="s">
        <v>2630</v>
      </c>
      <c r="G1848" s="140" t="s">
        <v>365</v>
      </c>
      <c r="H1848" s="141">
        <v>1</v>
      </c>
      <c r="I1848" s="142"/>
      <c r="J1848" s="143">
        <f t="shared" si="40"/>
        <v>0</v>
      </c>
      <c r="K1848" s="139" t="s">
        <v>1</v>
      </c>
      <c r="L1848" s="32"/>
      <c r="M1848" s="144" t="s">
        <v>1</v>
      </c>
      <c r="N1848" s="145" t="s">
        <v>42</v>
      </c>
      <c r="P1848" s="146">
        <f t="shared" si="41"/>
        <v>0</v>
      </c>
      <c r="Q1848" s="146">
        <v>0</v>
      </c>
      <c r="R1848" s="146">
        <f t="shared" si="42"/>
        <v>0</v>
      </c>
      <c r="S1848" s="146">
        <v>0</v>
      </c>
      <c r="T1848" s="147">
        <f t="shared" si="43"/>
        <v>0</v>
      </c>
      <c r="AR1848" s="148" t="s">
        <v>289</v>
      </c>
      <c r="AT1848" s="148" t="s">
        <v>187</v>
      </c>
      <c r="AU1848" s="148" t="s">
        <v>92</v>
      </c>
      <c r="AY1848" s="17" t="s">
        <v>185</v>
      </c>
      <c r="BE1848" s="149">
        <f t="shared" si="44"/>
        <v>0</v>
      </c>
      <c r="BF1848" s="149">
        <f t="shared" si="45"/>
        <v>0</v>
      </c>
      <c r="BG1848" s="149">
        <f t="shared" si="46"/>
        <v>0</v>
      </c>
      <c r="BH1848" s="149">
        <f t="shared" si="47"/>
        <v>0</v>
      </c>
      <c r="BI1848" s="149">
        <f t="shared" si="48"/>
        <v>0</v>
      </c>
      <c r="BJ1848" s="17" t="s">
        <v>92</v>
      </c>
      <c r="BK1848" s="149">
        <f t="shared" si="49"/>
        <v>0</v>
      </c>
      <c r="BL1848" s="17" t="s">
        <v>289</v>
      </c>
      <c r="BM1848" s="148" t="s">
        <v>2631</v>
      </c>
    </row>
    <row r="1849" spans="2:65" s="1" customFormat="1" ht="33" customHeight="1">
      <c r="B1849" s="136"/>
      <c r="C1849" s="137" t="s">
        <v>2632</v>
      </c>
      <c r="D1849" s="137" t="s">
        <v>187</v>
      </c>
      <c r="E1849" s="138" t="s">
        <v>2633</v>
      </c>
      <c r="F1849" s="139" t="s">
        <v>2634</v>
      </c>
      <c r="G1849" s="140" t="s">
        <v>365</v>
      </c>
      <c r="H1849" s="141">
        <v>1</v>
      </c>
      <c r="I1849" s="142"/>
      <c r="J1849" s="143">
        <f t="shared" si="40"/>
        <v>0</v>
      </c>
      <c r="K1849" s="139" t="s">
        <v>1</v>
      </c>
      <c r="L1849" s="32"/>
      <c r="M1849" s="144" t="s">
        <v>1</v>
      </c>
      <c r="N1849" s="145" t="s">
        <v>42</v>
      </c>
      <c r="P1849" s="146">
        <f t="shared" si="41"/>
        <v>0</v>
      </c>
      <c r="Q1849" s="146">
        <v>0</v>
      </c>
      <c r="R1849" s="146">
        <f t="shared" si="42"/>
        <v>0</v>
      </c>
      <c r="S1849" s="146">
        <v>0</v>
      </c>
      <c r="T1849" s="147">
        <f t="shared" si="43"/>
        <v>0</v>
      </c>
      <c r="AR1849" s="148" t="s">
        <v>289</v>
      </c>
      <c r="AT1849" s="148" t="s">
        <v>187</v>
      </c>
      <c r="AU1849" s="148" t="s">
        <v>92</v>
      </c>
      <c r="AY1849" s="17" t="s">
        <v>185</v>
      </c>
      <c r="BE1849" s="149">
        <f t="shared" si="44"/>
        <v>0</v>
      </c>
      <c r="BF1849" s="149">
        <f t="shared" si="45"/>
        <v>0</v>
      </c>
      <c r="BG1849" s="149">
        <f t="shared" si="46"/>
        <v>0</v>
      </c>
      <c r="BH1849" s="149">
        <f t="shared" si="47"/>
        <v>0</v>
      </c>
      <c r="BI1849" s="149">
        <f t="shared" si="48"/>
        <v>0</v>
      </c>
      <c r="BJ1849" s="17" t="s">
        <v>92</v>
      </c>
      <c r="BK1849" s="149">
        <f t="shared" si="49"/>
        <v>0</v>
      </c>
      <c r="BL1849" s="17" t="s">
        <v>289</v>
      </c>
      <c r="BM1849" s="148" t="s">
        <v>2635</v>
      </c>
    </row>
    <row r="1850" spans="2:65" s="1" customFormat="1" ht="33" customHeight="1">
      <c r="B1850" s="136"/>
      <c r="C1850" s="137" t="s">
        <v>2636</v>
      </c>
      <c r="D1850" s="137" t="s">
        <v>187</v>
      </c>
      <c r="E1850" s="138" t="s">
        <v>2637</v>
      </c>
      <c r="F1850" s="139" t="s">
        <v>2638</v>
      </c>
      <c r="G1850" s="140" t="s">
        <v>365</v>
      </c>
      <c r="H1850" s="141">
        <v>1</v>
      </c>
      <c r="I1850" s="142"/>
      <c r="J1850" s="143">
        <f t="shared" si="40"/>
        <v>0</v>
      </c>
      <c r="K1850" s="139" t="s">
        <v>1</v>
      </c>
      <c r="L1850" s="32"/>
      <c r="M1850" s="144" t="s">
        <v>1</v>
      </c>
      <c r="N1850" s="145" t="s">
        <v>42</v>
      </c>
      <c r="P1850" s="146">
        <f t="shared" si="41"/>
        <v>0</v>
      </c>
      <c r="Q1850" s="146">
        <v>0</v>
      </c>
      <c r="R1850" s="146">
        <f t="shared" si="42"/>
        <v>0</v>
      </c>
      <c r="S1850" s="146">
        <v>0</v>
      </c>
      <c r="T1850" s="147">
        <f t="shared" si="43"/>
        <v>0</v>
      </c>
      <c r="AR1850" s="148" t="s">
        <v>289</v>
      </c>
      <c r="AT1850" s="148" t="s">
        <v>187</v>
      </c>
      <c r="AU1850" s="148" t="s">
        <v>92</v>
      </c>
      <c r="AY1850" s="17" t="s">
        <v>185</v>
      </c>
      <c r="BE1850" s="149">
        <f t="shared" si="44"/>
        <v>0</v>
      </c>
      <c r="BF1850" s="149">
        <f t="shared" si="45"/>
        <v>0</v>
      </c>
      <c r="BG1850" s="149">
        <f t="shared" si="46"/>
        <v>0</v>
      </c>
      <c r="BH1850" s="149">
        <f t="shared" si="47"/>
        <v>0</v>
      </c>
      <c r="BI1850" s="149">
        <f t="shared" si="48"/>
        <v>0</v>
      </c>
      <c r="BJ1850" s="17" t="s">
        <v>92</v>
      </c>
      <c r="BK1850" s="149">
        <f t="shared" si="49"/>
        <v>0</v>
      </c>
      <c r="BL1850" s="17" t="s">
        <v>289</v>
      </c>
      <c r="BM1850" s="148" t="s">
        <v>2639</v>
      </c>
    </row>
    <row r="1851" spans="2:65" s="1" customFormat="1" ht="37.9" customHeight="1">
      <c r="B1851" s="136"/>
      <c r="C1851" s="137" t="s">
        <v>2640</v>
      </c>
      <c r="D1851" s="137" t="s">
        <v>187</v>
      </c>
      <c r="E1851" s="138" t="s">
        <v>2641</v>
      </c>
      <c r="F1851" s="139" t="s">
        <v>2642</v>
      </c>
      <c r="G1851" s="140" t="s">
        <v>365</v>
      </c>
      <c r="H1851" s="141">
        <v>1</v>
      </c>
      <c r="I1851" s="142"/>
      <c r="J1851" s="143">
        <f t="shared" ref="J1851:J1882" si="50">ROUND(I1851*H1851,2)</f>
        <v>0</v>
      </c>
      <c r="K1851" s="139" t="s">
        <v>1</v>
      </c>
      <c r="L1851" s="32"/>
      <c r="M1851" s="144" t="s">
        <v>1</v>
      </c>
      <c r="N1851" s="145" t="s">
        <v>42</v>
      </c>
      <c r="P1851" s="146">
        <f t="shared" ref="P1851:P1882" si="51">O1851*H1851</f>
        <v>0</v>
      </c>
      <c r="Q1851" s="146">
        <v>0</v>
      </c>
      <c r="R1851" s="146">
        <f t="shared" ref="R1851:R1882" si="52">Q1851*H1851</f>
        <v>0</v>
      </c>
      <c r="S1851" s="146">
        <v>0</v>
      </c>
      <c r="T1851" s="147">
        <f t="shared" ref="T1851:T1882" si="53">S1851*H1851</f>
        <v>0</v>
      </c>
      <c r="AR1851" s="148" t="s">
        <v>289</v>
      </c>
      <c r="AT1851" s="148" t="s">
        <v>187</v>
      </c>
      <c r="AU1851" s="148" t="s">
        <v>92</v>
      </c>
      <c r="AY1851" s="17" t="s">
        <v>185</v>
      </c>
      <c r="BE1851" s="149">
        <f t="shared" ref="BE1851:BE1882" si="54">IF(N1851="základní",J1851,0)</f>
        <v>0</v>
      </c>
      <c r="BF1851" s="149">
        <f t="shared" ref="BF1851:BF1882" si="55">IF(N1851="snížená",J1851,0)</f>
        <v>0</v>
      </c>
      <c r="BG1851" s="149">
        <f t="shared" ref="BG1851:BG1882" si="56">IF(N1851="zákl. přenesená",J1851,0)</f>
        <v>0</v>
      </c>
      <c r="BH1851" s="149">
        <f t="shared" ref="BH1851:BH1882" si="57">IF(N1851="sníž. přenesená",J1851,0)</f>
        <v>0</v>
      </c>
      <c r="BI1851" s="149">
        <f t="shared" ref="BI1851:BI1882" si="58">IF(N1851="nulová",J1851,0)</f>
        <v>0</v>
      </c>
      <c r="BJ1851" s="17" t="s">
        <v>92</v>
      </c>
      <c r="BK1851" s="149">
        <f t="shared" ref="BK1851:BK1882" si="59">ROUND(I1851*H1851,2)</f>
        <v>0</v>
      </c>
      <c r="BL1851" s="17" t="s">
        <v>289</v>
      </c>
      <c r="BM1851" s="148" t="s">
        <v>2643</v>
      </c>
    </row>
    <row r="1852" spans="2:65" s="1" customFormat="1" ht="37.9" customHeight="1">
      <c r="B1852" s="136"/>
      <c r="C1852" s="137" t="s">
        <v>2644</v>
      </c>
      <c r="D1852" s="137" t="s">
        <v>187</v>
      </c>
      <c r="E1852" s="138" t="s">
        <v>2645</v>
      </c>
      <c r="F1852" s="139" t="s">
        <v>2646</v>
      </c>
      <c r="G1852" s="140" t="s">
        <v>365</v>
      </c>
      <c r="H1852" s="141">
        <v>1</v>
      </c>
      <c r="I1852" s="142"/>
      <c r="J1852" s="143">
        <f t="shared" si="50"/>
        <v>0</v>
      </c>
      <c r="K1852" s="139" t="s">
        <v>1</v>
      </c>
      <c r="L1852" s="32"/>
      <c r="M1852" s="144" t="s">
        <v>1</v>
      </c>
      <c r="N1852" s="145" t="s">
        <v>42</v>
      </c>
      <c r="P1852" s="146">
        <f t="shared" si="51"/>
        <v>0</v>
      </c>
      <c r="Q1852" s="146">
        <v>0</v>
      </c>
      <c r="R1852" s="146">
        <f t="shared" si="52"/>
        <v>0</v>
      </c>
      <c r="S1852" s="146">
        <v>0</v>
      </c>
      <c r="T1852" s="147">
        <f t="shared" si="53"/>
        <v>0</v>
      </c>
      <c r="AR1852" s="148" t="s">
        <v>289</v>
      </c>
      <c r="AT1852" s="148" t="s">
        <v>187</v>
      </c>
      <c r="AU1852" s="148" t="s">
        <v>92</v>
      </c>
      <c r="AY1852" s="17" t="s">
        <v>185</v>
      </c>
      <c r="BE1852" s="149">
        <f t="shared" si="54"/>
        <v>0</v>
      </c>
      <c r="BF1852" s="149">
        <f t="shared" si="55"/>
        <v>0</v>
      </c>
      <c r="BG1852" s="149">
        <f t="shared" si="56"/>
        <v>0</v>
      </c>
      <c r="BH1852" s="149">
        <f t="shared" si="57"/>
        <v>0</v>
      </c>
      <c r="BI1852" s="149">
        <f t="shared" si="58"/>
        <v>0</v>
      </c>
      <c r="BJ1852" s="17" t="s">
        <v>92</v>
      </c>
      <c r="BK1852" s="149">
        <f t="shared" si="59"/>
        <v>0</v>
      </c>
      <c r="BL1852" s="17" t="s">
        <v>289</v>
      </c>
      <c r="BM1852" s="148" t="s">
        <v>2647</v>
      </c>
    </row>
    <row r="1853" spans="2:65" s="1" customFormat="1" ht="37.9" customHeight="1">
      <c r="B1853" s="136"/>
      <c r="C1853" s="137" t="s">
        <v>2648</v>
      </c>
      <c r="D1853" s="137" t="s">
        <v>187</v>
      </c>
      <c r="E1853" s="138" t="s">
        <v>2649</v>
      </c>
      <c r="F1853" s="139" t="s">
        <v>2650</v>
      </c>
      <c r="G1853" s="140" t="s">
        <v>365</v>
      </c>
      <c r="H1853" s="141">
        <v>1</v>
      </c>
      <c r="I1853" s="142"/>
      <c r="J1853" s="143">
        <f t="shared" si="50"/>
        <v>0</v>
      </c>
      <c r="K1853" s="139" t="s">
        <v>1</v>
      </c>
      <c r="L1853" s="32"/>
      <c r="M1853" s="144" t="s">
        <v>1</v>
      </c>
      <c r="N1853" s="145" t="s">
        <v>42</v>
      </c>
      <c r="P1853" s="146">
        <f t="shared" si="51"/>
        <v>0</v>
      </c>
      <c r="Q1853" s="146">
        <v>0</v>
      </c>
      <c r="R1853" s="146">
        <f t="shared" si="52"/>
        <v>0</v>
      </c>
      <c r="S1853" s="146">
        <v>0</v>
      </c>
      <c r="T1853" s="147">
        <f t="shared" si="53"/>
        <v>0</v>
      </c>
      <c r="AR1853" s="148" t="s">
        <v>289</v>
      </c>
      <c r="AT1853" s="148" t="s">
        <v>187</v>
      </c>
      <c r="AU1853" s="148" t="s">
        <v>92</v>
      </c>
      <c r="AY1853" s="17" t="s">
        <v>185</v>
      </c>
      <c r="BE1853" s="149">
        <f t="shared" si="54"/>
        <v>0</v>
      </c>
      <c r="BF1853" s="149">
        <f t="shared" si="55"/>
        <v>0</v>
      </c>
      <c r="BG1853" s="149">
        <f t="shared" si="56"/>
        <v>0</v>
      </c>
      <c r="BH1853" s="149">
        <f t="shared" si="57"/>
        <v>0</v>
      </c>
      <c r="BI1853" s="149">
        <f t="shared" si="58"/>
        <v>0</v>
      </c>
      <c r="BJ1853" s="17" t="s">
        <v>92</v>
      </c>
      <c r="BK1853" s="149">
        <f t="shared" si="59"/>
        <v>0</v>
      </c>
      <c r="BL1853" s="17" t="s">
        <v>289</v>
      </c>
      <c r="BM1853" s="148" t="s">
        <v>2651</v>
      </c>
    </row>
    <row r="1854" spans="2:65" s="1" customFormat="1" ht="37.9" customHeight="1">
      <c r="B1854" s="136"/>
      <c r="C1854" s="137" t="s">
        <v>2652</v>
      </c>
      <c r="D1854" s="137" t="s">
        <v>187</v>
      </c>
      <c r="E1854" s="138" t="s">
        <v>2653</v>
      </c>
      <c r="F1854" s="139" t="s">
        <v>2654</v>
      </c>
      <c r="G1854" s="140" t="s">
        <v>365</v>
      </c>
      <c r="H1854" s="141">
        <v>1</v>
      </c>
      <c r="I1854" s="142"/>
      <c r="J1854" s="143">
        <f t="shared" si="50"/>
        <v>0</v>
      </c>
      <c r="K1854" s="139" t="s">
        <v>1</v>
      </c>
      <c r="L1854" s="32"/>
      <c r="M1854" s="144" t="s">
        <v>1</v>
      </c>
      <c r="N1854" s="145" t="s">
        <v>42</v>
      </c>
      <c r="P1854" s="146">
        <f t="shared" si="51"/>
        <v>0</v>
      </c>
      <c r="Q1854" s="146">
        <v>0</v>
      </c>
      <c r="R1854" s="146">
        <f t="shared" si="52"/>
        <v>0</v>
      </c>
      <c r="S1854" s="146">
        <v>0</v>
      </c>
      <c r="T1854" s="147">
        <f t="shared" si="53"/>
        <v>0</v>
      </c>
      <c r="AR1854" s="148" t="s">
        <v>289</v>
      </c>
      <c r="AT1854" s="148" t="s">
        <v>187</v>
      </c>
      <c r="AU1854" s="148" t="s">
        <v>92</v>
      </c>
      <c r="AY1854" s="17" t="s">
        <v>185</v>
      </c>
      <c r="BE1854" s="149">
        <f t="shared" si="54"/>
        <v>0</v>
      </c>
      <c r="BF1854" s="149">
        <f t="shared" si="55"/>
        <v>0</v>
      </c>
      <c r="BG1854" s="149">
        <f t="shared" si="56"/>
        <v>0</v>
      </c>
      <c r="BH1854" s="149">
        <f t="shared" si="57"/>
        <v>0</v>
      </c>
      <c r="BI1854" s="149">
        <f t="shared" si="58"/>
        <v>0</v>
      </c>
      <c r="BJ1854" s="17" t="s">
        <v>92</v>
      </c>
      <c r="BK1854" s="149">
        <f t="shared" si="59"/>
        <v>0</v>
      </c>
      <c r="BL1854" s="17" t="s">
        <v>289</v>
      </c>
      <c r="BM1854" s="148" t="s">
        <v>2655</v>
      </c>
    </row>
    <row r="1855" spans="2:65" s="1" customFormat="1" ht="37.9" customHeight="1">
      <c r="B1855" s="136"/>
      <c r="C1855" s="137" t="s">
        <v>2656</v>
      </c>
      <c r="D1855" s="137" t="s">
        <v>187</v>
      </c>
      <c r="E1855" s="138" t="s">
        <v>2657</v>
      </c>
      <c r="F1855" s="139" t="s">
        <v>2658</v>
      </c>
      <c r="G1855" s="140" t="s">
        <v>365</v>
      </c>
      <c r="H1855" s="141">
        <v>1</v>
      </c>
      <c r="I1855" s="142"/>
      <c r="J1855" s="143">
        <f t="shared" si="50"/>
        <v>0</v>
      </c>
      <c r="K1855" s="139" t="s">
        <v>1</v>
      </c>
      <c r="L1855" s="32"/>
      <c r="M1855" s="144" t="s">
        <v>1</v>
      </c>
      <c r="N1855" s="145" t="s">
        <v>42</v>
      </c>
      <c r="P1855" s="146">
        <f t="shared" si="51"/>
        <v>0</v>
      </c>
      <c r="Q1855" s="146">
        <v>0</v>
      </c>
      <c r="R1855" s="146">
        <f t="shared" si="52"/>
        <v>0</v>
      </c>
      <c r="S1855" s="146">
        <v>0</v>
      </c>
      <c r="T1855" s="147">
        <f t="shared" si="53"/>
        <v>0</v>
      </c>
      <c r="AR1855" s="148" t="s">
        <v>289</v>
      </c>
      <c r="AT1855" s="148" t="s">
        <v>187</v>
      </c>
      <c r="AU1855" s="148" t="s">
        <v>92</v>
      </c>
      <c r="AY1855" s="17" t="s">
        <v>185</v>
      </c>
      <c r="BE1855" s="149">
        <f t="shared" si="54"/>
        <v>0</v>
      </c>
      <c r="BF1855" s="149">
        <f t="shared" si="55"/>
        <v>0</v>
      </c>
      <c r="BG1855" s="149">
        <f t="shared" si="56"/>
        <v>0</v>
      </c>
      <c r="BH1855" s="149">
        <f t="shared" si="57"/>
        <v>0</v>
      </c>
      <c r="BI1855" s="149">
        <f t="shared" si="58"/>
        <v>0</v>
      </c>
      <c r="BJ1855" s="17" t="s">
        <v>92</v>
      </c>
      <c r="BK1855" s="149">
        <f t="shared" si="59"/>
        <v>0</v>
      </c>
      <c r="BL1855" s="17" t="s">
        <v>289</v>
      </c>
      <c r="BM1855" s="148" t="s">
        <v>2659</v>
      </c>
    </row>
    <row r="1856" spans="2:65" s="1" customFormat="1" ht="33" customHeight="1">
      <c r="B1856" s="136"/>
      <c r="C1856" s="137" t="s">
        <v>2660</v>
      </c>
      <c r="D1856" s="137" t="s">
        <v>187</v>
      </c>
      <c r="E1856" s="138" t="s">
        <v>2661</v>
      </c>
      <c r="F1856" s="139" t="s">
        <v>2662</v>
      </c>
      <c r="G1856" s="140" t="s">
        <v>365</v>
      </c>
      <c r="H1856" s="141">
        <v>1</v>
      </c>
      <c r="I1856" s="142"/>
      <c r="J1856" s="143">
        <f t="shared" si="50"/>
        <v>0</v>
      </c>
      <c r="K1856" s="139" t="s">
        <v>1</v>
      </c>
      <c r="L1856" s="32"/>
      <c r="M1856" s="144" t="s">
        <v>1</v>
      </c>
      <c r="N1856" s="145" t="s">
        <v>42</v>
      </c>
      <c r="P1856" s="146">
        <f t="shared" si="51"/>
        <v>0</v>
      </c>
      <c r="Q1856" s="146">
        <v>0</v>
      </c>
      <c r="R1856" s="146">
        <f t="shared" si="52"/>
        <v>0</v>
      </c>
      <c r="S1856" s="146">
        <v>0</v>
      </c>
      <c r="T1856" s="147">
        <f t="shared" si="53"/>
        <v>0</v>
      </c>
      <c r="AR1856" s="148" t="s">
        <v>289</v>
      </c>
      <c r="AT1856" s="148" t="s">
        <v>187</v>
      </c>
      <c r="AU1856" s="148" t="s">
        <v>92</v>
      </c>
      <c r="AY1856" s="17" t="s">
        <v>185</v>
      </c>
      <c r="BE1856" s="149">
        <f t="shared" si="54"/>
        <v>0</v>
      </c>
      <c r="BF1856" s="149">
        <f t="shared" si="55"/>
        <v>0</v>
      </c>
      <c r="BG1856" s="149">
        <f t="shared" si="56"/>
        <v>0</v>
      </c>
      <c r="BH1856" s="149">
        <f t="shared" si="57"/>
        <v>0</v>
      </c>
      <c r="BI1856" s="149">
        <f t="shared" si="58"/>
        <v>0</v>
      </c>
      <c r="BJ1856" s="17" t="s">
        <v>92</v>
      </c>
      <c r="BK1856" s="149">
        <f t="shared" si="59"/>
        <v>0</v>
      </c>
      <c r="BL1856" s="17" t="s">
        <v>289</v>
      </c>
      <c r="BM1856" s="148" t="s">
        <v>2663</v>
      </c>
    </row>
    <row r="1857" spans="2:65" s="1" customFormat="1" ht="33" customHeight="1">
      <c r="B1857" s="136"/>
      <c r="C1857" s="137" t="s">
        <v>2664</v>
      </c>
      <c r="D1857" s="137" t="s">
        <v>187</v>
      </c>
      <c r="E1857" s="138" t="s">
        <v>2665</v>
      </c>
      <c r="F1857" s="139" t="s">
        <v>2666</v>
      </c>
      <c r="G1857" s="140" t="s">
        <v>365</v>
      </c>
      <c r="H1857" s="141">
        <v>1</v>
      </c>
      <c r="I1857" s="142"/>
      <c r="J1857" s="143">
        <f t="shared" si="50"/>
        <v>0</v>
      </c>
      <c r="K1857" s="139" t="s">
        <v>1</v>
      </c>
      <c r="L1857" s="32"/>
      <c r="M1857" s="144" t="s">
        <v>1</v>
      </c>
      <c r="N1857" s="145" t="s">
        <v>42</v>
      </c>
      <c r="P1857" s="146">
        <f t="shared" si="51"/>
        <v>0</v>
      </c>
      <c r="Q1857" s="146">
        <v>0</v>
      </c>
      <c r="R1857" s="146">
        <f t="shared" si="52"/>
        <v>0</v>
      </c>
      <c r="S1857" s="146">
        <v>0</v>
      </c>
      <c r="T1857" s="147">
        <f t="shared" si="53"/>
        <v>0</v>
      </c>
      <c r="AR1857" s="148" t="s">
        <v>289</v>
      </c>
      <c r="AT1857" s="148" t="s">
        <v>187</v>
      </c>
      <c r="AU1857" s="148" t="s">
        <v>92</v>
      </c>
      <c r="AY1857" s="17" t="s">
        <v>185</v>
      </c>
      <c r="BE1857" s="149">
        <f t="shared" si="54"/>
        <v>0</v>
      </c>
      <c r="BF1857" s="149">
        <f t="shared" si="55"/>
        <v>0</v>
      </c>
      <c r="BG1857" s="149">
        <f t="shared" si="56"/>
        <v>0</v>
      </c>
      <c r="BH1857" s="149">
        <f t="shared" si="57"/>
        <v>0</v>
      </c>
      <c r="BI1857" s="149">
        <f t="shared" si="58"/>
        <v>0</v>
      </c>
      <c r="BJ1857" s="17" t="s">
        <v>92</v>
      </c>
      <c r="BK1857" s="149">
        <f t="shared" si="59"/>
        <v>0</v>
      </c>
      <c r="BL1857" s="17" t="s">
        <v>289</v>
      </c>
      <c r="BM1857" s="148" t="s">
        <v>2667</v>
      </c>
    </row>
    <row r="1858" spans="2:65" s="1" customFormat="1" ht="33" customHeight="1">
      <c r="B1858" s="136"/>
      <c r="C1858" s="137" t="s">
        <v>2668</v>
      </c>
      <c r="D1858" s="137" t="s">
        <v>187</v>
      </c>
      <c r="E1858" s="138" t="s">
        <v>2669</v>
      </c>
      <c r="F1858" s="139" t="s">
        <v>2670</v>
      </c>
      <c r="G1858" s="140" t="s">
        <v>365</v>
      </c>
      <c r="H1858" s="141">
        <v>1</v>
      </c>
      <c r="I1858" s="142"/>
      <c r="J1858" s="143">
        <f t="shared" si="50"/>
        <v>0</v>
      </c>
      <c r="K1858" s="139" t="s">
        <v>1</v>
      </c>
      <c r="L1858" s="32"/>
      <c r="M1858" s="144" t="s">
        <v>1</v>
      </c>
      <c r="N1858" s="145" t="s">
        <v>42</v>
      </c>
      <c r="P1858" s="146">
        <f t="shared" si="51"/>
        <v>0</v>
      </c>
      <c r="Q1858" s="146">
        <v>0</v>
      </c>
      <c r="R1858" s="146">
        <f t="shared" si="52"/>
        <v>0</v>
      </c>
      <c r="S1858" s="146">
        <v>0</v>
      </c>
      <c r="T1858" s="147">
        <f t="shared" si="53"/>
        <v>0</v>
      </c>
      <c r="AR1858" s="148" t="s">
        <v>289</v>
      </c>
      <c r="AT1858" s="148" t="s">
        <v>187</v>
      </c>
      <c r="AU1858" s="148" t="s">
        <v>92</v>
      </c>
      <c r="AY1858" s="17" t="s">
        <v>185</v>
      </c>
      <c r="BE1858" s="149">
        <f t="shared" si="54"/>
        <v>0</v>
      </c>
      <c r="BF1858" s="149">
        <f t="shared" si="55"/>
        <v>0</v>
      </c>
      <c r="BG1858" s="149">
        <f t="shared" si="56"/>
        <v>0</v>
      </c>
      <c r="BH1858" s="149">
        <f t="shared" si="57"/>
        <v>0</v>
      </c>
      <c r="BI1858" s="149">
        <f t="shared" si="58"/>
        <v>0</v>
      </c>
      <c r="BJ1858" s="17" t="s">
        <v>92</v>
      </c>
      <c r="BK1858" s="149">
        <f t="shared" si="59"/>
        <v>0</v>
      </c>
      <c r="BL1858" s="17" t="s">
        <v>289</v>
      </c>
      <c r="BM1858" s="148" t="s">
        <v>2671</v>
      </c>
    </row>
    <row r="1859" spans="2:65" s="1" customFormat="1" ht="33" customHeight="1">
      <c r="B1859" s="136"/>
      <c r="C1859" s="137" t="s">
        <v>2672</v>
      </c>
      <c r="D1859" s="137" t="s">
        <v>187</v>
      </c>
      <c r="E1859" s="138" t="s">
        <v>2673</v>
      </c>
      <c r="F1859" s="139" t="s">
        <v>2674</v>
      </c>
      <c r="G1859" s="140" t="s">
        <v>365</v>
      </c>
      <c r="H1859" s="141">
        <v>1</v>
      </c>
      <c r="I1859" s="142"/>
      <c r="J1859" s="143">
        <f t="shared" si="50"/>
        <v>0</v>
      </c>
      <c r="K1859" s="139" t="s">
        <v>1</v>
      </c>
      <c r="L1859" s="32"/>
      <c r="M1859" s="144" t="s">
        <v>1</v>
      </c>
      <c r="N1859" s="145" t="s">
        <v>42</v>
      </c>
      <c r="P1859" s="146">
        <f t="shared" si="51"/>
        <v>0</v>
      </c>
      <c r="Q1859" s="146">
        <v>0</v>
      </c>
      <c r="R1859" s="146">
        <f t="shared" si="52"/>
        <v>0</v>
      </c>
      <c r="S1859" s="146">
        <v>0</v>
      </c>
      <c r="T1859" s="147">
        <f t="shared" si="53"/>
        <v>0</v>
      </c>
      <c r="AR1859" s="148" t="s">
        <v>289</v>
      </c>
      <c r="AT1859" s="148" t="s">
        <v>187</v>
      </c>
      <c r="AU1859" s="148" t="s">
        <v>92</v>
      </c>
      <c r="AY1859" s="17" t="s">
        <v>185</v>
      </c>
      <c r="BE1859" s="149">
        <f t="shared" si="54"/>
        <v>0</v>
      </c>
      <c r="BF1859" s="149">
        <f t="shared" si="55"/>
        <v>0</v>
      </c>
      <c r="BG1859" s="149">
        <f t="shared" si="56"/>
        <v>0</v>
      </c>
      <c r="BH1859" s="149">
        <f t="shared" si="57"/>
        <v>0</v>
      </c>
      <c r="BI1859" s="149">
        <f t="shared" si="58"/>
        <v>0</v>
      </c>
      <c r="BJ1859" s="17" t="s">
        <v>92</v>
      </c>
      <c r="BK1859" s="149">
        <f t="shared" si="59"/>
        <v>0</v>
      </c>
      <c r="BL1859" s="17" t="s">
        <v>289</v>
      </c>
      <c r="BM1859" s="148" t="s">
        <v>2675</v>
      </c>
    </row>
    <row r="1860" spans="2:65" s="1" customFormat="1" ht="33" customHeight="1">
      <c r="B1860" s="136"/>
      <c r="C1860" s="137" t="s">
        <v>2676</v>
      </c>
      <c r="D1860" s="137" t="s">
        <v>187</v>
      </c>
      <c r="E1860" s="138" t="s">
        <v>2677</v>
      </c>
      <c r="F1860" s="139" t="s">
        <v>2678</v>
      </c>
      <c r="G1860" s="140" t="s">
        <v>365</v>
      </c>
      <c r="H1860" s="141">
        <v>1</v>
      </c>
      <c r="I1860" s="142"/>
      <c r="J1860" s="143">
        <f t="shared" si="50"/>
        <v>0</v>
      </c>
      <c r="K1860" s="139" t="s">
        <v>1</v>
      </c>
      <c r="L1860" s="32"/>
      <c r="M1860" s="144" t="s">
        <v>1</v>
      </c>
      <c r="N1860" s="145" t="s">
        <v>42</v>
      </c>
      <c r="P1860" s="146">
        <f t="shared" si="51"/>
        <v>0</v>
      </c>
      <c r="Q1860" s="146">
        <v>0</v>
      </c>
      <c r="R1860" s="146">
        <f t="shared" si="52"/>
        <v>0</v>
      </c>
      <c r="S1860" s="146">
        <v>0</v>
      </c>
      <c r="T1860" s="147">
        <f t="shared" si="53"/>
        <v>0</v>
      </c>
      <c r="AR1860" s="148" t="s">
        <v>289</v>
      </c>
      <c r="AT1860" s="148" t="s">
        <v>187</v>
      </c>
      <c r="AU1860" s="148" t="s">
        <v>92</v>
      </c>
      <c r="AY1860" s="17" t="s">
        <v>185</v>
      </c>
      <c r="BE1860" s="149">
        <f t="shared" si="54"/>
        <v>0</v>
      </c>
      <c r="BF1860" s="149">
        <f t="shared" si="55"/>
        <v>0</v>
      </c>
      <c r="BG1860" s="149">
        <f t="shared" si="56"/>
        <v>0</v>
      </c>
      <c r="BH1860" s="149">
        <f t="shared" si="57"/>
        <v>0</v>
      </c>
      <c r="BI1860" s="149">
        <f t="shared" si="58"/>
        <v>0</v>
      </c>
      <c r="BJ1860" s="17" t="s">
        <v>92</v>
      </c>
      <c r="BK1860" s="149">
        <f t="shared" si="59"/>
        <v>0</v>
      </c>
      <c r="BL1860" s="17" t="s">
        <v>289</v>
      </c>
      <c r="BM1860" s="148" t="s">
        <v>2679</v>
      </c>
    </row>
    <row r="1861" spans="2:65" s="1" customFormat="1" ht="33" customHeight="1">
      <c r="B1861" s="136"/>
      <c r="C1861" s="137" t="s">
        <v>2680</v>
      </c>
      <c r="D1861" s="137" t="s">
        <v>187</v>
      </c>
      <c r="E1861" s="138" t="s">
        <v>2681</v>
      </c>
      <c r="F1861" s="139" t="s">
        <v>2682</v>
      </c>
      <c r="G1861" s="140" t="s">
        <v>365</v>
      </c>
      <c r="H1861" s="141">
        <v>1</v>
      </c>
      <c r="I1861" s="142"/>
      <c r="J1861" s="143">
        <f t="shared" si="50"/>
        <v>0</v>
      </c>
      <c r="K1861" s="139" t="s">
        <v>1</v>
      </c>
      <c r="L1861" s="32"/>
      <c r="M1861" s="144" t="s">
        <v>1</v>
      </c>
      <c r="N1861" s="145" t="s">
        <v>42</v>
      </c>
      <c r="P1861" s="146">
        <f t="shared" si="51"/>
        <v>0</v>
      </c>
      <c r="Q1861" s="146">
        <v>0</v>
      </c>
      <c r="R1861" s="146">
        <f t="shared" si="52"/>
        <v>0</v>
      </c>
      <c r="S1861" s="146">
        <v>0</v>
      </c>
      <c r="T1861" s="147">
        <f t="shared" si="53"/>
        <v>0</v>
      </c>
      <c r="AR1861" s="148" t="s">
        <v>289</v>
      </c>
      <c r="AT1861" s="148" t="s">
        <v>187</v>
      </c>
      <c r="AU1861" s="148" t="s">
        <v>92</v>
      </c>
      <c r="AY1861" s="17" t="s">
        <v>185</v>
      </c>
      <c r="BE1861" s="149">
        <f t="shared" si="54"/>
        <v>0</v>
      </c>
      <c r="BF1861" s="149">
        <f t="shared" si="55"/>
        <v>0</v>
      </c>
      <c r="BG1861" s="149">
        <f t="shared" si="56"/>
        <v>0</v>
      </c>
      <c r="BH1861" s="149">
        <f t="shared" si="57"/>
        <v>0</v>
      </c>
      <c r="BI1861" s="149">
        <f t="shared" si="58"/>
        <v>0</v>
      </c>
      <c r="BJ1861" s="17" t="s">
        <v>92</v>
      </c>
      <c r="BK1861" s="149">
        <f t="shared" si="59"/>
        <v>0</v>
      </c>
      <c r="BL1861" s="17" t="s">
        <v>289</v>
      </c>
      <c r="BM1861" s="148" t="s">
        <v>2683</v>
      </c>
    </row>
    <row r="1862" spans="2:65" s="1" customFormat="1" ht="33" customHeight="1">
      <c r="B1862" s="136"/>
      <c r="C1862" s="137" t="s">
        <v>2684</v>
      </c>
      <c r="D1862" s="137" t="s">
        <v>187</v>
      </c>
      <c r="E1862" s="138" t="s">
        <v>2685</v>
      </c>
      <c r="F1862" s="139" t="s">
        <v>2686</v>
      </c>
      <c r="G1862" s="140" t="s">
        <v>365</v>
      </c>
      <c r="H1862" s="141">
        <v>1</v>
      </c>
      <c r="I1862" s="142"/>
      <c r="J1862" s="143">
        <f t="shared" si="50"/>
        <v>0</v>
      </c>
      <c r="K1862" s="139" t="s">
        <v>1</v>
      </c>
      <c r="L1862" s="32"/>
      <c r="M1862" s="144" t="s">
        <v>1</v>
      </c>
      <c r="N1862" s="145" t="s">
        <v>42</v>
      </c>
      <c r="P1862" s="146">
        <f t="shared" si="51"/>
        <v>0</v>
      </c>
      <c r="Q1862" s="146">
        <v>0</v>
      </c>
      <c r="R1862" s="146">
        <f t="shared" si="52"/>
        <v>0</v>
      </c>
      <c r="S1862" s="146">
        <v>0</v>
      </c>
      <c r="T1862" s="147">
        <f t="shared" si="53"/>
        <v>0</v>
      </c>
      <c r="AR1862" s="148" t="s">
        <v>289</v>
      </c>
      <c r="AT1862" s="148" t="s">
        <v>187</v>
      </c>
      <c r="AU1862" s="148" t="s">
        <v>92</v>
      </c>
      <c r="AY1862" s="17" t="s">
        <v>185</v>
      </c>
      <c r="BE1862" s="149">
        <f t="shared" si="54"/>
        <v>0</v>
      </c>
      <c r="BF1862" s="149">
        <f t="shared" si="55"/>
        <v>0</v>
      </c>
      <c r="BG1862" s="149">
        <f t="shared" si="56"/>
        <v>0</v>
      </c>
      <c r="BH1862" s="149">
        <f t="shared" si="57"/>
        <v>0</v>
      </c>
      <c r="BI1862" s="149">
        <f t="shared" si="58"/>
        <v>0</v>
      </c>
      <c r="BJ1862" s="17" t="s">
        <v>92</v>
      </c>
      <c r="BK1862" s="149">
        <f t="shared" si="59"/>
        <v>0</v>
      </c>
      <c r="BL1862" s="17" t="s">
        <v>289</v>
      </c>
      <c r="BM1862" s="148" t="s">
        <v>2687</v>
      </c>
    </row>
    <row r="1863" spans="2:65" s="1" customFormat="1" ht="33" customHeight="1">
      <c r="B1863" s="136"/>
      <c r="C1863" s="137" t="s">
        <v>2688</v>
      </c>
      <c r="D1863" s="137" t="s">
        <v>187</v>
      </c>
      <c r="E1863" s="138" t="s">
        <v>2689</v>
      </c>
      <c r="F1863" s="139" t="s">
        <v>2690</v>
      </c>
      <c r="G1863" s="140" t="s">
        <v>365</v>
      </c>
      <c r="H1863" s="141">
        <v>1</v>
      </c>
      <c r="I1863" s="142"/>
      <c r="J1863" s="143">
        <f t="shared" si="50"/>
        <v>0</v>
      </c>
      <c r="K1863" s="139" t="s">
        <v>1</v>
      </c>
      <c r="L1863" s="32"/>
      <c r="M1863" s="144" t="s">
        <v>1</v>
      </c>
      <c r="N1863" s="145" t="s">
        <v>42</v>
      </c>
      <c r="P1863" s="146">
        <f t="shared" si="51"/>
        <v>0</v>
      </c>
      <c r="Q1863" s="146">
        <v>0</v>
      </c>
      <c r="R1863" s="146">
        <f t="shared" si="52"/>
        <v>0</v>
      </c>
      <c r="S1863" s="146">
        <v>0</v>
      </c>
      <c r="T1863" s="147">
        <f t="shared" si="53"/>
        <v>0</v>
      </c>
      <c r="AR1863" s="148" t="s">
        <v>289</v>
      </c>
      <c r="AT1863" s="148" t="s">
        <v>187</v>
      </c>
      <c r="AU1863" s="148" t="s">
        <v>92</v>
      </c>
      <c r="AY1863" s="17" t="s">
        <v>185</v>
      </c>
      <c r="BE1863" s="149">
        <f t="shared" si="54"/>
        <v>0</v>
      </c>
      <c r="BF1863" s="149">
        <f t="shared" si="55"/>
        <v>0</v>
      </c>
      <c r="BG1863" s="149">
        <f t="shared" si="56"/>
        <v>0</v>
      </c>
      <c r="BH1863" s="149">
        <f t="shared" si="57"/>
        <v>0</v>
      </c>
      <c r="BI1863" s="149">
        <f t="shared" si="58"/>
        <v>0</v>
      </c>
      <c r="BJ1863" s="17" t="s">
        <v>92</v>
      </c>
      <c r="BK1863" s="149">
        <f t="shared" si="59"/>
        <v>0</v>
      </c>
      <c r="BL1863" s="17" t="s">
        <v>289</v>
      </c>
      <c r="BM1863" s="148" t="s">
        <v>2691</v>
      </c>
    </row>
    <row r="1864" spans="2:65" s="1" customFormat="1" ht="33" customHeight="1">
      <c r="B1864" s="136"/>
      <c r="C1864" s="137" t="s">
        <v>2692</v>
      </c>
      <c r="D1864" s="137" t="s">
        <v>187</v>
      </c>
      <c r="E1864" s="138" t="s">
        <v>2693</v>
      </c>
      <c r="F1864" s="139" t="s">
        <v>2694</v>
      </c>
      <c r="G1864" s="140" t="s">
        <v>365</v>
      </c>
      <c r="H1864" s="141">
        <v>1</v>
      </c>
      <c r="I1864" s="142"/>
      <c r="J1864" s="143">
        <f t="shared" si="50"/>
        <v>0</v>
      </c>
      <c r="K1864" s="139" t="s">
        <v>1</v>
      </c>
      <c r="L1864" s="32"/>
      <c r="M1864" s="144" t="s">
        <v>1</v>
      </c>
      <c r="N1864" s="145" t="s">
        <v>42</v>
      </c>
      <c r="P1864" s="146">
        <f t="shared" si="51"/>
        <v>0</v>
      </c>
      <c r="Q1864" s="146">
        <v>0</v>
      </c>
      <c r="R1864" s="146">
        <f t="shared" si="52"/>
        <v>0</v>
      </c>
      <c r="S1864" s="146">
        <v>0</v>
      </c>
      <c r="T1864" s="147">
        <f t="shared" si="53"/>
        <v>0</v>
      </c>
      <c r="AR1864" s="148" t="s">
        <v>289</v>
      </c>
      <c r="AT1864" s="148" t="s">
        <v>187</v>
      </c>
      <c r="AU1864" s="148" t="s">
        <v>92</v>
      </c>
      <c r="AY1864" s="17" t="s">
        <v>185</v>
      </c>
      <c r="BE1864" s="149">
        <f t="shared" si="54"/>
        <v>0</v>
      </c>
      <c r="BF1864" s="149">
        <f t="shared" si="55"/>
        <v>0</v>
      </c>
      <c r="BG1864" s="149">
        <f t="shared" si="56"/>
        <v>0</v>
      </c>
      <c r="BH1864" s="149">
        <f t="shared" si="57"/>
        <v>0</v>
      </c>
      <c r="BI1864" s="149">
        <f t="shared" si="58"/>
        <v>0</v>
      </c>
      <c r="BJ1864" s="17" t="s">
        <v>92</v>
      </c>
      <c r="BK1864" s="149">
        <f t="shared" si="59"/>
        <v>0</v>
      </c>
      <c r="BL1864" s="17" t="s">
        <v>289</v>
      </c>
      <c r="BM1864" s="148" t="s">
        <v>2695</v>
      </c>
    </row>
    <row r="1865" spans="2:65" s="1" customFormat="1" ht="33" customHeight="1">
      <c r="B1865" s="136"/>
      <c r="C1865" s="137" t="s">
        <v>2696</v>
      </c>
      <c r="D1865" s="137" t="s">
        <v>187</v>
      </c>
      <c r="E1865" s="138" t="s">
        <v>2697</v>
      </c>
      <c r="F1865" s="139" t="s">
        <v>2698</v>
      </c>
      <c r="G1865" s="140" t="s">
        <v>365</v>
      </c>
      <c r="H1865" s="141">
        <v>1</v>
      </c>
      <c r="I1865" s="142"/>
      <c r="J1865" s="143">
        <f t="shared" si="50"/>
        <v>0</v>
      </c>
      <c r="K1865" s="139" t="s">
        <v>1</v>
      </c>
      <c r="L1865" s="32"/>
      <c r="M1865" s="144" t="s">
        <v>1</v>
      </c>
      <c r="N1865" s="145" t="s">
        <v>42</v>
      </c>
      <c r="P1865" s="146">
        <f t="shared" si="51"/>
        <v>0</v>
      </c>
      <c r="Q1865" s="146">
        <v>0</v>
      </c>
      <c r="R1865" s="146">
        <f t="shared" si="52"/>
        <v>0</v>
      </c>
      <c r="S1865" s="146">
        <v>0</v>
      </c>
      <c r="T1865" s="147">
        <f t="shared" si="53"/>
        <v>0</v>
      </c>
      <c r="AR1865" s="148" t="s">
        <v>289</v>
      </c>
      <c r="AT1865" s="148" t="s">
        <v>187</v>
      </c>
      <c r="AU1865" s="148" t="s">
        <v>92</v>
      </c>
      <c r="AY1865" s="17" t="s">
        <v>185</v>
      </c>
      <c r="BE1865" s="149">
        <f t="shared" si="54"/>
        <v>0</v>
      </c>
      <c r="BF1865" s="149">
        <f t="shared" si="55"/>
        <v>0</v>
      </c>
      <c r="BG1865" s="149">
        <f t="shared" si="56"/>
        <v>0</v>
      </c>
      <c r="BH1865" s="149">
        <f t="shared" si="57"/>
        <v>0</v>
      </c>
      <c r="BI1865" s="149">
        <f t="shared" si="58"/>
        <v>0</v>
      </c>
      <c r="BJ1865" s="17" t="s">
        <v>92</v>
      </c>
      <c r="BK1865" s="149">
        <f t="shared" si="59"/>
        <v>0</v>
      </c>
      <c r="BL1865" s="17" t="s">
        <v>289</v>
      </c>
      <c r="BM1865" s="148" t="s">
        <v>2699</v>
      </c>
    </row>
    <row r="1866" spans="2:65" s="1" customFormat="1" ht="33" customHeight="1">
      <c r="B1866" s="136"/>
      <c r="C1866" s="137" t="s">
        <v>2700</v>
      </c>
      <c r="D1866" s="137" t="s">
        <v>187</v>
      </c>
      <c r="E1866" s="138" t="s">
        <v>2701</v>
      </c>
      <c r="F1866" s="139" t="s">
        <v>2702</v>
      </c>
      <c r="G1866" s="140" t="s">
        <v>365</v>
      </c>
      <c r="H1866" s="141">
        <v>1</v>
      </c>
      <c r="I1866" s="142"/>
      <c r="J1866" s="143">
        <f t="shared" si="50"/>
        <v>0</v>
      </c>
      <c r="K1866" s="139" t="s">
        <v>1</v>
      </c>
      <c r="L1866" s="32"/>
      <c r="M1866" s="144" t="s">
        <v>1</v>
      </c>
      <c r="N1866" s="145" t="s">
        <v>42</v>
      </c>
      <c r="P1866" s="146">
        <f t="shared" si="51"/>
        <v>0</v>
      </c>
      <c r="Q1866" s="146">
        <v>0</v>
      </c>
      <c r="R1866" s="146">
        <f t="shared" si="52"/>
        <v>0</v>
      </c>
      <c r="S1866" s="146">
        <v>0</v>
      </c>
      <c r="T1866" s="147">
        <f t="shared" si="53"/>
        <v>0</v>
      </c>
      <c r="AR1866" s="148" t="s">
        <v>289</v>
      </c>
      <c r="AT1866" s="148" t="s">
        <v>187</v>
      </c>
      <c r="AU1866" s="148" t="s">
        <v>92</v>
      </c>
      <c r="AY1866" s="17" t="s">
        <v>185</v>
      </c>
      <c r="BE1866" s="149">
        <f t="shared" si="54"/>
        <v>0</v>
      </c>
      <c r="BF1866" s="149">
        <f t="shared" si="55"/>
        <v>0</v>
      </c>
      <c r="BG1866" s="149">
        <f t="shared" si="56"/>
        <v>0</v>
      </c>
      <c r="BH1866" s="149">
        <f t="shared" si="57"/>
        <v>0</v>
      </c>
      <c r="BI1866" s="149">
        <f t="shared" si="58"/>
        <v>0</v>
      </c>
      <c r="BJ1866" s="17" t="s">
        <v>92</v>
      </c>
      <c r="BK1866" s="149">
        <f t="shared" si="59"/>
        <v>0</v>
      </c>
      <c r="BL1866" s="17" t="s">
        <v>289</v>
      </c>
      <c r="BM1866" s="148" t="s">
        <v>2703</v>
      </c>
    </row>
    <row r="1867" spans="2:65" s="1" customFormat="1" ht="33" customHeight="1">
      <c r="B1867" s="136"/>
      <c r="C1867" s="137" t="s">
        <v>2704</v>
      </c>
      <c r="D1867" s="137" t="s">
        <v>187</v>
      </c>
      <c r="E1867" s="138" t="s">
        <v>2705</v>
      </c>
      <c r="F1867" s="139" t="s">
        <v>2706</v>
      </c>
      <c r="G1867" s="140" t="s">
        <v>365</v>
      </c>
      <c r="H1867" s="141">
        <v>1</v>
      </c>
      <c r="I1867" s="142"/>
      <c r="J1867" s="143">
        <f t="shared" si="50"/>
        <v>0</v>
      </c>
      <c r="K1867" s="139" t="s">
        <v>1</v>
      </c>
      <c r="L1867" s="32"/>
      <c r="M1867" s="144" t="s">
        <v>1</v>
      </c>
      <c r="N1867" s="145" t="s">
        <v>42</v>
      </c>
      <c r="P1867" s="146">
        <f t="shared" si="51"/>
        <v>0</v>
      </c>
      <c r="Q1867" s="146">
        <v>0</v>
      </c>
      <c r="R1867" s="146">
        <f t="shared" si="52"/>
        <v>0</v>
      </c>
      <c r="S1867" s="146">
        <v>0</v>
      </c>
      <c r="T1867" s="147">
        <f t="shared" si="53"/>
        <v>0</v>
      </c>
      <c r="AR1867" s="148" t="s">
        <v>289</v>
      </c>
      <c r="AT1867" s="148" t="s">
        <v>187</v>
      </c>
      <c r="AU1867" s="148" t="s">
        <v>92</v>
      </c>
      <c r="AY1867" s="17" t="s">
        <v>185</v>
      </c>
      <c r="BE1867" s="149">
        <f t="shared" si="54"/>
        <v>0</v>
      </c>
      <c r="BF1867" s="149">
        <f t="shared" si="55"/>
        <v>0</v>
      </c>
      <c r="BG1867" s="149">
        <f t="shared" si="56"/>
        <v>0</v>
      </c>
      <c r="BH1867" s="149">
        <f t="shared" si="57"/>
        <v>0</v>
      </c>
      <c r="BI1867" s="149">
        <f t="shared" si="58"/>
        <v>0</v>
      </c>
      <c r="BJ1867" s="17" t="s">
        <v>92</v>
      </c>
      <c r="BK1867" s="149">
        <f t="shared" si="59"/>
        <v>0</v>
      </c>
      <c r="BL1867" s="17" t="s">
        <v>289</v>
      </c>
      <c r="BM1867" s="148" t="s">
        <v>2707</v>
      </c>
    </row>
    <row r="1868" spans="2:65" s="1" customFormat="1" ht="33" customHeight="1">
      <c r="B1868" s="136"/>
      <c r="C1868" s="137" t="s">
        <v>2708</v>
      </c>
      <c r="D1868" s="137" t="s">
        <v>187</v>
      </c>
      <c r="E1868" s="138" t="s">
        <v>2709</v>
      </c>
      <c r="F1868" s="139" t="s">
        <v>2710</v>
      </c>
      <c r="G1868" s="140" t="s">
        <v>365</v>
      </c>
      <c r="H1868" s="141">
        <v>1</v>
      </c>
      <c r="I1868" s="142"/>
      <c r="J1868" s="143">
        <f t="shared" si="50"/>
        <v>0</v>
      </c>
      <c r="K1868" s="139" t="s">
        <v>1</v>
      </c>
      <c r="L1868" s="32"/>
      <c r="M1868" s="144" t="s">
        <v>1</v>
      </c>
      <c r="N1868" s="145" t="s">
        <v>42</v>
      </c>
      <c r="P1868" s="146">
        <f t="shared" si="51"/>
        <v>0</v>
      </c>
      <c r="Q1868" s="146">
        <v>0</v>
      </c>
      <c r="R1868" s="146">
        <f t="shared" si="52"/>
        <v>0</v>
      </c>
      <c r="S1868" s="146">
        <v>0</v>
      </c>
      <c r="T1868" s="147">
        <f t="shared" si="53"/>
        <v>0</v>
      </c>
      <c r="AR1868" s="148" t="s">
        <v>289</v>
      </c>
      <c r="AT1868" s="148" t="s">
        <v>187</v>
      </c>
      <c r="AU1868" s="148" t="s">
        <v>92</v>
      </c>
      <c r="AY1868" s="17" t="s">
        <v>185</v>
      </c>
      <c r="BE1868" s="149">
        <f t="shared" si="54"/>
        <v>0</v>
      </c>
      <c r="BF1868" s="149">
        <f t="shared" si="55"/>
        <v>0</v>
      </c>
      <c r="BG1868" s="149">
        <f t="shared" si="56"/>
        <v>0</v>
      </c>
      <c r="BH1868" s="149">
        <f t="shared" si="57"/>
        <v>0</v>
      </c>
      <c r="BI1868" s="149">
        <f t="shared" si="58"/>
        <v>0</v>
      </c>
      <c r="BJ1868" s="17" t="s">
        <v>92</v>
      </c>
      <c r="BK1868" s="149">
        <f t="shared" si="59"/>
        <v>0</v>
      </c>
      <c r="BL1868" s="17" t="s">
        <v>289</v>
      </c>
      <c r="BM1868" s="148" t="s">
        <v>2711</v>
      </c>
    </row>
    <row r="1869" spans="2:65" s="1" customFormat="1" ht="33" customHeight="1">
      <c r="B1869" s="136"/>
      <c r="C1869" s="137" t="s">
        <v>2712</v>
      </c>
      <c r="D1869" s="137" t="s">
        <v>187</v>
      </c>
      <c r="E1869" s="138" t="s">
        <v>2713</v>
      </c>
      <c r="F1869" s="139" t="s">
        <v>2714</v>
      </c>
      <c r="G1869" s="140" t="s">
        <v>365</v>
      </c>
      <c r="H1869" s="141">
        <v>1</v>
      </c>
      <c r="I1869" s="142"/>
      <c r="J1869" s="143">
        <f t="shared" si="50"/>
        <v>0</v>
      </c>
      <c r="K1869" s="139" t="s">
        <v>1</v>
      </c>
      <c r="L1869" s="32"/>
      <c r="M1869" s="144" t="s">
        <v>1</v>
      </c>
      <c r="N1869" s="145" t="s">
        <v>42</v>
      </c>
      <c r="P1869" s="146">
        <f t="shared" si="51"/>
        <v>0</v>
      </c>
      <c r="Q1869" s="146">
        <v>0</v>
      </c>
      <c r="R1869" s="146">
        <f t="shared" si="52"/>
        <v>0</v>
      </c>
      <c r="S1869" s="146">
        <v>0</v>
      </c>
      <c r="T1869" s="147">
        <f t="shared" si="53"/>
        <v>0</v>
      </c>
      <c r="AR1869" s="148" t="s">
        <v>289</v>
      </c>
      <c r="AT1869" s="148" t="s">
        <v>187</v>
      </c>
      <c r="AU1869" s="148" t="s">
        <v>92</v>
      </c>
      <c r="AY1869" s="17" t="s">
        <v>185</v>
      </c>
      <c r="BE1869" s="149">
        <f t="shared" si="54"/>
        <v>0</v>
      </c>
      <c r="BF1869" s="149">
        <f t="shared" si="55"/>
        <v>0</v>
      </c>
      <c r="BG1869" s="149">
        <f t="shared" si="56"/>
        <v>0</v>
      </c>
      <c r="BH1869" s="149">
        <f t="shared" si="57"/>
        <v>0</v>
      </c>
      <c r="BI1869" s="149">
        <f t="shared" si="58"/>
        <v>0</v>
      </c>
      <c r="BJ1869" s="17" t="s">
        <v>92</v>
      </c>
      <c r="BK1869" s="149">
        <f t="shared" si="59"/>
        <v>0</v>
      </c>
      <c r="BL1869" s="17" t="s">
        <v>289</v>
      </c>
      <c r="BM1869" s="148" t="s">
        <v>2715</v>
      </c>
    </row>
    <row r="1870" spans="2:65" s="1" customFormat="1" ht="33" customHeight="1">
      <c r="B1870" s="136"/>
      <c r="C1870" s="137" t="s">
        <v>2716</v>
      </c>
      <c r="D1870" s="137" t="s">
        <v>187</v>
      </c>
      <c r="E1870" s="138" t="s">
        <v>2717</v>
      </c>
      <c r="F1870" s="139" t="s">
        <v>2718</v>
      </c>
      <c r="G1870" s="140" t="s">
        <v>365</v>
      </c>
      <c r="H1870" s="141">
        <v>1</v>
      </c>
      <c r="I1870" s="142"/>
      <c r="J1870" s="143">
        <f t="shared" si="50"/>
        <v>0</v>
      </c>
      <c r="K1870" s="139" t="s">
        <v>1</v>
      </c>
      <c r="L1870" s="32"/>
      <c r="M1870" s="144" t="s">
        <v>1</v>
      </c>
      <c r="N1870" s="145" t="s">
        <v>42</v>
      </c>
      <c r="P1870" s="146">
        <f t="shared" si="51"/>
        <v>0</v>
      </c>
      <c r="Q1870" s="146">
        <v>0</v>
      </c>
      <c r="R1870" s="146">
        <f t="shared" si="52"/>
        <v>0</v>
      </c>
      <c r="S1870" s="146">
        <v>0</v>
      </c>
      <c r="T1870" s="147">
        <f t="shared" si="53"/>
        <v>0</v>
      </c>
      <c r="AR1870" s="148" t="s">
        <v>289</v>
      </c>
      <c r="AT1870" s="148" t="s">
        <v>187</v>
      </c>
      <c r="AU1870" s="148" t="s">
        <v>92</v>
      </c>
      <c r="AY1870" s="17" t="s">
        <v>185</v>
      </c>
      <c r="BE1870" s="149">
        <f t="shared" si="54"/>
        <v>0</v>
      </c>
      <c r="BF1870" s="149">
        <f t="shared" si="55"/>
        <v>0</v>
      </c>
      <c r="BG1870" s="149">
        <f t="shared" si="56"/>
        <v>0</v>
      </c>
      <c r="BH1870" s="149">
        <f t="shared" si="57"/>
        <v>0</v>
      </c>
      <c r="BI1870" s="149">
        <f t="shared" si="58"/>
        <v>0</v>
      </c>
      <c r="BJ1870" s="17" t="s">
        <v>92</v>
      </c>
      <c r="BK1870" s="149">
        <f t="shared" si="59"/>
        <v>0</v>
      </c>
      <c r="BL1870" s="17" t="s">
        <v>289</v>
      </c>
      <c r="BM1870" s="148" t="s">
        <v>2719</v>
      </c>
    </row>
    <row r="1871" spans="2:65" s="1" customFormat="1" ht="33" customHeight="1">
      <c r="B1871" s="136"/>
      <c r="C1871" s="137" t="s">
        <v>2720</v>
      </c>
      <c r="D1871" s="137" t="s">
        <v>187</v>
      </c>
      <c r="E1871" s="138" t="s">
        <v>2721</v>
      </c>
      <c r="F1871" s="139" t="s">
        <v>2722</v>
      </c>
      <c r="G1871" s="140" t="s">
        <v>365</v>
      </c>
      <c r="H1871" s="141">
        <v>1</v>
      </c>
      <c r="I1871" s="142"/>
      <c r="J1871" s="143">
        <f t="shared" si="50"/>
        <v>0</v>
      </c>
      <c r="K1871" s="139" t="s">
        <v>1</v>
      </c>
      <c r="L1871" s="32"/>
      <c r="M1871" s="144" t="s">
        <v>1</v>
      </c>
      <c r="N1871" s="145" t="s">
        <v>42</v>
      </c>
      <c r="P1871" s="146">
        <f t="shared" si="51"/>
        <v>0</v>
      </c>
      <c r="Q1871" s="146">
        <v>0</v>
      </c>
      <c r="R1871" s="146">
        <f t="shared" si="52"/>
        <v>0</v>
      </c>
      <c r="S1871" s="146">
        <v>0</v>
      </c>
      <c r="T1871" s="147">
        <f t="shared" si="53"/>
        <v>0</v>
      </c>
      <c r="AR1871" s="148" t="s">
        <v>289</v>
      </c>
      <c r="AT1871" s="148" t="s">
        <v>187</v>
      </c>
      <c r="AU1871" s="148" t="s">
        <v>92</v>
      </c>
      <c r="AY1871" s="17" t="s">
        <v>185</v>
      </c>
      <c r="BE1871" s="149">
        <f t="shared" si="54"/>
        <v>0</v>
      </c>
      <c r="BF1871" s="149">
        <f t="shared" si="55"/>
        <v>0</v>
      </c>
      <c r="BG1871" s="149">
        <f t="shared" si="56"/>
        <v>0</v>
      </c>
      <c r="BH1871" s="149">
        <f t="shared" si="57"/>
        <v>0</v>
      </c>
      <c r="BI1871" s="149">
        <f t="shared" si="58"/>
        <v>0</v>
      </c>
      <c r="BJ1871" s="17" t="s">
        <v>92</v>
      </c>
      <c r="BK1871" s="149">
        <f t="shared" si="59"/>
        <v>0</v>
      </c>
      <c r="BL1871" s="17" t="s">
        <v>289</v>
      </c>
      <c r="BM1871" s="148" t="s">
        <v>2723</v>
      </c>
    </row>
    <row r="1872" spans="2:65" s="1" customFormat="1" ht="33" customHeight="1">
      <c r="B1872" s="136"/>
      <c r="C1872" s="137" t="s">
        <v>2724</v>
      </c>
      <c r="D1872" s="137" t="s">
        <v>187</v>
      </c>
      <c r="E1872" s="138" t="s">
        <v>2725</v>
      </c>
      <c r="F1872" s="139" t="s">
        <v>2726</v>
      </c>
      <c r="G1872" s="140" t="s">
        <v>365</v>
      </c>
      <c r="H1872" s="141">
        <v>1</v>
      </c>
      <c r="I1872" s="142"/>
      <c r="J1872" s="143">
        <f t="shared" si="50"/>
        <v>0</v>
      </c>
      <c r="K1872" s="139" t="s">
        <v>1</v>
      </c>
      <c r="L1872" s="32"/>
      <c r="M1872" s="144" t="s">
        <v>1</v>
      </c>
      <c r="N1872" s="145" t="s">
        <v>42</v>
      </c>
      <c r="P1872" s="146">
        <f t="shared" si="51"/>
        <v>0</v>
      </c>
      <c r="Q1872" s="146">
        <v>0</v>
      </c>
      <c r="R1872" s="146">
        <f t="shared" si="52"/>
        <v>0</v>
      </c>
      <c r="S1872" s="146">
        <v>0</v>
      </c>
      <c r="T1872" s="147">
        <f t="shared" si="53"/>
        <v>0</v>
      </c>
      <c r="AR1872" s="148" t="s">
        <v>289</v>
      </c>
      <c r="AT1872" s="148" t="s">
        <v>187</v>
      </c>
      <c r="AU1872" s="148" t="s">
        <v>92</v>
      </c>
      <c r="AY1872" s="17" t="s">
        <v>185</v>
      </c>
      <c r="BE1872" s="149">
        <f t="shared" si="54"/>
        <v>0</v>
      </c>
      <c r="BF1872" s="149">
        <f t="shared" si="55"/>
        <v>0</v>
      </c>
      <c r="BG1872" s="149">
        <f t="shared" si="56"/>
        <v>0</v>
      </c>
      <c r="BH1872" s="149">
        <f t="shared" si="57"/>
        <v>0</v>
      </c>
      <c r="BI1872" s="149">
        <f t="shared" si="58"/>
        <v>0</v>
      </c>
      <c r="BJ1872" s="17" t="s">
        <v>92</v>
      </c>
      <c r="BK1872" s="149">
        <f t="shared" si="59"/>
        <v>0</v>
      </c>
      <c r="BL1872" s="17" t="s">
        <v>289</v>
      </c>
      <c r="BM1872" s="148" t="s">
        <v>2727</v>
      </c>
    </row>
    <row r="1873" spans="2:65" s="1" customFormat="1" ht="33" customHeight="1">
      <c r="B1873" s="136"/>
      <c r="C1873" s="137" t="s">
        <v>2728</v>
      </c>
      <c r="D1873" s="137" t="s">
        <v>187</v>
      </c>
      <c r="E1873" s="138" t="s">
        <v>2729</v>
      </c>
      <c r="F1873" s="139" t="s">
        <v>2730</v>
      </c>
      <c r="G1873" s="140" t="s">
        <v>365</v>
      </c>
      <c r="H1873" s="141">
        <v>1</v>
      </c>
      <c r="I1873" s="142"/>
      <c r="J1873" s="143">
        <f t="shared" si="50"/>
        <v>0</v>
      </c>
      <c r="K1873" s="139" t="s">
        <v>1</v>
      </c>
      <c r="L1873" s="32"/>
      <c r="M1873" s="144" t="s">
        <v>1</v>
      </c>
      <c r="N1873" s="145" t="s">
        <v>42</v>
      </c>
      <c r="P1873" s="146">
        <f t="shared" si="51"/>
        <v>0</v>
      </c>
      <c r="Q1873" s="146">
        <v>0</v>
      </c>
      <c r="R1873" s="146">
        <f t="shared" si="52"/>
        <v>0</v>
      </c>
      <c r="S1873" s="146">
        <v>0</v>
      </c>
      <c r="T1873" s="147">
        <f t="shared" si="53"/>
        <v>0</v>
      </c>
      <c r="AR1873" s="148" t="s">
        <v>289</v>
      </c>
      <c r="AT1873" s="148" t="s">
        <v>187</v>
      </c>
      <c r="AU1873" s="148" t="s">
        <v>92</v>
      </c>
      <c r="AY1873" s="17" t="s">
        <v>185</v>
      </c>
      <c r="BE1873" s="149">
        <f t="shared" si="54"/>
        <v>0</v>
      </c>
      <c r="BF1873" s="149">
        <f t="shared" si="55"/>
        <v>0</v>
      </c>
      <c r="BG1873" s="149">
        <f t="shared" si="56"/>
        <v>0</v>
      </c>
      <c r="BH1873" s="149">
        <f t="shared" si="57"/>
        <v>0</v>
      </c>
      <c r="BI1873" s="149">
        <f t="shared" si="58"/>
        <v>0</v>
      </c>
      <c r="BJ1873" s="17" t="s">
        <v>92</v>
      </c>
      <c r="BK1873" s="149">
        <f t="shared" si="59"/>
        <v>0</v>
      </c>
      <c r="BL1873" s="17" t="s">
        <v>289</v>
      </c>
      <c r="BM1873" s="148" t="s">
        <v>2731</v>
      </c>
    </row>
    <row r="1874" spans="2:65" s="1" customFormat="1" ht="33" customHeight="1">
      <c r="B1874" s="136"/>
      <c r="C1874" s="137" t="s">
        <v>2732</v>
      </c>
      <c r="D1874" s="137" t="s">
        <v>187</v>
      </c>
      <c r="E1874" s="138" t="s">
        <v>2733</v>
      </c>
      <c r="F1874" s="139" t="s">
        <v>2734</v>
      </c>
      <c r="G1874" s="140" t="s">
        <v>365</v>
      </c>
      <c r="H1874" s="141">
        <v>1</v>
      </c>
      <c r="I1874" s="142"/>
      <c r="J1874" s="143">
        <f t="shared" si="50"/>
        <v>0</v>
      </c>
      <c r="K1874" s="139" t="s">
        <v>1</v>
      </c>
      <c r="L1874" s="32"/>
      <c r="M1874" s="144" t="s">
        <v>1</v>
      </c>
      <c r="N1874" s="145" t="s">
        <v>42</v>
      </c>
      <c r="P1874" s="146">
        <f t="shared" si="51"/>
        <v>0</v>
      </c>
      <c r="Q1874" s="146">
        <v>0</v>
      </c>
      <c r="R1874" s="146">
        <f t="shared" si="52"/>
        <v>0</v>
      </c>
      <c r="S1874" s="146">
        <v>0</v>
      </c>
      <c r="T1874" s="147">
        <f t="shared" si="53"/>
        <v>0</v>
      </c>
      <c r="AR1874" s="148" t="s">
        <v>289</v>
      </c>
      <c r="AT1874" s="148" t="s">
        <v>187</v>
      </c>
      <c r="AU1874" s="148" t="s">
        <v>92</v>
      </c>
      <c r="AY1874" s="17" t="s">
        <v>185</v>
      </c>
      <c r="BE1874" s="149">
        <f t="shared" si="54"/>
        <v>0</v>
      </c>
      <c r="BF1874" s="149">
        <f t="shared" si="55"/>
        <v>0</v>
      </c>
      <c r="BG1874" s="149">
        <f t="shared" si="56"/>
        <v>0</v>
      </c>
      <c r="BH1874" s="149">
        <f t="shared" si="57"/>
        <v>0</v>
      </c>
      <c r="BI1874" s="149">
        <f t="shared" si="58"/>
        <v>0</v>
      </c>
      <c r="BJ1874" s="17" t="s">
        <v>92</v>
      </c>
      <c r="BK1874" s="149">
        <f t="shared" si="59"/>
        <v>0</v>
      </c>
      <c r="BL1874" s="17" t="s">
        <v>289</v>
      </c>
      <c r="BM1874" s="148" t="s">
        <v>2735</v>
      </c>
    </row>
    <row r="1875" spans="2:65" s="1" customFormat="1" ht="33" customHeight="1">
      <c r="B1875" s="136"/>
      <c r="C1875" s="137" t="s">
        <v>2736</v>
      </c>
      <c r="D1875" s="137" t="s">
        <v>187</v>
      </c>
      <c r="E1875" s="138" t="s">
        <v>2737</v>
      </c>
      <c r="F1875" s="139" t="s">
        <v>2738</v>
      </c>
      <c r="G1875" s="140" t="s">
        <v>365</v>
      </c>
      <c r="H1875" s="141">
        <v>1</v>
      </c>
      <c r="I1875" s="142"/>
      <c r="J1875" s="143">
        <f t="shared" si="50"/>
        <v>0</v>
      </c>
      <c r="K1875" s="139" t="s">
        <v>1</v>
      </c>
      <c r="L1875" s="32"/>
      <c r="M1875" s="144" t="s">
        <v>1</v>
      </c>
      <c r="N1875" s="145" t="s">
        <v>42</v>
      </c>
      <c r="P1875" s="146">
        <f t="shared" si="51"/>
        <v>0</v>
      </c>
      <c r="Q1875" s="146">
        <v>0</v>
      </c>
      <c r="R1875" s="146">
        <f t="shared" si="52"/>
        <v>0</v>
      </c>
      <c r="S1875" s="146">
        <v>0</v>
      </c>
      <c r="T1875" s="147">
        <f t="shared" si="53"/>
        <v>0</v>
      </c>
      <c r="AR1875" s="148" t="s">
        <v>289</v>
      </c>
      <c r="AT1875" s="148" t="s">
        <v>187</v>
      </c>
      <c r="AU1875" s="148" t="s">
        <v>92</v>
      </c>
      <c r="AY1875" s="17" t="s">
        <v>185</v>
      </c>
      <c r="BE1875" s="149">
        <f t="shared" si="54"/>
        <v>0</v>
      </c>
      <c r="BF1875" s="149">
        <f t="shared" si="55"/>
        <v>0</v>
      </c>
      <c r="BG1875" s="149">
        <f t="shared" si="56"/>
        <v>0</v>
      </c>
      <c r="BH1875" s="149">
        <f t="shared" si="57"/>
        <v>0</v>
      </c>
      <c r="BI1875" s="149">
        <f t="shared" si="58"/>
        <v>0</v>
      </c>
      <c r="BJ1875" s="17" t="s">
        <v>92</v>
      </c>
      <c r="BK1875" s="149">
        <f t="shared" si="59"/>
        <v>0</v>
      </c>
      <c r="BL1875" s="17" t="s">
        <v>289</v>
      </c>
      <c r="BM1875" s="148" t="s">
        <v>2739</v>
      </c>
    </row>
    <row r="1876" spans="2:65" s="1" customFormat="1" ht="33" customHeight="1">
      <c r="B1876" s="136"/>
      <c r="C1876" s="137" t="s">
        <v>2740</v>
      </c>
      <c r="D1876" s="137" t="s">
        <v>187</v>
      </c>
      <c r="E1876" s="138" t="s">
        <v>2741</v>
      </c>
      <c r="F1876" s="139" t="s">
        <v>2742</v>
      </c>
      <c r="G1876" s="140" t="s">
        <v>365</v>
      </c>
      <c r="H1876" s="141">
        <v>1</v>
      </c>
      <c r="I1876" s="142"/>
      <c r="J1876" s="143">
        <f t="shared" si="50"/>
        <v>0</v>
      </c>
      <c r="K1876" s="139" t="s">
        <v>1</v>
      </c>
      <c r="L1876" s="32"/>
      <c r="M1876" s="144" t="s">
        <v>1</v>
      </c>
      <c r="N1876" s="145" t="s">
        <v>42</v>
      </c>
      <c r="P1876" s="146">
        <f t="shared" si="51"/>
        <v>0</v>
      </c>
      <c r="Q1876" s="146">
        <v>0</v>
      </c>
      <c r="R1876" s="146">
        <f t="shared" si="52"/>
        <v>0</v>
      </c>
      <c r="S1876" s="146">
        <v>0</v>
      </c>
      <c r="T1876" s="147">
        <f t="shared" si="53"/>
        <v>0</v>
      </c>
      <c r="AR1876" s="148" t="s">
        <v>289</v>
      </c>
      <c r="AT1876" s="148" t="s">
        <v>187</v>
      </c>
      <c r="AU1876" s="148" t="s">
        <v>92</v>
      </c>
      <c r="AY1876" s="17" t="s">
        <v>185</v>
      </c>
      <c r="BE1876" s="149">
        <f t="shared" si="54"/>
        <v>0</v>
      </c>
      <c r="BF1876" s="149">
        <f t="shared" si="55"/>
        <v>0</v>
      </c>
      <c r="BG1876" s="149">
        <f t="shared" si="56"/>
        <v>0</v>
      </c>
      <c r="BH1876" s="149">
        <f t="shared" si="57"/>
        <v>0</v>
      </c>
      <c r="BI1876" s="149">
        <f t="shared" si="58"/>
        <v>0</v>
      </c>
      <c r="BJ1876" s="17" t="s">
        <v>92</v>
      </c>
      <c r="BK1876" s="149">
        <f t="shared" si="59"/>
        <v>0</v>
      </c>
      <c r="BL1876" s="17" t="s">
        <v>289</v>
      </c>
      <c r="BM1876" s="148" t="s">
        <v>2743</v>
      </c>
    </row>
    <row r="1877" spans="2:65" s="1" customFormat="1" ht="33" customHeight="1">
      <c r="B1877" s="136"/>
      <c r="C1877" s="137" t="s">
        <v>2744</v>
      </c>
      <c r="D1877" s="137" t="s">
        <v>187</v>
      </c>
      <c r="E1877" s="138" t="s">
        <v>2745</v>
      </c>
      <c r="F1877" s="139" t="s">
        <v>2746</v>
      </c>
      <c r="G1877" s="140" t="s">
        <v>365</v>
      </c>
      <c r="H1877" s="141">
        <v>1</v>
      </c>
      <c r="I1877" s="142"/>
      <c r="J1877" s="143">
        <f t="shared" si="50"/>
        <v>0</v>
      </c>
      <c r="K1877" s="139" t="s">
        <v>1</v>
      </c>
      <c r="L1877" s="32"/>
      <c r="M1877" s="144" t="s">
        <v>1</v>
      </c>
      <c r="N1877" s="145" t="s">
        <v>42</v>
      </c>
      <c r="P1877" s="146">
        <f t="shared" si="51"/>
        <v>0</v>
      </c>
      <c r="Q1877" s="146">
        <v>0</v>
      </c>
      <c r="R1877" s="146">
        <f t="shared" si="52"/>
        <v>0</v>
      </c>
      <c r="S1877" s="146">
        <v>0</v>
      </c>
      <c r="T1877" s="147">
        <f t="shared" si="53"/>
        <v>0</v>
      </c>
      <c r="AR1877" s="148" t="s">
        <v>289</v>
      </c>
      <c r="AT1877" s="148" t="s">
        <v>187</v>
      </c>
      <c r="AU1877" s="148" t="s">
        <v>92</v>
      </c>
      <c r="AY1877" s="17" t="s">
        <v>185</v>
      </c>
      <c r="BE1877" s="149">
        <f t="shared" si="54"/>
        <v>0</v>
      </c>
      <c r="BF1877" s="149">
        <f t="shared" si="55"/>
        <v>0</v>
      </c>
      <c r="BG1877" s="149">
        <f t="shared" si="56"/>
        <v>0</v>
      </c>
      <c r="BH1877" s="149">
        <f t="shared" si="57"/>
        <v>0</v>
      </c>
      <c r="BI1877" s="149">
        <f t="shared" si="58"/>
        <v>0</v>
      </c>
      <c r="BJ1877" s="17" t="s">
        <v>92</v>
      </c>
      <c r="BK1877" s="149">
        <f t="shared" si="59"/>
        <v>0</v>
      </c>
      <c r="BL1877" s="17" t="s">
        <v>289</v>
      </c>
      <c r="BM1877" s="148" t="s">
        <v>2747</v>
      </c>
    </row>
    <row r="1878" spans="2:65" s="1" customFormat="1" ht="33" customHeight="1">
      <c r="B1878" s="136"/>
      <c r="C1878" s="137" t="s">
        <v>2748</v>
      </c>
      <c r="D1878" s="137" t="s">
        <v>187</v>
      </c>
      <c r="E1878" s="138" t="s">
        <v>2749</v>
      </c>
      <c r="F1878" s="139" t="s">
        <v>2750</v>
      </c>
      <c r="G1878" s="140" t="s">
        <v>365</v>
      </c>
      <c r="H1878" s="141">
        <v>1</v>
      </c>
      <c r="I1878" s="142"/>
      <c r="J1878" s="143">
        <f t="shared" si="50"/>
        <v>0</v>
      </c>
      <c r="K1878" s="139" t="s">
        <v>1</v>
      </c>
      <c r="L1878" s="32"/>
      <c r="M1878" s="144" t="s">
        <v>1</v>
      </c>
      <c r="N1878" s="145" t="s">
        <v>42</v>
      </c>
      <c r="P1878" s="146">
        <f t="shared" si="51"/>
        <v>0</v>
      </c>
      <c r="Q1878" s="146">
        <v>0</v>
      </c>
      <c r="R1878" s="146">
        <f t="shared" si="52"/>
        <v>0</v>
      </c>
      <c r="S1878" s="146">
        <v>0</v>
      </c>
      <c r="T1878" s="147">
        <f t="shared" si="53"/>
        <v>0</v>
      </c>
      <c r="AR1878" s="148" t="s">
        <v>289</v>
      </c>
      <c r="AT1878" s="148" t="s">
        <v>187</v>
      </c>
      <c r="AU1878" s="148" t="s">
        <v>92</v>
      </c>
      <c r="AY1878" s="17" t="s">
        <v>185</v>
      </c>
      <c r="BE1878" s="149">
        <f t="shared" si="54"/>
        <v>0</v>
      </c>
      <c r="BF1878" s="149">
        <f t="shared" si="55"/>
        <v>0</v>
      </c>
      <c r="BG1878" s="149">
        <f t="shared" si="56"/>
        <v>0</v>
      </c>
      <c r="BH1878" s="149">
        <f t="shared" si="57"/>
        <v>0</v>
      </c>
      <c r="BI1878" s="149">
        <f t="shared" si="58"/>
        <v>0</v>
      </c>
      <c r="BJ1878" s="17" t="s">
        <v>92</v>
      </c>
      <c r="BK1878" s="149">
        <f t="shared" si="59"/>
        <v>0</v>
      </c>
      <c r="BL1878" s="17" t="s">
        <v>289</v>
      </c>
      <c r="BM1878" s="148" t="s">
        <v>2751</v>
      </c>
    </row>
    <row r="1879" spans="2:65" s="1" customFormat="1" ht="33" customHeight="1">
      <c r="B1879" s="136"/>
      <c r="C1879" s="137" t="s">
        <v>2752</v>
      </c>
      <c r="D1879" s="137" t="s">
        <v>187</v>
      </c>
      <c r="E1879" s="138" t="s">
        <v>2753</v>
      </c>
      <c r="F1879" s="139" t="s">
        <v>2754</v>
      </c>
      <c r="G1879" s="140" t="s">
        <v>365</v>
      </c>
      <c r="H1879" s="141">
        <v>1</v>
      </c>
      <c r="I1879" s="142"/>
      <c r="J1879" s="143">
        <f t="shared" si="50"/>
        <v>0</v>
      </c>
      <c r="K1879" s="139" t="s">
        <v>1</v>
      </c>
      <c r="L1879" s="32"/>
      <c r="M1879" s="144" t="s">
        <v>1</v>
      </c>
      <c r="N1879" s="145" t="s">
        <v>42</v>
      </c>
      <c r="P1879" s="146">
        <f t="shared" si="51"/>
        <v>0</v>
      </c>
      <c r="Q1879" s="146">
        <v>0</v>
      </c>
      <c r="R1879" s="146">
        <f t="shared" si="52"/>
        <v>0</v>
      </c>
      <c r="S1879" s="146">
        <v>0</v>
      </c>
      <c r="T1879" s="147">
        <f t="shared" si="53"/>
        <v>0</v>
      </c>
      <c r="AR1879" s="148" t="s">
        <v>289</v>
      </c>
      <c r="AT1879" s="148" t="s">
        <v>187</v>
      </c>
      <c r="AU1879" s="148" t="s">
        <v>92</v>
      </c>
      <c r="AY1879" s="17" t="s">
        <v>185</v>
      </c>
      <c r="BE1879" s="149">
        <f t="shared" si="54"/>
        <v>0</v>
      </c>
      <c r="BF1879" s="149">
        <f t="shared" si="55"/>
        <v>0</v>
      </c>
      <c r="BG1879" s="149">
        <f t="shared" si="56"/>
        <v>0</v>
      </c>
      <c r="BH1879" s="149">
        <f t="shared" si="57"/>
        <v>0</v>
      </c>
      <c r="BI1879" s="149">
        <f t="shared" si="58"/>
        <v>0</v>
      </c>
      <c r="BJ1879" s="17" t="s">
        <v>92</v>
      </c>
      <c r="BK1879" s="149">
        <f t="shared" si="59"/>
        <v>0</v>
      </c>
      <c r="BL1879" s="17" t="s">
        <v>289</v>
      </c>
      <c r="BM1879" s="148" t="s">
        <v>2755</v>
      </c>
    </row>
    <row r="1880" spans="2:65" s="1" customFormat="1" ht="33" customHeight="1">
      <c r="B1880" s="136"/>
      <c r="C1880" s="137" t="s">
        <v>2756</v>
      </c>
      <c r="D1880" s="137" t="s">
        <v>187</v>
      </c>
      <c r="E1880" s="138" t="s">
        <v>2757</v>
      </c>
      <c r="F1880" s="139" t="s">
        <v>2758</v>
      </c>
      <c r="G1880" s="140" t="s">
        <v>365</v>
      </c>
      <c r="H1880" s="141">
        <v>1</v>
      </c>
      <c r="I1880" s="142"/>
      <c r="J1880" s="143">
        <f t="shared" si="50"/>
        <v>0</v>
      </c>
      <c r="K1880" s="139" t="s">
        <v>1</v>
      </c>
      <c r="L1880" s="32"/>
      <c r="M1880" s="144" t="s">
        <v>1</v>
      </c>
      <c r="N1880" s="145" t="s">
        <v>42</v>
      </c>
      <c r="P1880" s="146">
        <f t="shared" si="51"/>
        <v>0</v>
      </c>
      <c r="Q1880" s="146">
        <v>0</v>
      </c>
      <c r="R1880" s="146">
        <f t="shared" si="52"/>
        <v>0</v>
      </c>
      <c r="S1880" s="146">
        <v>0</v>
      </c>
      <c r="T1880" s="147">
        <f t="shared" si="53"/>
        <v>0</v>
      </c>
      <c r="AR1880" s="148" t="s">
        <v>289</v>
      </c>
      <c r="AT1880" s="148" t="s">
        <v>187</v>
      </c>
      <c r="AU1880" s="148" t="s">
        <v>92</v>
      </c>
      <c r="AY1880" s="17" t="s">
        <v>185</v>
      </c>
      <c r="BE1880" s="149">
        <f t="shared" si="54"/>
        <v>0</v>
      </c>
      <c r="BF1880" s="149">
        <f t="shared" si="55"/>
        <v>0</v>
      </c>
      <c r="BG1880" s="149">
        <f t="shared" si="56"/>
        <v>0</v>
      </c>
      <c r="BH1880" s="149">
        <f t="shared" si="57"/>
        <v>0</v>
      </c>
      <c r="BI1880" s="149">
        <f t="shared" si="58"/>
        <v>0</v>
      </c>
      <c r="BJ1880" s="17" t="s">
        <v>92</v>
      </c>
      <c r="BK1880" s="149">
        <f t="shared" si="59"/>
        <v>0</v>
      </c>
      <c r="BL1880" s="17" t="s">
        <v>289</v>
      </c>
      <c r="BM1880" s="148" t="s">
        <v>2759</v>
      </c>
    </row>
    <row r="1881" spans="2:65" s="1" customFormat="1" ht="33" customHeight="1">
      <c r="B1881" s="136"/>
      <c r="C1881" s="137" t="s">
        <v>2760</v>
      </c>
      <c r="D1881" s="137" t="s">
        <v>187</v>
      </c>
      <c r="E1881" s="138" t="s">
        <v>2761</v>
      </c>
      <c r="F1881" s="139" t="s">
        <v>2762</v>
      </c>
      <c r="G1881" s="140" t="s">
        <v>365</v>
      </c>
      <c r="H1881" s="141">
        <v>1</v>
      </c>
      <c r="I1881" s="142"/>
      <c r="J1881" s="143">
        <f t="shared" si="50"/>
        <v>0</v>
      </c>
      <c r="K1881" s="139" t="s">
        <v>1</v>
      </c>
      <c r="L1881" s="32"/>
      <c r="M1881" s="144" t="s">
        <v>1</v>
      </c>
      <c r="N1881" s="145" t="s">
        <v>42</v>
      </c>
      <c r="P1881" s="146">
        <f t="shared" si="51"/>
        <v>0</v>
      </c>
      <c r="Q1881" s="146">
        <v>0</v>
      </c>
      <c r="R1881" s="146">
        <f t="shared" si="52"/>
        <v>0</v>
      </c>
      <c r="S1881" s="146">
        <v>0</v>
      </c>
      <c r="T1881" s="147">
        <f t="shared" si="53"/>
        <v>0</v>
      </c>
      <c r="AR1881" s="148" t="s">
        <v>289</v>
      </c>
      <c r="AT1881" s="148" t="s">
        <v>187</v>
      </c>
      <c r="AU1881" s="148" t="s">
        <v>92</v>
      </c>
      <c r="AY1881" s="17" t="s">
        <v>185</v>
      </c>
      <c r="BE1881" s="149">
        <f t="shared" si="54"/>
        <v>0</v>
      </c>
      <c r="BF1881" s="149">
        <f t="shared" si="55"/>
        <v>0</v>
      </c>
      <c r="BG1881" s="149">
        <f t="shared" si="56"/>
        <v>0</v>
      </c>
      <c r="BH1881" s="149">
        <f t="shared" si="57"/>
        <v>0</v>
      </c>
      <c r="BI1881" s="149">
        <f t="shared" si="58"/>
        <v>0</v>
      </c>
      <c r="BJ1881" s="17" t="s">
        <v>92</v>
      </c>
      <c r="BK1881" s="149">
        <f t="shared" si="59"/>
        <v>0</v>
      </c>
      <c r="BL1881" s="17" t="s">
        <v>289</v>
      </c>
      <c r="BM1881" s="148" t="s">
        <v>2763</v>
      </c>
    </row>
    <row r="1882" spans="2:65" s="1" customFormat="1" ht="33" customHeight="1">
      <c r="B1882" s="136"/>
      <c r="C1882" s="137" t="s">
        <v>2764</v>
      </c>
      <c r="D1882" s="137" t="s">
        <v>187</v>
      </c>
      <c r="E1882" s="138" t="s">
        <v>2765</v>
      </c>
      <c r="F1882" s="139" t="s">
        <v>2766</v>
      </c>
      <c r="G1882" s="140" t="s">
        <v>365</v>
      </c>
      <c r="H1882" s="141">
        <v>1</v>
      </c>
      <c r="I1882" s="142"/>
      <c r="J1882" s="143">
        <f t="shared" si="50"/>
        <v>0</v>
      </c>
      <c r="K1882" s="139" t="s">
        <v>1</v>
      </c>
      <c r="L1882" s="32"/>
      <c r="M1882" s="144" t="s">
        <v>1</v>
      </c>
      <c r="N1882" s="145" t="s">
        <v>42</v>
      </c>
      <c r="P1882" s="146">
        <f t="shared" si="51"/>
        <v>0</v>
      </c>
      <c r="Q1882" s="146">
        <v>0</v>
      </c>
      <c r="R1882" s="146">
        <f t="shared" si="52"/>
        <v>0</v>
      </c>
      <c r="S1882" s="146">
        <v>0</v>
      </c>
      <c r="T1882" s="147">
        <f t="shared" si="53"/>
        <v>0</v>
      </c>
      <c r="AR1882" s="148" t="s">
        <v>289</v>
      </c>
      <c r="AT1882" s="148" t="s">
        <v>187</v>
      </c>
      <c r="AU1882" s="148" t="s">
        <v>92</v>
      </c>
      <c r="AY1882" s="17" t="s">
        <v>185</v>
      </c>
      <c r="BE1882" s="149">
        <f t="shared" si="54"/>
        <v>0</v>
      </c>
      <c r="BF1882" s="149">
        <f t="shared" si="55"/>
        <v>0</v>
      </c>
      <c r="BG1882" s="149">
        <f t="shared" si="56"/>
        <v>0</v>
      </c>
      <c r="BH1882" s="149">
        <f t="shared" si="57"/>
        <v>0</v>
      </c>
      <c r="BI1882" s="149">
        <f t="shared" si="58"/>
        <v>0</v>
      </c>
      <c r="BJ1882" s="17" t="s">
        <v>92</v>
      </c>
      <c r="BK1882" s="149">
        <f t="shared" si="59"/>
        <v>0</v>
      </c>
      <c r="BL1882" s="17" t="s">
        <v>289</v>
      </c>
      <c r="BM1882" s="148" t="s">
        <v>2767</v>
      </c>
    </row>
    <row r="1883" spans="2:65" s="1" customFormat="1" ht="33" customHeight="1">
      <c r="B1883" s="136"/>
      <c r="C1883" s="137" t="s">
        <v>2768</v>
      </c>
      <c r="D1883" s="137" t="s">
        <v>187</v>
      </c>
      <c r="E1883" s="138" t="s">
        <v>2769</v>
      </c>
      <c r="F1883" s="139" t="s">
        <v>2770</v>
      </c>
      <c r="G1883" s="140" t="s">
        <v>365</v>
      </c>
      <c r="H1883" s="141">
        <v>1</v>
      </c>
      <c r="I1883" s="142"/>
      <c r="J1883" s="143">
        <f t="shared" ref="J1883:J1914" si="60">ROUND(I1883*H1883,2)</f>
        <v>0</v>
      </c>
      <c r="K1883" s="139" t="s">
        <v>1</v>
      </c>
      <c r="L1883" s="32"/>
      <c r="M1883" s="144" t="s">
        <v>1</v>
      </c>
      <c r="N1883" s="145" t="s">
        <v>42</v>
      </c>
      <c r="P1883" s="146">
        <f t="shared" ref="P1883:P1914" si="61">O1883*H1883</f>
        <v>0</v>
      </c>
      <c r="Q1883" s="146">
        <v>0</v>
      </c>
      <c r="R1883" s="146">
        <f t="shared" ref="R1883:R1914" si="62">Q1883*H1883</f>
        <v>0</v>
      </c>
      <c r="S1883" s="146">
        <v>0</v>
      </c>
      <c r="T1883" s="147">
        <f t="shared" ref="T1883:T1914" si="63">S1883*H1883</f>
        <v>0</v>
      </c>
      <c r="AR1883" s="148" t="s">
        <v>289</v>
      </c>
      <c r="AT1883" s="148" t="s">
        <v>187</v>
      </c>
      <c r="AU1883" s="148" t="s">
        <v>92</v>
      </c>
      <c r="AY1883" s="17" t="s">
        <v>185</v>
      </c>
      <c r="BE1883" s="149">
        <f t="shared" ref="BE1883:BE1914" si="64">IF(N1883="základní",J1883,0)</f>
        <v>0</v>
      </c>
      <c r="BF1883" s="149">
        <f t="shared" ref="BF1883:BF1914" si="65">IF(N1883="snížená",J1883,0)</f>
        <v>0</v>
      </c>
      <c r="BG1883" s="149">
        <f t="shared" ref="BG1883:BG1914" si="66">IF(N1883="zákl. přenesená",J1883,0)</f>
        <v>0</v>
      </c>
      <c r="BH1883" s="149">
        <f t="shared" ref="BH1883:BH1914" si="67">IF(N1883="sníž. přenesená",J1883,0)</f>
        <v>0</v>
      </c>
      <c r="BI1883" s="149">
        <f t="shared" ref="BI1883:BI1914" si="68">IF(N1883="nulová",J1883,0)</f>
        <v>0</v>
      </c>
      <c r="BJ1883" s="17" t="s">
        <v>92</v>
      </c>
      <c r="BK1883" s="149">
        <f t="shared" ref="BK1883:BK1914" si="69">ROUND(I1883*H1883,2)</f>
        <v>0</v>
      </c>
      <c r="BL1883" s="17" t="s">
        <v>289</v>
      </c>
      <c r="BM1883" s="148" t="s">
        <v>2771</v>
      </c>
    </row>
    <row r="1884" spans="2:65" s="1" customFormat="1" ht="33" customHeight="1">
      <c r="B1884" s="136"/>
      <c r="C1884" s="137" t="s">
        <v>2772</v>
      </c>
      <c r="D1884" s="137" t="s">
        <v>187</v>
      </c>
      <c r="E1884" s="138" t="s">
        <v>2773</v>
      </c>
      <c r="F1884" s="139" t="s">
        <v>2774</v>
      </c>
      <c r="G1884" s="140" t="s">
        <v>365</v>
      </c>
      <c r="H1884" s="141">
        <v>1</v>
      </c>
      <c r="I1884" s="142"/>
      <c r="J1884" s="143">
        <f t="shared" si="60"/>
        <v>0</v>
      </c>
      <c r="K1884" s="139" t="s">
        <v>1</v>
      </c>
      <c r="L1884" s="32"/>
      <c r="M1884" s="144" t="s">
        <v>1</v>
      </c>
      <c r="N1884" s="145" t="s">
        <v>42</v>
      </c>
      <c r="P1884" s="146">
        <f t="shared" si="61"/>
        <v>0</v>
      </c>
      <c r="Q1884" s="146">
        <v>0</v>
      </c>
      <c r="R1884" s="146">
        <f t="shared" si="62"/>
        <v>0</v>
      </c>
      <c r="S1884" s="146">
        <v>0</v>
      </c>
      <c r="T1884" s="147">
        <f t="shared" si="63"/>
        <v>0</v>
      </c>
      <c r="AR1884" s="148" t="s">
        <v>289</v>
      </c>
      <c r="AT1884" s="148" t="s">
        <v>187</v>
      </c>
      <c r="AU1884" s="148" t="s">
        <v>92</v>
      </c>
      <c r="AY1884" s="17" t="s">
        <v>185</v>
      </c>
      <c r="BE1884" s="149">
        <f t="shared" si="64"/>
        <v>0</v>
      </c>
      <c r="BF1884" s="149">
        <f t="shared" si="65"/>
        <v>0</v>
      </c>
      <c r="BG1884" s="149">
        <f t="shared" si="66"/>
        <v>0</v>
      </c>
      <c r="BH1884" s="149">
        <f t="shared" si="67"/>
        <v>0</v>
      </c>
      <c r="BI1884" s="149">
        <f t="shared" si="68"/>
        <v>0</v>
      </c>
      <c r="BJ1884" s="17" t="s">
        <v>92</v>
      </c>
      <c r="BK1884" s="149">
        <f t="shared" si="69"/>
        <v>0</v>
      </c>
      <c r="BL1884" s="17" t="s">
        <v>289</v>
      </c>
      <c r="BM1884" s="148" t="s">
        <v>2775</v>
      </c>
    </row>
    <row r="1885" spans="2:65" s="1" customFormat="1" ht="33" customHeight="1">
      <c r="B1885" s="136"/>
      <c r="C1885" s="137" t="s">
        <v>2776</v>
      </c>
      <c r="D1885" s="137" t="s">
        <v>187</v>
      </c>
      <c r="E1885" s="138" t="s">
        <v>2777</v>
      </c>
      <c r="F1885" s="139" t="s">
        <v>2778</v>
      </c>
      <c r="G1885" s="140" t="s">
        <v>365</v>
      </c>
      <c r="H1885" s="141">
        <v>1</v>
      </c>
      <c r="I1885" s="142"/>
      <c r="J1885" s="143">
        <f t="shared" si="60"/>
        <v>0</v>
      </c>
      <c r="K1885" s="139" t="s">
        <v>1</v>
      </c>
      <c r="L1885" s="32"/>
      <c r="M1885" s="144" t="s">
        <v>1</v>
      </c>
      <c r="N1885" s="145" t="s">
        <v>42</v>
      </c>
      <c r="P1885" s="146">
        <f t="shared" si="61"/>
        <v>0</v>
      </c>
      <c r="Q1885" s="146">
        <v>0</v>
      </c>
      <c r="R1885" s="146">
        <f t="shared" si="62"/>
        <v>0</v>
      </c>
      <c r="S1885" s="146">
        <v>0</v>
      </c>
      <c r="T1885" s="147">
        <f t="shared" si="63"/>
        <v>0</v>
      </c>
      <c r="AR1885" s="148" t="s">
        <v>289</v>
      </c>
      <c r="AT1885" s="148" t="s">
        <v>187</v>
      </c>
      <c r="AU1885" s="148" t="s">
        <v>92</v>
      </c>
      <c r="AY1885" s="17" t="s">
        <v>185</v>
      </c>
      <c r="BE1885" s="149">
        <f t="shared" si="64"/>
        <v>0</v>
      </c>
      <c r="BF1885" s="149">
        <f t="shared" si="65"/>
        <v>0</v>
      </c>
      <c r="BG1885" s="149">
        <f t="shared" si="66"/>
        <v>0</v>
      </c>
      <c r="BH1885" s="149">
        <f t="shared" si="67"/>
        <v>0</v>
      </c>
      <c r="BI1885" s="149">
        <f t="shared" si="68"/>
        <v>0</v>
      </c>
      <c r="BJ1885" s="17" t="s">
        <v>92</v>
      </c>
      <c r="BK1885" s="149">
        <f t="shared" si="69"/>
        <v>0</v>
      </c>
      <c r="BL1885" s="17" t="s">
        <v>289</v>
      </c>
      <c r="BM1885" s="148" t="s">
        <v>2779</v>
      </c>
    </row>
    <row r="1886" spans="2:65" s="1" customFormat="1" ht="33" customHeight="1">
      <c r="B1886" s="136"/>
      <c r="C1886" s="137" t="s">
        <v>2780</v>
      </c>
      <c r="D1886" s="137" t="s">
        <v>187</v>
      </c>
      <c r="E1886" s="138" t="s">
        <v>2781</v>
      </c>
      <c r="F1886" s="139" t="s">
        <v>2782</v>
      </c>
      <c r="G1886" s="140" t="s">
        <v>365</v>
      </c>
      <c r="H1886" s="141">
        <v>1</v>
      </c>
      <c r="I1886" s="142"/>
      <c r="J1886" s="143">
        <f t="shared" si="60"/>
        <v>0</v>
      </c>
      <c r="K1886" s="139" t="s">
        <v>1</v>
      </c>
      <c r="L1886" s="32"/>
      <c r="M1886" s="144" t="s">
        <v>1</v>
      </c>
      <c r="N1886" s="145" t="s">
        <v>42</v>
      </c>
      <c r="P1886" s="146">
        <f t="shared" si="61"/>
        <v>0</v>
      </c>
      <c r="Q1886" s="146">
        <v>0</v>
      </c>
      <c r="R1886" s="146">
        <f t="shared" si="62"/>
        <v>0</v>
      </c>
      <c r="S1886" s="146">
        <v>0</v>
      </c>
      <c r="T1886" s="147">
        <f t="shared" si="63"/>
        <v>0</v>
      </c>
      <c r="AR1886" s="148" t="s">
        <v>289</v>
      </c>
      <c r="AT1886" s="148" t="s">
        <v>187</v>
      </c>
      <c r="AU1886" s="148" t="s">
        <v>92</v>
      </c>
      <c r="AY1886" s="17" t="s">
        <v>185</v>
      </c>
      <c r="BE1886" s="149">
        <f t="shared" si="64"/>
        <v>0</v>
      </c>
      <c r="BF1886" s="149">
        <f t="shared" si="65"/>
        <v>0</v>
      </c>
      <c r="BG1886" s="149">
        <f t="shared" si="66"/>
        <v>0</v>
      </c>
      <c r="BH1886" s="149">
        <f t="shared" si="67"/>
        <v>0</v>
      </c>
      <c r="BI1886" s="149">
        <f t="shared" si="68"/>
        <v>0</v>
      </c>
      <c r="BJ1886" s="17" t="s">
        <v>92</v>
      </c>
      <c r="BK1886" s="149">
        <f t="shared" si="69"/>
        <v>0</v>
      </c>
      <c r="BL1886" s="17" t="s">
        <v>289</v>
      </c>
      <c r="BM1886" s="148" t="s">
        <v>2783</v>
      </c>
    </row>
    <row r="1887" spans="2:65" s="1" customFormat="1" ht="33" customHeight="1">
      <c r="B1887" s="136"/>
      <c r="C1887" s="137" t="s">
        <v>2784</v>
      </c>
      <c r="D1887" s="137" t="s">
        <v>187</v>
      </c>
      <c r="E1887" s="138" t="s">
        <v>2785</v>
      </c>
      <c r="F1887" s="139" t="s">
        <v>2786</v>
      </c>
      <c r="G1887" s="140" t="s">
        <v>365</v>
      </c>
      <c r="H1887" s="141">
        <v>1</v>
      </c>
      <c r="I1887" s="142"/>
      <c r="J1887" s="143">
        <f t="shared" si="60"/>
        <v>0</v>
      </c>
      <c r="K1887" s="139" t="s">
        <v>1</v>
      </c>
      <c r="L1887" s="32"/>
      <c r="M1887" s="144" t="s">
        <v>1</v>
      </c>
      <c r="N1887" s="145" t="s">
        <v>42</v>
      </c>
      <c r="P1887" s="146">
        <f t="shared" si="61"/>
        <v>0</v>
      </c>
      <c r="Q1887" s="146">
        <v>0</v>
      </c>
      <c r="R1887" s="146">
        <f t="shared" si="62"/>
        <v>0</v>
      </c>
      <c r="S1887" s="146">
        <v>0</v>
      </c>
      <c r="T1887" s="147">
        <f t="shared" si="63"/>
        <v>0</v>
      </c>
      <c r="AR1887" s="148" t="s">
        <v>289</v>
      </c>
      <c r="AT1887" s="148" t="s">
        <v>187</v>
      </c>
      <c r="AU1887" s="148" t="s">
        <v>92</v>
      </c>
      <c r="AY1887" s="17" t="s">
        <v>185</v>
      </c>
      <c r="BE1887" s="149">
        <f t="shared" si="64"/>
        <v>0</v>
      </c>
      <c r="BF1887" s="149">
        <f t="shared" si="65"/>
        <v>0</v>
      </c>
      <c r="BG1887" s="149">
        <f t="shared" si="66"/>
        <v>0</v>
      </c>
      <c r="BH1887" s="149">
        <f t="shared" si="67"/>
        <v>0</v>
      </c>
      <c r="BI1887" s="149">
        <f t="shared" si="68"/>
        <v>0</v>
      </c>
      <c r="BJ1887" s="17" t="s">
        <v>92</v>
      </c>
      <c r="BK1887" s="149">
        <f t="shared" si="69"/>
        <v>0</v>
      </c>
      <c r="BL1887" s="17" t="s">
        <v>289</v>
      </c>
      <c r="BM1887" s="148" t="s">
        <v>2787</v>
      </c>
    </row>
    <row r="1888" spans="2:65" s="1" customFormat="1" ht="33" customHeight="1">
      <c r="B1888" s="136"/>
      <c r="C1888" s="137" t="s">
        <v>2788</v>
      </c>
      <c r="D1888" s="137" t="s">
        <v>187</v>
      </c>
      <c r="E1888" s="138" t="s">
        <v>2789</v>
      </c>
      <c r="F1888" s="139" t="s">
        <v>2790</v>
      </c>
      <c r="G1888" s="140" t="s">
        <v>365</v>
      </c>
      <c r="H1888" s="141">
        <v>1</v>
      </c>
      <c r="I1888" s="142"/>
      <c r="J1888" s="143">
        <f t="shared" si="60"/>
        <v>0</v>
      </c>
      <c r="K1888" s="139" t="s">
        <v>1</v>
      </c>
      <c r="L1888" s="32"/>
      <c r="M1888" s="144" t="s">
        <v>1</v>
      </c>
      <c r="N1888" s="145" t="s">
        <v>42</v>
      </c>
      <c r="P1888" s="146">
        <f t="shared" si="61"/>
        <v>0</v>
      </c>
      <c r="Q1888" s="146">
        <v>0</v>
      </c>
      <c r="R1888" s="146">
        <f t="shared" si="62"/>
        <v>0</v>
      </c>
      <c r="S1888" s="146">
        <v>0</v>
      </c>
      <c r="T1888" s="147">
        <f t="shared" si="63"/>
        <v>0</v>
      </c>
      <c r="AR1888" s="148" t="s">
        <v>289</v>
      </c>
      <c r="AT1888" s="148" t="s">
        <v>187</v>
      </c>
      <c r="AU1888" s="148" t="s">
        <v>92</v>
      </c>
      <c r="AY1888" s="17" t="s">
        <v>185</v>
      </c>
      <c r="BE1888" s="149">
        <f t="shared" si="64"/>
        <v>0</v>
      </c>
      <c r="BF1888" s="149">
        <f t="shared" si="65"/>
        <v>0</v>
      </c>
      <c r="BG1888" s="149">
        <f t="shared" si="66"/>
        <v>0</v>
      </c>
      <c r="BH1888" s="149">
        <f t="shared" si="67"/>
        <v>0</v>
      </c>
      <c r="BI1888" s="149">
        <f t="shared" si="68"/>
        <v>0</v>
      </c>
      <c r="BJ1888" s="17" t="s">
        <v>92</v>
      </c>
      <c r="BK1888" s="149">
        <f t="shared" si="69"/>
        <v>0</v>
      </c>
      <c r="BL1888" s="17" t="s">
        <v>289</v>
      </c>
      <c r="BM1888" s="148" t="s">
        <v>2791</v>
      </c>
    </row>
    <row r="1889" spans="2:65" s="1" customFormat="1" ht="33" customHeight="1">
      <c r="B1889" s="136"/>
      <c r="C1889" s="137" t="s">
        <v>2792</v>
      </c>
      <c r="D1889" s="137" t="s">
        <v>187</v>
      </c>
      <c r="E1889" s="138" t="s">
        <v>2793</v>
      </c>
      <c r="F1889" s="139" t="s">
        <v>2794</v>
      </c>
      <c r="G1889" s="140" t="s">
        <v>365</v>
      </c>
      <c r="H1889" s="141">
        <v>1</v>
      </c>
      <c r="I1889" s="142"/>
      <c r="J1889" s="143">
        <f t="shared" si="60"/>
        <v>0</v>
      </c>
      <c r="K1889" s="139" t="s">
        <v>1</v>
      </c>
      <c r="L1889" s="32"/>
      <c r="M1889" s="144" t="s">
        <v>1</v>
      </c>
      <c r="N1889" s="145" t="s">
        <v>42</v>
      </c>
      <c r="P1889" s="146">
        <f t="shared" si="61"/>
        <v>0</v>
      </c>
      <c r="Q1889" s="146">
        <v>0</v>
      </c>
      <c r="R1889" s="146">
        <f t="shared" si="62"/>
        <v>0</v>
      </c>
      <c r="S1889" s="146">
        <v>0</v>
      </c>
      <c r="T1889" s="147">
        <f t="shared" si="63"/>
        <v>0</v>
      </c>
      <c r="AR1889" s="148" t="s">
        <v>289</v>
      </c>
      <c r="AT1889" s="148" t="s">
        <v>187</v>
      </c>
      <c r="AU1889" s="148" t="s">
        <v>92</v>
      </c>
      <c r="AY1889" s="17" t="s">
        <v>185</v>
      </c>
      <c r="BE1889" s="149">
        <f t="shared" si="64"/>
        <v>0</v>
      </c>
      <c r="BF1889" s="149">
        <f t="shared" si="65"/>
        <v>0</v>
      </c>
      <c r="BG1889" s="149">
        <f t="shared" si="66"/>
        <v>0</v>
      </c>
      <c r="BH1889" s="149">
        <f t="shared" si="67"/>
        <v>0</v>
      </c>
      <c r="BI1889" s="149">
        <f t="shared" si="68"/>
        <v>0</v>
      </c>
      <c r="BJ1889" s="17" t="s">
        <v>92</v>
      </c>
      <c r="BK1889" s="149">
        <f t="shared" si="69"/>
        <v>0</v>
      </c>
      <c r="BL1889" s="17" t="s">
        <v>289</v>
      </c>
      <c r="BM1889" s="148" t="s">
        <v>2795</v>
      </c>
    </row>
    <row r="1890" spans="2:65" s="1" customFormat="1" ht="33" customHeight="1">
      <c r="B1890" s="136"/>
      <c r="C1890" s="137" t="s">
        <v>2796</v>
      </c>
      <c r="D1890" s="137" t="s">
        <v>187</v>
      </c>
      <c r="E1890" s="138" t="s">
        <v>2797</v>
      </c>
      <c r="F1890" s="139" t="s">
        <v>2798</v>
      </c>
      <c r="G1890" s="140" t="s">
        <v>365</v>
      </c>
      <c r="H1890" s="141">
        <v>1</v>
      </c>
      <c r="I1890" s="142"/>
      <c r="J1890" s="143">
        <f t="shared" si="60"/>
        <v>0</v>
      </c>
      <c r="K1890" s="139" t="s">
        <v>1</v>
      </c>
      <c r="L1890" s="32"/>
      <c r="M1890" s="144" t="s">
        <v>1</v>
      </c>
      <c r="N1890" s="145" t="s">
        <v>42</v>
      </c>
      <c r="P1890" s="146">
        <f t="shared" si="61"/>
        <v>0</v>
      </c>
      <c r="Q1890" s="146">
        <v>0</v>
      </c>
      <c r="R1890" s="146">
        <f t="shared" si="62"/>
        <v>0</v>
      </c>
      <c r="S1890" s="146">
        <v>0</v>
      </c>
      <c r="T1890" s="147">
        <f t="shared" si="63"/>
        <v>0</v>
      </c>
      <c r="AR1890" s="148" t="s">
        <v>289</v>
      </c>
      <c r="AT1890" s="148" t="s">
        <v>187</v>
      </c>
      <c r="AU1890" s="148" t="s">
        <v>92</v>
      </c>
      <c r="AY1890" s="17" t="s">
        <v>185</v>
      </c>
      <c r="BE1890" s="149">
        <f t="shared" si="64"/>
        <v>0</v>
      </c>
      <c r="BF1890" s="149">
        <f t="shared" si="65"/>
        <v>0</v>
      </c>
      <c r="BG1890" s="149">
        <f t="shared" si="66"/>
        <v>0</v>
      </c>
      <c r="BH1890" s="149">
        <f t="shared" si="67"/>
        <v>0</v>
      </c>
      <c r="BI1890" s="149">
        <f t="shared" si="68"/>
        <v>0</v>
      </c>
      <c r="BJ1890" s="17" t="s">
        <v>92</v>
      </c>
      <c r="BK1890" s="149">
        <f t="shared" si="69"/>
        <v>0</v>
      </c>
      <c r="BL1890" s="17" t="s">
        <v>289</v>
      </c>
      <c r="BM1890" s="148" t="s">
        <v>2799</v>
      </c>
    </row>
    <row r="1891" spans="2:65" s="1" customFormat="1" ht="33" customHeight="1">
      <c r="B1891" s="136"/>
      <c r="C1891" s="137" t="s">
        <v>2800</v>
      </c>
      <c r="D1891" s="137" t="s">
        <v>187</v>
      </c>
      <c r="E1891" s="138" t="s">
        <v>2801</v>
      </c>
      <c r="F1891" s="139" t="s">
        <v>2802</v>
      </c>
      <c r="G1891" s="140" t="s">
        <v>365</v>
      </c>
      <c r="H1891" s="141">
        <v>1</v>
      </c>
      <c r="I1891" s="142"/>
      <c r="J1891" s="143">
        <f t="shared" si="60"/>
        <v>0</v>
      </c>
      <c r="K1891" s="139" t="s">
        <v>1</v>
      </c>
      <c r="L1891" s="32"/>
      <c r="M1891" s="144" t="s">
        <v>1</v>
      </c>
      <c r="N1891" s="145" t="s">
        <v>42</v>
      </c>
      <c r="P1891" s="146">
        <f t="shared" si="61"/>
        <v>0</v>
      </c>
      <c r="Q1891" s="146">
        <v>0</v>
      </c>
      <c r="R1891" s="146">
        <f t="shared" si="62"/>
        <v>0</v>
      </c>
      <c r="S1891" s="146">
        <v>0</v>
      </c>
      <c r="T1891" s="147">
        <f t="shared" si="63"/>
        <v>0</v>
      </c>
      <c r="AR1891" s="148" t="s">
        <v>289</v>
      </c>
      <c r="AT1891" s="148" t="s">
        <v>187</v>
      </c>
      <c r="AU1891" s="148" t="s">
        <v>92</v>
      </c>
      <c r="AY1891" s="17" t="s">
        <v>185</v>
      </c>
      <c r="BE1891" s="149">
        <f t="shared" si="64"/>
        <v>0</v>
      </c>
      <c r="BF1891" s="149">
        <f t="shared" si="65"/>
        <v>0</v>
      </c>
      <c r="BG1891" s="149">
        <f t="shared" si="66"/>
        <v>0</v>
      </c>
      <c r="BH1891" s="149">
        <f t="shared" si="67"/>
        <v>0</v>
      </c>
      <c r="BI1891" s="149">
        <f t="shared" si="68"/>
        <v>0</v>
      </c>
      <c r="BJ1891" s="17" t="s">
        <v>92</v>
      </c>
      <c r="BK1891" s="149">
        <f t="shared" si="69"/>
        <v>0</v>
      </c>
      <c r="BL1891" s="17" t="s">
        <v>289</v>
      </c>
      <c r="BM1891" s="148" t="s">
        <v>2803</v>
      </c>
    </row>
    <row r="1892" spans="2:65" s="1" customFormat="1" ht="33" customHeight="1">
      <c r="B1892" s="136"/>
      <c r="C1892" s="137" t="s">
        <v>2804</v>
      </c>
      <c r="D1892" s="137" t="s">
        <v>187</v>
      </c>
      <c r="E1892" s="138" t="s">
        <v>2805</v>
      </c>
      <c r="F1892" s="139" t="s">
        <v>2806</v>
      </c>
      <c r="G1892" s="140" t="s">
        <v>365</v>
      </c>
      <c r="H1892" s="141">
        <v>1</v>
      </c>
      <c r="I1892" s="142"/>
      <c r="J1892" s="143">
        <f t="shared" si="60"/>
        <v>0</v>
      </c>
      <c r="K1892" s="139" t="s">
        <v>1</v>
      </c>
      <c r="L1892" s="32"/>
      <c r="M1892" s="144" t="s">
        <v>1</v>
      </c>
      <c r="N1892" s="145" t="s">
        <v>42</v>
      </c>
      <c r="P1892" s="146">
        <f t="shared" si="61"/>
        <v>0</v>
      </c>
      <c r="Q1892" s="146">
        <v>0</v>
      </c>
      <c r="R1892" s="146">
        <f t="shared" si="62"/>
        <v>0</v>
      </c>
      <c r="S1892" s="146">
        <v>0</v>
      </c>
      <c r="T1892" s="147">
        <f t="shared" si="63"/>
        <v>0</v>
      </c>
      <c r="AR1892" s="148" t="s">
        <v>289</v>
      </c>
      <c r="AT1892" s="148" t="s">
        <v>187</v>
      </c>
      <c r="AU1892" s="148" t="s">
        <v>92</v>
      </c>
      <c r="AY1892" s="17" t="s">
        <v>185</v>
      </c>
      <c r="BE1892" s="149">
        <f t="shared" si="64"/>
        <v>0</v>
      </c>
      <c r="BF1892" s="149">
        <f t="shared" si="65"/>
        <v>0</v>
      </c>
      <c r="BG1892" s="149">
        <f t="shared" si="66"/>
        <v>0</v>
      </c>
      <c r="BH1892" s="149">
        <f t="shared" si="67"/>
        <v>0</v>
      </c>
      <c r="BI1892" s="149">
        <f t="shared" si="68"/>
        <v>0</v>
      </c>
      <c r="BJ1892" s="17" t="s">
        <v>92</v>
      </c>
      <c r="BK1892" s="149">
        <f t="shared" si="69"/>
        <v>0</v>
      </c>
      <c r="BL1892" s="17" t="s">
        <v>289</v>
      </c>
      <c r="BM1892" s="148" t="s">
        <v>2807</v>
      </c>
    </row>
    <row r="1893" spans="2:65" s="1" customFormat="1" ht="33" customHeight="1">
      <c r="B1893" s="136"/>
      <c r="C1893" s="137" t="s">
        <v>2808</v>
      </c>
      <c r="D1893" s="137" t="s">
        <v>187</v>
      </c>
      <c r="E1893" s="138" t="s">
        <v>2809</v>
      </c>
      <c r="F1893" s="139" t="s">
        <v>2810</v>
      </c>
      <c r="G1893" s="140" t="s">
        <v>365</v>
      </c>
      <c r="H1893" s="141">
        <v>1</v>
      </c>
      <c r="I1893" s="142"/>
      <c r="J1893" s="143">
        <f t="shared" si="60"/>
        <v>0</v>
      </c>
      <c r="K1893" s="139" t="s">
        <v>1</v>
      </c>
      <c r="L1893" s="32"/>
      <c r="M1893" s="144" t="s">
        <v>1</v>
      </c>
      <c r="N1893" s="145" t="s">
        <v>42</v>
      </c>
      <c r="P1893" s="146">
        <f t="shared" si="61"/>
        <v>0</v>
      </c>
      <c r="Q1893" s="146">
        <v>0</v>
      </c>
      <c r="R1893" s="146">
        <f t="shared" si="62"/>
        <v>0</v>
      </c>
      <c r="S1893" s="146">
        <v>0</v>
      </c>
      <c r="T1893" s="147">
        <f t="shared" si="63"/>
        <v>0</v>
      </c>
      <c r="AR1893" s="148" t="s">
        <v>289</v>
      </c>
      <c r="AT1893" s="148" t="s">
        <v>187</v>
      </c>
      <c r="AU1893" s="148" t="s">
        <v>92</v>
      </c>
      <c r="AY1893" s="17" t="s">
        <v>185</v>
      </c>
      <c r="BE1893" s="149">
        <f t="shared" si="64"/>
        <v>0</v>
      </c>
      <c r="BF1893" s="149">
        <f t="shared" si="65"/>
        <v>0</v>
      </c>
      <c r="BG1893" s="149">
        <f t="shared" si="66"/>
        <v>0</v>
      </c>
      <c r="BH1893" s="149">
        <f t="shared" si="67"/>
        <v>0</v>
      </c>
      <c r="BI1893" s="149">
        <f t="shared" si="68"/>
        <v>0</v>
      </c>
      <c r="BJ1893" s="17" t="s">
        <v>92</v>
      </c>
      <c r="BK1893" s="149">
        <f t="shared" si="69"/>
        <v>0</v>
      </c>
      <c r="BL1893" s="17" t="s">
        <v>289</v>
      </c>
      <c r="BM1893" s="148" t="s">
        <v>2811</v>
      </c>
    </row>
    <row r="1894" spans="2:65" s="1" customFormat="1" ht="33" customHeight="1">
      <c r="B1894" s="136"/>
      <c r="C1894" s="137" t="s">
        <v>2812</v>
      </c>
      <c r="D1894" s="137" t="s">
        <v>187</v>
      </c>
      <c r="E1894" s="138" t="s">
        <v>2813</v>
      </c>
      <c r="F1894" s="139" t="s">
        <v>2814</v>
      </c>
      <c r="G1894" s="140" t="s">
        <v>365</v>
      </c>
      <c r="H1894" s="141">
        <v>1</v>
      </c>
      <c r="I1894" s="142"/>
      <c r="J1894" s="143">
        <f t="shared" si="60"/>
        <v>0</v>
      </c>
      <c r="K1894" s="139" t="s">
        <v>1</v>
      </c>
      <c r="L1894" s="32"/>
      <c r="M1894" s="144" t="s">
        <v>1</v>
      </c>
      <c r="N1894" s="145" t="s">
        <v>42</v>
      </c>
      <c r="P1894" s="146">
        <f t="shared" si="61"/>
        <v>0</v>
      </c>
      <c r="Q1894" s="146">
        <v>0</v>
      </c>
      <c r="R1894" s="146">
        <f t="shared" si="62"/>
        <v>0</v>
      </c>
      <c r="S1894" s="146">
        <v>0</v>
      </c>
      <c r="T1894" s="147">
        <f t="shared" si="63"/>
        <v>0</v>
      </c>
      <c r="AR1894" s="148" t="s">
        <v>289</v>
      </c>
      <c r="AT1894" s="148" t="s">
        <v>187</v>
      </c>
      <c r="AU1894" s="148" t="s">
        <v>92</v>
      </c>
      <c r="AY1894" s="17" t="s">
        <v>185</v>
      </c>
      <c r="BE1894" s="149">
        <f t="shared" si="64"/>
        <v>0</v>
      </c>
      <c r="BF1894" s="149">
        <f t="shared" si="65"/>
        <v>0</v>
      </c>
      <c r="BG1894" s="149">
        <f t="shared" si="66"/>
        <v>0</v>
      </c>
      <c r="BH1894" s="149">
        <f t="shared" si="67"/>
        <v>0</v>
      </c>
      <c r="BI1894" s="149">
        <f t="shared" si="68"/>
        <v>0</v>
      </c>
      <c r="BJ1894" s="17" t="s">
        <v>92</v>
      </c>
      <c r="BK1894" s="149">
        <f t="shared" si="69"/>
        <v>0</v>
      </c>
      <c r="BL1894" s="17" t="s">
        <v>289</v>
      </c>
      <c r="BM1894" s="148" t="s">
        <v>2815</v>
      </c>
    </row>
    <row r="1895" spans="2:65" s="1" customFormat="1" ht="33" customHeight="1">
      <c r="B1895" s="136"/>
      <c r="C1895" s="137" t="s">
        <v>2816</v>
      </c>
      <c r="D1895" s="137" t="s">
        <v>187</v>
      </c>
      <c r="E1895" s="138" t="s">
        <v>2817</v>
      </c>
      <c r="F1895" s="139" t="s">
        <v>2818</v>
      </c>
      <c r="G1895" s="140" t="s">
        <v>365</v>
      </c>
      <c r="H1895" s="141">
        <v>1</v>
      </c>
      <c r="I1895" s="142"/>
      <c r="J1895" s="143">
        <f t="shared" si="60"/>
        <v>0</v>
      </c>
      <c r="K1895" s="139" t="s">
        <v>1</v>
      </c>
      <c r="L1895" s="32"/>
      <c r="M1895" s="144" t="s">
        <v>1</v>
      </c>
      <c r="N1895" s="145" t="s">
        <v>42</v>
      </c>
      <c r="P1895" s="146">
        <f t="shared" si="61"/>
        <v>0</v>
      </c>
      <c r="Q1895" s="146">
        <v>0</v>
      </c>
      <c r="R1895" s="146">
        <f t="shared" si="62"/>
        <v>0</v>
      </c>
      <c r="S1895" s="146">
        <v>0</v>
      </c>
      <c r="T1895" s="147">
        <f t="shared" si="63"/>
        <v>0</v>
      </c>
      <c r="AR1895" s="148" t="s">
        <v>289</v>
      </c>
      <c r="AT1895" s="148" t="s">
        <v>187</v>
      </c>
      <c r="AU1895" s="148" t="s">
        <v>92</v>
      </c>
      <c r="AY1895" s="17" t="s">
        <v>185</v>
      </c>
      <c r="BE1895" s="149">
        <f t="shared" si="64"/>
        <v>0</v>
      </c>
      <c r="BF1895" s="149">
        <f t="shared" si="65"/>
        <v>0</v>
      </c>
      <c r="BG1895" s="149">
        <f t="shared" si="66"/>
        <v>0</v>
      </c>
      <c r="BH1895" s="149">
        <f t="shared" si="67"/>
        <v>0</v>
      </c>
      <c r="BI1895" s="149">
        <f t="shared" si="68"/>
        <v>0</v>
      </c>
      <c r="BJ1895" s="17" t="s">
        <v>92</v>
      </c>
      <c r="BK1895" s="149">
        <f t="shared" si="69"/>
        <v>0</v>
      </c>
      <c r="BL1895" s="17" t="s">
        <v>289</v>
      </c>
      <c r="BM1895" s="148" t="s">
        <v>2819</v>
      </c>
    </row>
    <row r="1896" spans="2:65" s="1" customFormat="1" ht="33" customHeight="1">
      <c r="B1896" s="136"/>
      <c r="C1896" s="137" t="s">
        <v>2820</v>
      </c>
      <c r="D1896" s="137" t="s">
        <v>187</v>
      </c>
      <c r="E1896" s="138" t="s">
        <v>2821</v>
      </c>
      <c r="F1896" s="139" t="s">
        <v>2822</v>
      </c>
      <c r="G1896" s="140" t="s">
        <v>365</v>
      </c>
      <c r="H1896" s="141">
        <v>1</v>
      </c>
      <c r="I1896" s="142"/>
      <c r="J1896" s="143">
        <f t="shared" si="60"/>
        <v>0</v>
      </c>
      <c r="K1896" s="139" t="s">
        <v>1</v>
      </c>
      <c r="L1896" s="32"/>
      <c r="M1896" s="144" t="s">
        <v>1</v>
      </c>
      <c r="N1896" s="145" t="s">
        <v>42</v>
      </c>
      <c r="P1896" s="146">
        <f t="shared" si="61"/>
        <v>0</v>
      </c>
      <c r="Q1896" s="146">
        <v>0</v>
      </c>
      <c r="R1896" s="146">
        <f t="shared" si="62"/>
        <v>0</v>
      </c>
      <c r="S1896" s="146">
        <v>0</v>
      </c>
      <c r="T1896" s="147">
        <f t="shared" si="63"/>
        <v>0</v>
      </c>
      <c r="AR1896" s="148" t="s">
        <v>289</v>
      </c>
      <c r="AT1896" s="148" t="s">
        <v>187</v>
      </c>
      <c r="AU1896" s="148" t="s">
        <v>92</v>
      </c>
      <c r="AY1896" s="17" t="s">
        <v>185</v>
      </c>
      <c r="BE1896" s="149">
        <f t="shared" si="64"/>
        <v>0</v>
      </c>
      <c r="BF1896" s="149">
        <f t="shared" si="65"/>
        <v>0</v>
      </c>
      <c r="BG1896" s="149">
        <f t="shared" si="66"/>
        <v>0</v>
      </c>
      <c r="BH1896" s="149">
        <f t="shared" si="67"/>
        <v>0</v>
      </c>
      <c r="BI1896" s="149">
        <f t="shared" si="68"/>
        <v>0</v>
      </c>
      <c r="BJ1896" s="17" t="s">
        <v>92</v>
      </c>
      <c r="BK1896" s="149">
        <f t="shared" si="69"/>
        <v>0</v>
      </c>
      <c r="BL1896" s="17" t="s">
        <v>289</v>
      </c>
      <c r="BM1896" s="148" t="s">
        <v>2823</v>
      </c>
    </row>
    <row r="1897" spans="2:65" s="1" customFormat="1" ht="33" customHeight="1">
      <c r="B1897" s="136"/>
      <c r="C1897" s="137" t="s">
        <v>2824</v>
      </c>
      <c r="D1897" s="137" t="s">
        <v>187</v>
      </c>
      <c r="E1897" s="138" t="s">
        <v>2825</v>
      </c>
      <c r="F1897" s="139" t="s">
        <v>2826</v>
      </c>
      <c r="G1897" s="140" t="s">
        <v>365</v>
      </c>
      <c r="H1897" s="141">
        <v>1</v>
      </c>
      <c r="I1897" s="142"/>
      <c r="J1897" s="143">
        <f t="shared" si="60"/>
        <v>0</v>
      </c>
      <c r="K1897" s="139" t="s">
        <v>1</v>
      </c>
      <c r="L1897" s="32"/>
      <c r="M1897" s="144" t="s">
        <v>1</v>
      </c>
      <c r="N1897" s="145" t="s">
        <v>42</v>
      </c>
      <c r="P1897" s="146">
        <f t="shared" si="61"/>
        <v>0</v>
      </c>
      <c r="Q1897" s="146">
        <v>0</v>
      </c>
      <c r="R1897" s="146">
        <f t="shared" si="62"/>
        <v>0</v>
      </c>
      <c r="S1897" s="146">
        <v>0</v>
      </c>
      <c r="T1897" s="147">
        <f t="shared" si="63"/>
        <v>0</v>
      </c>
      <c r="AR1897" s="148" t="s">
        <v>289</v>
      </c>
      <c r="AT1897" s="148" t="s">
        <v>187</v>
      </c>
      <c r="AU1897" s="148" t="s">
        <v>92</v>
      </c>
      <c r="AY1897" s="17" t="s">
        <v>185</v>
      </c>
      <c r="BE1897" s="149">
        <f t="shared" si="64"/>
        <v>0</v>
      </c>
      <c r="BF1897" s="149">
        <f t="shared" si="65"/>
        <v>0</v>
      </c>
      <c r="BG1897" s="149">
        <f t="shared" si="66"/>
        <v>0</v>
      </c>
      <c r="BH1897" s="149">
        <f t="shared" si="67"/>
        <v>0</v>
      </c>
      <c r="BI1897" s="149">
        <f t="shared" si="68"/>
        <v>0</v>
      </c>
      <c r="BJ1897" s="17" t="s">
        <v>92</v>
      </c>
      <c r="BK1897" s="149">
        <f t="shared" si="69"/>
        <v>0</v>
      </c>
      <c r="BL1897" s="17" t="s">
        <v>289</v>
      </c>
      <c r="BM1897" s="148" t="s">
        <v>2827</v>
      </c>
    </row>
    <row r="1898" spans="2:65" s="1" customFormat="1" ht="33" customHeight="1">
      <c r="B1898" s="136"/>
      <c r="C1898" s="137" t="s">
        <v>2828</v>
      </c>
      <c r="D1898" s="137" t="s">
        <v>187</v>
      </c>
      <c r="E1898" s="138" t="s">
        <v>2829</v>
      </c>
      <c r="F1898" s="139" t="s">
        <v>2830</v>
      </c>
      <c r="G1898" s="140" t="s">
        <v>365</v>
      </c>
      <c r="H1898" s="141">
        <v>1</v>
      </c>
      <c r="I1898" s="142"/>
      <c r="J1898" s="143">
        <f t="shared" si="60"/>
        <v>0</v>
      </c>
      <c r="K1898" s="139" t="s">
        <v>1</v>
      </c>
      <c r="L1898" s="32"/>
      <c r="M1898" s="144" t="s">
        <v>1</v>
      </c>
      <c r="N1898" s="145" t="s">
        <v>42</v>
      </c>
      <c r="P1898" s="146">
        <f t="shared" si="61"/>
        <v>0</v>
      </c>
      <c r="Q1898" s="146">
        <v>0</v>
      </c>
      <c r="R1898" s="146">
        <f t="shared" si="62"/>
        <v>0</v>
      </c>
      <c r="S1898" s="146">
        <v>0</v>
      </c>
      <c r="T1898" s="147">
        <f t="shared" si="63"/>
        <v>0</v>
      </c>
      <c r="AR1898" s="148" t="s">
        <v>289</v>
      </c>
      <c r="AT1898" s="148" t="s">
        <v>187</v>
      </c>
      <c r="AU1898" s="148" t="s">
        <v>92</v>
      </c>
      <c r="AY1898" s="17" t="s">
        <v>185</v>
      </c>
      <c r="BE1898" s="149">
        <f t="shared" si="64"/>
        <v>0</v>
      </c>
      <c r="BF1898" s="149">
        <f t="shared" si="65"/>
        <v>0</v>
      </c>
      <c r="BG1898" s="149">
        <f t="shared" si="66"/>
        <v>0</v>
      </c>
      <c r="BH1898" s="149">
        <f t="shared" si="67"/>
        <v>0</v>
      </c>
      <c r="BI1898" s="149">
        <f t="shared" si="68"/>
        <v>0</v>
      </c>
      <c r="BJ1898" s="17" t="s">
        <v>92</v>
      </c>
      <c r="BK1898" s="149">
        <f t="shared" si="69"/>
        <v>0</v>
      </c>
      <c r="BL1898" s="17" t="s">
        <v>289</v>
      </c>
      <c r="BM1898" s="148" t="s">
        <v>2831</v>
      </c>
    </row>
    <row r="1899" spans="2:65" s="1" customFormat="1" ht="33" customHeight="1">
      <c r="B1899" s="136"/>
      <c r="C1899" s="137" t="s">
        <v>2832</v>
      </c>
      <c r="D1899" s="137" t="s">
        <v>187</v>
      </c>
      <c r="E1899" s="138" t="s">
        <v>2833</v>
      </c>
      <c r="F1899" s="139" t="s">
        <v>2834</v>
      </c>
      <c r="G1899" s="140" t="s">
        <v>365</v>
      </c>
      <c r="H1899" s="141">
        <v>1</v>
      </c>
      <c r="I1899" s="142"/>
      <c r="J1899" s="143">
        <f t="shared" si="60"/>
        <v>0</v>
      </c>
      <c r="K1899" s="139" t="s">
        <v>1</v>
      </c>
      <c r="L1899" s="32"/>
      <c r="M1899" s="144" t="s">
        <v>1</v>
      </c>
      <c r="N1899" s="145" t="s">
        <v>42</v>
      </c>
      <c r="P1899" s="146">
        <f t="shared" si="61"/>
        <v>0</v>
      </c>
      <c r="Q1899" s="146">
        <v>0</v>
      </c>
      <c r="R1899" s="146">
        <f t="shared" si="62"/>
        <v>0</v>
      </c>
      <c r="S1899" s="146">
        <v>0</v>
      </c>
      <c r="T1899" s="147">
        <f t="shared" si="63"/>
        <v>0</v>
      </c>
      <c r="AR1899" s="148" t="s">
        <v>289</v>
      </c>
      <c r="AT1899" s="148" t="s">
        <v>187</v>
      </c>
      <c r="AU1899" s="148" t="s">
        <v>92</v>
      </c>
      <c r="AY1899" s="17" t="s">
        <v>185</v>
      </c>
      <c r="BE1899" s="149">
        <f t="shared" si="64"/>
        <v>0</v>
      </c>
      <c r="BF1899" s="149">
        <f t="shared" si="65"/>
        <v>0</v>
      </c>
      <c r="BG1899" s="149">
        <f t="shared" si="66"/>
        <v>0</v>
      </c>
      <c r="BH1899" s="149">
        <f t="shared" si="67"/>
        <v>0</v>
      </c>
      <c r="BI1899" s="149">
        <f t="shared" si="68"/>
        <v>0</v>
      </c>
      <c r="BJ1899" s="17" t="s">
        <v>92</v>
      </c>
      <c r="BK1899" s="149">
        <f t="shared" si="69"/>
        <v>0</v>
      </c>
      <c r="BL1899" s="17" t="s">
        <v>289</v>
      </c>
      <c r="BM1899" s="148" t="s">
        <v>2835</v>
      </c>
    </row>
    <row r="1900" spans="2:65" s="1" customFormat="1" ht="33" customHeight="1">
      <c r="B1900" s="136"/>
      <c r="C1900" s="137" t="s">
        <v>2836</v>
      </c>
      <c r="D1900" s="137" t="s">
        <v>187</v>
      </c>
      <c r="E1900" s="138" t="s">
        <v>2837</v>
      </c>
      <c r="F1900" s="139" t="s">
        <v>2838</v>
      </c>
      <c r="G1900" s="140" t="s">
        <v>365</v>
      </c>
      <c r="H1900" s="141">
        <v>1</v>
      </c>
      <c r="I1900" s="142"/>
      <c r="J1900" s="143">
        <f t="shared" si="60"/>
        <v>0</v>
      </c>
      <c r="K1900" s="139" t="s">
        <v>1</v>
      </c>
      <c r="L1900" s="32"/>
      <c r="M1900" s="144" t="s">
        <v>1</v>
      </c>
      <c r="N1900" s="145" t="s">
        <v>42</v>
      </c>
      <c r="P1900" s="146">
        <f t="shared" si="61"/>
        <v>0</v>
      </c>
      <c r="Q1900" s="146">
        <v>0</v>
      </c>
      <c r="R1900" s="146">
        <f t="shared" si="62"/>
        <v>0</v>
      </c>
      <c r="S1900" s="146">
        <v>0</v>
      </c>
      <c r="T1900" s="147">
        <f t="shared" si="63"/>
        <v>0</v>
      </c>
      <c r="AR1900" s="148" t="s">
        <v>289</v>
      </c>
      <c r="AT1900" s="148" t="s">
        <v>187</v>
      </c>
      <c r="AU1900" s="148" t="s">
        <v>92</v>
      </c>
      <c r="AY1900" s="17" t="s">
        <v>185</v>
      </c>
      <c r="BE1900" s="149">
        <f t="shared" si="64"/>
        <v>0</v>
      </c>
      <c r="BF1900" s="149">
        <f t="shared" si="65"/>
        <v>0</v>
      </c>
      <c r="BG1900" s="149">
        <f t="shared" si="66"/>
        <v>0</v>
      </c>
      <c r="BH1900" s="149">
        <f t="shared" si="67"/>
        <v>0</v>
      </c>
      <c r="BI1900" s="149">
        <f t="shared" si="68"/>
        <v>0</v>
      </c>
      <c r="BJ1900" s="17" t="s">
        <v>92</v>
      </c>
      <c r="BK1900" s="149">
        <f t="shared" si="69"/>
        <v>0</v>
      </c>
      <c r="BL1900" s="17" t="s">
        <v>289</v>
      </c>
      <c r="BM1900" s="148" t="s">
        <v>2839</v>
      </c>
    </row>
    <row r="1901" spans="2:65" s="1" customFormat="1" ht="33" customHeight="1">
      <c r="B1901" s="136"/>
      <c r="C1901" s="137" t="s">
        <v>2840</v>
      </c>
      <c r="D1901" s="137" t="s">
        <v>187</v>
      </c>
      <c r="E1901" s="138" t="s">
        <v>2841</v>
      </c>
      <c r="F1901" s="139" t="s">
        <v>2842</v>
      </c>
      <c r="G1901" s="140" t="s">
        <v>365</v>
      </c>
      <c r="H1901" s="141">
        <v>1</v>
      </c>
      <c r="I1901" s="142"/>
      <c r="J1901" s="143">
        <f t="shared" si="60"/>
        <v>0</v>
      </c>
      <c r="K1901" s="139" t="s">
        <v>1</v>
      </c>
      <c r="L1901" s="32"/>
      <c r="M1901" s="144" t="s">
        <v>1</v>
      </c>
      <c r="N1901" s="145" t="s">
        <v>42</v>
      </c>
      <c r="P1901" s="146">
        <f t="shared" si="61"/>
        <v>0</v>
      </c>
      <c r="Q1901" s="146">
        <v>0</v>
      </c>
      <c r="R1901" s="146">
        <f t="shared" si="62"/>
        <v>0</v>
      </c>
      <c r="S1901" s="146">
        <v>0</v>
      </c>
      <c r="T1901" s="147">
        <f t="shared" si="63"/>
        <v>0</v>
      </c>
      <c r="AR1901" s="148" t="s">
        <v>289</v>
      </c>
      <c r="AT1901" s="148" t="s">
        <v>187</v>
      </c>
      <c r="AU1901" s="148" t="s">
        <v>92</v>
      </c>
      <c r="AY1901" s="17" t="s">
        <v>185</v>
      </c>
      <c r="BE1901" s="149">
        <f t="shared" si="64"/>
        <v>0</v>
      </c>
      <c r="BF1901" s="149">
        <f t="shared" si="65"/>
        <v>0</v>
      </c>
      <c r="BG1901" s="149">
        <f t="shared" si="66"/>
        <v>0</v>
      </c>
      <c r="BH1901" s="149">
        <f t="shared" si="67"/>
        <v>0</v>
      </c>
      <c r="BI1901" s="149">
        <f t="shared" si="68"/>
        <v>0</v>
      </c>
      <c r="BJ1901" s="17" t="s">
        <v>92</v>
      </c>
      <c r="BK1901" s="149">
        <f t="shared" si="69"/>
        <v>0</v>
      </c>
      <c r="BL1901" s="17" t="s">
        <v>289</v>
      </c>
      <c r="BM1901" s="148" t="s">
        <v>2843</v>
      </c>
    </row>
    <row r="1902" spans="2:65" s="1" customFormat="1" ht="33" customHeight="1">
      <c r="B1902" s="136"/>
      <c r="C1902" s="137" t="s">
        <v>2844</v>
      </c>
      <c r="D1902" s="137" t="s">
        <v>187</v>
      </c>
      <c r="E1902" s="138" t="s">
        <v>2845</v>
      </c>
      <c r="F1902" s="139" t="s">
        <v>2846</v>
      </c>
      <c r="G1902" s="140" t="s">
        <v>365</v>
      </c>
      <c r="H1902" s="141">
        <v>1</v>
      </c>
      <c r="I1902" s="142"/>
      <c r="J1902" s="143">
        <f t="shared" si="60"/>
        <v>0</v>
      </c>
      <c r="K1902" s="139" t="s">
        <v>1</v>
      </c>
      <c r="L1902" s="32"/>
      <c r="M1902" s="144" t="s">
        <v>1</v>
      </c>
      <c r="N1902" s="145" t="s">
        <v>42</v>
      </c>
      <c r="P1902" s="146">
        <f t="shared" si="61"/>
        <v>0</v>
      </c>
      <c r="Q1902" s="146">
        <v>0</v>
      </c>
      <c r="R1902" s="146">
        <f t="shared" si="62"/>
        <v>0</v>
      </c>
      <c r="S1902" s="146">
        <v>0</v>
      </c>
      <c r="T1902" s="147">
        <f t="shared" si="63"/>
        <v>0</v>
      </c>
      <c r="AR1902" s="148" t="s">
        <v>289</v>
      </c>
      <c r="AT1902" s="148" t="s">
        <v>187</v>
      </c>
      <c r="AU1902" s="148" t="s">
        <v>92</v>
      </c>
      <c r="AY1902" s="17" t="s">
        <v>185</v>
      </c>
      <c r="BE1902" s="149">
        <f t="shared" si="64"/>
        <v>0</v>
      </c>
      <c r="BF1902" s="149">
        <f t="shared" si="65"/>
        <v>0</v>
      </c>
      <c r="BG1902" s="149">
        <f t="shared" si="66"/>
        <v>0</v>
      </c>
      <c r="BH1902" s="149">
        <f t="shared" si="67"/>
        <v>0</v>
      </c>
      <c r="BI1902" s="149">
        <f t="shared" si="68"/>
        <v>0</v>
      </c>
      <c r="BJ1902" s="17" t="s">
        <v>92</v>
      </c>
      <c r="BK1902" s="149">
        <f t="shared" si="69"/>
        <v>0</v>
      </c>
      <c r="BL1902" s="17" t="s">
        <v>289</v>
      </c>
      <c r="BM1902" s="148" t="s">
        <v>2847</v>
      </c>
    </row>
    <row r="1903" spans="2:65" s="1" customFormat="1" ht="33" customHeight="1">
      <c r="B1903" s="136"/>
      <c r="C1903" s="137" t="s">
        <v>2848</v>
      </c>
      <c r="D1903" s="137" t="s">
        <v>187</v>
      </c>
      <c r="E1903" s="138" t="s">
        <v>2849</v>
      </c>
      <c r="F1903" s="139" t="s">
        <v>2850</v>
      </c>
      <c r="G1903" s="140" t="s">
        <v>365</v>
      </c>
      <c r="H1903" s="141">
        <v>1</v>
      </c>
      <c r="I1903" s="142"/>
      <c r="J1903" s="143">
        <f t="shared" si="60"/>
        <v>0</v>
      </c>
      <c r="K1903" s="139" t="s">
        <v>1</v>
      </c>
      <c r="L1903" s="32"/>
      <c r="M1903" s="144" t="s">
        <v>1</v>
      </c>
      <c r="N1903" s="145" t="s">
        <v>42</v>
      </c>
      <c r="P1903" s="146">
        <f t="shared" si="61"/>
        <v>0</v>
      </c>
      <c r="Q1903" s="146">
        <v>0</v>
      </c>
      <c r="R1903" s="146">
        <f t="shared" si="62"/>
        <v>0</v>
      </c>
      <c r="S1903" s="146">
        <v>0</v>
      </c>
      <c r="T1903" s="147">
        <f t="shared" si="63"/>
        <v>0</v>
      </c>
      <c r="AR1903" s="148" t="s">
        <v>289</v>
      </c>
      <c r="AT1903" s="148" t="s">
        <v>187</v>
      </c>
      <c r="AU1903" s="148" t="s">
        <v>92</v>
      </c>
      <c r="AY1903" s="17" t="s">
        <v>185</v>
      </c>
      <c r="BE1903" s="149">
        <f t="shared" si="64"/>
        <v>0</v>
      </c>
      <c r="BF1903" s="149">
        <f t="shared" si="65"/>
        <v>0</v>
      </c>
      <c r="BG1903" s="149">
        <f t="shared" si="66"/>
        <v>0</v>
      </c>
      <c r="BH1903" s="149">
        <f t="shared" si="67"/>
        <v>0</v>
      </c>
      <c r="BI1903" s="149">
        <f t="shared" si="68"/>
        <v>0</v>
      </c>
      <c r="BJ1903" s="17" t="s">
        <v>92</v>
      </c>
      <c r="BK1903" s="149">
        <f t="shared" si="69"/>
        <v>0</v>
      </c>
      <c r="BL1903" s="17" t="s">
        <v>289</v>
      </c>
      <c r="BM1903" s="148" t="s">
        <v>2851</v>
      </c>
    </row>
    <row r="1904" spans="2:65" s="1" customFormat="1" ht="33" customHeight="1">
      <c r="B1904" s="136"/>
      <c r="C1904" s="137" t="s">
        <v>2852</v>
      </c>
      <c r="D1904" s="137" t="s">
        <v>187</v>
      </c>
      <c r="E1904" s="138" t="s">
        <v>2853</v>
      </c>
      <c r="F1904" s="139" t="s">
        <v>2854</v>
      </c>
      <c r="G1904" s="140" t="s">
        <v>365</v>
      </c>
      <c r="H1904" s="141">
        <v>1</v>
      </c>
      <c r="I1904" s="142"/>
      <c r="J1904" s="143">
        <f t="shared" si="60"/>
        <v>0</v>
      </c>
      <c r="K1904" s="139" t="s">
        <v>1</v>
      </c>
      <c r="L1904" s="32"/>
      <c r="M1904" s="144" t="s">
        <v>1</v>
      </c>
      <c r="N1904" s="145" t="s">
        <v>42</v>
      </c>
      <c r="P1904" s="146">
        <f t="shared" si="61"/>
        <v>0</v>
      </c>
      <c r="Q1904" s="146">
        <v>0</v>
      </c>
      <c r="R1904" s="146">
        <f t="shared" si="62"/>
        <v>0</v>
      </c>
      <c r="S1904" s="146">
        <v>0</v>
      </c>
      <c r="T1904" s="147">
        <f t="shared" si="63"/>
        <v>0</v>
      </c>
      <c r="AR1904" s="148" t="s">
        <v>289</v>
      </c>
      <c r="AT1904" s="148" t="s">
        <v>187</v>
      </c>
      <c r="AU1904" s="148" t="s">
        <v>92</v>
      </c>
      <c r="AY1904" s="17" t="s">
        <v>185</v>
      </c>
      <c r="BE1904" s="149">
        <f t="shared" si="64"/>
        <v>0</v>
      </c>
      <c r="BF1904" s="149">
        <f t="shared" si="65"/>
        <v>0</v>
      </c>
      <c r="BG1904" s="149">
        <f t="shared" si="66"/>
        <v>0</v>
      </c>
      <c r="BH1904" s="149">
        <f t="shared" si="67"/>
        <v>0</v>
      </c>
      <c r="BI1904" s="149">
        <f t="shared" si="68"/>
        <v>0</v>
      </c>
      <c r="BJ1904" s="17" t="s">
        <v>92</v>
      </c>
      <c r="BK1904" s="149">
        <f t="shared" si="69"/>
        <v>0</v>
      </c>
      <c r="BL1904" s="17" t="s">
        <v>289</v>
      </c>
      <c r="BM1904" s="148" t="s">
        <v>2855</v>
      </c>
    </row>
    <row r="1905" spans="2:65" s="1" customFormat="1" ht="33" customHeight="1">
      <c r="B1905" s="136"/>
      <c r="C1905" s="137" t="s">
        <v>2856</v>
      </c>
      <c r="D1905" s="137" t="s">
        <v>187</v>
      </c>
      <c r="E1905" s="138" t="s">
        <v>2857</v>
      </c>
      <c r="F1905" s="139" t="s">
        <v>2858</v>
      </c>
      <c r="G1905" s="140" t="s">
        <v>365</v>
      </c>
      <c r="H1905" s="141">
        <v>1</v>
      </c>
      <c r="I1905" s="142"/>
      <c r="J1905" s="143">
        <f t="shared" si="60"/>
        <v>0</v>
      </c>
      <c r="K1905" s="139" t="s">
        <v>1</v>
      </c>
      <c r="L1905" s="32"/>
      <c r="M1905" s="144" t="s">
        <v>1</v>
      </c>
      <c r="N1905" s="145" t="s">
        <v>42</v>
      </c>
      <c r="P1905" s="146">
        <f t="shared" si="61"/>
        <v>0</v>
      </c>
      <c r="Q1905" s="146">
        <v>0</v>
      </c>
      <c r="R1905" s="146">
        <f t="shared" si="62"/>
        <v>0</v>
      </c>
      <c r="S1905" s="146">
        <v>0</v>
      </c>
      <c r="T1905" s="147">
        <f t="shared" si="63"/>
        <v>0</v>
      </c>
      <c r="AR1905" s="148" t="s">
        <v>289</v>
      </c>
      <c r="AT1905" s="148" t="s">
        <v>187</v>
      </c>
      <c r="AU1905" s="148" t="s">
        <v>92</v>
      </c>
      <c r="AY1905" s="17" t="s">
        <v>185</v>
      </c>
      <c r="BE1905" s="149">
        <f t="shared" si="64"/>
        <v>0</v>
      </c>
      <c r="BF1905" s="149">
        <f t="shared" si="65"/>
        <v>0</v>
      </c>
      <c r="BG1905" s="149">
        <f t="shared" si="66"/>
        <v>0</v>
      </c>
      <c r="BH1905" s="149">
        <f t="shared" si="67"/>
        <v>0</v>
      </c>
      <c r="BI1905" s="149">
        <f t="shared" si="68"/>
        <v>0</v>
      </c>
      <c r="BJ1905" s="17" t="s">
        <v>92</v>
      </c>
      <c r="BK1905" s="149">
        <f t="shared" si="69"/>
        <v>0</v>
      </c>
      <c r="BL1905" s="17" t="s">
        <v>289</v>
      </c>
      <c r="BM1905" s="148" t="s">
        <v>2859</v>
      </c>
    </row>
    <row r="1906" spans="2:65" s="1" customFormat="1" ht="33" customHeight="1">
      <c r="B1906" s="136"/>
      <c r="C1906" s="137" t="s">
        <v>2860</v>
      </c>
      <c r="D1906" s="137" t="s">
        <v>187</v>
      </c>
      <c r="E1906" s="138" t="s">
        <v>2861</v>
      </c>
      <c r="F1906" s="139" t="s">
        <v>2862</v>
      </c>
      <c r="G1906" s="140" t="s">
        <v>365</v>
      </c>
      <c r="H1906" s="141">
        <v>1</v>
      </c>
      <c r="I1906" s="142"/>
      <c r="J1906" s="143">
        <f t="shared" si="60"/>
        <v>0</v>
      </c>
      <c r="K1906" s="139" t="s">
        <v>1</v>
      </c>
      <c r="L1906" s="32"/>
      <c r="M1906" s="144" t="s">
        <v>1</v>
      </c>
      <c r="N1906" s="145" t="s">
        <v>42</v>
      </c>
      <c r="P1906" s="146">
        <f t="shared" si="61"/>
        <v>0</v>
      </c>
      <c r="Q1906" s="146">
        <v>0</v>
      </c>
      <c r="R1906" s="146">
        <f t="shared" si="62"/>
        <v>0</v>
      </c>
      <c r="S1906" s="146">
        <v>0</v>
      </c>
      <c r="T1906" s="147">
        <f t="shared" si="63"/>
        <v>0</v>
      </c>
      <c r="AR1906" s="148" t="s">
        <v>289</v>
      </c>
      <c r="AT1906" s="148" t="s">
        <v>187</v>
      </c>
      <c r="AU1906" s="148" t="s">
        <v>92</v>
      </c>
      <c r="AY1906" s="17" t="s">
        <v>185</v>
      </c>
      <c r="BE1906" s="149">
        <f t="shared" si="64"/>
        <v>0</v>
      </c>
      <c r="BF1906" s="149">
        <f t="shared" si="65"/>
        <v>0</v>
      </c>
      <c r="BG1906" s="149">
        <f t="shared" si="66"/>
        <v>0</v>
      </c>
      <c r="BH1906" s="149">
        <f t="shared" si="67"/>
        <v>0</v>
      </c>
      <c r="BI1906" s="149">
        <f t="shared" si="68"/>
        <v>0</v>
      </c>
      <c r="BJ1906" s="17" t="s">
        <v>92</v>
      </c>
      <c r="BK1906" s="149">
        <f t="shared" si="69"/>
        <v>0</v>
      </c>
      <c r="BL1906" s="17" t="s">
        <v>289</v>
      </c>
      <c r="BM1906" s="148" t="s">
        <v>2863</v>
      </c>
    </row>
    <row r="1907" spans="2:65" s="1" customFormat="1" ht="33" customHeight="1">
      <c r="B1907" s="136"/>
      <c r="C1907" s="137" t="s">
        <v>2864</v>
      </c>
      <c r="D1907" s="137" t="s">
        <v>187</v>
      </c>
      <c r="E1907" s="138" t="s">
        <v>2865</v>
      </c>
      <c r="F1907" s="139" t="s">
        <v>2866</v>
      </c>
      <c r="G1907" s="140" t="s">
        <v>365</v>
      </c>
      <c r="H1907" s="141">
        <v>1</v>
      </c>
      <c r="I1907" s="142"/>
      <c r="J1907" s="143">
        <f t="shared" si="60"/>
        <v>0</v>
      </c>
      <c r="K1907" s="139" t="s">
        <v>1</v>
      </c>
      <c r="L1907" s="32"/>
      <c r="M1907" s="144" t="s">
        <v>1</v>
      </c>
      <c r="N1907" s="145" t="s">
        <v>42</v>
      </c>
      <c r="P1907" s="146">
        <f t="shared" si="61"/>
        <v>0</v>
      </c>
      <c r="Q1907" s="146">
        <v>0</v>
      </c>
      <c r="R1907" s="146">
        <f t="shared" si="62"/>
        <v>0</v>
      </c>
      <c r="S1907" s="146">
        <v>0</v>
      </c>
      <c r="T1907" s="147">
        <f t="shared" si="63"/>
        <v>0</v>
      </c>
      <c r="AR1907" s="148" t="s">
        <v>289</v>
      </c>
      <c r="AT1907" s="148" t="s">
        <v>187</v>
      </c>
      <c r="AU1907" s="148" t="s">
        <v>92</v>
      </c>
      <c r="AY1907" s="17" t="s">
        <v>185</v>
      </c>
      <c r="BE1907" s="149">
        <f t="shared" si="64"/>
        <v>0</v>
      </c>
      <c r="BF1907" s="149">
        <f t="shared" si="65"/>
        <v>0</v>
      </c>
      <c r="BG1907" s="149">
        <f t="shared" si="66"/>
        <v>0</v>
      </c>
      <c r="BH1907" s="149">
        <f t="shared" si="67"/>
        <v>0</v>
      </c>
      <c r="BI1907" s="149">
        <f t="shared" si="68"/>
        <v>0</v>
      </c>
      <c r="BJ1907" s="17" t="s">
        <v>92</v>
      </c>
      <c r="BK1907" s="149">
        <f t="shared" si="69"/>
        <v>0</v>
      </c>
      <c r="BL1907" s="17" t="s">
        <v>289</v>
      </c>
      <c r="BM1907" s="148" t="s">
        <v>2867</v>
      </c>
    </row>
    <row r="1908" spans="2:65" s="1" customFormat="1" ht="33" customHeight="1">
      <c r="B1908" s="136"/>
      <c r="C1908" s="137" t="s">
        <v>2868</v>
      </c>
      <c r="D1908" s="137" t="s">
        <v>187</v>
      </c>
      <c r="E1908" s="138" t="s">
        <v>2869</v>
      </c>
      <c r="F1908" s="139" t="s">
        <v>2870</v>
      </c>
      <c r="G1908" s="140" t="s">
        <v>365</v>
      </c>
      <c r="H1908" s="141">
        <v>1</v>
      </c>
      <c r="I1908" s="142"/>
      <c r="J1908" s="143">
        <f t="shared" si="60"/>
        <v>0</v>
      </c>
      <c r="K1908" s="139" t="s">
        <v>1</v>
      </c>
      <c r="L1908" s="32"/>
      <c r="M1908" s="144" t="s">
        <v>1</v>
      </c>
      <c r="N1908" s="145" t="s">
        <v>42</v>
      </c>
      <c r="P1908" s="146">
        <f t="shared" si="61"/>
        <v>0</v>
      </c>
      <c r="Q1908" s="146">
        <v>0</v>
      </c>
      <c r="R1908" s="146">
        <f t="shared" si="62"/>
        <v>0</v>
      </c>
      <c r="S1908" s="146">
        <v>0</v>
      </c>
      <c r="T1908" s="147">
        <f t="shared" si="63"/>
        <v>0</v>
      </c>
      <c r="AR1908" s="148" t="s">
        <v>289</v>
      </c>
      <c r="AT1908" s="148" t="s">
        <v>187</v>
      </c>
      <c r="AU1908" s="148" t="s">
        <v>92</v>
      </c>
      <c r="AY1908" s="17" t="s">
        <v>185</v>
      </c>
      <c r="BE1908" s="149">
        <f t="shared" si="64"/>
        <v>0</v>
      </c>
      <c r="BF1908" s="149">
        <f t="shared" si="65"/>
        <v>0</v>
      </c>
      <c r="BG1908" s="149">
        <f t="shared" si="66"/>
        <v>0</v>
      </c>
      <c r="BH1908" s="149">
        <f t="shared" si="67"/>
        <v>0</v>
      </c>
      <c r="BI1908" s="149">
        <f t="shared" si="68"/>
        <v>0</v>
      </c>
      <c r="BJ1908" s="17" t="s">
        <v>92</v>
      </c>
      <c r="BK1908" s="149">
        <f t="shared" si="69"/>
        <v>0</v>
      </c>
      <c r="BL1908" s="17" t="s">
        <v>289</v>
      </c>
      <c r="BM1908" s="148" t="s">
        <v>2871</v>
      </c>
    </row>
    <row r="1909" spans="2:65" s="1" customFormat="1" ht="33" customHeight="1">
      <c r="B1909" s="136"/>
      <c r="C1909" s="137" t="s">
        <v>2872</v>
      </c>
      <c r="D1909" s="137" t="s">
        <v>187</v>
      </c>
      <c r="E1909" s="138" t="s">
        <v>2873</v>
      </c>
      <c r="F1909" s="139" t="s">
        <v>2874</v>
      </c>
      <c r="G1909" s="140" t="s">
        <v>365</v>
      </c>
      <c r="H1909" s="141">
        <v>1</v>
      </c>
      <c r="I1909" s="142"/>
      <c r="J1909" s="143">
        <f t="shared" si="60"/>
        <v>0</v>
      </c>
      <c r="K1909" s="139" t="s">
        <v>1</v>
      </c>
      <c r="L1909" s="32"/>
      <c r="M1909" s="144" t="s">
        <v>1</v>
      </c>
      <c r="N1909" s="145" t="s">
        <v>42</v>
      </c>
      <c r="P1909" s="146">
        <f t="shared" si="61"/>
        <v>0</v>
      </c>
      <c r="Q1909" s="146">
        <v>0</v>
      </c>
      <c r="R1909" s="146">
        <f t="shared" si="62"/>
        <v>0</v>
      </c>
      <c r="S1909" s="146">
        <v>0</v>
      </c>
      <c r="T1909" s="147">
        <f t="shared" si="63"/>
        <v>0</v>
      </c>
      <c r="AR1909" s="148" t="s">
        <v>289</v>
      </c>
      <c r="AT1909" s="148" t="s">
        <v>187</v>
      </c>
      <c r="AU1909" s="148" t="s">
        <v>92</v>
      </c>
      <c r="AY1909" s="17" t="s">
        <v>185</v>
      </c>
      <c r="BE1909" s="149">
        <f t="shared" si="64"/>
        <v>0</v>
      </c>
      <c r="BF1909" s="149">
        <f t="shared" si="65"/>
        <v>0</v>
      </c>
      <c r="BG1909" s="149">
        <f t="shared" si="66"/>
        <v>0</v>
      </c>
      <c r="BH1909" s="149">
        <f t="shared" si="67"/>
        <v>0</v>
      </c>
      <c r="BI1909" s="149">
        <f t="shared" si="68"/>
        <v>0</v>
      </c>
      <c r="BJ1909" s="17" t="s">
        <v>92</v>
      </c>
      <c r="BK1909" s="149">
        <f t="shared" si="69"/>
        <v>0</v>
      </c>
      <c r="BL1909" s="17" t="s">
        <v>289</v>
      </c>
      <c r="BM1909" s="148" t="s">
        <v>2875</v>
      </c>
    </row>
    <row r="1910" spans="2:65" s="1" customFormat="1" ht="33" customHeight="1">
      <c r="B1910" s="136"/>
      <c r="C1910" s="137" t="s">
        <v>2876</v>
      </c>
      <c r="D1910" s="137" t="s">
        <v>187</v>
      </c>
      <c r="E1910" s="138" t="s">
        <v>2877</v>
      </c>
      <c r="F1910" s="139" t="s">
        <v>2878</v>
      </c>
      <c r="G1910" s="140" t="s">
        <v>365</v>
      </c>
      <c r="H1910" s="141">
        <v>1</v>
      </c>
      <c r="I1910" s="142"/>
      <c r="J1910" s="143">
        <f t="shared" si="60"/>
        <v>0</v>
      </c>
      <c r="K1910" s="139" t="s">
        <v>1</v>
      </c>
      <c r="L1910" s="32"/>
      <c r="M1910" s="144" t="s">
        <v>1</v>
      </c>
      <c r="N1910" s="145" t="s">
        <v>42</v>
      </c>
      <c r="P1910" s="146">
        <f t="shared" si="61"/>
        <v>0</v>
      </c>
      <c r="Q1910" s="146">
        <v>0</v>
      </c>
      <c r="R1910" s="146">
        <f t="shared" si="62"/>
        <v>0</v>
      </c>
      <c r="S1910" s="146">
        <v>0</v>
      </c>
      <c r="T1910" s="147">
        <f t="shared" si="63"/>
        <v>0</v>
      </c>
      <c r="AR1910" s="148" t="s">
        <v>289</v>
      </c>
      <c r="AT1910" s="148" t="s">
        <v>187</v>
      </c>
      <c r="AU1910" s="148" t="s">
        <v>92</v>
      </c>
      <c r="AY1910" s="17" t="s">
        <v>185</v>
      </c>
      <c r="BE1910" s="149">
        <f t="shared" si="64"/>
        <v>0</v>
      </c>
      <c r="BF1910" s="149">
        <f t="shared" si="65"/>
        <v>0</v>
      </c>
      <c r="BG1910" s="149">
        <f t="shared" si="66"/>
        <v>0</v>
      </c>
      <c r="BH1910" s="149">
        <f t="shared" si="67"/>
        <v>0</v>
      </c>
      <c r="BI1910" s="149">
        <f t="shared" si="68"/>
        <v>0</v>
      </c>
      <c r="BJ1910" s="17" t="s">
        <v>92</v>
      </c>
      <c r="BK1910" s="149">
        <f t="shared" si="69"/>
        <v>0</v>
      </c>
      <c r="BL1910" s="17" t="s">
        <v>289</v>
      </c>
      <c r="BM1910" s="148" t="s">
        <v>2879</v>
      </c>
    </row>
    <row r="1911" spans="2:65" s="1" customFormat="1" ht="33" customHeight="1">
      <c r="B1911" s="136"/>
      <c r="C1911" s="137" t="s">
        <v>2880</v>
      </c>
      <c r="D1911" s="137" t="s">
        <v>187</v>
      </c>
      <c r="E1911" s="138" t="s">
        <v>2881</v>
      </c>
      <c r="F1911" s="139" t="s">
        <v>2882</v>
      </c>
      <c r="G1911" s="140" t="s">
        <v>365</v>
      </c>
      <c r="H1911" s="141">
        <v>1</v>
      </c>
      <c r="I1911" s="142"/>
      <c r="J1911" s="143">
        <f t="shared" si="60"/>
        <v>0</v>
      </c>
      <c r="K1911" s="139" t="s">
        <v>1</v>
      </c>
      <c r="L1911" s="32"/>
      <c r="M1911" s="144" t="s">
        <v>1</v>
      </c>
      <c r="N1911" s="145" t="s">
        <v>42</v>
      </c>
      <c r="P1911" s="146">
        <f t="shared" si="61"/>
        <v>0</v>
      </c>
      <c r="Q1911" s="146">
        <v>0</v>
      </c>
      <c r="R1911" s="146">
        <f t="shared" si="62"/>
        <v>0</v>
      </c>
      <c r="S1911" s="146">
        <v>0</v>
      </c>
      <c r="T1911" s="147">
        <f t="shared" si="63"/>
        <v>0</v>
      </c>
      <c r="AR1911" s="148" t="s">
        <v>289</v>
      </c>
      <c r="AT1911" s="148" t="s">
        <v>187</v>
      </c>
      <c r="AU1911" s="148" t="s">
        <v>92</v>
      </c>
      <c r="AY1911" s="17" t="s">
        <v>185</v>
      </c>
      <c r="BE1911" s="149">
        <f t="shared" si="64"/>
        <v>0</v>
      </c>
      <c r="BF1911" s="149">
        <f t="shared" si="65"/>
        <v>0</v>
      </c>
      <c r="BG1911" s="149">
        <f t="shared" si="66"/>
        <v>0</v>
      </c>
      <c r="BH1911" s="149">
        <f t="shared" si="67"/>
        <v>0</v>
      </c>
      <c r="BI1911" s="149">
        <f t="shared" si="68"/>
        <v>0</v>
      </c>
      <c r="BJ1911" s="17" t="s">
        <v>92</v>
      </c>
      <c r="BK1911" s="149">
        <f t="shared" si="69"/>
        <v>0</v>
      </c>
      <c r="BL1911" s="17" t="s">
        <v>289</v>
      </c>
      <c r="BM1911" s="148" t="s">
        <v>2883</v>
      </c>
    </row>
    <row r="1912" spans="2:65" s="1" customFormat="1" ht="33" customHeight="1">
      <c r="B1912" s="136"/>
      <c r="C1912" s="137" t="s">
        <v>2884</v>
      </c>
      <c r="D1912" s="137" t="s">
        <v>187</v>
      </c>
      <c r="E1912" s="138" t="s">
        <v>2885</v>
      </c>
      <c r="F1912" s="139" t="s">
        <v>2886</v>
      </c>
      <c r="G1912" s="140" t="s">
        <v>365</v>
      </c>
      <c r="H1912" s="141">
        <v>1</v>
      </c>
      <c r="I1912" s="142"/>
      <c r="J1912" s="143">
        <f t="shared" si="60"/>
        <v>0</v>
      </c>
      <c r="K1912" s="139" t="s">
        <v>1</v>
      </c>
      <c r="L1912" s="32"/>
      <c r="M1912" s="144" t="s">
        <v>1</v>
      </c>
      <c r="N1912" s="145" t="s">
        <v>42</v>
      </c>
      <c r="P1912" s="146">
        <f t="shared" si="61"/>
        <v>0</v>
      </c>
      <c r="Q1912" s="146">
        <v>0</v>
      </c>
      <c r="R1912" s="146">
        <f t="shared" si="62"/>
        <v>0</v>
      </c>
      <c r="S1912" s="146">
        <v>0</v>
      </c>
      <c r="T1912" s="147">
        <f t="shared" si="63"/>
        <v>0</v>
      </c>
      <c r="AR1912" s="148" t="s">
        <v>289</v>
      </c>
      <c r="AT1912" s="148" t="s">
        <v>187</v>
      </c>
      <c r="AU1912" s="148" t="s">
        <v>92</v>
      </c>
      <c r="AY1912" s="17" t="s">
        <v>185</v>
      </c>
      <c r="BE1912" s="149">
        <f t="shared" si="64"/>
        <v>0</v>
      </c>
      <c r="BF1912" s="149">
        <f t="shared" si="65"/>
        <v>0</v>
      </c>
      <c r="BG1912" s="149">
        <f t="shared" si="66"/>
        <v>0</v>
      </c>
      <c r="BH1912" s="149">
        <f t="shared" si="67"/>
        <v>0</v>
      </c>
      <c r="BI1912" s="149">
        <f t="shared" si="68"/>
        <v>0</v>
      </c>
      <c r="BJ1912" s="17" t="s">
        <v>92</v>
      </c>
      <c r="BK1912" s="149">
        <f t="shared" si="69"/>
        <v>0</v>
      </c>
      <c r="BL1912" s="17" t="s">
        <v>289</v>
      </c>
      <c r="BM1912" s="148" t="s">
        <v>2887</v>
      </c>
    </row>
    <row r="1913" spans="2:65" s="1" customFormat="1" ht="33" customHeight="1">
      <c r="B1913" s="136"/>
      <c r="C1913" s="137" t="s">
        <v>2888</v>
      </c>
      <c r="D1913" s="137" t="s">
        <v>187</v>
      </c>
      <c r="E1913" s="138" t="s">
        <v>2889</v>
      </c>
      <c r="F1913" s="139" t="s">
        <v>2890</v>
      </c>
      <c r="G1913" s="140" t="s">
        <v>365</v>
      </c>
      <c r="H1913" s="141">
        <v>1</v>
      </c>
      <c r="I1913" s="142"/>
      <c r="J1913" s="143">
        <f t="shared" si="60"/>
        <v>0</v>
      </c>
      <c r="K1913" s="139" t="s">
        <v>1</v>
      </c>
      <c r="L1913" s="32"/>
      <c r="M1913" s="144" t="s">
        <v>1</v>
      </c>
      <c r="N1913" s="145" t="s">
        <v>42</v>
      </c>
      <c r="P1913" s="146">
        <f t="shared" si="61"/>
        <v>0</v>
      </c>
      <c r="Q1913" s="146">
        <v>0</v>
      </c>
      <c r="R1913" s="146">
        <f t="shared" si="62"/>
        <v>0</v>
      </c>
      <c r="S1913" s="146">
        <v>0</v>
      </c>
      <c r="T1913" s="147">
        <f t="shared" si="63"/>
        <v>0</v>
      </c>
      <c r="AR1913" s="148" t="s">
        <v>289</v>
      </c>
      <c r="AT1913" s="148" t="s">
        <v>187</v>
      </c>
      <c r="AU1913" s="148" t="s">
        <v>92</v>
      </c>
      <c r="AY1913" s="17" t="s">
        <v>185</v>
      </c>
      <c r="BE1913" s="149">
        <f t="shared" si="64"/>
        <v>0</v>
      </c>
      <c r="BF1913" s="149">
        <f t="shared" si="65"/>
        <v>0</v>
      </c>
      <c r="BG1913" s="149">
        <f t="shared" si="66"/>
        <v>0</v>
      </c>
      <c r="BH1913" s="149">
        <f t="shared" si="67"/>
        <v>0</v>
      </c>
      <c r="BI1913" s="149">
        <f t="shared" si="68"/>
        <v>0</v>
      </c>
      <c r="BJ1913" s="17" t="s">
        <v>92</v>
      </c>
      <c r="BK1913" s="149">
        <f t="shared" si="69"/>
        <v>0</v>
      </c>
      <c r="BL1913" s="17" t="s">
        <v>289</v>
      </c>
      <c r="BM1913" s="148" t="s">
        <v>2891</v>
      </c>
    </row>
    <row r="1914" spans="2:65" s="1" customFormat="1" ht="33" customHeight="1">
      <c r="B1914" s="136"/>
      <c r="C1914" s="137" t="s">
        <v>2892</v>
      </c>
      <c r="D1914" s="137" t="s">
        <v>187</v>
      </c>
      <c r="E1914" s="138" t="s">
        <v>2893</v>
      </c>
      <c r="F1914" s="139" t="s">
        <v>2894</v>
      </c>
      <c r="G1914" s="140" t="s">
        <v>365</v>
      </c>
      <c r="H1914" s="141">
        <v>1</v>
      </c>
      <c r="I1914" s="142"/>
      <c r="J1914" s="143">
        <f t="shared" si="60"/>
        <v>0</v>
      </c>
      <c r="K1914" s="139" t="s">
        <v>1</v>
      </c>
      <c r="L1914" s="32"/>
      <c r="M1914" s="144" t="s">
        <v>1</v>
      </c>
      <c r="N1914" s="145" t="s">
        <v>42</v>
      </c>
      <c r="P1914" s="146">
        <f t="shared" si="61"/>
        <v>0</v>
      </c>
      <c r="Q1914" s="146">
        <v>0</v>
      </c>
      <c r="R1914" s="146">
        <f t="shared" si="62"/>
        <v>0</v>
      </c>
      <c r="S1914" s="146">
        <v>0</v>
      </c>
      <c r="T1914" s="147">
        <f t="shared" si="63"/>
        <v>0</v>
      </c>
      <c r="AR1914" s="148" t="s">
        <v>289</v>
      </c>
      <c r="AT1914" s="148" t="s">
        <v>187</v>
      </c>
      <c r="AU1914" s="148" t="s">
        <v>92</v>
      </c>
      <c r="AY1914" s="17" t="s">
        <v>185</v>
      </c>
      <c r="BE1914" s="149">
        <f t="shared" si="64"/>
        <v>0</v>
      </c>
      <c r="BF1914" s="149">
        <f t="shared" si="65"/>
        <v>0</v>
      </c>
      <c r="BG1914" s="149">
        <f t="shared" si="66"/>
        <v>0</v>
      </c>
      <c r="BH1914" s="149">
        <f t="shared" si="67"/>
        <v>0</v>
      </c>
      <c r="BI1914" s="149">
        <f t="shared" si="68"/>
        <v>0</v>
      </c>
      <c r="BJ1914" s="17" t="s">
        <v>92</v>
      </c>
      <c r="BK1914" s="149">
        <f t="shared" si="69"/>
        <v>0</v>
      </c>
      <c r="BL1914" s="17" t="s">
        <v>289</v>
      </c>
      <c r="BM1914" s="148" t="s">
        <v>2895</v>
      </c>
    </row>
    <row r="1915" spans="2:65" s="1" customFormat="1" ht="33" customHeight="1">
      <c r="B1915" s="136"/>
      <c r="C1915" s="137" t="s">
        <v>2896</v>
      </c>
      <c r="D1915" s="137" t="s">
        <v>187</v>
      </c>
      <c r="E1915" s="138" t="s">
        <v>2897</v>
      </c>
      <c r="F1915" s="139" t="s">
        <v>2898</v>
      </c>
      <c r="G1915" s="140" t="s">
        <v>365</v>
      </c>
      <c r="H1915" s="141">
        <v>1</v>
      </c>
      <c r="I1915" s="142"/>
      <c r="J1915" s="143">
        <f t="shared" ref="J1915:J1925" si="70">ROUND(I1915*H1915,2)</f>
        <v>0</v>
      </c>
      <c r="K1915" s="139" t="s">
        <v>1</v>
      </c>
      <c r="L1915" s="32"/>
      <c r="M1915" s="144" t="s">
        <v>1</v>
      </c>
      <c r="N1915" s="145" t="s">
        <v>42</v>
      </c>
      <c r="P1915" s="146">
        <f t="shared" ref="P1915:P1925" si="71">O1915*H1915</f>
        <v>0</v>
      </c>
      <c r="Q1915" s="146">
        <v>0</v>
      </c>
      <c r="R1915" s="146">
        <f t="shared" ref="R1915:R1925" si="72">Q1915*H1915</f>
        <v>0</v>
      </c>
      <c r="S1915" s="146">
        <v>0</v>
      </c>
      <c r="T1915" s="147">
        <f t="shared" ref="T1915:T1925" si="73">S1915*H1915</f>
        <v>0</v>
      </c>
      <c r="AR1915" s="148" t="s">
        <v>289</v>
      </c>
      <c r="AT1915" s="148" t="s">
        <v>187</v>
      </c>
      <c r="AU1915" s="148" t="s">
        <v>92</v>
      </c>
      <c r="AY1915" s="17" t="s">
        <v>185</v>
      </c>
      <c r="BE1915" s="149">
        <f t="shared" ref="BE1915:BE1925" si="74">IF(N1915="základní",J1915,0)</f>
        <v>0</v>
      </c>
      <c r="BF1915" s="149">
        <f t="shared" ref="BF1915:BF1925" si="75">IF(N1915="snížená",J1915,0)</f>
        <v>0</v>
      </c>
      <c r="BG1915" s="149">
        <f t="shared" ref="BG1915:BG1925" si="76">IF(N1915="zákl. přenesená",J1915,0)</f>
        <v>0</v>
      </c>
      <c r="BH1915" s="149">
        <f t="shared" ref="BH1915:BH1925" si="77">IF(N1915="sníž. přenesená",J1915,0)</f>
        <v>0</v>
      </c>
      <c r="BI1915" s="149">
        <f t="shared" ref="BI1915:BI1925" si="78">IF(N1915="nulová",J1915,0)</f>
        <v>0</v>
      </c>
      <c r="BJ1915" s="17" t="s">
        <v>92</v>
      </c>
      <c r="BK1915" s="149">
        <f t="shared" ref="BK1915:BK1925" si="79">ROUND(I1915*H1915,2)</f>
        <v>0</v>
      </c>
      <c r="BL1915" s="17" t="s">
        <v>289</v>
      </c>
      <c r="BM1915" s="148" t="s">
        <v>2899</v>
      </c>
    </row>
    <row r="1916" spans="2:65" s="1" customFormat="1" ht="33" customHeight="1">
      <c r="B1916" s="136"/>
      <c r="C1916" s="137" t="s">
        <v>2900</v>
      </c>
      <c r="D1916" s="137" t="s">
        <v>187</v>
      </c>
      <c r="E1916" s="138" t="s">
        <v>2901</v>
      </c>
      <c r="F1916" s="139" t="s">
        <v>2902</v>
      </c>
      <c r="G1916" s="140" t="s">
        <v>365</v>
      </c>
      <c r="H1916" s="141">
        <v>1</v>
      </c>
      <c r="I1916" s="142"/>
      <c r="J1916" s="143">
        <f t="shared" si="70"/>
        <v>0</v>
      </c>
      <c r="K1916" s="139" t="s">
        <v>1</v>
      </c>
      <c r="L1916" s="32"/>
      <c r="M1916" s="144" t="s">
        <v>1</v>
      </c>
      <c r="N1916" s="145" t="s">
        <v>42</v>
      </c>
      <c r="P1916" s="146">
        <f t="shared" si="71"/>
        <v>0</v>
      </c>
      <c r="Q1916" s="146">
        <v>0</v>
      </c>
      <c r="R1916" s="146">
        <f t="shared" si="72"/>
        <v>0</v>
      </c>
      <c r="S1916" s="146">
        <v>0</v>
      </c>
      <c r="T1916" s="147">
        <f t="shared" si="73"/>
        <v>0</v>
      </c>
      <c r="AR1916" s="148" t="s">
        <v>289</v>
      </c>
      <c r="AT1916" s="148" t="s">
        <v>187</v>
      </c>
      <c r="AU1916" s="148" t="s">
        <v>92</v>
      </c>
      <c r="AY1916" s="17" t="s">
        <v>185</v>
      </c>
      <c r="BE1916" s="149">
        <f t="shared" si="74"/>
        <v>0</v>
      </c>
      <c r="BF1916" s="149">
        <f t="shared" si="75"/>
        <v>0</v>
      </c>
      <c r="BG1916" s="149">
        <f t="shared" si="76"/>
        <v>0</v>
      </c>
      <c r="BH1916" s="149">
        <f t="shared" si="77"/>
        <v>0</v>
      </c>
      <c r="BI1916" s="149">
        <f t="shared" si="78"/>
        <v>0</v>
      </c>
      <c r="BJ1916" s="17" t="s">
        <v>92</v>
      </c>
      <c r="BK1916" s="149">
        <f t="shared" si="79"/>
        <v>0</v>
      </c>
      <c r="BL1916" s="17" t="s">
        <v>289</v>
      </c>
      <c r="BM1916" s="148" t="s">
        <v>2903</v>
      </c>
    </row>
    <row r="1917" spans="2:65" s="1" customFormat="1" ht="33" customHeight="1">
      <c r="B1917" s="136"/>
      <c r="C1917" s="137" t="s">
        <v>2904</v>
      </c>
      <c r="D1917" s="137" t="s">
        <v>187</v>
      </c>
      <c r="E1917" s="138" t="s">
        <v>2905</v>
      </c>
      <c r="F1917" s="139" t="s">
        <v>2906</v>
      </c>
      <c r="G1917" s="140" t="s">
        <v>365</v>
      </c>
      <c r="H1917" s="141">
        <v>1</v>
      </c>
      <c r="I1917" s="142"/>
      <c r="J1917" s="143">
        <f t="shared" si="70"/>
        <v>0</v>
      </c>
      <c r="K1917" s="139" t="s">
        <v>1</v>
      </c>
      <c r="L1917" s="32"/>
      <c r="M1917" s="144" t="s">
        <v>1</v>
      </c>
      <c r="N1917" s="145" t="s">
        <v>42</v>
      </c>
      <c r="P1917" s="146">
        <f t="shared" si="71"/>
        <v>0</v>
      </c>
      <c r="Q1917" s="146">
        <v>0</v>
      </c>
      <c r="R1917" s="146">
        <f t="shared" si="72"/>
        <v>0</v>
      </c>
      <c r="S1917" s="146">
        <v>0</v>
      </c>
      <c r="T1917" s="147">
        <f t="shared" si="73"/>
        <v>0</v>
      </c>
      <c r="AR1917" s="148" t="s">
        <v>289</v>
      </c>
      <c r="AT1917" s="148" t="s">
        <v>187</v>
      </c>
      <c r="AU1917" s="148" t="s">
        <v>92</v>
      </c>
      <c r="AY1917" s="17" t="s">
        <v>185</v>
      </c>
      <c r="BE1917" s="149">
        <f t="shared" si="74"/>
        <v>0</v>
      </c>
      <c r="BF1917" s="149">
        <f t="shared" si="75"/>
        <v>0</v>
      </c>
      <c r="BG1917" s="149">
        <f t="shared" si="76"/>
        <v>0</v>
      </c>
      <c r="BH1917" s="149">
        <f t="shared" si="77"/>
        <v>0</v>
      </c>
      <c r="BI1917" s="149">
        <f t="shared" si="78"/>
        <v>0</v>
      </c>
      <c r="BJ1917" s="17" t="s">
        <v>92</v>
      </c>
      <c r="BK1917" s="149">
        <f t="shared" si="79"/>
        <v>0</v>
      </c>
      <c r="BL1917" s="17" t="s">
        <v>289</v>
      </c>
      <c r="BM1917" s="148" t="s">
        <v>2907</v>
      </c>
    </row>
    <row r="1918" spans="2:65" s="1" customFormat="1" ht="37.9" customHeight="1">
      <c r="B1918" s="136"/>
      <c r="C1918" s="137" t="s">
        <v>2908</v>
      </c>
      <c r="D1918" s="137" t="s">
        <v>187</v>
      </c>
      <c r="E1918" s="138" t="s">
        <v>2909</v>
      </c>
      <c r="F1918" s="139" t="s">
        <v>2910</v>
      </c>
      <c r="G1918" s="140" t="s">
        <v>365</v>
      </c>
      <c r="H1918" s="141">
        <v>1</v>
      </c>
      <c r="I1918" s="142"/>
      <c r="J1918" s="143">
        <f t="shared" si="70"/>
        <v>0</v>
      </c>
      <c r="K1918" s="139" t="s">
        <v>1</v>
      </c>
      <c r="L1918" s="32"/>
      <c r="M1918" s="144" t="s">
        <v>1</v>
      </c>
      <c r="N1918" s="145" t="s">
        <v>42</v>
      </c>
      <c r="P1918" s="146">
        <f t="shared" si="71"/>
        <v>0</v>
      </c>
      <c r="Q1918" s="146">
        <v>0</v>
      </c>
      <c r="R1918" s="146">
        <f t="shared" si="72"/>
        <v>0</v>
      </c>
      <c r="S1918" s="146">
        <v>0</v>
      </c>
      <c r="T1918" s="147">
        <f t="shared" si="73"/>
        <v>0</v>
      </c>
      <c r="AR1918" s="148" t="s">
        <v>289</v>
      </c>
      <c r="AT1918" s="148" t="s">
        <v>187</v>
      </c>
      <c r="AU1918" s="148" t="s">
        <v>92</v>
      </c>
      <c r="AY1918" s="17" t="s">
        <v>185</v>
      </c>
      <c r="BE1918" s="149">
        <f t="shared" si="74"/>
        <v>0</v>
      </c>
      <c r="BF1918" s="149">
        <f t="shared" si="75"/>
        <v>0</v>
      </c>
      <c r="BG1918" s="149">
        <f t="shared" si="76"/>
        <v>0</v>
      </c>
      <c r="BH1918" s="149">
        <f t="shared" si="77"/>
        <v>0</v>
      </c>
      <c r="BI1918" s="149">
        <f t="shared" si="78"/>
        <v>0</v>
      </c>
      <c r="BJ1918" s="17" t="s">
        <v>92</v>
      </c>
      <c r="BK1918" s="149">
        <f t="shared" si="79"/>
        <v>0</v>
      </c>
      <c r="BL1918" s="17" t="s">
        <v>289</v>
      </c>
      <c r="BM1918" s="148" t="s">
        <v>2911</v>
      </c>
    </row>
    <row r="1919" spans="2:65" s="1" customFormat="1" ht="37.9" customHeight="1">
      <c r="B1919" s="136"/>
      <c r="C1919" s="137" t="s">
        <v>2912</v>
      </c>
      <c r="D1919" s="137" t="s">
        <v>187</v>
      </c>
      <c r="E1919" s="138" t="s">
        <v>2913</v>
      </c>
      <c r="F1919" s="139" t="s">
        <v>2914</v>
      </c>
      <c r="G1919" s="140" t="s">
        <v>365</v>
      </c>
      <c r="H1919" s="141">
        <v>1</v>
      </c>
      <c r="I1919" s="142"/>
      <c r="J1919" s="143">
        <f t="shared" si="70"/>
        <v>0</v>
      </c>
      <c r="K1919" s="139" t="s">
        <v>1</v>
      </c>
      <c r="L1919" s="32"/>
      <c r="M1919" s="144" t="s">
        <v>1</v>
      </c>
      <c r="N1919" s="145" t="s">
        <v>42</v>
      </c>
      <c r="P1919" s="146">
        <f t="shared" si="71"/>
        <v>0</v>
      </c>
      <c r="Q1919" s="146">
        <v>0</v>
      </c>
      <c r="R1919" s="146">
        <f t="shared" si="72"/>
        <v>0</v>
      </c>
      <c r="S1919" s="146">
        <v>0</v>
      </c>
      <c r="T1919" s="147">
        <f t="shared" si="73"/>
        <v>0</v>
      </c>
      <c r="AR1919" s="148" t="s">
        <v>289</v>
      </c>
      <c r="AT1919" s="148" t="s">
        <v>187</v>
      </c>
      <c r="AU1919" s="148" t="s">
        <v>92</v>
      </c>
      <c r="AY1919" s="17" t="s">
        <v>185</v>
      </c>
      <c r="BE1919" s="149">
        <f t="shared" si="74"/>
        <v>0</v>
      </c>
      <c r="BF1919" s="149">
        <f t="shared" si="75"/>
        <v>0</v>
      </c>
      <c r="BG1919" s="149">
        <f t="shared" si="76"/>
        <v>0</v>
      </c>
      <c r="BH1919" s="149">
        <f t="shared" si="77"/>
        <v>0</v>
      </c>
      <c r="BI1919" s="149">
        <f t="shared" si="78"/>
        <v>0</v>
      </c>
      <c r="BJ1919" s="17" t="s">
        <v>92</v>
      </c>
      <c r="BK1919" s="149">
        <f t="shared" si="79"/>
        <v>0</v>
      </c>
      <c r="BL1919" s="17" t="s">
        <v>289</v>
      </c>
      <c r="BM1919" s="148" t="s">
        <v>2915</v>
      </c>
    </row>
    <row r="1920" spans="2:65" s="1" customFormat="1" ht="37.9" customHeight="1">
      <c r="B1920" s="136"/>
      <c r="C1920" s="137" t="s">
        <v>2916</v>
      </c>
      <c r="D1920" s="137" t="s">
        <v>187</v>
      </c>
      <c r="E1920" s="138" t="s">
        <v>2917</v>
      </c>
      <c r="F1920" s="139" t="s">
        <v>2918</v>
      </c>
      <c r="G1920" s="140" t="s">
        <v>365</v>
      </c>
      <c r="H1920" s="141">
        <v>1</v>
      </c>
      <c r="I1920" s="142"/>
      <c r="J1920" s="143">
        <f t="shared" si="70"/>
        <v>0</v>
      </c>
      <c r="K1920" s="139" t="s">
        <v>1</v>
      </c>
      <c r="L1920" s="32"/>
      <c r="M1920" s="144" t="s">
        <v>1</v>
      </c>
      <c r="N1920" s="145" t="s">
        <v>42</v>
      </c>
      <c r="P1920" s="146">
        <f t="shared" si="71"/>
        <v>0</v>
      </c>
      <c r="Q1920" s="146">
        <v>0</v>
      </c>
      <c r="R1920" s="146">
        <f t="shared" si="72"/>
        <v>0</v>
      </c>
      <c r="S1920" s="146">
        <v>0</v>
      </c>
      <c r="T1920" s="147">
        <f t="shared" si="73"/>
        <v>0</v>
      </c>
      <c r="AR1920" s="148" t="s">
        <v>289</v>
      </c>
      <c r="AT1920" s="148" t="s">
        <v>187</v>
      </c>
      <c r="AU1920" s="148" t="s">
        <v>92</v>
      </c>
      <c r="AY1920" s="17" t="s">
        <v>185</v>
      </c>
      <c r="BE1920" s="149">
        <f t="shared" si="74"/>
        <v>0</v>
      </c>
      <c r="BF1920" s="149">
        <f t="shared" si="75"/>
        <v>0</v>
      </c>
      <c r="BG1920" s="149">
        <f t="shared" si="76"/>
        <v>0</v>
      </c>
      <c r="BH1920" s="149">
        <f t="shared" si="77"/>
        <v>0</v>
      </c>
      <c r="BI1920" s="149">
        <f t="shared" si="78"/>
        <v>0</v>
      </c>
      <c r="BJ1920" s="17" t="s">
        <v>92</v>
      </c>
      <c r="BK1920" s="149">
        <f t="shared" si="79"/>
        <v>0</v>
      </c>
      <c r="BL1920" s="17" t="s">
        <v>289</v>
      </c>
      <c r="BM1920" s="148" t="s">
        <v>2919</v>
      </c>
    </row>
    <row r="1921" spans="2:65" s="1" customFormat="1" ht="37.9" customHeight="1">
      <c r="B1921" s="136"/>
      <c r="C1921" s="137" t="s">
        <v>2920</v>
      </c>
      <c r="D1921" s="137" t="s">
        <v>187</v>
      </c>
      <c r="E1921" s="138" t="s">
        <v>2921</v>
      </c>
      <c r="F1921" s="139" t="s">
        <v>2922</v>
      </c>
      <c r="G1921" s="140" t="s">
        <v>365</v>
      </c>
      <c r="H1921" s="141">
        <v>1</v>
      </c>
      <c r="I1921" s="142"/>
      <c r="J1921" s="143">
        <f t="shared" si="70"/>
        <v>0</v>
      </c>
      <c r="K1921" s="139" t="s">
        <v>1</v>
      </c>
      <c r="L1921" s="32"/>
      <c r="M1921" s="144" t="s">
        <v>1</v>
      </c>
      <c r="N1921" s="145" t="s">
        <v>42</v>
      </c>
      <c r="P1921" s="146">
        <f t="shared" si="71"/>
        <v>0</v>
      </c>
      <c r="Q1921" s="146">
        <v>0</v>
      </c>
      <c r="R1921" s="146">
        <f t="shared" si="72"/>
        <v>0</v>
      </c>
      <c r="S1921" s="146">
        <v>0</v>
      </c>
      <c r="T1921" s="147">
        <f t="shared" si="73"/>
        <v>0</v>
      </c>
      <c r="AR1921" s="148" t="s">
        <v>289</v>
      </c>
      <c r="AT1921" s="148" t="s">
        <v>187</v>
      </c>
      <c r="AU1921" s="148" t="s">
        <v>92</v>
      </c>
      <c r="AY1921" s="17" t="s">
        <v>185</v>
      </c>
      <c r="BE1921" s="149">
        <f t="shared" si="74"/>
        <v>0</v>
      </c>
      <c r="BF1921" s="149">
        <f t="shared" si="75"/>
        <v>0</v>
      </c>
      <c r="BG1921" s="149">
        <f t="shared" si="76"/>
        <v>0</v>
      </c>
      <c r="BH1921" s="149">
        <f t="shared" si="77"/>
        <v>0</v>
      </c>
      <c r="BI1921" s="149">
        <f t="shared" si="78"/>
        <v>0</v>
      </c>
      <c r="BJ1921" s="17" t="s">
        <v>92</v>
      </c>
      <c r="BK1921" s="149">
        <f t="shared" si="79"/>
        <v>0</v>
      </c>
      <c r="BL1921" s="17" t="s">
        <v>289</v>
      </c>
      <c r="BM1921" s="148" t="s">
        <v>2923</v>
      </c>
    </row>
    <row r="1922" spans="2:65" s="1" customFormat="1" ht="37.9" customHeight="1">
      <c r="B1922" s="136"/>
      <c r="C1922" s="137" t="s">
        <v>2924</v>
      </c>
      <c r="D1922" s="137" t="s">
        <v>187</v>
      </c>
      <c r="E1922" s="138" t="s">
        <v>2925</v>
      </c>
      <c r="F1922" s="139" t="s">
        <v>2926</v>
      </c>
      <c r="G1922" s="140" t="s">
        <v>365</v>
      </c>
      <c r="H1922" s="141">
        <v>1</v>
      </c>
      <c r="I1922" s="142"/>
      <c r="J1922" s="143">
        <f t="shared" si="70"/>
        <v>0</v>
      </c>
      <c r="K1922" s="139" t="s">
        <v>1</v>
      </c>
      <c r="L1922" s="32"/>
      <c r="M1922" s="144" t="s">
        <v>1</v>
      </c>
      <c r="N1922" s="145" t="s">
        <v>42</v>
      </c>
      <c r="P1922" s="146">
        <f t="shared" si="71"/>
        <v>0</v>
      </c>
      <c r="Q1922" s="146">
        <v>0</v>
      </c>
      <c r="R1922" s="146">
        <f t="shared" si="72"/>
        <v>0</v>
      </c>
      <c r="S1922" s="146">
        <v>0</v>
      </c>
      <c r="T1922" s="147">
        <f t="shared" si="73"/>
        <v>0</v>
      </c>
      <c r="AR1922" s="148" t="s">
        <v>289</v>
      </c>
      <c r="AT1922" s="148" t="s">
        <v>187</v>
      </c>
      <c r="AU1922" s="148" t="s">
        <v>92</v>
      </c>
      <c r="AY1922" s="17" t="s">
        <v>185</v>
      </c>
      <c r="BE1922" s="149">
        <f t="shared" si="74"/>
        <v>0</v>
      </c>
      <c r="BF1922" s="149">
        <f t="shared" si="75"/>
        <v>0</v>
      </c>
      <c r="BG1922" s="149">
        <f t="shared" si="76"/>
        <v>0</v>
      </c>
      <c r="BH1922" s="149">
        <f t="shared" si="77"/>
        <v>0</v>
      </c>
      <c r="BI1922" s="149">
        <f t="shared" si="78"/>
        <v>0</v>
      </c>
      <c r="BJ1922" s="17" t="s">
        <v>92</v>
      </c>
      <c r="BK1922" s="149">
        <f t="shared" si="79"/>
        <v>0</v>
      </c>
      <c r="BL1922" s="17" t="s">
        <v>289</v>
      </c>
      <c r="BM1922" s="148" t="s">
        <v>2927</v>
      </c>
    </row>
    <row r="1923" spans="2:65" s="1" customFormat="1" ht="37.9" customHeight="1">
      <c r="B1923" s="136"/>
      <c r="C1923" s="137" t="s">
        <v>2928</v>
      </c>
      <c r="D1923" s="137" t="s">
        <v>187</v>
      </c>
      <c r="E1923" s="138" t="s">
        <v>2929</v>
      </c>
      <c r="F1923" s="139" t="s">
        <v>2930</v>
      </c>
      <c r="G1923" s="140" t="s">
        <v>365</v>
      </c>
      <c r="H1923" s="141">
        <v>1</v>
      </c>
      <c r="I1923" s="142"/>
      <c r="J1923" s="143">
        <f t="shared" si="70"/>
        <v>0</v>
      </c>
      <c r="K1923" s="139" t="s">
        <v>1</v>
      </c>
      <c r="L1923" s="32"/>
      <c r="M1923" s="144" t="s">
        <v>1</v>
      </c>
      <c r="N1923" s="145" t="s">
        <v>42</v>
      </c>
      <c r="P1923" s="146">
        <f t="shared" si="71"/>
        <v>0</v>
      </c>
      <c r="Q1923" s="146">
        <v>0</v>
      </c>
      <c r="R1923" s="146">
        <f t="shared" si="72"/>
        <v>0</v>
      </c>
      <c r="S1923" s="146">
        <v>0</v>
      </c>
      <c r="T1923" s="147">
        <f t="shared" si="73"/>
        <v>0</v>
      </c>
      <c r="AR1923" s="148" t="s">
        <v>289</v>
      </c>
      <c r="AT1923" s="148" t="s">
        <v>187</v>
      </c>
      <c r="AU1923" s="148" t="s">
        <v>92</v>
      </c>
      <c r="AY1923" s="17" t="s">
        <v>185</v>
      </c>
      <c r="BE1923" s="149">
        <f t="shared" si="74"/>
        <v>0</v>
      </c>
      <c r="BF1923" s="149">
        <f t="shared" si="75"/>
        <v>0</v>
      </c>
      <c r="BG1923" s="149">
        <f t="shared" si="76"/>
        <v>0</v>
      </c>
      <c r="BH1923" s="149">
        <f t="shared" si="77"/>
        <v>0</v>
      </c>
      <c r="BI1923" s="149">
        <f t="shared" si="78"/>
        <v>0</v>
      </c>
      <c r="BJ1923" s="17" t="s">
        <v>92</v>
      </c>
      <c r="BK1923" s="149">
        <f t="shared" si="79"/>
        <v>0</v>
      </c>
      <c r="BL1923" s="17" t="s">
        <v>289</v>
      </c>
      <c r="BM1923" s="148" t="s">
        <v>2931</v>
      </c>
    </row>
    <row r="1924" spans="2:65" s="1" customFormat="1" ht="21.75" customHeight="1">
      <c r="B1924" s="136"/>
      <c r="C1924" s="137" t="s">
        <v>2932</v>
      </c>
      <c r="D1924" s="137" t="s">
        <v>187</v>
      </c>
      <c r="E1924" s="138" t="s">
        <v>2933</v>
      </c>
      <c r="F1924" s="139" t="s">
        <v>2934</v>
      </c>
      <c r="G1924" s="140" t="s">
        <v>365</v>
      </c>
      <c r="H1924" s="141">
        <v>3</v>
      </c>
      <c r="I1924" s="142"/>
      <c r="J1924" s="143">
        <f t="shared" si="70"/>
        <v>0</v>
      </c>
      <c r="K1924" s="139" t="s">
        <v>198</v>
      </c>
      <c r="L1924" s="32"/>
      <c r="M1924" s="144" t="s">
        <v>1</v>
      </c>
      <c r="N1924" s="145" t="s">
        <v>42</v>
      </c>
      <c r="P1924" s="146">
        <f t="shared" si="71"/>
        <v>0</v>
      </c>
      <c r="Q1924" s="146">
        <v>0</v>
      </c>
      <c r="R1924" s="146">
        <f t="shared" si="72"/>
        <v>0</v>
      </c>
      <c r="S1924" s="146">
        <v>4.1700000000000001E-2</v>
      </c>
      <c r="T1924" s="147">
        <f t="shared" si="73"/>
        <v>0.12509999999999999</v>
      </c>
      <c r="AR1924" s="148" t="s">
        <v>289</v>
      </c>
      <c r="AT1924" s="148" t="s">
        <v>187</v>
      </c>
      <c r="AU1924" s="148" t="s">
        <v>92</v>
      </c>
      <c r="AY1924" s="17" t="s">
        <v>185</v>
      </c>
      <c r="BE1924" s="149">
        <f t="shared" si="74"/>
        <v>0</v>
      </c>
      <c r="BF1924" s="149">
        <f t="shared" si="75"/>
        <v>0</v>
      </c>
      <c r="BG1924" s="149">
        <f t="shared" si="76"/>
        <v>0</v>
      </c>
      <c r="BH1924" s="149">
        <f t="shared" si="77"/>
        <v>0</v>
      </c>
      <c r="BI1924" s="149">
        <f t="shared" si="78"/>
        <v>0</v>
      </c>
      <c r="BJ1924" s="17" t="s">
        <v>92</v>
      </c>
      <c r="BK1924" s="149">
        <f t="shared" si="79"/>
        <v>0</v>
      </c>
      <c r="BL1924" s="17" t="s">
        <v>289</v>
      </c>
      <c r="BM1924" s="148" t="s">
        <v>2935</v>
      </c>
    </row>
    <row r="1925" spans="2:65" s="1" customFormat="1" ht="24.2" customHeight="1">
      <c r="B1925" s="136"/>
      <c r="C1925" s="137" t="s">
        <v>2936</v>
      </c>
      <c r="D1925" s="137" t="s">
        <v>187</v>
      </c>
      <c r="E1925" s="138" t="s">
        <v>2937</v>
      </c>
      <c r="F1925" s="139" t="s">
        <v>2938</v>
      </c>
      <c r="G1925" s="140" t="s">
        <v>365</v>
      </c>
      <c r="H1925" s="141">
        <v>13</v>
      </c>
      <c r="I1925" s="142"/>
      <c r="J1925" s="143">
        <f t="shared" si="70"/>
        <v>0</v>
      </c>
      <c r="K1925" s="139" t="s">
        <v>1</v>
      </c>
      <c r="L1925" s="32"/>
      <c r="M1925" s="144" t="s">
        <v>1</v>
      </c>
      <c r="N1925" s="145" t="s">
        <v>42</v>
      </c>
      <c r="P1925" s="146">
        <f t="shared" si="71"/>
        <v>0</v>
      </c>
      <c r="Q1925" s="146">
        <v>0</v>
      </c>
      <c r="R1925" s="146">
        <f t="shared" si="72"/>
        <v>0</v>
      </c>
      <c r="S1925" s="146">
        <v>0.17399999999999999</v>
      </c>
      <c r="T1925" s="147">
        <f t="shared" si="73"/>
        <v>2.262</v>
      </c>
      <c r="AR1925" s="148" t="s">
        <v>289</v>
      </c>
      <c r="AT1925" s="148" t="s">
        <v>187</v>
      </c>
      <c r="AU1925" s="148" t="s">
        <v>92</v>
      </c>
      <c r="AY1925" s="17" t="s">
        <v>185</v>
      </c>
      <c r="BE1925" s="149">
        <f t="shared" si="74"/>
        <v>0</v>
      </c>
      <c r="BF1925" s="149">
        <f t="shared" si="75"/>
        <v>0</v>
      </c>
      <c r="BG1925" s="149">
        <f t="shared" si="76"/>
        <v>0</v>
      </c>
      <c r="BH1925" s="149">
        <f t="shared" si="77"/>
        <v>0</v>
      </c>
      <c r="BI1925" s="149">
        <f t="shared" si="78"/>
        <v>0</v>
      </c>
      <c r="BJ1925" s="17" t="s">
        <v>92</v>
      </c>
      <c r="BK1925" s="149">
        <f t="shared" si="79"/>
        <v>0</v>
      </c>
      <c r="BL1925" s="17" t="s">
        <v>289</v>
      </c>
      <c r="BM1925" s="148" t="s">
        <v>2939</v>
      </c>
    </row>
    <row r="1926" spans="2:65" s="12" customFormat="1">
      <c r="B1926" s="150"/>
      <c r="D1926" s="151" t="s">
        <v>193</v>
      </c>
      <c r="E1926" s="152" t="s">
        <v>1</v>
      </c>
      <c r="F1926" s="153" t="s">
        <v>2940</v>
      </c>
      <c r="H1926" s="154">
        <v>13</v>
      </c>
      <c r="I1926" s="155"/>
      <c r="L1926" s="150"/>
      <c r="M1926" s="156"/>
      <c r="T1926" s="157"/>
      <c r="AT1926" s="152" t="s">
        <v>193</v>
      </c>
      <c r="AU1926" s="152" t="s">
        <v>92</v>
      </c>
      <c r="AV1926" s="12" t="s">
        <v>92</v>
      </c>
      <c r="AW1926" s="12" t="s">
        <v>32</v>
      </c>
      <c r="AX1926" s="12" t="s">
        <v>84</v>
      </c>
      <c r="AY1926" s="152" t="s">
        <v>185</v>
      </c>
    </row>
    <row r="1927" spans="2:65" s="1" customFormat="1" ht="24.2" customHeight="1">
      <c r="B1927" s="136"/>
      <c r="C1927" s="137" t="s">
        <v>2941</v>
      </c>
      <c r="D1927" s="137" t="s">
        <v>187</v>
      </c>
      <c r="E1927" s="138" t="s">
        <v>2942</v>
      </c>
      <c r="F1927" s="139" t="s">
        <v>2943</v>
      </c>
      <c r="G1927" s="140" t="s">
        <v>1285</v>
      </c>
      <c r="H1927" s="141">
        <v>1</v>
      </c>
      <c r="I1927" s="142"/>
      <c r="J1927" s="143">
        <f t="shared" ref="J1927:J1968" si="80">ROUND(I1927*H1927,2)</f>
        <v>0</v>
      </c>
      <c r="K1927" s="139" t="s">
        <v>1</v>
      </c>
      <c r="L1927" s="32"/>
      <c r="M1927" s="144" t="s">
        <v>1</v>
      </c>
      <c r="N1927" s="145" t="s">
        <v>42</v>
      </c>
      <c r="P1927" s="146">
        <f t="shared" ref="P1927:P1968" si="81">O1927*H1927</f>
        <v>0</v>
      </c>
      <c r="Q1927" s="146">
        <v>0</v>
      </c>
      <c r="R1927" s="146">
        <f t="shared" ref="R1927:R1968" si="82">Q1927*H1927</f>
        <v>0</v>
      </c>
      <c r="S1927" s="146">
        <v>0</v>
      </c>
      <c r="T1927" s="147">
        <f t="shared" ref="T1927:T1968" si="83">S1927*H1927</f>
        <v>0</v>
      </c>
      <c r="AR1927" s="148" t="s">
        <v>289</v>
      </c>
      <c r="AT1927" s="148" t="s">
        <v>187</v>
      </c>
      <c r="AU1927" s="148" t="s">
        <v>92</v>
      </c>
      <c r="AY1927" s="17" t="s">
        <v>185</v>
      </c>
      <c r="BE1927" s="149">
        <f t="shared" ref="BE1927:BE1968" si="84">IF(N1927="základní",J1927,0)</f>
        <v>0</v>
      </c>
      <c r="BF1927" s="149">
        <f t="shared" ref="BF1927:BF1968" si="85">IF(N1927="snížená",J1927,0)</f>
        <v>0</v>
      </c>
      <c r="BG1927" s="149">
        <f t="shared" ref="BG1927:BG1968" si="86">IF(N1927="zákl. přenesená",J1927,0)</f>
        <v>0</v>
      </c>
      <c r="BH1927" s="149">
        <f t="shared" ref="BH1927:BH1968" si="87">IF(N1927="sníž. přenesená",J1927,0)</f>
        <v>0</v>
      </c>
      <c r="BI1927" s="149">
        <f t="shared" ref="BI1927:BI1968" si="88">IF(N1927="nulová",J1927,0)</f>
        <v>0</v>
      </c>
      <c r="BJ1927" s="17" t="s">
        <v>92</v>
      </c>
      <c r="BK1927" s="149">
        <f t="shared" ref="BK1927:BK1968" si="89">ROUND(I1927*H1927,2)</f>
        <v>0</v>
      </c>
      <c r="BL1927" s="17" t="s">
        <v>289</v>
      </c>
      <c r="BM1927" s="148" t="s">
        <v>2944</v>
      </c>
    </row>
    <row r="1928" spans="2:65" s="1" customFormat="1" ht="24.2" customHeight="1">
      <c r="B1928" s="136"/>
      <c r="C1928" s="137" t="s">
        <v>2945</v>
      </c>
      <c r="D1928" s="137" t="s">
        <v>187</v>
      </c>
      <c r="E1928" s="138" t="s">
        <v>2946</v>
      </c>
      <c r="F1928" s="139" t="s">
        <v>2947</v>
      </c>
      <c r="G1928" s="140" t="s">
        <v>1285</v>
      </c>
      <c r="H1928" s="141">
        <v>1</v>
      </c>
      <c r="I1928" s="142"/>
      <c r="J1928" s="143">
        <f t="shared" si="80"/>
        <v>0</v>
      </c>
      <c r="K1928" s="139" t="s">
        <v>1</v>
      </c>
      <c r="L1928" s="32"/>
      <c r="M1928" s="144" t="s">
        <v>1</v>
      </c>
      <c r="N1928" s="145" t="s">
        <v>42</v>
      </c>
      <c r="P1928" s="146">
        <f t="shared" si="81"/>
        <v>0</v>
      </c>
      <c r="Q1928" s="146">
        <v>0</v>
      </c>
      <c r="R1928" s="146">
        <f t="shared" si="82"/>
        <v>0</v>
      </c>
      <c r="S1928" s="146">
        <v>0</v>
      </c>
      <c r="T1928" s="147">
        <f t="shared" si="83"/>
        <v>0</v>
      </c>
      <c r="AR1928" s="148" t="s">
        <v>289</v>
      </c>
      <c r="AT1928" s="148" t="s">
        <v>187</v>
      </c>
      <c r="AU1928" s="148" t="s">
        <v>92</v>
      </c>
      <c r="AY1928" s="17" t="s">
        <v>185</v>
      </c>
      <c r="BE1928" s="149">
        <f t="shared" si="84"/>
        <v>0</v>
      </c>
      <c r="BF1928" s="149">
        <f t="shared" si="85"/>
        <v>0</v>
      </c>
      <c r="BG1928" s="149">
        <f t="shared" si="86"/>
        <v>0</v>
      </c>
      <c r="BH1928" s="149">
        <f t="shared" si="87"/>
        <v>0</v>
      </c>
      <c r="BI1928" s="149">
        <f t="shared" si="88"/>
        <v>0</v>
      </c>
      <c r="BJ1928" s="17" t="s">
        <v>92</v>
      </c>
      <c r="BK1928" s="149">
        <f t="shared" si="89"/>
        <v>0</v>
      </c>
      <c r="BL1928" s="17" t="s">
        <v>289</v>
      </c>
      <c r="BM1928" s="148" t="s">
        <v>2948</v>
      </c>
    </row>
    <row r="1929" spans="2:65" s="1" customFormat="1" ht="24.2" customHeight="1">
      <c r="B1929" s="136"/>
      <c r="C1929" s="137" t="s">
        <v>2949</v>
      </c>
      <c r="D1929" s="137" t="s">
        <v>187</v>
      </c>
      <c r="E1929" s="138" t="s">
        <v>2950</v>
      </c>
      <c r="F1929" s="139" t="s">
        <v>2951</v>
      </c>
      <c r="G1929" s="140" t="s">
        <v>1285</v>
      </c>
      <c r="H1929" s="141">
        <v>4</v>
      </c>
      <c r="I1929" s="142"/>
      <c r="J1929" s="143">
        <f t="shared" si="80"/>
        <v>0</v>
      </c>
      <c r="K1929" s="139" t="s">
        <v>1</v>
      </c>
      <c r="L1929" s="32"/>
      <c r="M1929" s="144" t="s">
        <v>1</v>
      </c>
      <c r="N1929" s="145" t="s">
        <v>42</v>
      </c>
      <c r="P1929" s="146">
        <f t="shared" si="81"/>
        <v>0</v>
      </c>
      <c r="Q1929" s="146">
        <v>0</v>
      </c>
      <c r="R1929" s="146">
        <f t="shared" si="82"/>
        <v>0</v>
      </c>
      <c r="S1929" s="146">
        <v>0</v>
      </c>
      <c r="T1929" s="147">
        <f t="shared" si="83"/>
        <v>0</v>
      </c>
      <c r="AR1929" s="148" t="s">
        <v>289</v>
      </c>
      <c r="AT1929" s="148" t="s">
        <v>187</v>
      </c>
      <c r="AU1929" s="148" t="s">
        <v>92</v>
      </c>
      <c r="AY1929" s="17" t="s">
        <v>185</v>
      </c>
      <c r="BE1929" s="149">
        <f t="shared" si="84"/>
        <v>0</v>
      </c>
      <c r="BF1929" s="149">
        <f t="shared" si="85"/>
        <v>0</v>
      </c>
      <c r="BG1929" s="149">
        <f t="shared" si="86"/>
        <v>0</v>
      </c>
      <c r="BH1929" s="149">
        <f t="shared" si="87"/>
        <v>0</v>
      </c>
      <c r="BI1929" s="149">
        <f t="shared" si="88"/>
        <v>0</v>
      </c>
      <c r="BJ1929" s="17" t="s">
        <v>92</v>
      </c>
      <c r="BK1929" s="149">
        <f t="shared" si="89"/>
        <v>0</v>
      </c>
      <c r="BL1929" s="17" t="s">
        <v>289</v>
      </c>
      <c r="BM1929" s="148" t="s">
        <v>2952</v>
      </c>
    </row>
    <row r="1930" spans="2:65" s="1" customFormat="1" ht="24.2" customHeight="1">
      <c r="B1930" s="136"/>
      <c r="C1930" s="137" t="s">
        <v>2953</v>
      </c>
      <c r="D1930" s="137" t="s">
        <v>187</v>
      </c>
      <c r="E1930" s="138" t="s">
        <v>2954</v>
      </c>
      <c r="F1930" s="139" t="s">
        <v>2955</v>
      </c>
      <c r="G1930" s="140" t="s">
        <v>1285</v>
      </c>
      <c r="H1930" s="141">
        <v>4</v>
      </c>
      <c r="I1930" s="142"/>
      <c r="J1930" s="143">
        <f t="shared" si="80"/>
        <v>0</v>
      </c>
      <c r="K1930" s="139" t="s">
        <v>1</v>
      </c>
      <c r="L1930" s="32"/>
      <c r="M1930" s="144" t="s">
        <v>1</v>
      </c>
      <c r="N1930" s="145" t="s">
        <v>42</v>
      </c>
      <c r="P1930" s="146">
        <f t="shared" si="81"/>
        <v>0</v>
      </c>
      <c r="Q1930" s="146">
        <v>0</v>
      </c>
      <c r="R1930" s="146">
        <f t="shared" si="82"/>
        <v>0</v>
      </c>
      <c r="S1930" s="146">
        <v>0</v>
      </c>
      <c r="T1930" s="147">
        <f t="shared" si="83"/>
        <v>0</v>
      </c>
      <c r="AR1930" s="148" t="s">
        <v>289</v>
      </c>
      <c r="AT1930" s="148" t="s">
        <v>187</v>
      </c>
      <c r="AU1930" s="148" t="s">
        <v>92</v>
      </c>
      <c r="AY1930" s="17" t="s">
        <v>185</v>
      </c>
      <c r="BE1930" s="149">
        <f t="shared" si="84"/>
        <v>0</v>
      </c>
      <c r="BF1930" s="149">
        <f t="shared" si="85"/>
        <v>0</v>
      </c>
      <c r="BG1930" s="149">
        <f t="shared" si="86"/>
        <v>0</v>
      </c>
      <c r="BH1930" s="149">
        <f t="shared" si="87"/>
        <v>0</v>
      </c>
      <c r="BI1930" s="149">
        <f t="shared" si="88"/>
        <v>0</v>
      </c>
      <c r="BJ1930" s="17" t="s">
        <v>92</v>
      </c>
      <c r="BK1930" s="149">
        <f t="shared" si="89"/>
        <v>0</v>
      </c>
      <c r="BL1930" s="17" t="s">
        <v>289</v>
      </c>
      <c r="BM1930" s="148" t="s">
        <v>2956</v>
      </c>
    </row>
    <row r="1931" spans="2:65" s="1" customFormat="1" ht="24.2" customHeight="1">
      <c r="B1931" s="136"/>
      <c r="C1931" s="137" t="s">
        <v>2957</v>
      </c>
      <c r="D1931" s="137" t="s">
        <v>187</v>
      </c>
      <c r="E1931" s="138" t="s">
        <v>2958</v>
      </c>
      <c r="F1931" s="139" t="s">
        <v>2959</v>
      </c>
      <c r="G1931" s="140" t="s">
        <v>1285</v>
      </c>
      <c r="H1931" s="141">
        <v>2</v>
      </c>
      <c r="I1931" s="142"/>
      <c r="J1931" s="143">
        <f t="shared" si="80"/>
        <v>0</v>
      </c>
      <c r="K1931" s="139" t="s">
        <v>1</v>
      </c>
      <c r="L1931" s="32"/>
      <c r="M1931" s="144" t="s">
        <v>1</v>
      </c>
      <c r="N1931" s="145" t="s">
        <v>42</v>
      </c>
      <c r="P1931" s="146">
        <f t="shared" si="81"/>
        <v>0</v>
      </c>
      <c r="Q1931" s="146">
        <v>0</v>
      </c>
      <c r="R1931" s="146">
        <f t="shared" si="82"/>
        <v>0</v>
      </c>
      <c r="S1931" s="146">
        <v>0</v>
      </c>
      <c r="T1931" s="147">
        <f t="shared" si="83"/>
        <v>0</v>
      </c>
      <c r="AR1931" s="148" t="s">
        <v>289</v>
      </c>
      <c r="AT1931" s="148" t="s">
        <v>187</v>
      </c>
      <c r="AU1931" s="148" t="s">
        <v>92</v>
      </c>
      <c r="AY1931" s="17" t="s">
        <v>185</v>
      </c>
      <c r="BE1931" s="149">
        <f t="shared" si="84"/>
        <v>0</v>
      </c>
      <c r="BF1931" s="149">
        <f t="shared" si="85"/>
        <v>0</v>
      </c>
      <c r="BG1931" s="149">
        <f t="shared" si="86"/>
        <v>0</v>
      </c>
      <c r="BH1931" s="149">
        <f t="shared" si="87"/>
        <v>0</v>
      </c>
      <c r="BI1931" s="149">
        <f t="shared" si="88"/>
        <v>0</v>
      </c>
      <c r="BJ1931" s="17" t="s">
        <v>92</v>
      </c>
      <c r="BK1931" s="149">
        <f t="shared" si="89"/>
        <v>0</v>
      </c>
      <c r="BL1931" s="17" t="s">
        <v>289</v>
      </c>
      <c r="BM1931" s="148" t="s">
        <v>2960</v>
      </c>
    </row>
    <row r="1932" spans="2:65" s="1" customFormat="1" ht="24.2" customHeight="1">
      <c r="B1932" s="136"/>
      <c r="C1932" s="137" t="s">
        <v>2961</v>
      </c>
      <c r="D1932" s="137" t="s">
        <v>187</v>
      </c>
      <c r="E1932" s="138" t="s">
        <v>2962</v>
      </c>
      <c r="F1932" s="139" t="s">
        <v>2963</v>
      </c>
      <c r="G1932" s="140" t="s">
        <v>1285</v>
      </c>
      <c r="H1932" s="141">
        <v>2</v>
      </c>
      <c r="I1932" s="142"/>
      <c r="J1932" s="143">
        <f t="shared" si="80"/>
        <v>0</v>
      </c>
      <c r="K1932" s="139" t="s">
        <v>1</v>
      </c>
      <c r="L1932" s="32"/>
      <c r="M1932" s="144" t="s">
        <v>1</v>
      </c>
      <c r="N1932" s="145" t="s">
        <v>42</v>
      </c>
      <c r="P1932" s="146">
        <f t="shared" si="81"/>
        <v>0</v>
      </c>
      <c r="Q1932" s="146">
        <v>0</v>
      </c>
      <c r="R1932" s="146">
        <f t="shared" si="82"/>
        <v>0</v>
      </c>
      <c r="S1932" s="146">
        <v>0</v>
      </c>
      <c r="T1932" s="147">
        <f t="shared" si="83"/>
        <v>0</v>
      </c>
      <c r="AR1932" s="148" t="s">
        <v>289</v>
      </c>
      <c r="AT1932" s="148" t="s">
        <v>187</v>
      </c>
      <c r="AU1932" s="148" t="s">
        <v>92</v>
      </c>
      <c r="AY1932" s="17" t="s">
        <v>185</v>
      </c>
      <c r="BE1932" s="149">
        <f t="shared" si="84"/>
        <v>0</v>
      </c>
      <c r="BF1932" s="149">
        <f t="shared" si="85"/>
        <v>0</v>
      </c>
      <c r="BG1932" s="149">
        <f t="shared" si="86"/>
        <v>0</v>
      </c>
      <c r="BH1932" s="149">
        <f t="shared" si="87"/>
        <v>0</v>
      </c>
      <c r="BI1932" s="149">
        <f t="shared" si="88"/>
        <v>0</v>
      </c>
      <c r="BJ1932" s="17" t="s">
        <v>92</v>
      </c>
      <c r="BK1932" s="149">
        <f t="shared" si="89"/>
        <v>0</v>
      </c>
      <c r="BL1932" s="17" t="s">
        <v>289</v>
      </c>
      <c r="BM1932" s="148" t="s">
        <v>2964</v>
      </c>
    </row>
    <row r="1933" spans="2:65" s="1" customFormat="1" ht="24.2" customHeight="1">
      <c r="B1933" s="136"/>
      <c r="C1933" s="137" t="s">
        <v>2965</v>
      </c>
      <c r="D1933" s="137" t="s">
        <v>187</v>
      </c>
      <c r="E1933" s="138" t="s">
        <v>2966</v>
      </c>
      <c r="F1933" s="139" t="s">
        <v>2967</v>
      </c>
      <c r="G1933" s="140" t="s">
        <v>1285</v>
      </c>
      <c r="H1933" s="141">
        <v>2</v>
      </c>
      <c r="I1933" s="142"/>
      <c r="J1933" s="143">
        <f t="shared" si="80"/>
        <v>0</v>
      </c>
      <c r="K1933" s="139" t="s">
        <v>1</v>
      </c>
      <c r="L1933" s="32"/>
      <c r="M1933" s="144" t="s">
        <v>1</v>
      </c>
      <c r="N1933" s="145" t="s">
        <v>42</v>
      </c>
      <c r="P1933" s="146">
        <f t="shared" si="81"/>
        <v>0</v>
      </c>
      <c r="Q1933" s="146">
        <v>0</v>
      </c>
      <c r="R1933" s="146">
        <f t="shared" si="82"/>
        <v>0</v>
      </c>
      <c r="S1933" s="146">
        <v>0</v>
      </c>
      <c r="T1933" s="147">
        <f t="shared" si="83"/>
        <v>0</v>
      </c>
      <c r="AR1933" s="148" t="s">
        <v>289</v>
      </c>
      <c r="AT1933" s="148" t="s">
        <v>187</v>
      </c>
      <c r="AU1933" s="148" t="s">
        <v>92</v>
      </c>
      <c r="AY1933" s="17" t="s">
        <v>185</v>
      </c>
      <c r="BE1933" s="149">
        <f t="shared" si="84"/>
        <v>0</v>
      </c>
      <c r="BF1933" s="149">
        <f t="shared" si="85"/>
        <v>0</v>
      </c>
      <c r="BG1933" s="149">
        <f t="shared" si="86"/>
        <v>0</v>
      </c>
      <c r="BH1933" s="149">
        <f t="shared" si="87"/>
        <v>0</v>
      </c>
      <c r="BI1933" s="149">
        <f t="shared" si="88"/>
        <v>0</v>
      </c>
      <c r="BJ1933" s="17" t="s">
        <v>92</v>
      </c>
      <c r="BK1933" s="149">
        <f t="shared" si="89"/>
        <v>0</v>
      </c>
      <c r="BL1933" s="17" t="s">
        <v>289</v>
      </c>
      <c r="BM1933" s="148" t="s">
        <v>2968</v>
      </c>
    </row>
    <row r="1934" spans="2:65" s="1" customFormat="1" ht="24.2" customHeight="1">
      <c r="B1934" s="136"/>
      <c r="C1934" s="137" t="s">
        <v>2969</v>
      </c>
      <c r="D1934" s="137" t="s">
        <v>187</v>
      </c>
      <c r="E1934" s="138" t="s">
        <v>2970</v>
      </c>
      <c r="F1934" s="139" t="s">
        <v>2971</v>
      </c>
      <c r="G1934" s="140" t="s">
        <v>1285</v>
      </c>
      <c r="H1934" s="141">
        <v>1</v>
      </c>
      <c r="I1934" s="142"/>
      <c r="J1934" s="143">
        <f t="shared" si="80"/>
        <v>0</v>
      </c>
      <c r="K1934" s="139" t="s">
        <v>1</v>
      </c>
      <c r="L1934" s="32"/>
      <c r="M1934" s="144" t="s">
        <v>1</v>
      </c>
      <c r="N1934" s="145" t="s">
        <v>42</v>
      </c>
      <c r="P1934" s="146">
        <f t="shared" si="81"/>
        <v>0</v>
      </c>
      <c r="Q1934" s="146">
        <v>0</v>
      </c>
      <c r="R1934" s="146">
        <f t="shared" si="82"/>
        <v>0</v>
      </c>
      <c r="S1934" s="146">
        <v>0</v>
      </c>
      <c r="T1934" s="147">
        <f t="shared" si="83"/>
        <v>0</v>
      </c>
      <c r="AR1934" s="148" t="s">
        <v>289</v>
      </c>
      <c r="AT1934" s="148" t="s">
        <v>187</v>
      </c>
      <c r="AU1934" s="148" t="s">
        <v>92</v>
      </c>
      <c r="AY1934" s="17" t="s">
        <v>185</v>
      </c>
      <c r="BE1934" s="149">
        <f t="shared" si="84"/>
        <v>0</v>
      </c>
      <c r="BF1934" s="149">
        <f t="shared" si="85"/>
        <v>0</v>
      </c>
      <c r="BG1934" s="149">
        <f t="shared" si="86"/>
        <v>0</v>
      </c>
      <c r="BH1934" s="149">
        <f t="shared" si="87"/>
        <v>0</v>
      </c>
      <c r="BI1934" s="149">
        <f t="shared" si="88"/>
        <v>0</v>
      </c>
      <c r="BJ1934" s="17" t="s">
        <v>92</v>
      </c>
      <c r="BK1934" s="149">
        <f t="shared" si="89"/>
        <v>0</v>
      </c>
      <c r="BL1934" s="17" t="s">
        <v>289</v>
      </c>
      <c r="BM1934" s="148" t="s">
        <v>2972</v>
      </c>
    </row>
    <row r="1935" spans="2:65" s="1" customFormat="1" ht="24.2" customHeight="1">
      <c r="B1935" s="136"/>
      <c r="C1935" s="137" t="s">
        <v>2973</v>
      </c>
      <c r="D1935" s="137" t="s">
        <v>187</v>
      </c>
      <c r="E1935" s="138" t="s">
        <v>2974</v>
      </c>
      <c r="F1935" s="139" t="s">
        <v>2975</v>
      </c>
      <c r="G1935" s="140" t="s">
        <v>365</v>
      </c>
      <c r="H1935" s="141">
        <v>1</v>
      </c>
      <c r="I1935" s="142"/>
      <c r="J1935" s="143">
        <f t="shared" si="80"/>
        <v>0</v>
      </c>
      <c r="K1935" s="139" t="s">
        <v>1</v>
      </c>
      <c r="L1935" s="32"/>
      <c r="M1935" s="144" t="s">
        <v>1</v>
      </c>
      <c r="N1935" s="145" t="s">
        <v>42</v>
      </c>
      <c r="P1935" s="146">
        <f t="shared" si="81"/>
        <v>0</v>
      </c>
      <c r="Q1935" s="146">
        <v>0</v>
      </c>
      <c r="R1935" s="146">
        <f t="shared" si="82"/>
        <v>0</v>
      </c>
      <c r="S1935" s="146">
        <v>0</v>
      </c>
      <c r="T1935" s="147">
        <f t="shared" si="83"/>
        <v>0</v>
      </c>
      <c r="AR1935" s="148" t="s">
        <v>289</v>
      </c>
      <c r="AT1935" s="148" t="s">
        <v>187</v>
      </c>
      <c r="AU1935" s="148" t="s">
        <v>92</v>
      </c>
      <c r="AY1935" s="17" t="s">
        <v>185</v>
      </c>
      <c r="BE1935" s="149">
        <f t="shared" si="84"/>
        <v>0</v>
      </c>
      <c r="BF1935" s="149">
        <f t="shared" si="85"/>
        <v>0</v>
      </c>
      <c r="BG1935" s="149">
        <f t="shared" si="86"/>
        <v>0</v>
      </c>
      <c r="BH1935" s="149">
        <f t="shared" si="87"/>
        <v>0</v>
      </c>
      <c r="BI1935" s="149">
        <f t="shared" si="88"/>
        <v>0</v>
      </c>
      <c r="BJ1935" s="17" t="s">
        <v>92</v>
      </c>
      <c r="BK1935" s="149">
        <f t="shared" si="89"/>
        <v>0</v>
      </c>
      <c r="BL1935" s="17" t="s">
        <v>289</v>
      </c>
      <c r="BM1935" s="148" t="s">
        <v>2976</v>
      </c>
    </row>
    <row r="1936" spans="2:65" s="1" customFormat="1" ht="24.2" customHeight="1">
      <c r="B1936" s="136"/>
      <c r="C1936" s="137" t="s">
        <v>2977</v>
      </c>
      <c r="D1936" s="137" t="s">
        <v>187</v>
      </c>
      <c r="E1936" s="138" t="s">
        <v>2978</v>
      </c>
      <c r="F1936" s="139" t="s">
        <v>2979</v>
      </c>
      <c r="G1936" s="140" t="s">
        <v>365</v>
      </c>
      <c r="H1936" s="141">
        <v>4</v>
      </c>
      <c r="I1936" s="142"/>
      <c r="J1936" s="143">
        <f t="shared" si="80"/>
        <v>0</v>
      </c>
      <c r="K1936" s="139" t="s">
        <v>1</v>
      </c>
      <c r="L1936" s="32"/>
      <c r="M1936" s="144" t="s">
        <v>1</v>
      </c>
      <c r="N1936" s="145" t="s">
        <v>42</v>
      </c>
      <c r="P1936" s="146">
        <f t="shared" si="81"/>
        <v>0</v>
      </c>
      <c r="Q1936" s="146">
        <v>0</v>
      </c>
      <c r="R1936" s="146">
        <f t="shared" si="82"/>
        <v>0</v>
      </c>
      <c r="S1936" s="146">
        <v>0</v>
      </c>
      <c r="T1936" s="147">
        <f t="shared" si="83"/>
        <v>0</v>
      </c>
      <c r="AR1936" s="148" t="s">
        <v>289</v>
      </c>
      <c r="AT1936" s="148" t="s">
        <v>187</v>
      </c>
      <c r="AU1936" s="148" t="s">
        <v>92</v>
      </c>
      <c r="AY1936" s="17" t="s">
        <v>185</v>
      </c>
      <c r="BE1936" s="149">
        <f t="shared" si="84"/>
        <v>0</v>
      </c>
      <c r="BF1936" s="149">
        <f t="shared" si="85"/>
        <v>0</v>
      </c>
      <c r="BG1936" s="149">
        <f t="shared" si="86"/>
        <v>0</v>
      </c>
      <c r="BH1936" s="149">
        <f t="shared" si="87"/>
        <v>0</v>
      </c>
      <c r="BI1936" s="149">
        <f t="shared" si="88"/>
        <v>0</v>
      </c>
      <c r="BJ1936" s="17" t="s">
        <v>92</v>
      </c>
      <c r="BK1936" s="149">
        <f t="shared" si="89"/>
        <v>0</v>
      </c>
      <c r="BL1936" s="17" t="s">
        <v>289</v>
      </c>
      <c r="BM1936" s="148" t="s">
        <v>2980</v>
      </c>
    </row>
    <row r="1937" spans="2:65" s="1" customFormat="1" ht="24.2" customHeight="1">
      <c r="B1937" s="136"/>
      <c r="C1937" s="137" t="s">
        <v>2981</v>
      </c>
      <c r="D1937" s="137" t="s">
        <v>187</v>
      </c>
      <c r="E1937" s="138" t="s">
        <v>2982</v>
      </c>
      <c r="F1937" s="139" t="s">
        <v>2983</v>
      </c>
      <c r="G1937" s="140" t="s">
        <v>365</v>
      </c>
      <c r="H1937" s="141">
        <v>4</v>
      </c>
      <c r="I1937" s="142"/>
      <c r="J1937" s="143">
        <f t="shared" si="80"/>
        <v>0</v>
      </c>
      <c r="K1937" s="139" t="s">
        <v>1</v>
      </c>
      <c r="L1937" s="32"/>
      <c r="M1937" s="144" t="s">
        <v>1</v>
      </c>
      <c r="N1937" s="145" t="s">
        <v>42</v>
      </c>
      <c r="P1937" s="146">
        <f t="shared" si="81"/>
        <v>0</v>
      </c>
      <c r="Q1937" s="146">
        <v>0</v>
      </c>
      <c r="R1937" s="146">
        <f t="shared" si="82"/>
        <v>0</v>
      </c>
      <c r="S1937" s="146">
        <v>0</v>
      </c>
      <c r="T1937" s="147">
        <f t="shared" si="83"/>
        <v>0</v>
      </c>
      <c r="AR1937" s="148" t="s">
        <v>289</v>
      </c>
      <c r="AT1937" s="148" t="s">
        <v>187</v>
      </c>
      <c r="AU1937" s="148" t="s">
        <v>92</v>
      </c>
      <c r="AY1937" s="17" t="s">
        <v>185</v>
      </c>
      <c r="BE1937" s="149">
        <f t="shared" si="84"/>
        <v>0</v>
      </c>
      <c r="BF1937" s="149">
        <f t="shared" si="85"/>
        <v>0</v>
      </c>
      <c r="BG1937" s="149">
        <f t="shared" si="86"/>
        <v>0</v>
      </c>
      <c r="BH1937" s="149">
        <f t="shared" si="87"/>
        <v>0</v>
      </c>
      <c r="BI1937" s="149">
        <f t="shared" si="88"/>
        <v>0</v>
      </c>
      <c r="BJ1937" s="17" t="s">
        <v>92</v>
      </c>
      <c r="BK1937" s="149">
        <f t="shared" si="89"/>
        <v>0</v>
      </c>
      <c r="BL1937" s="17" t="s">
        <v>289</v>
      </c>
      <c r="BM1937" s="148" t="s">
        <v>2984</v>
      </c>
    </row>
    <row r="1938" spans="2:65" s="1" customFormat="1" ht="24.2" customHeight="1">
      <c r="B1938" s="136"/>
      <c r="C1938" s="137" t="s">
        <v>2985</v>
      </c>
      <c r="D1938" s="137" t="s">
        <v>187</v>
      </c>
      <c r="E1938" s="138" t="s">
        <v>2986</v>
      </c>
      <c r="F1938" s="139" t="s">
        <v>2987</v>
      </c>
      <c r="G1938" s="140" t="s">
        <v>365</v>
      </c>
      <c r="H1938" s="141">
        <v>4</v>
      </c>
      <c r="I1938" s="142"/>
      <c r="J1938" s="143">
        <f t="shared" si="80"/>
        <v>0</v>
      </c>
      <c r="K1938" s="139" t="s">
        <v>1</v>
      </c>
      <c r="L1938" s="32"/>
      <c r="M1938" s="144" t="s">
        <v>1</v>
      </c>
      <c r="N1938" s="145" t="s">
        <v>42</v>
      </c>
      <c r="P1938" s="146">
        <f t="shared" si="81"/>
        <v>0</v>
      </c>
      <c r="Q1938" s="146">
        <v>0</v>
      </c>
      <c r="R1938" s="146">
        <f t="shared" si="82"/>
        <v>0</v>
      </c>
      <c r="S1938" s="146">
        <v>0</v>
      </c>
      <c r="T1938" s="147">
        <f t="shared" si="83"/>
        <v>0</v>
      </c>
      <c r="AR1938" s="148" t="s">
        <v>289</v>
      </c>
      <c r="AT1938" s="148" t="s">
        <v>187</v>
      </c>
      <c r="AU1938" s="148" t="s">
        <v>92</v>
      </c>
      <c r="AY1938" s="17" t="s">
        <v>185</v>
      </c>
      <c r="BE1938" s="149">
        <f t="shared" si="84"/>
        <v>0</v>
      </c>
      <c r="BF1938" s="149">
        <f t="shared" si="85"/>
        <v>0</v>
      </c>
      <c r="BG1938" s="149">
        <f t="shared" si="86"/>
        <v>0</v>
      </c>
      <c r="BH1938" s="149">
        <f t="shared" si="87"/>
        <v>0</v>
      </c>
      <c r="BI1938" s="149">
        <f t="shared" si="88"/>
        <v>0</v>
      </c>
      <c r="BJ1938" s="17" t="s">
        <v>92</v>
      </c>
      <c r="BK1938" s="149">
        <f t="shared" si="89"/>
        <v>0</v>
      </c>
      <c r="BL1938" s="17" t="s">
        <v>289</v>
      </c>
      <c r="BM1938" s="148" t="s">
        <v>2988</v>
      </c>
    </row>
    <row r="1939" spans="2:65" s="1" customFormat="1" ht="24.2" customHeight="1">
      <c r="B1939" s="136"/>
      <c r="C1939" s="137" t="s">
        <v>2989</v>
      </c>
      <c r="D1939" s="137" t="s">
        <v>187</v>
      </c>
      <c r="E1939" s="138" t="s">
        <v>2990</v>
      </c>
      <c r="F1939" s="139" t="s">
        <v>2991</v>
      </c>
      <c r="G1939" s="140" t="s">
        <v>365</v>
      </c>
      <c r="H1939" s="141">
        <v>4</v>
      </c>
      <c r="I1939" s="142"/>
      <c r="J1939" s="143">
        <f t="shared" si="80"/>
        <v>0</v>
      </c>
      <c r="K1939" s="139" t="s">
        <v>1</v>
      </c>
      <c r="L1939" s="32"/>
      <c r="M1939" s="144" t="s">
        <v>1</v>
      </c>
      <c r="N1939" s="145" t="s">
        <v>42</v>
      </c>
      <c r="P1939" s="146">
        <f t="shared" si="81"/>
        <v>0</v>
      </c>
      <c r="Q1939" s="146">
        <v>0</v>
      </c>
      <c r="R1939" s="146">
        <f t="shared" si="82"/>
        <v>0</v>
      </c>
      <c r="S1939" s="146">
        <v>0</v>
      </c>
      <c r="T1939" s="147">
        <f t="shared" si="83"/>
        <v>0</v>
      </c>
      <c r="AR1939" s="148" t="s">
        <v>289</v>
      </c>
      <c r="AT1939" s="148" t="s">
        <v>187</v>
      </c>
      <c r="AU1939" s="148" t="s">
        <v>92</v>
      </c>
      <c r="AY1939" s="17" t="s">
        <v>185</v>
      </c>
      <c r="BE1939" s="149">
        <f t="shared" si="84"/>
        <v>0</v>
      </c>
      <c r="BF1939" s="149">
        <f t="shared" si="85"/>
        <v>0</v>
      </c>
      <c r="BG1939" s="149">
        <f t="shared" si="86"/>
        <v>0</v>
      </c>
      <c r="BH1939" s="149">
        <f t="shared" si="87"/>
        <v>0</v>
      </c>
      <c r="BI1939" s="149">
        <f t="shared" si="88"/>
        <v>0</v>
      </c>
      <c r="BJ1939" s="17" t="s">
        <v>92</v>
      </c>
      <c r="BK1939" s="149">
        <f t="shared" si="89"/>
        <v>0</v>
      </c>
      <c r="BL1939" s="17" t="s">
        <v>289</v>
      </c>
      <c r="BM1939" s="148" t="s">
        <v>2992</v>
      </c>
    </row>
    <row r="1940" spans="2:65" s="1" customFormat="1" ht="24.2" customHeight="1">
      <c r="B1940" s="136"/>
      <c r="C1940" s="137" t="s">
        <v>2993</v>
      </c>
      <c r="D1940" s="137" t="s">
        <v>187</v>
      </c>
      <c r="E1940" s="138" t="s">
        <v>2994</v>
      </c>
      <c r="F1940" s="139" t="s">
        <v>2995</v>
      </c>
      <c r="G1940" s="140" t="s">
        <v>365</v>
      </c>
      <c r="H1940" s="141">
        <v>4</v>
      </c>
      <c r="I1940" s="142"/>
      <c r="J1940" s="143">
        <f t="shared" si="80"/>
        <v>0</v>
      </c>
      <c r="K1940" s="139" t="s">
        <v>1</v>
      </c>
      <c r="L1940" s="32"/>
      <c r="M1940" s="144" t="s">
        <v>1</v>
      </c>
      <c r="N1940" s="145" t="s">
        <v>42</v>
      </c>
      <c r="P1940" s="146">
        <f t="shared" si="81"/>
        <v>0</v>
      </c>
      <c r="Q1940" s="146">
        <v>0</v>
      </c>
      <c r="R1940" s="146">
        <f t="shared" si="82"/>
        <v>0</v>
      </c>
      <c r="S1940" s="146">
        <v>0</v>
      </c>
      <c r="T1940" s="147">
        <f t="shared" si="83"/>
        <v>0</v>
      </c>
      <c r="AR1940" s="148" t="s">
        <v>289</v>
      </c>
      <c r="AT1940" s="148" t="s">
        <v>187</v>
      </c>
      <c r="AU1940" s="148" t="s">
        <v>92</v>
      </c>
      <c r="AY1940" s="17" t="s">
        <v>185</v>
      </c>
      <c r="BE1940" s="149">
        <f t="shared" si="84"/>
        <v>0</v>
      </c>
      <c r="BF1940" s="149">
        <f t="shared" si="85"/>
        <v>0</v>
      </c>
      <c r="BG1940" s="149">
        <f t="shared" si="86"/>
        <v>0</v>
      </c>
      <c r="BH1940" s="149">
        <f t="shared" si="87"/>
        <v>0</v>
      </c>
      <c r="BI1940" s="149">
        <f t="shared" si="88"/>
        <v>0</v>
      </c>
      <c r="BJ1940" s="17" t="s">
        <v>92</v>
      </c>
      <c r="BK1940" s="149">
        <f t="shared" si="89"/>
        <v>0</v>
      </c>
      <c r="BL1940" s="17" t="s">
        <v>289</v>
      </c>
      <c r="BM1940" s="148" t="s">
        <v>2996</v>
      </c>
    </row>
    <row r="1941" spans="2:65" s="1" customFormat="1" ht="24.2" customHeight="1">
      <c r="B1941" s="136"/>
      <c r="C1941" s="137" t="s">
        <v>2997</v>
      </c>
      <c r="D1941" s="137" t="s">
        <v>187</v>
      </c>
      <c r="E1941" s="138" t="s">
        <v>2998</v>
      </c>
      <c r="F1941" s="139" t="s">
        <v>2999</v>
      </c>
      <c r="G1941" s="140" t="s">
        <v>365</v>
      </c>
      <c r="H1941" s="141">
        <v>2</v>
      </c>
      <c r="I1941" s="142"/>
      <c r="J1941" s="143">
        <f t="shared" si="80"/>
        <v>0</v>
      </c>
      <c r="K1941" s="139" t="s">
        <v>1</v>
      </c>
      <c r="L1941" s="32"/>
      <c r="M1941" s="144" t="s">
        <v>1</v>
      </c>
      <c r="N1941" s="145" t="s">
        <v>42</v>
      </c>
      <c r="P1941" s="146">
        <f t="shared" si="81"/>
        <v>0</v>
      </c>
      <c r="Q1941" s="146">
        <v>0</v>
      </c>
      <c r="R1941" s="146">
        <f t="shared" si="82"/>
        <v>0</v>
      </c>
      <c r="S1941" s="146">
        <v>0</v>
      </c>
      <c r="T1941" s="147">
        <f t="shared" si="83"/>
        <v>0</v>
      </c>
      <c r="AR1941" s="148" t="s">
        <v>289</v>
      </c>
      <c r="AT1941" s="148" t="s">
        <v>187</v>
      </c>
      <c r="AU1941" s="148" t="s">
        <v>92</v>
      </c>
      <c r="AY1941" s="17" t="s">
        <v>185</v>
      </c>
      <c r="BE1941" s="149">
        <f t="shared" si="84"/>
        <v>0</v>
      </c>
      <c r="BF1941" s="149">
        <f t="shared" si="85"/>
        <v>0</v>
      </c>
      <c r="BG1941" s="149">
        <f t="shared" si="86"/>
        <v>0</v>
      </c>
      <c r="BH1941" s="149">
        <f t="shared" si="87"/>
        <v>0</v>
      </c>
      <c r="BI1941" s="149">
        <f t="shared" si="88"/>
        <v>0</v>
      </c>
      <c r="BJ1941" s="17" t="s">
        <v>92</v>
      </c>
      <c r="BK1941" s="149">
        <f t="shared" si="89"/>
        <v>0</v>
      </c>
      <c r="BL1941" s="17" t="s">
        <v>289</v>
      </c>
      <c r="BM1941" s="148" t="s">
        <v>3000</v>
      </c>
    </row>
    <row r="1942" spans="2:65" s="1" customFormat="1" ht="24.2" customHeight="1">
      <c r="B1942" s="136"/>
      <c r="C1942" s="137" t="s">
        <v>3001</v>
      </c>
      <c r="D1942" s="137" t="s">
        <v>187</v>
      </c>
      <c r="E1942" s="138" t="s">
        <v>3002</v>
      </c>
      <c r="F1942" s="139" t="s">
        <v>3003</v>
      </c>
      <c r="G1942" s="140" t="s">
        <v>365</v>
      </c>
      <c r="H1942" s="141">
        <v>2</v>
      </c>
      <c r="I1942" s="142"/>
      <c r="J1942" s="143">
        <f t="shared" si="80"/>
        <v>0</v>
      </c>
      <c r="K1942" s="139" t="s">
        <v>1</v>
      </c>
      <c r="L1942" s="32"/>
      <c r="M1942" s="144" t="s">
        <v>1</v>
      </c>
      <c r="N1942" s="145" t="s">
        <v>42</v>
      </c>
      <c r="P1942" s="146">
        <f t="shared" si="81"/>
        <v>0</v>
      </c>
      <c r="Q1942" s="146">
        <v>0</v>
      </c>
      <c r="R1942" s="146">
        <f t="shared" si="82"/>
        <v>0</v>
      </c>
      <c r="S1942" s="146">
        <v>0</v>
      </c>
      <c r="T1942" s="147">
        <f t="shared" si="83"/>
        <v>0</v>
      </c>
      <c r="AR1942" s="148" t="s">
        <v>289</v>
      </c>
      <c r="AT1942" s="148" t="s">
        <v>187</v>
      </c>
      <c r="AU1942" s="148" t="s">
        <v>92</v>
      </c>
      <c r="AY1942" s="17" t="s">
        <v>185</v>
      </c>
      <c r="BE1942" s="149">
        <f t="shared" si="84"/>
        <v>0</v>
      </c>
      <c r="BF1942" s="149">
        <f t="shared" si="85"/>
        <v>0</v>
      </c>
      <c r="BG1942" s="149">
        <f t="shared" si="86"/>
        <v>0</v>
      </c>
      <c r="BH1942" s="149">
        <f t="shared" si="87"/>
        <v>0</v>
      </c>
      <c r="BI1942" s="149">
        <f t="shared" si="88"/>
        <v>0</v>
      </c>
      <c r="BJ1942" s="17" t="s">
        <v>92</v>
      </c>
      <c r="BK1942" s="149">
        <f t="shared" si="89"/>
        <v>0</v>
      </c>
      <c r="BL1942" s="17" t="s">
        <v>289</v>
      </c>
      <c r="BM1942" s="148" t="s">
        <v>3004</v>
      </c>
    </row>
    <row r="1943" spans="2:65" s="1" customFormat="1" ht="24.2" customHeight="1">
      <c r="B1943" s="136"/>
      <c r="C1943" s="137" t="s">
        <v>3005</v>
      </c>
      <c r="D1943" s="137" t="s">
        <v>187</v>
      </c>
      <c r="E1943" s="138" t="s">
        <v>3006</v>
      </c>
      <c r="F1943" s="139" t="s">
        <v>3007</v>
      </c>
      <c r="G1943" s="140" t="s">
        <v>365</v>
      </c>
      <c r="H1943" s="141">
        <v>2</v>
      </c>
      <c r="I1943" s="142"/>
      <c r="J1943" s="143">
        <f t="shared" si="80"/>
        <v>0</v>
      </c>
      <c r="K1943" s="139" t="s">
        <v>1</v>
      </c>
      <c r="L1943" s="32"/>
      <c r="M1943" s="144" t="s">
        <v>1</v>
      </c>
      <c r="N1943" s="145" t="s">
        <v>42</v>
      </c>
      <c r="P1943" s="146">
        <f t="shared" si="81"/>
        <v>0</v>
      </c>
      <c r="Q1943" s="146">
        <v>0</v>
      </c>
      <c r="R1943" s="146">
        <f t="shared" si="82"/>
        <v>0</v>
      </c>
      <c r="S1943" s="146">
        <v>0</v>
      </c>
      <c r="T1943" s="147">
        <f t="shared" si="83"/>
        <v>0</v>
      </c>
      <c r="AR1943" s="148" t="s">
        <v>289</v>
      </c>
      <c r="AT1943" s="148" t="s">
        <v>187</v>
      </c>
      <c r="AU1943" s="148" t="s">
        <v>92</v>
      </c>
      <c r="AY1943" s="17" t="s">
        <v>185</v>
      </c>
      <c r="BE1943" s="149">
        <f t="shared" si="84"/>
        <v>0</v>
      </c>
      <c r="BF1943" s="149">
        <f t="shared" si="85"/>
        <v>0</v>
      </c>
      <c r="BG1943" s="149">
        <f t="shared" si="86"/>
        <v>0</v>
      </c>
      <c r="BH1943" s="149">
        <f t="shared" si="87"/>
        <v>0</v>
      </c>
      <c r="BI1943" s="149">
        <f t="shared" si="88"/>
        <v>0</v>
      </c>
      <c r="BJ1943" s="17" t="s">
        <v>92</v>
      </c>
      <c r="BK1943" s="149">
        <f t="shared" si="89"/>
        <v>0</v>
      </c>
      <c r="BL1943" s="17" t="s">
        <v>289</v>
      </c>
      <c r="BM1943" s="148" t="s">
        <v>3008</v>
      </c>
    </row>
    <row r="1944" spans="2:65" s="1" customFormat="1" ht="24.2" customHeight="1">
      <c r="B1944" s="136"/>
      <c r="C1944" s="137" t="s">
        <v>3009</v>
      </c>
      <c r="D1944" s="137" t="s">
        <v>187</v>
      </c>
      <c r="E1944" s="138" t="s">
        <v>3010</v>
      </c>
      <c r="F1944" s="139" t="s">
        <v>3011</v>
      </c>
      <c r="G1944" s="140" t="s">
        <v>365</v>
      </c>
      <c r="H1944" s="141">
        <v>2</v>
      </c>
      <c r="I1944" s="142"/>
      <c r="J1944" s="143">
        <f t="shared" si="80"/>
        <v>0</v>
      </c>
      <c r="K1944" s="139" t="s">
        <v>1</v>
      </c>
      <c r="L1944" s="32"/>
      <c r="M1944" s="144" t="s">
        <v>1</v>
      </c>
      <c r="N1944" s="145" t="s">
        <v>42</v>
      </c>
      <c r="P1944" s="146">
        <f t="shared" si="81"/>
        <v>0</v>
      </c>
      <c r="Q1944" s="146">
        <v>0</v>
      </c>
      <c r="R1944" s="146">
        <f t="shared" si="82"/>
        <v>0</v>
      </c>
      <c r="S1944" s="146">
        <v>0</v>
      </c>
      <c r="T1944" s="147">
        <f t="shared" si="83"/>
        <v>0</v>
      </c>
      <c r="AR1944" s="148" t="s">
        <v>289</v>
      </c>
      <c r="AT1944" s="148" t="s">
        <v>187</v>
      </c>
      <c r="AU1944" s="148" t="s">
        <v>92</v>
      </c>
      <c r="AY1944" s="17" t="s">
        <v>185</v>
      </c>
      <c r="BE1944" s="149">
        <f t="shared" si="84"/>
        <v>0</v>
      </c>
      <c r="BF1944" s="149">
        <f t="shared" si="85"/>
        <v>0</v>
      </c>
      <c r="BG1944" s="149">
        <f t="shared" si="86"/>
        <v>0</v>
      </c>
      <c r="BH1944" s="149">
        <f t="shared" si="87"/>
        <v>0</v>
      </c>
      <c r="BI1944" s="149">
        <f t="shared" si="88"/>
        <v>0</v>
      </c>
      <c r="BJ1944" s="17" t="s">
        <v>92</v>
      </c>
      <c r="BK1944" s="149">
        <f t="shared" si="89"/>
        <v>0</v>
      </c>
      <c r="BL1944" s="17" t="s">
        <v>289</v>
      </c>
      <c r="BM1944" s="148" t="s">
        <v>3012</v>
      </c>
    </row>
    <row r="1945" spans="2:65" s="1" customFormat="1" ht="24.2" customHeight="1">
      <c r="B1945" s="136"/>
      <c r="C1945" s="137" t="s">
        <v>3013</v>
      </c>
      <c r="D1945" s="137" t="s">
        <v>187</v>
      </c>
      <c r="E1945" s="138" t="s">
        <v>3014</v>
      </c>
      <c r="F1945" s="139" t="s">
        <v>3015</v>
      </c>
      <c r="G1945" s="140" t="s">
        <v>365</v>
      </c>
      <c r="H1945" s="141">
        <v>2</v>
      </c>
      <c r="I1945" s="142"/>
      <c r="J1945" s="143">
        <f t="shared" si="80"/>
        <v>0</v>
      </c>
      <c r="K1945" s="139" t="s">
        <v>1</v>
      </c>
      <c r="L1945" s="32"/>
      <c r="M1945" s="144" t="s">
        <v>1</v>
      </c>
      <c r="N1945" s="145" t="s">
        <v>42</v>
      </c>
      <c r="P1945" s="146">
        <f t="shared" si="81"/>
        <v>0</v>
      </c>
      <c r="Q1945" s="146">
        <v>0</v>
      </c>
      <c r="R1945" s="146">
        <f t="shared" si="82"/>
        <v>0</v>
      </c>
      <c r="S1945" s="146">
        <v>0</v>
      </c>
      <c r="T1945" s="147">
        <f t="shared" si="83"/>
        <v>0</v>
      </c>
      <c r="AR1945" s="148" t="s">
        <v>289</v>
      </c>
      <c r="AT1945" s="148" t="s">
        <v>187</v>
      </c>
      <c r="AU1945" s="148" t="s">
        <v>92</v>
      </c>
      <c r="AY1945" s="17" t="s">
        <v>185</v>
      </c>
      <c r="BE1945" s="149">
        <f t="shared" si="84"/>
        <v>0</v>
      </c>
      <c r="BF1945" s="149">
        <f t="shared" si="85"/>
        <v>0</v>
      </c>
      <c r="BG1945" s="149">
        <f t="shared" si="86"/>
        <v>0</v>
      </c>
      <c r="BH1945" s="149">
        <f t="shared" si="87"/>
        <v>0</v>
      </c>
      <c r="BI1945" s="149">
        <f t="shared" si="88"/>
        <v>0</v>
      </c>
      <c r="BJ1945" s="17" t="s">
        <v>92</v>
      </c>
      <c r="BK1945" s="149">
        <f t="shared" si="89"/>
        <v>0</v>
      </c>
      <c r="BL1945" s="17" t="s">
        <v>289</v>
      </c>
      <c r="BM1945" s="148" t="s">
        <v>3016</v>
      </c>
    </row>
    <row r="1946" spans="2:65" s="1" customFormat="1" ht="24.2" customHeight="1">
      <c r="B1946" s="136"/>
      <c r="C1946" s="137" t="s">
        <v>3017</v>
      </c>
      <c r="D1946" s="137" t="s">
        <v>187</v>
      </c>
      <c r="E1946" s="138" t="s">
        <v>3018</v>
      </c>
      <c r="F1946" s="139" t="s">
        <v>3019</v>
      </c>
      <c r="G1946" s="140" t="s">
        <v>1285</v>
      </c>
      <c r="H1946" s="141">
        <v>1</v>
      </c>
      <c r="I1946" s="142"/>
      <c r="J1946" s="143">
        <f t="shared" si="80"/>
        <v>0</v>
      </c>
      <c r="K1946" s="139" t="s">
        <v>1</v>
      </c>
      <c r="L1946" s="32"/>
      <c r="M1946" s="144" t="s">
        <v>1</v>
      </c>
      <c r="N1946" s="145" t="s">
        <v>42</v>
      </c>
      <c r="P1946" s="146">
        <f t="shared" si="81"/>
        <v>0</v>
      </c>
      <c r="Q1946" s="146">
        <v>0</v>
      </c>
      <c r="R1946" s="146">
        <f t="shared" si="82"/>
        <v>0</v>
      </c>
      <c r="S1946" s="146">
        <v>0</v>
      </c>
      <c r="T1946" s="147">
        <f t="shared" si="83"/>
        <v>0</v>
      </c>
      <c r="AR1946" s="148" t="s">
        <v>289</v>
      </c>
      <c r="AT1946" s="148" t="s">
        <v>187</v>
      </c>
      <c r="AU1946" s="148" t="s">
        <v>92</v>
      </c>
      <c r="AY1946" s="17" t="s">
        <v>185</v>
      </c>
      <c r="BE1946" s="149">
        <f t="shared" si="84"/>
        <v>0</v>
      </c>
      <c r="BF1946" s="149">
        <f t="shared" si="85"/>
        <v>0</v>
      </c>
      <c r="BG1946" s="149">
        <f t="shared" si="86"/>
        <v>0</v>
      </c>
      <c r="BH1946" s="149">
        <f t="shared" si="87"/>
        <v>0</v>
      </c>
      <c r="BI1946" s="149">
        <f t="shared" si="88"/>
        <v>0</v>
      </c>
      <c r="BJ1946" s="17" t="s">
        <v>92</v>
      </c>
      <c r="BK1946" s="149">
        <f t="shared" si="89"/>
        <v>0</v>
      </c>
      <c r="BL1946" s="17" t="s">
        <v>289</v>
      </c>
      <c r="BM1946" s="148" t="s">
        <v>3020</v>
      </c>
    </row>
    <row r="1947" spans="2:65" s="1" customFormat="1" ht="24.2" customHeight="1">
      <c r="B1947" s="136"/>
      <c r="C1947" s="137" t="s">
        <v>3021</v>
      </c>
      <c r="D1947" s="137" t="s">
        <v>187</v>
      </c>
      <c r="E1947" s="138" t="s">
        <v>3022</v>
      </c>
      <c r="F1947" s="139" t="s">
        <v>3023</v>
      </c>
      <c r="G1947" s="140" t="s">
        <v>1285</v>
      </c>
      <c r="H1947" s="141">
        <v>1</v>
      </c>
      <c r="I1947" s="142"/>
      <c r="J1947" s="143">
        <f t="shared" si="80"/>
        <v>0</v>
      </c>
      <c r="K1947" s="139" t="s">
        <v>1</v>
      </c>
      <c r="L1947" s="32"/>
      <c r="M1947" s="144" t="s">
        <v>1</v>
      </c>
      <c r="N1947" s="145" t="s">
        <v>42</v>
      </c>
      <c r="P1947" s="146">
        <f t="shared" si="81"/>
        <v>0</v>
      </c>
      <c r="Q1947" s="146">
        <v>0</v>
      </c>
      <c r="R1947" s="146">
        <f t="shared" si="82"/>
        <v>0</v>
      </c>
      <c r="S1947" s="146">
        <v>0</v>
      </c>
      <c r="T1947" s="147">
        <f t="shared" si="83"/>
        <v>0</v>
      </c>
      <c r="AR1947" s="148" t="s">
        <v>289</v>
      </c>
      <c r="AT1947" s="148" t="s">
        <v>187</v>
      </c>
      <c r="AU1947" s="148" t="s">
        <v>92</v>
      </c>
      <c r="AY1947" s="17" t="s">
        <v>185</v>
      </c>
      <c r="BE1947" s="149">
        <f t="shared" si="84"/>
        <v>0</v>
      </c>
      <c r="BF1947" s="149">
        <f t="shared" si="85"/>
        <v>0</v>
      </c>
      <c r="BG1947" s="149">
        <f t="shared" si="86"/>
        <v>0</v>
      </c>
      <c r="BH1947" s="149">
        <f t="shared" si="87"/>
        <v>0</v>
      </c>
      <c r="BI1947" s="149">
        <f t="shared" si="88"/>
        <v>0</v>
      </c>
      <c r="BJ1947" s="17" t="s">
        <v>92</v>
      </c>
      <c r="BK1947" s="149">
        <f t="shared" si="89"/>
        <v>0</v>
      </c>
      <c r="BL1947" s="17" t="s">
        <v>289</v>
      </c>
      <c r="BM1947" s="148" t="s">
        <v>3024</v>
      </c>
    </row>
    <row r="1948" spans="2:65" s="1" customFormat="1" ht="24.2" customHeight="1">
      <c r="B1948" s="136"/>
      <c r="C1948" s="137" t="s">
        <v>3025</v>
      </c>
      <c r="D1948" s="137" t="s">
        <v>187</v>
      </c>
      <c r="E1948" s="138" t="s">
        <v>3026</v>
      </c>
      <c r="F1948" s="139" t="s">
        <v>3027</v>
      </c>
      <c r="G1948" s="140" t="s">
        <v>1285</v>
      </c>
      <c r="H1948" s="141">
        <v>1</v>
      </c>
      <c r="I1948" s="142"/>
      <c r="J1948" s="143">
        <f t="shared" si="80"/>
        <v>0</v>
      </c>
      <c r="K1948" s="139" t="s">
        <v>1</v>
      </c>
      <c r="L1948" s="32"/>
      <c r="M1948" s="144" t="s">
        <v>1</v>
      </c>
      <c r="N1948" s="145" t="s">
        <v>42</v>
      </c>
      <c r="P1948" s="146">
        <f t="shared" si="81"/>
        <v>0</v>
      </c>
      <c r="Q1948" s="146">
        <v>0</v>
      </c>
      <c r="R1948" s="146">
        <f t="shared" si="82"/>
        <v>0</v>
      </c>
      <c r="S1948" s="146">
        <v>0</v>
      </c>
      <c r="T1948" s="147">
        <f t="shared" si="83"/>
        <v>0</v>
      </c>
      <c r="AR1948" s="148" t="s">
        <v>289</v>
      </c>
      <c r="AT1948" s="148" t="s">
        <v>187</v>
      </c>
      <c r="AU1948" s="148" t="s">
        <v>92</v>
      </c>
      <c r="AY1948" s="17" t="s">
        <v>185</v>
      </c>
      <c r="BE1948" s="149">
        <f t="shared" si="84"/>
        <v>0</v>
      </c>
      <c r="BF1948" s="149">
        <f t="shared" si="85"/>
        <v>0</v>
      </c>
      <c r="BG1948" s="149">
        <f t="shared" si="86"/>
        <v>0</v>
      </c>
      <c r="BH1948" s="149">
        <f t="shared" si="87"/>
        <v>0</v>
      </c>
      <c r="BI1948" s="149">
        <f t="shared" si="88"/>
        <v>0</v>
      </c>
      <c r="BJ1948" s="17" t="s">
        <v>92</v>
      </c>
      <c r="BK1948" s="149">
        <f t="shared" si="89"/>
        <v>0</v>
      </c>
      <c r="BL1948" s="17" t="s">
        <v>289</v>
      </c>
      <c r="BM1948" s="148" t="s">
        <v>3028</v>
      </c>
    </row>
    <row r="1949" spans="2:65" s="1" customFormat="1" ht="24.2" customHeight="1">
      <c r="B1949" s="136"/>
      <c r="C1949" s="137" t="s">
        <v>3029</v>
      </c>
      <c r="D1949" s="137" t="s">
        <v>187</v>
      </c>
      <c r="E1949" s="138" t="s">
        <v>3030</v>
      </c>
      <c r="F1949" s="139" t="s">
        <v>3031</v>
      </c>
      <c r="G1949" s="140" t="s">
        <v>1285</v>
      </c>
      <c r="H1949" s="141">
        <v>1</v>
      </c>
      <c r="I1949" s="142"/>
      <c r="J1949" s="143">
        <f t="shared" si="80"/>
        <v>0</v>
      </c>
      <c r="K1949" s="139" t="s">
        <v>1</v>
      </c>
      <c r="L1949" s="32"/>
      <c r="M1949" s="144" t="s">
        <v>1</v>
      </c>
      <c r="N1949" s="145" t="s">
        <v>42</v>
      </c>
      <c r="P1949" s="146">
        <f t="shared" si="81"/>
        <v>0</v>
      </c>
      <c r="Q1949" s="146">
        <v>0</v>
      </c>
      <c r="R1949" s="146">
        <f t="shared" si="82"/>
        <v>0</v>
      </c>
      <c r="S1949" s="146">
        <v>0</v>
      </c>
      <c r="T1949" s="147">
        <f t="shared" si="83"/>
        <v>0</v>
      </c>
      <c r="AR1949" s="148" t="s">
        <v>289</v>
      </c>
      <c r="AT1949" s="148" t="s">
        <v>187</v>
      </c>
      <c r="AU1949" s="148" t="s">
        <v>92</v>
      </c>
      <c r="AY1949" s="17" t="s">
        <v>185</v>
      </c>
      <c r="BE1949" s="149">
        <f t="shared" si="84"/>
        <v>0</v>
      </c>
      <c r="BF1949" s="149">
        <f t="shared" si="85"/>
        <v>0</v>
      </c>
      <c r="BG1949" s="149">
        <f t="shared" si="86"/>
        <v>0</v>
      </c>
      <c r="BH1949" s="149">
        <f t="shared" si="87"/>
        <v>0</v>
      </c>
      <c r="BI1949" s="149">
        <f t="shared" si="88"/>
        <v>0</v>
      </c>
      <c r="BJ1949" s="17" t="s">
        <v>92</v>
      </c>
      <c r="BK1949" s="149">
        <f t="shared" si="89"/>
        <v>0</v>
      </c>
      <c r="BL1949" s="17" t="s">
        <v>289</v>
      </c>
      <c r="BM1949" s="148" t="s">
        <v>3032</v>
      </c>
    </row>
    <row r="1950" spans="2:65" s="1" customFormat="1" ht="24.2" customHeight="1">
      <c r="B1950" s="136"/>
      <c r="C1950" s="137" t="s">
        <v>3033</v>
      </c>
      <c r="D1950" s="137" t="s">
        <v>187</v>
      </c>
      <c r="E1950" s="138" t="s">
        <v>3034</v>
      </c>
      <c r="F1950" s="139" t="s">
        <v>3035</v>
      </c>
      <c r="G1950" s="140" t="s">
        <v>1285</v>
      </c>
      <c r="H1950" s="141">
        <v>1</v>
      </c>
      <c r="I1950" s="142"/>
      <c r="J1950" s="143">
        <f t="shared" si="80"/>
        <v>0</v>
      </c>
      <c r="K1950" s="139" t="s">
        <v>1</v>
      </c>
      <c r="L1950" s="32"/>
      <c r="M1950" s="144" t="s">
        <v>1</v>
      </c>
      <c r="N1950" s="145" t="s">
        <v>42</v>
      </c>
      <c r="P1950" s="146">
        <f t="shared" si="81"/>
        <v>0</v>
      </c>
      <c r="Q1950" s="146">
        <v>0</v>
      </c>
      <c r="R1950" s="146">
        <f t="shared" si="82"/>
        <v>0</v>
      </c>
      <c r="S1950" s="146">
        <v>0</v>
      </c>
      <c r="T1950" s="147">
        <f t="shared" si="83"/>
        <v>0</v>
      </c>
      <c r="AR1950" s="148" t="s">
        <v>289</v>
      </c>
      <c r="AT1950" s="148" t="s">
        <v>187</v>
      </c>
      <c r="AU1950" s="148" t="s">
        <v>92</v>
      </c>
      <c r="AY1950" s="17" t="s">
        <v>185</v>
      </c>
      <c r="BE1950" s="149">
        <f t="shared" si="84"/>
        <v>0</v>
      </c>
      <c r="BF1950" s="149">
        <f t="shared" si="85"/>
        <v>0</v>
      </c>
      <c r="BG1950" s="149">
        <f t="shared" si="86"/>
        <v>0</v>
      </c>
      <c r="BH1950" s="149">
        <f t="shared" si="87"/>
        <v>0</v>
      </c>
      <c r="BI1950" s="149">
        <f t="shared" si="88"/>
        <v>0</v>
      </c>
      <c r="BJ1950" s="17" t="s">
        <v>92</v>
      </c>
      <c r="BK1950" s="149">
        <f t="shared" si="89"/>
        <v>0</v>
      </c>
      <c r="BL1950" s="17" t="s">
        <v>289</v>
      </c>
      <c r="BM1950" s="148" t="s">
        <v>3036</v>
      </c>
    </row>
    <row r="1951" spans="2:65" s="1" customFormat="1" ht="21.75" customHeight="1">
      <c r="B1951" s="136"/>
      <c r="C1951" s="137" t="s">
        <v>3037</v>
      </c>
      <c r="D1951" s="137" t="s">
        <v>187</v>
      </c>
      <c r="E1951" s="138" t="s">
        <v>3038</v>
      </c>
      <c r="F1951" s="139" t="s">
        <v>3039</v>
      </c>
      <c r="G1951" s="140" t="s">
        <v>365</v>
      </c>
      <c r="H1951" s="141">
        <v>13</v>
      </c>
      <c r="I1951" s="142"/>
      <c r="J1951" s="143">
        <f t="shared" si="80"/>
        <v>0</v>
      </c>
      <c r="K1951" s="139" t="s">
        <v>1</v>
      </c>
      <c r="L1951" s="32"/>
      <c r="M1951" s="144" t="s">
        <v>1</v>
      </c>
      <c r="N1951" s="145" t="s">
        <v>42</v>
      </c>
      <c r="P1951" s="146">
        <f t="shared" si="81"/>
        <v>0</v>
      </c>
      <c r="Q1951" s="146">
        <v>0</v>
      </c>
      <c r="R1951" s="146">
        <f t="shared" si="82"/>
        <v>0</v>
      </c>
      <c r="S1951" s="146">
        <v>0</v>
      </c>
      <c r="T1951" s="147">
        <f t="shared" si="83"/>
        <v>0</v>
      </c>
      <c r="AR1951" s="148" t="s">
        <v>289</v>
      </c>
      <c r="AT1951" s="148" t="s">
        <v>187</v>
      </c>
      <c r="AU1951" s="148" t="s">
        <v>92</v>
      </c>
      <c r="AY1951" s="17" t="s">
        <v>185</v>
      </c>
      <c r="BE1951" s="149">
        <f t="shared" si="84"/>
        <v>0</v>
      </c>
      <c r="BF1951" s="149">
        <f t="shared" si="85"/>
        <v>0</v>
      </c>
      <c r="BG1951" s="149">
        <f t="shared" si="86"/>
        <v>0</v>
      </c>
      <c r="BH1951" s="149">
        <f t="shared" si="87"/>
        <v>0</v>
      </c>
      <c r="BI1951" s="149">
        <f t="shared" si="88"/>
        <v>0</v>
      </c>
      <c r="BJ1951" s="17" t="s">
        <v>92</v>
      </c>
      <c r="BK1951" s="149">
        <f t="shared" si="89"/>
        <v>0</v>
      </c>
      <c r="BL1951" s="17" t="s">
        <v>289</v>
      </c>
      <c r="BM1951" s="148" t="s">
        <v>3040</v>
      </c>
    </row>
    <row r="1952" spans="2:65" s="1" customFormat="1" ht="24.2" customHeight="1">
      <c r="B1952" s="136"/>
      <c r="C1952" s="137" t="s">
        <v>3041</v>
      </c>
      <c r="D1952" s="137" t="s">
        <v>187</v>
      </c>
      <c r="E1952" s="138" t="s">
        <v>3042</v>
      </c>
      <c r="F1952" s="139" t="s">
        <v>3043</v>
      </c>
      <c r="G1952" s="140" t="s">
        <v>1285</v>
      </c>
      <c r="H1952" s="141">
        <v>1</v>
      </c>
      <c r="I1952" s="142"/>
      <c r="J1952" s="143">
        <f t="shared" si="80"/>
        <v>0</v>
      </c>
      <c r="K1952" s="139" t="s">
        <v>1</v>
      </c>
      <c r="L1952" s="32"/>
      <c r="M1952" s="144" t="s">
        <v>1</v>
      </c>
      <c r="N1952" s="145" t="s">
        <v>42</v>
      </c>
      <c r="P1952" s="146">
        <f t="shared" si="81"/>
        <v>0</v>
      </c>
      <c r="Q1952" s="146">
        <v>0</v>
      </c>
      <c r="R1952" s="146">
        <f t="shared" si="82"/>
        <v>0</v>
      </c>
      <c r="S1952" s="146">
        <v>0</v>
      </c>
      <c r="T1952" s="147">
        <f t="shared" si="83"/>
        <v>0</v>
      </c>
      <c r="AR1952" s="148" t="s">
        <v>289</v>
      </c>
      <c r="AT1952" s="148" t="s">
        <v>187</v>
      </c>
      <c r="AU1952" s="148" t="s">
        <v>92</v>
      </c>
      <c r="AY1952" s="17" t="s">
        <v>185</v>
      </c>
      <c r="BE1952" s="149">
        <f t="shared" si="84"/>
        <v>0</v>
      </c>
      <c r="BF1952" s="149">
        <f t="shared" si="85"/>
        <v>0</v>
      </c>
      <c r="BG1952" s="149">
        <f t="shared" si="86"/>
        <v>0</v>
      </c>
      <c r="BH1952" s="149">
        <f t="shared" si="87"/>
        <v>0</v>
      </c>
      <c r="BI1952" s="149">
        <f t="shared" si="88"/>
        <v>0</v>
      </c>
      <c r="BJ1952" s="17" t="s">
        <v>92</v>
      </c>
      <c r="BK1952" s="149">
        <f t="shared" si="89"/>
        <v>0</v>
      </c>
      <c r="BL1952" s="17" t="s">
        <v>289</v>
      </c>
      <c r="BM1952" s="148" t="s">
        <v>3044</v>
      </c>
    </row>
    <row r="1953" spans="2:65" s="1" customFormat="1" ht="24.2" customHeight="1">
      <c r="B1953" s="136"/>
      <c r="C1953" s="137" t="s">
        <v>3045</v>
      </c>
      <c r="D1953" s="137" t="s">
        <v>187</v>
      </c>
      <c r="E1953" s="138" t="s">
        <v>3046</v>
      </c>
      <c r="F1953" s="139" t="s">
        <v>3047</v>
      </c>
      <c r="G1953" s="140" t="s">
        <v>1285</v>
      </c>
      <c r="H1953" s="141">
        <v>1</v>
      </c>
      <c r="I1953" s="142"/>
      <c r="J1953" s="143">
        <f t="shared" si="80"/>
        <v>0</v>
      </c>
      <c r="K1953" s="139" t="s">
        <v>1</v>
      </c>
      <c r="L1953" s="32"/>
      <c r="M1953" s="144" t="s">
        <v>1</v>
      </c>
      <c r="N1953" s="145" t="s">
        <v>42</v>
      </c>
      <c r="P1953" s="146">
        <f t="shared" si="81"/>
        <v>0</v>
      </c>
      <c r="Q1953" s="146">
        <v>0</v>
      </c>
      <c r="R1953" s="146">
        <f t="shared" si="82"/>
        <v>0</v>
      </c>
      <c r="S1953" s="146">
        <v>0</v>
      </c>
      <c r="T1953" s="147">
        <f t="shared" si="83"/>
        <v>0</v>
      </c>
      <c r="AR1953" s="148" t="s">
        <v>289</v>
      </c>
      <c r="AT1953" s="148" t="s">
        <v>187</v>
      </c>
      <c r="AU1953" s="148" t="s">
        <v>92</v>
      </c>
      <c r="AY1953" s="17" t="s">
        <v>185</v>
      </c>
      <c r="BE1953" s="149">
        <f t="shared" si="84"/>
        <v>0</v>
      </c>
      <c r="BF1953" s="149">
        <f t="shared" si="85"/>
        <v>0</v>
      </c>
      <c r="BG1953" s="149">
        <f t="shared" si="86"/>
        <v>0</v>
      </c>
      <c r="BH1953" s="149">
        <f t="shared" si="87"/>
        <v>0</v>
      </c>
      <c r="BI1953" s="149">
        <f t="shared" si="88"/>
        <v>0</v>
      </c>
      <c r="BJ1953" s="17" t="s">
        <v>92</v>
      </c>
      <c r="BK1953" s="149">
        <f t="shared" si="89"/>
        <v>0</v>
      </c>
      <c r="BL1953" s="17" t="s">
        <v>289</v>
      </c>
      <c r="BM1953" s="148" t="s">
        <v>3048</v>
      </c>
    </row>
    <row r="1954" spans="2:65" s="1" customFormat="1" ht="24.2" customHeight="1">
      <c r="B1954" s="136"/>
      <c r="C1954" s="137" t="s">
        <v>3049</v>
      </c>
      <c r="D1954" s="137" t="s">
        <v>187</v>
      </c>
      <c r="E1954" s="138" t="s">
        <v>3050</v>
      </c>
      <c r="F1954" s="139" t="s">
        <v>3051</v>
      </c>
      <c r="G1954" s="140" t="s">
        <v>1285</v>
      </c>
      <c r="H1954" s="141">
        <v>1</v>
      </c>
      <c r="I1954" s="142"/>
      <c r="J1954" s="143">
        <f t="shared" si="80"/>
        <v>0</v>
      </c>
      <c r="K1954" s="139" t="s">
        <v>1</v>
      </c>
      <c r="L1954" s="32"/>
      <c r="M1954" s="144" t="s">
        <v>1</v>
      </c>
      <c r="N1954" s="145" t="s">
        <v>42</v>
      </c>
      <c r="P1954" s="146">
        <f t="shared" si="81"/>
        <v>0</v>
      </c>
      <c r="Q1954" s="146">
        <v>0</v>
      </c>
      <c r="R1954" s="146">
        <f t="shared" si="82"/>
        <v>0</v>
      </c>
      <c r="S1954" s="146">
        <v>0</v>
      </c>
      <c r="T1954" s="147">
        <f t="shared" si="83"/>
        <v>0</v>
      </c>
      <c r="AR1954" s="148" t="s">
        <v>289</v>
      </c>
      <c r="AT1954" s="148" t="s">
        <v>187</v>
      </c>
      <c r="AU1954" s="148" t="s">
        <v>92</v>
      </c>
      <c r="AY1954" s="17" t="s">
        <v>185</v>
      </c>
      <c r="BE1954" s="149">
        <f t="shared" si="84"/>
        <v>0</v>
      </c>
      <c r="BF1954" s="149">
        <f t="shared" si="85"/>
        <v>0</v>
      </c>
      <c r="BG1954" s="149">
        <f t="shared" si="86"/>
        <v>0</v>
      </c>
      <c r="BH1954" s="149">
        <f t="shared" si="87"/>
        <v>0</v>
      </c>
      <c r="BI1954" s="149">
        <f t="shared" si="88"/>
        <v>0</v>
      </c>
      <c r="BJ1954" s="17" t="s">
        <v>92</v>
      </c>
      <c r="BK1954" s="149">
        <f t="shared" si="89"/>
        <v>0</v>
      </c>
      <c r="BL1954" s="17" t="s">
        <v>289</v>
      </c>
      <c r="BM1954" s="148" t="s">
        <v>3052</v>
      </c>
    </row>
    <row r="1955" spans="2:65" s="1" customFormat="1" ht="24.2" customHeight="1">
      <c r="B1955" s="136"/>
      <c r="C1955" s="137" t="s">
        <v>3053</v>
      </c>
      <c r="D1955" s="137" t="s">
        <v>187</v>
      </c>
      <c r="E1955" s="138" t="s">
        <v>3054</v>
      </c>
      <c r="F1955" s="139" t="s">
        <v>3055</v>
      </c>
      <c r="G1955" s="140" t="s">
        <v>1285</v>
      </c>
      <c r="H1955" s="141">
        <v>1</v>
      </c>
      <c r="I1955" s="142"/>
      <c r="J1955" s="143">
        <f t="shared" si="80"/>
        <v>0</v>
      </c>
      <c r="K1955" s="139" t="s">
        <v>1</v>
      </c>
      <c r="L1955" s="32"/>
      <c r="M1955" s="144" t="s">
        <v>1</v>
      </c>
      <c r="N1955" s="145" t="s">
        <v>42</v>
      </c>
      <c r="P1955" s="146">
        <f t="shared" si="81"/>
        <v>0</v>
      </c>
      <c r="Q1955" s="146">
        <v>0</v>
      </c>
      <c r="R1955" s="146">
        <f t="shared" si="82"/>
        <v>0</v>
      </c>
      <c r="S1955" s="146">
        <v>0</v>
      </c>
      <c r="T1955" s="147">
        <f t="shared" si="83"/>
        <v>0</v>
      </c>
      <c r="AR1955" s="148" t="s">
        <v>289</v>
      </c>
      <c r="AT1955" s="148" t="s">
        <v>187</v>
      </c>
      <c r="AU1955" s="148" t="s">
        <v>92</v>
      </c>
      <c r="AY1955" s="17" t="s">
        <v>185</v>
      </c>
      <c r="BE1955" s="149">
        <f t="shared" si="84"/>
        <v>0</v>
      </c>
      <c r="BF1955" s="149">
        <f t="shared" si="85"/>
        <v>0</v>
      </c>
      <c r="BG1955" s="149">
        <f t="shared" si="86"/>
        <v>0</v>
      </c>
      <c r="BH1955" s="149">
        <f t="shared" si="87"/>
        <v>0</v>
      </c>
      <c r="BI1955" s="149">
        <f t="shared" si="88"/>
        <v>0</v>
      </c>
      <c r="BJ1955" s="17" t="s">
        <v>92</v>
      </c>
      <c r="BK1955" s="149">
        <f t="shared" si="89"/>
        <v>0</v>
      </c>
      <c r="BL1955" s="17" t="s">
        <v>289</v>
      </c>
      <c r="BM1955" s="148" t="s">
        <v>3056</v>
      </c>
    </row>
    <row r="1956" spans="2:65" s="1" customFormat="1" ht="24.2" customHeight="1">
      <c r="B1956" s="136"/>
      <c r="C1956" s="137" t="s">
        <v>3057</v>
      </c>
      <c r="D1956" s="137" t="s">
        <v>187</v>
      </c>
      <c r="E1956" s="138" t="s">
        <v>3058</v>
      </c>
      <c r="F1956" s="139" t="s">
        <v>3059</v>
      </c>
      <c r="G1956" s="140" t="s">
        <v>365</v>
      </c>
      <c r="H1956" s="141">
        <v>4</v>
      </c>
      <c r="I1956" s="142"/>
      <c r="J1956" s="143">
        <f t="shared" si="80"/>
        <v>0</v>
      </c>
      <c r="K1956" s="139" t="s">
        <v>1</v>
      </c>
      <c r="L1956" s="32"/>
      <c r="M1956" s="144" t="s">
        <v>1</v>
      </c>
      <c r="N1956" s="145" t="s">
        <v>42</v>
      </c>
      <c r="P1956" s="146">
        <f t="shared" si="81"/>
        <v>0</v>
      </c>
      <c r="Q1956" s="146">
        <v>0</v>
      </c>
      <c r="R1956" s="146">
        <f t="shared" si="82"/>
        <v>0</v>
      </c>
      <c r="S1956" s="146">
        <v>0</v>
      </c>
      <c r="T1956" s="147">
        <f t="shared" si="83"/>
        <v>0</v>
      </c>
      <c r="AR1956" s="148" t="s">
        <v>289</v>
      </c>
      <c r="AT1956" s="148" t="s">
        <v>187</v>
      </c>
      <c r="AU1956" s="148" t="s">
        <v>92</v>
      </c>
      <c r="AY1956" s="17" t="s">
        <v>185</v>
      </c>
      <c r="BE1956" s="149">
        <f t="shared" si="84"/>
        <v>0</v>
      </c>
      <c r="BF1956" s="149">
        <f t="shared" si="85"/>
        <v>0</v>
      </c>
      <c r="BG1956" s="149">
        <f t="shared" si="86"/>
        <v>0</v>
      </c>
      <c r="BH1956" s="149">
        <f t="shared" si="87"/>
        <v>0</v>
      </c>
      <c r="BI1956" s="149">
        <f t="shared" si="88"/>
        <v>0</v>
      </c>
      <c r="BJ1956" s="17" t="s">
        <v>92</v>
      </c>
      <c r="BK1956" s="149">
        <f t="shared" si="89"/>
        <v>0</v>
      </c>
      <c r="BL1956" s="17" t="s">
        <v>289</v>
      </c>
      <c r="BM1956" s="148" t="s">
        <v>3060</v>
      </c>
    </row>
    <row r="1957" spans="2:65" s="1" customFormat="1" ht="24.2" customHeight="1">
      <c r="B1957" s="136"/>
      <c r="C1957" s="137" t="s">
        <v>3061</v>
      </c>
      <c r="D1957" s="137" t="s">
        <v>187</v>
      </c>
      <c r="E1957" s="138" t="s">
        <v>3062</v>
      </c>
      <c r="F1957" s="139" t="s">
        <v>3063</v>
      </c>
      <c r="G1957" s="140" t="s">
        <v>1285</v>
      </c>
      <c r="H1957" s="141">
        <v>1</v>
      </c>
      <c r="I1957" s="142"/>
      <c r="J1957" s="143">
        <f t="shared" si="80"/>
        <v>0</v>
      </c>
      <c r="K1957" s="139" t="s">
        <v>1</v>
      </c>
      <c r="L1957" s="32"/>
      <c r="M1957" s="144" t="s">
        <v>1</v>
      </c>
      <c r="N1957" s="145" t="s">
        <v>42</v>
      </c>
      <c r="P1957" s="146">
        <f t="shared" si="81"/>
        <v>0</v>
      </c>
      <c r="Q1957" s="146">
        <v>0</v>
      </c>
      <c r="R1957" s="146">
        <f t="shared" si="82"/>
        <v>0</v>
      </c>
      <c r="S1957" s="146">
        <v>0</v>
      </c>
      <c r="T1957" s="147">
        <f t="shared" si="83"/>
        <v>0</v>
      </c>
      <c r="AR1957" s="148" t="s">
        <v>289</v>
      </c>
      <c r="AT1957" s="148" t="s">
        <v>187</v>
      </c>
      <c r="AU1957" s="148" t="s">
        <v>92</v>
      </c>
      <c r="AY1957" s="17" t="s">
        <v>185</v>
      </c>
      <c r="BE1957" s="149">
        <f t="shared" si="84"/>
        <v>0</v>
      </c>
      <c r="BF1957" s="149">
        <f t="shared" si="85"/>
        <v>0</v>
      </c>
      <c r="BG1957" s="149">
        <f t="shared" si="86"/>
        <v>0</v>
      </c>
      <c r="BH1957" s="149">
        <f t="shared" si="87"/>
        <v>0</v>
      </c>
      <c r="BI1957" s="149">
        <f t="shared" si="88"/>
        <v>0</v>
      </c>
      <c r="BJ1957" s="17" t="s">
        <v>92</v>
      </c>
      <c r="BK1957" s="149">
        <f t="shared" si="89"/>
        <v>0</v>
      </c>
      <c r="BL1957" s="17" t="s">
        <v>289</v>
      </c>
      <c r="BM1957" s="148" t="s">
        <v>3064</v>
      </c>
    </row>
    <row r="1958" spans="2:65" s="1" customFormat="1" ht="24.2" customHeight="1">
      <c r="B1958" s="136"/>
      <c r="C1958" s="137" t="s">
        <v>3065</v>
      </c>
      <c r="D1958" s="137" t="s">
        <v>187</v>
      </c>
      <c r="E1958" s="138" t="s">
        <v>3066</v>
      </c>
      <c r="F1958" s="139" t="s">
        <v>3067</v>
      </c>
      <c r="G1958" s="140" t="s">
        <v>1285</v>
      </c>
      <c r="H1958" s="141">
        <v>1</v>
      </c>
      <c r="I1958" s="142"/>
      <c r="J1958" s="143">
        <f t="shared" si="80"/>
        <v>0</v>
      </c>
      <c r="K1958" s="139" t="s">
        <v>1</v>
      </c>
      <c r="L1958" s="32"/>
      <c r="M1958" s="144" t="s">
        <v>1</v>
      </c>
      <c r="N1958" s="145" t="s">
        <v>42</v>
      </c>
      <c r="P1958" s="146">
        <f t="shared" si="81"/>
        <v>0</v>
      </c>
      <c r="Q1958" s="146">
        <v>0</v>
      </c>
      <c r="R1958" s="146">
        <f t="shared" si="82"/>
        <v>0</v>
      </c>
      <c r="S1958" s="146">
        <v>0</v>
      </c>
      <c r="T1958" s="147">
        <f t="shared" si="83"/>
        <v>0</v>
      </c>
      <c r="AR1958" s="148" t="s">
        <v>289</v>
      </c>
      <c r="AT1958" s="148" t="s">
        <v>187</v>
      </c>
      <c r="AU1958" s="148" t="s">
        <v>92</v>
      </c>
      <c r="AY1958" s="17" t="s">
        <v>185</v>
      </c>
      <c r="BE1958" s="149">
        <f t="shared" si="84"/>
        <v>0</v>
      </c>
      <c r="BF1958" s="149">
        <f t="shared" si="85"/>
        <v>0</v>
      </c>
      <c r="BG1958" s="149">
        <f t="shared" si="86"/>
        <v>0</v>
      </c>
      <c r="BH1958" s="149">
        <f t="shared" si="87"/>
        <v>0</v>
      </c>
      <c r="BI1958" s="149">
        <f t="shared" si="88"/>
        <v>0</v>
      </c>
      <c r="BJ1958" s="17" t="s">
        <v>92</v>
      </c>
      <c r="BK1958" s="149">
        <f t="shared" si="89"/>
        <v>0</v>
      </c>
      <c r="BL1958" s="17" t="s">
        <v>289</v>
      </c>
      <c r="BM1958" s="148" t="s">
        <v>3068</v>
      </c>
    </row>
    <row r="1959" spans="2:65" s="1" customFormat="1" ht="24.2" customHeight="1">
      <c r="B1959" s="136"/>
      <c r="C1959" s="137" t="s">
        <v>3069</v>
      </c>
      <c r="D1959" s="137" t="s">
        <v>187</v>
      </c>
      <c r="E1959" s="138" t="s">
        <v>3070</v>
      </c>
      <c r="F1959" s="139" t="s">
        <v>3071</v>
      </c>
      <c r="G1959" s="140" t="s">
        <v>1285</v>
      </c>
      <c r="H1959" s="141">
        <v>1</v>
      </c>
      <c r="I1959" s="142"/>
      <c r="J1959" s="143">
        <f t="shared" si="80"/>
        <v>0</v>
      </c>
      <c r="K1959" s="139" t="s">
        <v>1</v>
      </c>
      <c r="L1959" s="32"/>
      <c r="M1959" s="144" t="s">
        <v>1</v>
      </c>
      <c r="N1959" s="145" t="s">
        <v>42</v>
      </c>
      <c r="P1959" s="146">
        <f t="shared" si="81"/>
        <v>0</v>
      </c>
      <c r="Q1959" s="146">
        <v>0</v>
      </c>
      <c r="R1959" s="146">
        <f t="shared" si="82"/>
        <v>0</v>
      </c>
      <c r="S1959" s="146">
        <v>0</v>
      </c>
      <c r="T1959" s="147">
        <f t="shared" si="83"/>
        <v>0</v>
      </c>
      <c r="AR1959" s="148" t="s">
        <v>289</v>
      </c>
      <c r="AT1959" s="148" t="s">
        <v>187</v>
      </c>
      <c r="AU1959" s="148" t="s">
        <v>92</v>
      </c>
      <c r="AY1959" s="17" t="s">
        <v>185</v>
      </c>
      <c r="BE1959" s="149">
        <f t="shared" si="84"/>
        <v>0</v>
      </c>
      <c r="BF1959" s="149">
        <f t="shared" si="85"/>
        <v>0</v>
      </c>
      <c r="BG1959" s="149">
        <f t="shared" si="86"/>
        <v>0</v>
      </c>
      <c r="BH1959" s="149">
        <f t="shared" si="87"/>
        <v>0</v>
      </c>
      <c r="BI1959" s="149">
        <f t="shared" si="88"/>
        <v>0</v>
      </c>
      <c r="BJ1959" s="17" t="s">
        <v>92</v>
      </c>
      <c r="BK1959" s="149">
        <f t="shared" si="89"/>
        <v>0</v>
      </c>
      <c r="BL1959" s="17" t="s">
        <v>289</v>
      </c>
      <c r="BM1959" s="148" t="s">
        <v>3072</v>
      </c>
    </row>
    <row r="1960" spans="2:65" s="1" customFormat="1" ht="24.2" customHeight="1">
      <c r="B1960" s="136"/>
      <c r="C1960" s="137" t="s">
        <v>3073</v>
      </c>
      <c r="D1960" s="137" t="s">
        <v>187</v>
      </c>
      <c r="E1960" s="138" t="s">
        <v>3074</v>
      </c>
      <c r="F1960" s="139" t="s">
        <v>3075</v>
      </c>
      <c r="G1960" s="140" t="s">
        <v>1285</v>
      </c>
      <c r="H1960" s="141">
        <v>1</v>
      </c>
      <c r="I1960" s="142"/>
      <c r="J1960" s="143">
        <f t="shared" si="80"/>
        <v>0</v>
      </c>
      <c r="K1960" s="139" t="s">
        <v>1</v>
      </c>
      <c r="L1960" s="32"/>
      <c r="M1960" s="144" t="s">
        <v>1</v>
      </c>
      <c r="N1960" s="145" t="s">
        <v>42</v>
      </c>
      <c r="P1960" s="146">
        <f t="shared" si="81"/>
        <v>0</v>
      </c>
      <c r="Q1960" s="146">
        <v>0</v>
      </c>
      <c r="R1960" s="146">
        <f t="shared" si="82"/>
        <v>0</v>
      </c>
      <c r="S1960" s="146">
        <v>0</v>
      </c>
      <c r="T1960" s="147">
        <f t="shared" si="83"/>
        <v>0</v>
      </c>
      <c r="AR1960" s="148" t="s">
        <v>289</v>
      </c>
      <c r="AT1960" s="148" t="s">
        <v>187</v>
      </c>
      <c r="AU1960" s="148" t="s">
        <v>92</v>
      </c>
      <c r="AY1960" s="17" t="s">
        <v>185</v>
      </c>
      <c r="BE1960" s="149">
        <f t="shared" si="84"/>
        <v>0</v>
      </c>
      <c r="BF1960" s="149">
        <f t="shared" si="85"/>
        <v>0</v>
      </c>
      <c r="BG1960" s="149">
        <f t="shared" si="86"/>
        <v>0</v>
      </c>
      <c r="BH1960" s="149">
        <f t="shared" si="87"/>
        <v>0</v>
      </c>
      <c r="BI1960" s="149">
        <f t="shared" si="88"/>
        <v>0</v>
      </c>
      <c r="BJ1960" s="17" t="s">
        <v>92</v>
      </c>
      <c r="BK1960" s="149">
        <f t="shared" si="89"/>
        <v>0</v>
      </c>
      <c r="BL1960" s="17" t="s">
        <v>289</v>
      </c>
      <c r="BM1960" s="148" t="s">
        <v>3076</v>
      </c>
    </row>
    <row r="1961" spans="2:65" s="1" customFormat="1" ht="24.2" customHeight="1">
      <c r="B1961" s="136"/>
      <c r="C1961" s="137" t="s">
        <v>3077</v>
      </c>
      <c r="D1961" s="137" t="s">
        <v>187</v>
      </c>
      <c r="E1961" s="138" t="s">
        <v>3078</v>
      </c>
      <c r="F1961" s="139" t="s">
        <v>3079</v>
      </c>
      <c r="G1961" s="140" t="s">
        <v>1285</v>
      </c>
      <c r="H1961" s="141">
        <v>1</v>
      </c>
      <c r="I1961" s="142"/>
      <c r="J1961" s="143">
        <f t="shared" si="80"/>
        <v>0</v>
      </c>
      <c r="K1961" s="139" t="s">
        <v>1</v>
      </c>
      <c r="L1961" s="32"/>
      <c r="M1961" s="144" t="s">
        <v>1</v>
      </c>
      <c r="N1961" s="145" t="s">
        <v>42</v>
      </c>
      <c r="P1961" s="146">
        <f t="shared" si="81"/>
        <v>0</v>
      </c>
      <c r="Q1961" s="146">
        <v>0</v>
      </c>
      <c r="R1961" s="146">
        <f t="shared" si="82"/>
        <v>0</v>
      </c>
      <c r="S1961" s="146">
        <v>0</v>
      </c>
      <c r="T1961" s="147">
        <f t="shared" si="83"/>
        <v>0</v>
      </c>
      <c r="AR1961" s="148" t="s">
        <v>289</v>
      </c>
      <c r="AT1961" s="148" t="s">
        <v>187</v>
      </c>
      <c r="AU1961" s="148" t="s">
        <v>92</v>
      </c>
      <c r="AY1961" s="17" t="s">
        <v>185</v>
      </c>
      <c r="BE1961" s="149">
        <f t="shared" si="84"/>
        <v>0</v>
      </c>
      <c r="BF1961" s="149">
        <f t="shared" si="85"/>
        <v>0</v>
      </c>
      <c r="BG1961" s="149">
        <f t="shared" si="86"/>
        <v>0</v>
      </c>
      <c r="BH1961" s="149">
        <f t="shared" si="87"/>
        <v>0</v>
      </c>
      <c r="BI1961" s="149">
        <f t="shared" si="88"/>
        <v>0</v>
      </c>
      <c r="BJ1961" s="17" t="s">
        <v>92</v>
      </c>
      <c r="BK1961" s="149">
        <f t="shared" si="89"/>
        <v>0</v>
      </c>
      <c r="BL1961" s="17" t="s">
        <v>289</v>
      </c>
      <c r="BM1961" s="148" t="s">
        <v>3080</v>
      </c>
    </row>
    <row r="1962" spans="2:65" s="1" customFormat="1" ht="24.2" customHeight="1">
      <c r="B1962" s="136"/>
      <c r="C1962" s="137" t="s">
        <v>3081</v>
      </c>
      <c r="D1962" s="137" t="s">
        <v>187</v>
      </c>
      <c r="E1962" s="138" t="s">
        <v>3082</v>
      </c>
      <c r="F1962" s="139" t="s">
        <v>3083</v>
      </c>
      <c r="G1962" s="140" t="s">
        <v>1285</v>
      </c>
      <c r="H1962" s="141">
        <v>1</v>
      </c>
      <c r="I1962" s="142"/>
      <c r="J1962" s="143">
        <f t="shared" si="80"/>
        <v>0</v>
      </c>
      <c r="K1962" s="139" t="s">
        <v>1</v>
      </c>
      <c r="L1962" s="32"/>
      <c r="M1962" s="144" t="s">
        <v>1</v>
      </c>
      <c r="N1962" s="145" t="s">
        <v>42</v>
      </c>
      <c r="P1962" s="146">
        <f t="shared" si="81"/>
        <v>0</v>
      </c>
      <c r="Q1962" s="146">
        <v>0</v>
      </c>
      <c r="R1962" s="146">
        <f t="shared" si="82"/>
        <v>0</v>
      </c>
      <c r="S1962" s="146">
        <v>0</v>
      </c>
      <c r="T1962" s="147">
        <f t="shared" si="83"/>
        <v>0</v>
      </c>
      <c r="AR1962" s="148" t="s">
        <v>289</v>
      </c>
      <c r="AT1962" s="148" t="s">
        <v>187</v>
      </c>
      <c r="AU1962" s="148" t="s">
        <v>92</v>
      </c>
      <c r="AY1962" s="17" t="s">
        <v>185</v>
      </c>
      <c r="BE1962" s="149">
        <f t="shared" si="84"/>
        <v>0</v>
      </c>
      <c r="BF1962" s="149">
        <f t="shared" si="85"/>
        <v>0</v>
      </c>
      <c r="BG1962" s="149">
        <f t="shared" si="86"/>
        <v>0</v>
      </c>
      <c r="BH1962" s="149">
        <f t="shared" si="87"/>
        <v>0</v>
      </c>
      <c r="BI1962" s="149">
        <f t="shared" si="88"/>
        <v>0</v>
      </c>
      <c r="BJ1962" s="17" t="s">
        <v>92</v>
      </c>
      <c r="BK1962" s="149">
        <f t="shared" si="89"/>
        <v>0</v>
      </c>
      <c r="BL1962" s="17" t="s">
        <v>289</v>
      </c>
      <c r="BM1962" s="148" t="s">
        <v>3084</v>
      </c>
    </row>
    <row r="1963" spans="2:65" s="1" customFormat="1" ht="24.2" customHeight="1">
      <c r="B1963" s="136"/>
      <c r="C1963" s="137" t="s">
        <v>3085</v>
      </c>
      <c r="D1963" s="137" t="s">
        <v>187</v>
      </c>
      <c r="E1963" s="138" t="s">
        <v>3086</v>
      </c>
      <c r="F1963" s="139" t="s">
        <v>3087</v>
      </c>
      <c r="G1963" s="140" t="s">
        <v>1285</v>
      </c>
      <c r="H1963" s="141">
        <v>1</v>
      </c>
      <c r="I1963" s="142"/>
      <c r="J1963" s="143">
        <f t="shared" si="80"/>
        <v>0</v>
      </c>
      <c r="K1963" s="139" t="s">
        <v>1</v>
      </c>
      <c r="L1963" s="32"/>
      <c r="M1963" s="144" t="s">
        <v>1</v>
      </c>
      <c r="N1963" s="145" t="s">
        <v>42</v>
      </c>
      <c r="P1963" s="146">
        <f t="shared" si="81"/>
        <v>0</v>
      </c>
      <c r="Q1963" s="146">
        <v>0</v>
      </c>
      <c r="R1963" s="146">
        <f t="shared" si="82"/>
        <v>0</v>
      </c>
      <c r="S1963" s="146">
        <v>0</v>
      </c>
      <c r="T1963" s="147">
        <f t="shared" si="83"/>
        <v>0</v>
      </c>
      <c r="AR1963" s="148" t="s">
        <v>289</v>
      </c>
      <c r="AT1963" s="148" t="s">
        <v>187</v>
      </c>
      <c r="AU1963" s="148" t="s">
        <v>92</v>
      </c>
      <c r="AY1963" s="17" t="s">
        <v>185</v>
      </c>
      <c r="BE1963" s="149">
        <f t="shared" si="84"/>
        <v>0</v>
      </c>
      <c r="BF1963" s="149">
        <f t="shared" si="85"/>
        <v>0</v>
      </c>
      <c r="BG1963" s="149">
        <f t="shared" si="86"/>
        <v>0</v>
      </c>
      <c r="BH1963" s="149">
        <f t="shared" si="87"/>
        <v>0</v>
      </c>
      <c r="BI1963" s="149">
        <f t="shared" si="88"/>
        <v>0</v>
      </c>
      <c r="BJ1963" s="17" t="s">
        <v>92</v>
      </c>
      <c r="BK1963" s="149">
        <f t="shared" si="89"/>
        <v>0</v>
      </c>
      <c r="BL1963" s="17" t="s">
        <v>289</v>
      </c>
      <c r="BM1963" s="148" t="s">
        <v>3088</v>
      </c>
    </row>
    <row r="1964" spans="2:65" s="1" customFormat="1" ht="24.2" customHeight="1">
      <c r="B1964" s="136"/>
      <c r="C1964" s="137" t="s">
        <v>3089</v>
      </c>
      <c r="D1964" s="137" t="s">
        <v>187</v>
      </c>
      <c r="E1964" s="138" t="s">
        <v>3090</v>
      </c>
      <c r="F1964" s="139" t="s">
        <v>3091</v>
      </c>
      <c r="G1964" s="140" t="s">
        <v>1285</v>
      </c>
      <c r="H1964" s="141">
        <v>1</v>
      </c>
      <c r="I1964" s="142"/>
      <c r="J1964" s="143">
        <f t="shared" si="80"/>
        <v>0</v>
      </c>
      <c r="K1964" s="139" t="s">
        <v>1</v>
      </c>
      <c r="L1964" s="32"/>
      <c r="M1964" s="144" t="s">
        <v>1</v>
      </c>
      <c r="N1964" s="145" t="s">
        <v>42</v>
      </c>
      <c r="P1964" s="146">
        <f t="shared" si="81"/>
        <v>0</v>
      </c>
      <c r="Q1964" s="146">
        <v>0</v>
      </c>
      <c r="R1964" s="146">
        <f t="shared" si="82"/>
        <v>0</v>
      </c>
      <c r="S1964" s="146">
        <v>0</v>
      </c>
      <c r="T1964" s="147">
        <f t="shared" si="83"/>
        <v>0</v>
      </c>
      <c r="AR1964" s="148" t="s">
        <v>289</v>
      </c>
      <c r="AT1964" s="148" t="s">
        <v>187</v>
      </c>
      <c r="AU1964" s="148" t="s">
        <v>92</v>
      </c>
      <c r="AY1964" s="17" t="s">
        <v>185</v>
      </c>
      <c r="BE1964" s="149">
        <f t="shared" si="84"/>
        <v>0</v>
      </c>
      <c r="BF1964" s="149">
        <f t="shared" si="85"/>
        <v>0</v>
      </c>
      <c r="BG1964" s="149">
        <f t="shared" si="86"/>
        <v>0</v>
      </c>
      <c r="BH1964" s="149">
        <f t="shared" si="87"/>
        <v>0</v>
      </c>
      <c r="BI1964" s="149">
        <f t="shared" si="88"/>
        <v>0</v>
      </c>
      <c r="BJ1964" s="17" t="s">
        <v>92</v>
      </c>
      <c r="BK1964" s="149">
        <f t="shared" si="89"/>
        <v>0</v>
      </c>
      <c r="BL1964" s="17" t="s">
        <v>289</v>
      </c>
      <c r="BM1964" s="148" t="s">
        <v>3092</v>
      </c>
    </row>
    <row r="1965" spans="2:65" s="1" customFormat="1" ht="24.2" customHeight="1">
      <c r="B1965" s="136"/>
      <c r="C1965" s="137" t="s">
        <v>3093</v>
      </c>
      <c r="D1965" s="137" t="s">
        <v>187</v>
      </c>
      <c r="E1965" s="138" t="s">
        <v>3094</v>
      </c>
      <c r="F1965" s="139" t="s">
        <v>3095</v>
      </c>
      <c r="G1965" s="140" t="s">
        <v>1285</v>
      </c>
      <c r="H1965" s="141">
        <v>1</v>
      </c>
      <c r="I1965" s="142"/>
      <c r="J1965" s="143">
        <f t="shared" si="80"/>
        <v>0</v>
      </c>
      <c r="K1965" s="139" t="s">
        <v>1</v>
      </c>
      <c r="L1965" s="32"/>
      <c r="M1965" s="144" t="s">
        <v>1</v>
      </c>
      <c r="N1965" s="145" t="s">
        <v>42</v>
      </c>
      <c r="P1965" s="146">
        <f t="shared" si="81"/>
        <v>0</v>
      </c>
      <c r="Q1965" s="146">
        <v>0</v>
      </c>
      <c r="R1965" s="146">
        <f t="shared" si="82"/>
        <v>0</v>
      </c>
      <c r="S1965" s="146">
        <v>0</v>
      </c>
      <c r="T1965" s="147">
        <f t="shared" si="83"/>
        <v>0</v>
      </c>
      <c r="AR1965" s="148" t="s">
        <v>289</v>
      </c>
      <c r="AT1965" s="148" t="s">
        <v>187</v>
      </c>
      <c r="AU1965" s="148" t="s">
        <v>92</v>
      </c>
      <c r="AY1965" s="17" t="s">
        <v>185</v>
      </c>
      <c r="BE1965" s="149">
        <f t="shared" si="84"/>
        <v>0</v>
      </c>
      <c r="BF1965" s="149">
        <f t="shared" si="85"/>
        <v>0</v>
      </c>
      <c r="BG1965" s="149">
        <f t="shared" si="86"/>
        <v>0</v>
      </c>
      <c r="BH1965" s="149">
        <f t="shared" si="87"/>
        <v>0</v>
      </c>
      <c r="BI1965" s="149">
        <f t="shared" si="88"/>
        <v>0</v>
      </c>
      <c r="BJ1965" s="17" t="s">
        <v>92</v>
      </c>
      <c r="BK1965" s="149">
        <f t="shared" si="89"/>
        <v>0</v>
      </c>
      <c r="BL1965" s="17" t="s">
        <v>289</v>
      </c>
      <c r="BM1965" s="148" t="s">
        <v>3096</v>
      </c>
    </row>
    <row r="1966" spans="2:65" s="1" customFormat="1" ht="24.2" customHeight="1">
      <c r="B1966" s="136"/>
      <c r="C1966" s="137" t="s">
        <v>3097</v>
      </c>
      <c r="D1966" s="137" t="s">
        <v>187</v>
      </c>
      <c r="E1966" s="138" t="s">
        <v>3098</v>
      </c>
      <c r="F1966" s="139" t="s">
        <v>3099</v>
      </c>
      <c r="G1966" s="140" t="s">
        <v>1285</v>
      </c>
      <c r="H1966" s="141">
        <v>1</v>
      </c>
      <c r="I1966" s="142"/>
      <c r="J1966" s="143">
        <f t="shared" si="80"/>
        <v>0</v>
      </c>
      <c r="K1966" s="139" t="s">
        <v>1</v>
      </c>
      <c r="L1966" s="32"/>
      <c r="M1966" s="144" t="s">
        <v>1</v>
      </c>
      <c r="N1966" s="145" t="s">
        <v>42</v>
      </c>
      <c r="P1966" s="146">
        <f t="shared" si="81"/>
        <v>0</v>
      </c>
      <c r="Q1966" s="146">
        <v>0</v>
      </c>
      <c r="R1966" s="146">
        <f t="shared" si="82"/>
        <v>0</v>
      </c>
      <c r="S1966" s="146">
        <v>0</v>
      </c>
      <c r="T1966" s="147">
        <f t="shared" si="83"/>
        <v>0</v>
      </c>
      <c r="AR1966" s="148" t="s">
        <v>289</v>
      </c>
      <c r="AT1966" s="148" t="s">
        <v>187</v>
      </c>
      <c r="AU1966" s="148" t="s">
        <v>92</v>
      </c>
      <c r="AY1966" s="17" t="s">
        <v>185</v>
      </c>
      <c r="BE1966" s="149">
        <f t="shared" si="84"/>
        <v>0</v>
      </c>
      <c r="BF1966" s="149">
        <f t="shared" si="85"/>
        <v>0</v>
      </c>
      <c r="BG1966" s="149">
        <f t="shared" si="86"/>
        <v>0</v>
      </c>
      <c r="BH1966" s="149">
        <f t="shared" si="87"/>
        <v>0</v>
      </c>
      <c r="BI1966" s="149">
        <f t="shared" si="88"/>
        <v>0</v>
      </c>
      <c r="BJ1966" s="17" t="s">
        <v>92</v>
      </c>
      <c r="BK1966" s="149">
        <f t="shared" si="89"/>
        <v>0</v>
      </c>
      <c r="BL1966" s="17" t="s">
        <v>289</v>
      </c>
      <c r="BM1966" s="148" t="s">
        <v>3100</v>
      </c>
    </row>
    <row r="1967" spans="2:65" s="1" customFormat="1" ht="24.2" customHeight="1">
      <c r="B1967" s="136"/>
      <c r="C1967" s="137" t="s">
        <v>3101</v>
      </c>
      <c r="D1967" s="137" t="s">
        <v>187</v>
      </c>
      <c r="E1967" s="138" t="s">
        <v>3102</v>
      </c>
      <c r="F1967" s="139" t="s">
        <v>3103</v>
      </c>
      <c r="G1967" s="140" t="s">
        <v>1285</v>
      </c>
      <c r="H1967" s="141">
        <v>1</v>
      </c>
      <c r="I1967" s="142"/>
      <c r="J1967" s="143">
        <f t="shared" si="80"/>
        <v>0</v>
      </c>
      <c r="K1967" s="139" t="s">
        <v>1</v>
      </c>
      <c r="L1967" s="32"/>
      <c r="M1967" s="144" t="s">
        <v>1</v>
      </c>
      <c r="N1967" s="145" t="s">
        <v>42</v>
      </c>
      <c r="P1967" s="146">
        <f t="shared" si="81"/>
        <v>0</v>
      </c>
      <c r="Q1967" s="146">
        <v>0</v>
      </c>
      <c r="R1967" s="146">
        <f t="shared" si="82"/>
        <v>0</v>
      </c>
      <c r="S1967" s="146">
        <v>0</v>
      </c>
      <c r="T1967" s="147">
        <f t="shared" si="83"/>
        <v>0</v>
      </c>
      <c r="AR1967" s="148" t="s">
        <v>289</v>
      </c>
      <c r="AT1967" s="148" t="s">
        <v>187</v>
      </c>
      <c r="AU1967" s="148" t="s">
        <v>92</v>
      </c>
      <c r="AY1967" s="17" t="s">
        <v>185</v>
      </c>
      <c r="BE1967" s="149">
        <f t="shared" si="84"/>
        <v>0</v>
      </c>
      <c r="BF1967" s="149">
        <f t="shared" si="85"/>
        <v>0</v>
      </c>
      <c r="BG1967" s="149">
        <f t="shared" si="86"/>
        <v>0</v>
      </c>
      <c r="BH1967" s="149">
        <f t="shared" si="87"/>
        <v>0</v>
      </c>
      <c r="BI1967" s="149">
        <f t="shared" si="88"/>
        <v>0</v>
      </c>
      <c r="BJ1967" s="17" t="s">
        <v>92</v>
      </c>
      <c r="BK1967" s="149">
        <f t="shared" si="89"/>
        <v>0</v>
      </c>
      <c r="BL1967" s="17" t="s">
        <v>289</v>
      </c>
      <c r="BM1967" s="148" t="s">
        <v>3104</v>
      </c>
    </row>
    <row r="1968" spans="2:65" s="1" customFormat="1" ht="24.2" customHeight="1">
      <c r="B1968" s="136"/>
      <c r="C1968" s="137" t="s">
        <v>3105</v>
      </c>
      <c r="D1968" s="137" t="s">
        <v>187</v>
      </c>
      <c r="E1968" s="138" t="s">
        <v>3106</v>
      </c>
      <c r="F1968" s="139" t="s">
        <v>5584</v>
      </c>
      <c r="G1968" s="140" t="s">
        <v>1285</v>
      </c>
      <c r="H1968" s="141">
        <v>1</v>
      </c>
      <c r="I1968" s="142"/>
      <c r="J1968" s="143">
        <f t="shared" si="80"/>
        <v>0</v>
      </c>
      <c r="K1968" s="139" t="s">
        <v>1</v>
      </c>
      <c r="L1968" s="32"/>
      <c r="M1968" s="144" t="s">
        <v>1</v>
      </c>
      <c r="N1968" s="145" t="s">
        <v>42</v>
      </c>
      <c r="P1968" s="146">
        <f t="shared" si="81"/>
        <v>0</v>
      </c>
      <c r="Q1968" s="146">
        <v>0</v>
      </c>
      <c r="R1968" s="146">
        <f t="shared" si="82"/>
        <v>0</v>
      </c>
      <c r="S1968" s="146">
        <v>0</v>
      </c>
      <c r="T1968" s="147">
        <f t="shared" si="83"/>
        <v>0</v>
      </c>
      <c r="AR1968" s="148" t="s">
        <v>289</v>
      </c>
      <c r="AT1968" s="148" t="s">
        <v>187</v>
      </c>
      <c r="AU1968" s="148" t="s">
        <v>92</v>
      </c>
      <c r="AY1968" s="17" t="s">
        <v>185</v>
      </c>
      <c r="BE1968" s="149">
        <f t="shared" si="84"/>
        <v>0</v>
      </c>
      <c r="BF1968" s="149">
        <f t="shared" si="85"/>
        <v>0</v>
      </c>
      <c r="BG1968" s="149">
        <f t="shared" si="86"/>
        <v>0</v>
      </c>
      <c r="BH1968" s="149">
        <f t="shared" si="87"/>
        <v>0</v>
      </c>
      <c r="BI1968" s="149">
        <f t="shared" si="88"/>
        <v>0</v>
      </c>
      <c r="BJ1968" s="17" t="s">
        <v>92</v>
      </c>
      <c r="BK1968" s="149">
        <f t="shared" si="89"/>
        <v>0</v>
      </c>
      <c r="BL1968" s="17" t="s">
        <v>289</v>
      </c>
      <c r="BM1968" s="148" t="s">
        <v>3107</v>
      </c>
    </row>
    <row r="1969" spans="2:65" s="11" customFormat="1" ht="22.9" customHeight="1">
      <c r="B1969" s="124"/>
      <c r="D1969" s="125" t="s">
        <v>75</v>
      </c>
      <c r="E1969" s="134" t="s">
        <v>3108</v>
      </c>
      <c r="F1969" s="134" t="s">
        <v>3109</v>
      </c>
      <c r="I1969" s="127"/>
      <c r="J1969" s="135">
        <f>BK1969</f>
        <v>0</v>
      </c>
      <c r="L1969" s="124"/>
      <c r="M1969" s="129"/>
      <c r="P1969" s="130">
        <f>SUM(P1970:P2012)</f>
        <v>0</v>
      </c>
      <c r="R1969" s="130">
        <f>SUM(R1970:R2012)</f>
        <v>0.14224209999999993</v>
      </c>
      <c r="T1969" s="131">
        <f>SUM(T1970:T2012)</f>
        <v>1.0236000000000001</v>
      </c>
      <c r="AR1969" s="125" t="s">
        <v>92</v>
      </c>
      <c r="AT1969" s="132" t="s">
        <v>75</v>
      </c>
      <c r="AU1969" s="132" t="s">
        <v>84</v>
      </c>
      <c r="AY1969" s="125" t="s">
        <v>185</v>
      </c>
      <c r="BK1969" s="133">
        <f>SUM(BK1970:BK2012)</f>
        <v>0</v>
      </c>
    </row>
    <row r="1970" spans="2:65" s="1" customFormat="1" ht="33" customHeight="1">
      <c r="B1970" s="136"/>
      <c r="C1970" s="137" t="s">
        <v>3110</v>
      </c>
      <c r="D1970" s="137" t="s">
        <v>187</v>
      </c>
      <c r="E1970" s="138" t="s">
        <v>3111</v>
      </c>
      <c r="F1970" s="139" t="s">
        <v>3112</v>
      </c>
      <c r="G1970" s="140" t="s">
        <v>546</v>
      </c>
      <c r="H1970" s="141">
        <v>11.2</v>
      </c>
      <c r="I1970" s="142"/>
      <c r="J1970" s="143">
        <f>ROUND(I1970*H1970,2)</f>
        <v>0</v>
      </c>
      <c r="K1970" s="139" t="s">
        <v>198</v>
      </c>
      <c r="L1970" s="32"/>
      <c r="M1970" s="144" t="s">
        <v>1</v>
      </c>
      <c r="N1970" s="145" t="s">
        <v>42</v>
      </c>
      <c r="P1970" s="146">
        <f>O1970*H1970</f>
        <v>0</v>
      </c>
      <c r="Q1970" s="146">
        <v>0</v>
      </c>
      <c r="R1970" s="146">
        <f>Q1970*H1970</f>
        <v>0</v>
      </c>
      <c r="S1970" s="146">
        <v>1.6E-2</v>
      </c>
      <c r="T1970" s="147">
        <f>S1970*H1970</f>
        <v>0.1792</v>
      </c>
      <c r="AR1970" s="148" t="s">
        <v>289</v>
      </c>
      <c r="AT1970" s="148" t="s">
        <v>187</v>
      </c>
      <c r="AU1970" s="148" t="s">
        <v>92</v>
      </c>
      <c r="AY1970" s="17" t="s">
        <v>185</v>
      </c>
      <c r="BE1970" s="149">
        <f>IF(N1970="základní",J1970,0)</f>
        <v>0</v>
      </c>
      <c r="BF1970" s="149">
        <f>IF(N1970="snížená",J1970,0)</f>
        <v>0</v>
      </c>
      <c r="BG1970" s="149">
        <f>IF(N1970="zákl. přenesená",J1970,0)</f>
        <v>0</v>
      </c>
      <c r="BH1970" s="149">
        <f>IF(N1970="sníž. přenesená",J1970,0)</f>
        <v>0</v>
      </c>
      <c r="BI1970" s="149">
        <f>IF(N1970="nulová",J1970,0)</f>
        <v>0</v>
      </c>
      <c r="BJ1970" s="17" t="s">
        <v>92</v>
      </c>
      <c r="BK1970" s="149">
        <f>ROUND(I1970*H1970,2)</f>
        <v>0</v>
      </c>
      <c r="BL1970" s="17" t="s">
        <v>289</v>
      </c>
      <c r="BM1970" s="148" t="s">
        <v>3113</v>
      </c>
    </row>
    <row r="1971" spans="2:65" s="1" customFormat="1" ht="37.9" customHeight="1">
      <c r="B1971" s="136"/>
      <c r="C1971" s="137" t="s">
        <v>3114</v>
      </c>
      <c r="D1971" s="137" t="s">
        <v>187</v>
      </c>
      <c r="E1971" s="138" t="s">
        <v>3115</v>
      </c>
      <c r="F1971" s="139" t="s">
        <v>3116</v>
      </c>
      <c r="G1971" s="140" t="s">
        <v>546</v>
      </c>
      <c r="H1971" s="141">
        <v>3.4</v>
      </c>
      <c r="I1971" s="142"/>
      <c r="J1971" s="143">
        <f>ROUND(I1971*H1971,2)</f>
        <v>0</v>
      </c>
      <c r="K1971" s="139" t="s">
        <v>198</v>
      </c>
      <c r="L1971" s="32"/>
      <c r="M1971" s="144" t="s">
        <v>1</v>
      </c>
      <c r="N1971" s="145" t="s">
        <v>42</v>
      </c>
      <c r="P1971" s="146">
        <f>O1971*H1971</f>
        <v>0</v>
      </c>
      <c r="Q1971" s="146">
        <v>0</v>
      </c>
      <c r="R1971" s="146">
        <f>Q1971*H1971</f>
        <v>0</v>
      </c>
      <c r="S1971" s="146">
        <v>1.6E-2</v>
      </c>
      <c r="T1971" s="147">
        <f>S1971*H1971</f>
        <v>5.4399999999999997E-2</v>
      </c>
      <c r="AR1971" s="148" t="s">
        <v>289</v>
      </c>
      <c r="AT1971" s="148" t="s">
        <v>187</v>
      </c>
      <c r="AU1971" s="148" t="s">
        <v>92</v>
      </c>
      <c r="AY1971" s="17" t="s">
        <v>185</v>
      </c>
      <c r="BE1971" s="149">
        <f>IF(N1971="základní",J1971,0)</f>
        <v>0</v>
      </c>
      <c r="BF1971" s="149">
        <f>IF(N1971="snížená",J1971,0)</f>
        <v>0</v>
      </c>
      <c r="BG1971" s="149">
        <f>IF(N1971="zákl. přenesená",J1971,0)</f>
        <v>0</v>
      </c>
      <c r="BH1971" s="149">
        <f>IF(N1971="sníž. přenesená",J1971,0)</f>
        <v>0</v>
      </c>
      <c r="BI1971" s="149">
        <f>IF(N1971="nulová",J1971,0)</f>
        <v>0</v>
      </c>
      <c r="BJ1971" s="17" t="s">
        <v>92</v>
      </c>
      <c r="BK1971" s="149">
        <f>ROUND(I1971*H1971,2)</f>
        <v>0</v>
      </c>
      <c r="BL1971" s="17" t="s">
        <v>289</v>
      </c>
      <c r="BM1971" s="148" t="s">
        <v>3117</v>
      </c>
    </row>
    <row r="1972" spans="2:65" s="1" customFormat="1" ht="16.5" customHeight="1">
      <c r="B1972" s="136"/>
      <c r="C1972" s="137" t="s">
        <v>3118</v>
      </c>
      <c r="D1972" s="137" t="s">
        <v>187</v>
      </c>
      <c r="E1972" s="138" t="s">
        <v>3119</v>
      </c>
      <c r="F1972" s="139" t="s">
        <v>3120</v>
      </c>
      <c r="G1972" s="140" t="s">
        <v>190</v>
      </c>
      <c r="H1972" s="141">
        <v>35.75</v>
      </c>
      <c r="I1972" s="142"/>
      <c r="J1972" s="143">
        <f>ROUND(I1972*H1972,2)</f>
        <v>0</v>
      </c>
      <c r="K1972" s="139" t="s">
        <v>198</v>
      </c>
      <c r="L1972" s="32"/>
      <c r="M1972" s="144" t="s">
        <v>1</v>
      </c>
      <c r="N1972" s="145" t="s">
        <v>42</v>
      </c>
      <c r="P1972" s="146">
        <f>O1972*H1972</f>
        <v>0</v>
      </c>
      <c r="Q1972" s="146">
        <v>0</v>
      </c>
      <c r="R1972" s="146">
        <f>Q1972*H1972</f>
        <v>0</v>
      </c>
      <c r="S1972" s="146">
        <v>0.02</v>
      </c>
      <c r="T1972" s="147">
        <f>S1972*H1972</f>
        <v>0.71499999999999997</v>
      </c>
      <c r="AR1972" s="148" t="s">
        <v>289</v>
      </c>
      <c r="AT1972" s="148" t="s">
        <v>187</v>
      </c>
      <c r="AU1972" s="148" t="s">
        <v>92</v>
      </c>
      <c r="AY1972" s="17" t="s">
        <v>185</v>
      </c>
      <c r="BE1972" s="149">
        <f>IF(N1972="základní",J1972,0)</f>
        <v>0</v>
      </c>
      <c r="BF1972" s="149">
        <f>IF(N1972="snížená",J1972,0)</f>
        <v>0</v>
      </c>
      <c r="BG1972" s="149">
        <f>IF(N1972="zákl. přenesená",J1972,0)</f>
        <v>0</v>
      </c>
      <c r="BH1972" s="149">
        <f>IF(N1972="sníž. přenesená",J1972,0)</f>
        <v>0</v>
      </c>
      <c r="BI1972" s="149">
        <f>IF(N1972="nulová",J1972,0)</f>
        <v>0</v>
      </c>
      <c r="BJ1972" s="17" t="s">
        <v>92</v>
      </c>
      <c r="BK1972" s="149">
        <f>ROUND(I1972*H1972,2)</f>
        <v>0</v>
      </c>
      <c r="BL1972" s="17" t="s">
        <v>289</v>
      </c>
      <c r="BM1972" s="148" t="s">
        <v>3121</v>
      </c>
    </row>
    <row r="1973" spans="2:65" s="13" customFormat="1">
      <c r="B1973" s="168"/>
      <c r="D1973" s="151" t="s">
        <v>193</v>
      </c>
      <c r="E1973" s="169" t="s">
        <v>1</v>
      </c>
      <c r="F1973" s="170" t="s">
        <v>3122</v>
      </c>
      <c r="H1973" s="169" t="s">
        <v>1</v>
      </c>
      <c r="I1973" s="171"/>
      <c r="L1973" s="168"/>
      <c r="M1973" s="172"/>
      <c r="T1973" s="173"/>
      <c r="AT1973" s="169" t="s">
        <v>193</v>
      </c>
      <c r="AU1973" s="169" t="s">
        <v>92</v>
      </c>
      <c r="AV1973" s="13" t="s">
        <v>84</v>
      </c>
      <c r="AW1973" s="13" t="s">
        <v>32</v>
      </c>
      <c r="AX1973" s="13" t="s">
        <v>76</v>
      </c>
      <c r="AY1973" s="169" t="s">
        <v>185</v>
      </c>
    </row>
    <row r="1974" spans="2:65" s="12" customFormat="1">
      <c r="B1974" s="150"/>
      <c r="D1974" s="151" t="s">
        <v>193</v>
      </c>
      <c r="E1974" s="152" t="s">
        <v>1</v>
      </c>
      <c r="F1974" s="153" t="s">
        <v>3123</v>
      </c>
      <c r="H1974" s="154">
        <v>16.5</v>
      </c>
      <c r="I1974" s="155"/>
      <c r="L1974" s="150"/>
      <c r="M1974" s="156"/>
      <c r="T1974" s="157"/>
      <c r="AT1974" s="152" t="s">
        <v>193</v>
      </c>
      <c r="AU1974" s="152" t="s">
        <v>92</v>
      </c>
      <c r="AV1974" s="12" t="s">
        <v>92</v>
      </c>
      <c r="AW1974" s="12" t="s">
        <v>32</v>
      </c>
      <c r="AX1974" s="12" t="s">
        <v>76</v>
      </c>
      <c r="AY1974" s="152" t="s">
        <v>185</v>
      </c>
    </row>
    <row r="1975" spans="2:65" s="13" customFormat="1">
      <c r="B1975" s="168"/>
      <c r="D1975" s="151" t="s">
        <v>193</v>
      </c>
      <c r="E1975" s="169" t="s">
        <v>1</v>
      </c>
      <c r="F1975" s="170" t="s">
        <v>3124</v>
      </c>
      <c r="H1975" s="169" t="s">
        <v>1</v>
      </c>
      <c r="I1975" s="171"/>
      <c r="L1975" s="168"/>
      <c r="M1975" s="172"/>
      <c r="T1975" s="173"/>
      <c r="AT1975" s="169" t="s">
        <v>193</v>
      </c>
      <c r="AU1975" s="169" t="s">
        <v>92</v>
      </c>
      <c r="AV1975" s="13" t="s">
        <v>84</v>
      </c>
      <c r="AW1975" s="13" t="s">
        <v>32</v>
      </c>
      <c r="AX1975" s="13" t="s">
        <v>76</v>
      </c>
      <c r="AY1975" s="169" t="s">
        <v>185</v>
      </c>
    </row>
    <row r="1976" spans="2:65" s="12" customFormat="1">
      <c r="B1976" s="150"/>
      <c r="D1976" s="151" t="s">
        <v>193</v>
      </c>
      <c r="E1976" s="152" t="s">
        <v>1</v>
      </c>
      <c r="F1976" s="153" t="s">
        <v>3125</v>
      </c>
      <c r="H1976" s="154">
        <v>8.25</v>
      </c>
      <c r="I1976" s="155"/>
      <c r="L1976" s="150"/>
      <c r="M1976" s="156"/>
      <c r="T1976" s="157"/>
      <c r="AT1976" s="152" t="s">
        <v>193</v>
      </c>
      <c r="AU1976" s="152" t="s">
        <v>92</v>
      </c>
      <c r="AV1976" s="12" t="s">
        <v>92</v>
      </c>
      <c r="AW1976" s="12" t="s">
        <v>32</v>
      </c>
      <c r="AX1976" s="12" t="s">
        <v>76</v>
      </c>
      <c r="AY1976" s="152" t="s">
        <v>185</v>
      </c>
    </row>
    <row r="1977" spans="2:65" s="13" customFormat="1">
      <c r="B1977" s="168"/>
      <c r="D1977" s="151" t="s">
        <v>193</v>
      </c>
      <c r="E1977" s="169" t="s">
        <v>1</v>
      </c>
      <c r="F1977" s="170" t="s">
        <v>3126</v>
      </c>
      <c r="H1977" s="169" t="s">
        <v>1</v>
      </c>
      <c r="I1977" s="171"/>
      <c r="L1977" s="168"/>
      <c r="M1977" s="172"/>
      <c r="T1977" s="173"/>
      <c r="AT1977" s="169" t="s">
        <v>193</v>
      </c>
      <c r="AU1977" s="169" t="s">
        <v>92</v>
      </c>
      <c r="AV1977" s="13" t="s">
        <v>84</v>
      </c>
      <c r="AW1977" s="13" t="s">
        <v>32</v>
      </c>
      <c r="AX1977" s="13" t="s">
        <v>76</v>
      </c>
      <c r="AY1977" s="169" t="s">
        <v>185</v>
      </c>
    </row>
    <row r="1978" spans="2:65" s="12" customFormat="1">
      <c r="B1978" s="150"/>
      <c r="D1978" s="151" t="s">
        <v>193</v>
      </c>
      <c r="E1978" s="152" t="s">
        <v>1</v>
      </c>
      <c r="F1978" s="153" t="s">
        <v>3127</v>
      </c>
      <c r="H1978" s="154">
        <v>11</v>
      </c>
      <c r="I1978" s="155"/>
      <c r="L1978" s="150"/>
      <c r="M1978" s="156"/>
      <c r="T1978" s="157"/>
      <c r="AT1978" s="152" t="s">
        <v>193</v>
      </c>
      <c r="AU1978" s="152" t="s">
        <v>92</v>
      </c>
      <c r="AV1978" s="12" t="s">
        <v>92</v>
      </c>
      <c r="AW1978" s="12" t="s">
        <v>32</v>
      </c>
      <c r="AX1978" s="12" t="s">
        <v>76</v>
      </c>
      <c r="AY1978" s="152" t="s">
        <v>185</v>
      </c>
    </row>
    <row r="1979" spans="2:65" s="14" customFormat="1">
      <c r="B1979" s="174"/>
      <c r="D1979" s="151" t="s">
        <v>193</v>
      </c>
      <c r="E1979" s="175" t="s">
        <v>1</v>
      </c>
      <c r="F1979" s="176" t="s">
        <v>265</v>
      </c>
      <c r="H1979" s="177">
        <v>35.75</v>
      </c>
      <c r="I1979" s="178"/>
      <c r="L1979" s="174"/>
      <c r="M1979" s="179"/>
      <c r="T1979" s="180"/>
      <c r="AT1979" s="175" t="s">
        <v>193</v>
      </c>
      <c r="AU1979" s="175" t="s">
        <v>92</v>
      </c>
      <c r="AV1979" s="14" t="s">
        <v>191</v>
      </c>
      <c r="AW1979" s="14" t="s">
        <v>32</v>
      </c>
      <c r="AX1979" s="14" t="s">
        <v>84</v>
      </c>
      <c r="AY1979" s="175" t="s">
        <v>185</v>
      </c>
    </row>
    <row r="1980" spans="2:65" s="1" customFormat="1" ht="37.9" customHeight="1">
      <c r="B1980" s="136"/>
      <c r="C1980" s="137" t="s">
        <v>3128</v>
      </c>
      <c r="D1980" s="137" t="s">
        <v>187</v>
      </c>
      <c r="E1980" s="138" t="s">
        <v>3129</v>
      </c>
      <c r="F1980" s="139" t="s">
        <v>3130</v>
      </c>
      <c r="G1980" s="140" t="s">
        <v>365</v>
      </c>
      <c r="H1980" s="141">
        <v>1</v>
      </c>
      <c r="I1980" s="142"/>
      <c r="J1980" s="143">
        <f>ROUND(I1980*H1980,2)</f>
        <v>0</v>
      </c>
      <c r="K1980" s="139" t="s">
        <v>1</v>
      </c>
      <c r="L1980" s="32"/>
      <c r="M1980" s="144" t="s">
        <v>1</v>
      </c>
      <c r="N1980" s="145" t="s">
        <v>42</v>
      </c>
      <c r="P1980" s="146">
        <f>O1980*H1980</f>
        <v>0</v>
      </c>
      <c r="Q1980" s="146">
        <v>0</v>
      </c>
      <c r="R1980" s="146">
        <f>Q1980*H1980</f>
        <v>0</v>
      </c>
      <c r="S1980" s="146">
        <v>0</v>
      </c>
      <c r="T1980" s="147">
        <f>S1980*H1980</f>
        <v>0</v>
      </c>
      <c r="AR1980" s="148" t="s">
        <v>289</v>
      </c>
      <c r="AT1980" s="148" t="s">
        <v>187</v>
      </c>
      <c r="AU1980" s="148" t="s">
        <v>92</v>
      </c>
      <c r="AY1980" s="17" t="s">
        <v>185</v>
      </c>
      <c r="BE1980" s="149">
        <f>IF(N1980="základní",J1980,0)</f>
        <v>0</v>
      </c>
      <c r="BF1980" s="149">
        <f>IF(N1980="snížená",J1980,0)</f>
        <v>0</v>
      </c>
      <c r="BG1980" s="149">
        <f>IF(N1980="zákl. přenesená",J1980,0)</f>
        <v>0</v>
      </c>
      <c r="BH1980" s="149">
        <f>IF(N1980="sníž. přenesená",J1980,0)</f>
        <v>0</v>
      </c>
      <c r="BI1980" s="149">
        <f>IF(N1980="nulová",J1980,0)</f>
        <v>0</v>
      </c>
      <c r="BJ1980" s="17" t="s">
        <v>92</v>
      </c>
      <c r="BK1980" s="149">
        <f>ROUND(I1980*H1980,2)</f>
        <v>0</v>
      </c>
      <c r="BL1980" s="17" t="s">
        <v>289</v>
      </c>
      <c r="BM1980" s="148" t="s">
        <v>3131</v>
      </c>
    </row>
    <row r="1981" spans="2:65" s="1" customFormat="1" ht="37.9" customHeight="1">
      <c r="B1981" s="136"/>
      <c r="C1981" s="137" t="s">
        <v>3132</v>
      </c>
      <c r="D1981" s="137" t="s">
        <v>187</v>
      </c>
      <c r="E1981" s="138" t="s">
        <v>3133</v>
      </c>
      <c r="F1981" s="139" t="s">
        <v>3134</v>
      </c>
      <c r="G1981" s="140" t="s">
        <v>365</v>
      </c>
      <c r="H1981" s="141">
        <v>1</v>
      </c>
      <c r="I1981" s="142"/>
      <c r="J1981" s="143">
        <f>ROUND(I1981*H1981,2)</f>
        <v>0</v>
      </c>
      <c r="K1981" s="139" t="s">
        <v>1</v>
      </c>
      <c r="L1981" s="32"/>
      <c r="M1981" s="144" t="s">
        <v>1</v>
      </c>
      <c r="N1981" s="145" t="s">
        <v>42</v>
      </c>
      <c r="P1981" s="146">
        <f>O1981*H1981</f>
        <v>0</v>
      </c>
      <c r="Q1981" s="146">
        <v>0</v>
      </c>
      <c r="R1981" s="146">
        <f>Q1981*H1981</f>
        <v>0</v>
      </c>
      <c r="S1981" s="146">
        <v>0</v>
      </c>
      <c r="T1981" s="147">
        <f>S1981*H1981</f>
        <v>0</v>
      </c>
      <c r="AR1981" s="148" t="s">
        <v>289</v>
      </c>
      <c r="AT1981" s="148" t="s">
        <v>187</v>
      </c>
      <c r="AU1981" s="148" t="s">
        <v>92</v>
      </c>
      <c r="AY1981" s="17" t="s">
        <v>185</v>
      </c>
      <c r="BE1981" s="149">
        <f>IF(N1981="základní",J1981,0)</f>
        <v>0</v>
      </c>
      <c r="BF1981" s="149">
        <f>IF(N1981="snížená",J1981,0)</f>
        <v>0</v>
      </c>
      <c r="BG1981" s="149">
        <f>IF(N1981="zákl. přenesená",J1981,0)</f>
        <v>0</v>
      </c>
      <c r="BH1981" s="149">
        <f>IF(N1981="sníž. přenesená",J1981,0)</f>
        <v>0</v>
      </c>
      <c r="BI1981" s="149">
        <f>IF(N1981="nulová",J1981,0)</f>
        <v>0</v>
      </c>
      <c r="BJ1981" s="17" t="s">
        <v>92</v>
      </c>
      <c r="BK1981" s="149">
        <f>ROUND(I1981*H1981,2)</f>
        <v>0</v>
      </c>
      <c r="BL1981" s="17" t="s">
        <v>289</v>
      </c>
      <c r="BM1981" s="148" t="s">
        <v>3135</v>
      </c>
    </row>
    <row r="1982" spans="2:65" s="1" customFormat="1" ht="24.2" customHeight="1">
      <c r="B1982" s="136"/>
      <c r="C1982" s="137" t="s">
        <v>3136</v>
      </c>
      <c r="D1982" s="137" t="s">
        <v>187</v>
      </c>
      <c r="E1982" s="138" t="s">
        <v>3137</v>
      </c>
      <c r="F1982" s="139" t="s">
        <v>3138</v>
      </c>
      <c r="G1982" s="140" t="s">
        <v>546</v>
      </c>
      <c r="H1982" s="141">
        <v>3.2</v>
      </c>
      <c r="I1982" s="142"/>
      <c r="J1982" s="143">
        <f>ROUND(I1982*H1982,2)</f>
        <v>0</v>
      </c>
      <c r="K1982" s="139" t="s">
        <v>198</v>
      </c>
      <c r="L1982" s="32"/>
      <c r="M1982" s="144" t="s">
        <v>1</v>
      </c>
      <c r="N1982" s="145" t="s">
        <v>42</v>
      </c>
      <c r="P1982" s="146">
        <f>O1982*H1982</f>
        <v>0</v>
      </c>
      <c r="Q1982" s="146">
        <v>0</v>
      </c>
      <c r="R1982" s="146">
        <f>Q1982*H1982</f>
        <v>0</v>
      </c>
      <c r="S1982" s="146">
        <v>0</v>
      </c>
      <c r="T1982" s="147">
        <f>S1982*H1982</f>
        <v>0</v>
      </c>
      <c r="AR1982" s="148" t="s">
        <v>289</v>
      </c>
      <c r="AT1982" s="148" t="s">
        <v>187</v>
      </c>
      <c r="AU1982" s="148" t="s">
        <v>92</v>
      </c>
      <c r="AY1982" s="17" t="s">
        <v>185</v>
      </c>
      <c r="BE1982" s="149">
        <f>IF(N1982="základní",J1982,0)</f>
        <v>0</v>
      </c>
      <c r="BF1982" s="149">
        <f>IF(N1982="snížená",J1982,0)</f>
        <v>0</v>
      </c>
      <c r="BG1982" s="149">
        <f>IF(N1982="zákl. přenesená",J1982,0)</f>
        <v>0</v>
      </c>
      <c r="BH1982" s="149">
        <f>IF(N1982="sníž. přenesená",J1982,0)</f>
        <v>0</v>
      </c>
      <c r="BI1982" s="149">
        <f>IF(N1982="nulová",J1982,0)</f>
        <v>0</v>
      </c>
      <c r="BJ1982" s="17" t="s">
        <v>92</v>
      </c>
      <c r="BK1982" s="149">
        <f>ROUND(I1982*H1982,2)</f>
        <v>0</v>
      </c>
      <c r="BL1982" s="17" t="s">
        <v>289</v>
      </c>
      <c r="BM1982" s="148" t="s">
        <v>3139</v>
      </c>
    </row>
    <row r="1983" spans="2:65" s="13" customFormat="1">
      <c r="B1983" s="168"/>
      <c r="D1983" s="151" t="s">
        <v>193</v>
      </c>
      <c r="E1983" s="169" t="s">
        <v>1</v>
      </c>
      <c r="F1983" s="170" t="s">
        <v>3140</v>
      </c>
      <c r="H1983" s="169" t="s">
        <v>1</v>
      </c>
      <c r="I1983" s="171"/>
      <c r="L1983" s="168"/>
      <c r="M1983" s="172"/>
      <c r="T1983" s="173"/>
      <c r="AT1983" s="169" t="s">
        <v>193</v>
      </c>
      <c r="AU1983" s="169" t="s">
        <v>92</v>
      </c>
      <c r="AV1983" s="13" t="s">
        <v>84</v>
      </c>
      <c r="AW1983" s="13" t="s">
        <v>32</v>
      </c>
      <c r="AX1983" s="13" t="s">
        <v>76</v>
      </c>
      <c r="AY1983" s="169" t="s">
        <v>185</v>
      </c>
    </row>
    <row r="1984" spans="2:65" s="12" customFormat="1">
      <c r="B1984" s="150"/>
      <c r="D1984" s="151" t="s">
        <v>193</v>
      </c>
      <c r="E1984" s="152" t="s">
        <v>1</v>
      </c>
      <c r="F1984" s="153" t="s">
        <v>3141</v>
      </c>
      <c r="H1984" s="154">
        <v>3.2</v>
      </c>
      <c r="I1984" s="155"/>
      <c r="L1984" s="150"/>
      <c r="M1984" s="156"/>
      <c r="T1984" s="157"/>
      <c r="AT1984" s="152" t="s">
        <v>193</v>
      </c>
      <c r="AU1984" s="152" t="s">
        <v>92</v>
      </c>
      <c r="AV1984" s="12" t="s">
        <v>92</v>
      </c>
      <c r="AW1984" s="12" t="s">
        <v>32</v>
      </c>
      <c r="AX1984" s="12" t="s">
        <v>84</v>
      </c>
      <c r="AY1984" s="152" t="s">
        <v>185</v>
      </c>
    </row>
    <row r="1985" spans="2:65" s="1" customFormat="1" ht="24.2" customHeight="1">
      <c r="B1985" s="136"/>
      <c r="C1985" s="158" t="s">
        <v>3142</v>
      </c>
      <c r="D1985" s="158" t="s">
        <v>231</v>
      </c>
      <c r="E1985" s="159" t="s">
        <v>3143</v>
      </c>
      <c r="F1985" s="160" t="s">
        <v>3144</v>
      </c>
      <c r="G1985" s="161" t="s">
        <v>365</v>
      </c>
      <c r="H1985" s="162">
        <v>8</v>
      </c>
      <c r="I1985" s="163"/>
      <c r="J1985" s="164">
        <f>ROUND(I1985*H1985,2)</f>
        <v>0</v>
      </c>
      <c r="K1985" s="160" t="s">
        <v>1</v>
      </c>
      <c r="L1985" s="165"/>
      <c r="M1985" s="166" t="s">
        <v>1</v>
      </c>
      <c r="N1985" s="167" t="s">
        <v>42</v>
      </c>
      <c r="P1985" s="146">
        <f>O1985*H1985</f>
        <v>0</v>
      </c>
      <c r="Q1985" s="146">
        <v>3.6900000000000001E-3</v>
      </c>
      <c r="R1985" s="146">
        <f>Q1985*H1985</f>
        <v>2.9520000000000001E-2</v>
      </c>
      <c r="S1985" s="146">
        <v>0</v>
      </c>
      <c r="T1985" s="147">
        <f>S1985*H1985</f>
        <v>0</v>
      </c>
      <c r="AR1985" s="148" t="s">
        <v>394</v>
      </c>
      <c r="AT1985" s="148" t="s">
        <v>231</v>
      </c>
      <c r="AU1985" s="148" t="s">
        <v>92</v>
      </c>
      <c r="AY1985" s="17" t="s">
        <v>185</v>
      </c>
      <c r="BE1985" s="149">
        <f>IF(N1985="základní",J1985,0)</f>
        <v>0</v>
      </c>
      <c r="BF1985" s="149">
        <f>IF(N1985="snížená",J1985,0)</f>
        <v>0</v>
      </c>
      <c r="BG1985" s="149">
        <f>IF(N1985="zákl. přenesená",J1985,0)</f>
        <v>0</v>
      </c>
      <c r="BH1985" s="149">
        <f>IF(N1985="sníž. přenesená",J1985,0)</f>
        <v>0</v>
      </c>
      <c r="BI1985" s="149">
        <f>IF(N1985="nulová",J1985,0)</f>
        <v>0</v>
      </c>
      <c r="BJ1985" s="17" t="s">
        <v>92</v>
      </c>
      <c r="BK1985" s="149">
        <f>ROUND(I1985*H1985,2)</f>
        <v>0</v>
      </c>
      <c r="BL1985" s="17" t="s">
        <v>289</v>
      </c>
      <c r="BM1985" s="148" t="s">
        <v>3145</v>
      </c>
    </row>
    <row r="1986" spans="2:65" s="1" customFormat="1" ht="16.5" customHeight="1">
      <c r="B1986" s="136"/>
      <c r="C1986" s="137" t="s">
        <v>3146</v>
      </c>
      <c r="D1986" s="137" t="s">
        <v>187</v>
      </c>
      <c r="E1986" s="138" t="s">
        <v>3147</v>
      </c>
      <c r="F1986" s="139" t="s">
        <v>3148</v>
      </c>
      <c r="G1986" s="140" t="s">
        <v>546</v>
      </c>
      <c r="H1986" s="141">
        <v>10.8</v>
      </c>
      <c r="I1986" s="142"/>
      <c r="J1986" s="143">
        <f>ROUND(I1986*H1986,2)</f>
        <v>0</v>
      </c>
      <c r="K1986" s="139" t="s">
        <v>198</v>
      </c>
      <c r="L1986" s="32"/>
      <c r="M1986" s="144" t="s">
        <v>1</v>
      </c>
      <c r="N1986" s="145" t="s">
        <v>42</v>
      </c>
      <c r="P1986" s="146">
        <f>O1986*H1986</f>
        <v>0</v>
      </c>
      <c r="Q1986" s="146">
        <v>0</v>
      </c>
      <c r="R1986" s="146">
        <f>Q1986*H1986</f>
        <v>0</v>
      </c>
      <c r="S1986" s="146">
        <v>0</v>
      </c>
      <c r="T1986" s="147">
        <f>S1986*H1986</f>
        <v>0</v>
      </c>
      <c r="AR1986" s="148" t="s">
        <v>289</v>
      </c>
      <c r="AT1986" s="148" t="s">
        <v>187</v>
      </c>
      <c r="AU1986" s="148" t="s">
        <v>92</v>
      </c>
      <c r="AY1986" s="17" t="s">
        <v>185</v>
      </c>
      <c r="BE1986" s="149">
        <f>IF(N1986="základní",J1986,0)</f>
        <v>0</v>
      </c>
      <c r="BF1986" s="149">
        <f>IF(N1986="snížená",J1986,0)</f>
        <v>0</v>
      </c>
      <c r="BG1986" s="149">
        <f>IF(N1986="zákl. přenesená",J1986,0)</f>
        <v>0</v>
      </c>
      <c r="BH1986" s="149">
        <f>IF(N1986="sníž. přenesená",J1986,0)</f>
        <v>0</v>
      </c>
      <c r="BI1986" s="149">
        <f>IF(N1986="nulová",J1986,0)</f>
        <v>0</v>
      </c>
      <c r="BJ1986" s="17" t="s">
        <v>92</v>
      </c>
      <c r="BK1986" s="149">
        <f>ROUND(I1986*H1986,2)</f>
        <v>0</v>
      </c>
      <c r="BL1986" s="17" t="s">
        <v>289</v>
      </c>
      <c r="BM1986" s="148" t="s">
        <v>3149</v>
      </c>
    </row>
    <row r="1987" spans="2:65" s="13" customFormat="1">
      <c r="B1987" s="168"/>
      <c r="D1987" s="151" t="s">
        <v>193</v>
      </c>
      <c r="E1987" s="169" t="s">
        <v>1</v>
      </c>
      <c r="F1987" s="170" t="s">
        <v>3150</v>
      </c>
      <c r="H1987" s="169" t="s">
        <v>1</v>
      </c>
      <c r="I1987" s="171"/>
      <c r="L1987" s="168"/>
      <c r="M1987" s="172"/>
      <c r="T1987" s="173"/>
      <c r="AT1987" s="169" t="s">
        <v>193</v>
      </c>
      <c r="AU1987" s="169" t="s">
        <v>92</v>
      </c>
      <c r="AV1987" s="13" t="s">
        <v>84</v>
      </c>
      <c r="AW1987" s="13" t="s">
        <v>32</v>
      </c>
      <c r="AX1987" s="13" t="s">
        <v>76</v>
      </c>
      <c r="AY1987" s="169" t="s">
        <v>185</v>
      </c>
    </row>
    <row r="1988" spans="2:65" s="12" customFormat="1">
      <c r="B1988" s="150"/>
      <c r="D1988" s="151" t="s">
        <v>193</v>
      </c>
      <c r="E1988" s="152" t="s">
        <v>1</v>
      </c>
      <c r="F1988" s="153" t="s">
        <v>3151</v>
      </c>
      <c r="H1988" s="154">
        <v>6</v>
      </c>
      <c r="I1988" s="155"/>
      <c r="L1988" s="150"/>
      <c r="M1988" s="156"/>
      <c r="T1988" s="157"/>
      <c r="AT1988" s="152" t="s">
        <v>193</v>
      </c>
      <c r="AU1988" s="152" t="s">
        <v>92</v>
      </c>
      <c r="AV1988" s="12" t="s">
        <v>92</v>
      </c>
      <c r="AW1988" s="12" t="s">
        <v>32</v>
      </c>
      <c r="AX1988" s="12" t="s">
        <v>76</v>
      </c>
      <c r="AY1988" s="152" t="s">
        <v>185</v>
      </c>
    </row>
    <row r="1989" spans="2:65" s="13" customFormat="1">
      <c r="B1989" s="168"/>
      <c r="D1989" s="151" t="s">
        <v>193</v>
      </c>
      <c r="E1989" s="169" t="s">
        <v>1</v>
      </c>
      <c r="F1989" s="170" t="s">
        <v>3152</v>
      </c>
      <c r="H1989" s="169" t="s">
        <v>1</v>
      </c>
      <c r="I1989" s="171"/>
      <c r="L1989" s="168"/>
      <c r="M1989" s="172"/>
      <c r="T1989" s="173"/>
      <c r="AT1989" s="169" t="s">
        <v>193</v>
      </c>
      <c r="AU1989" s="169" t="s">
        <v>92</v>
      </c>
      <c r="AV1989" s="13" t="s">
        <v>84</v>
      </c>
      <c r="AW1989" s="13" t="s">
        <v>32</v>
      </c>
      <c r="AX1989" s="13" t="s">
        <v>76</v>
      </c>
      <c r="AY1989" s="169" t="s">
        <v>185</v>
      </c>
    </row>
    <row r="1990" spans="2:65" s="12" customFormat="1">
      <c r="B1990" s="150"/>
      <c r="D1990" s="151" t="s">
        <v>193</v>
      </c>
      <c r="E1990" s="152" t="s">
        <v>1</v>
      </c>
      <c r="F1990" s="153" t="s">
        <v>3153</v>
      </c>
      <c r="H1990" s="154">
        <v>4.8</v>
      </c>
      <c r="I1990" s="155"/>
      <c r="L1990" s="150"/>
      <c r="M1990" s="156"/>
      <c r="T1990" s="157"/>
      <c r="AT1990" s="152" t="s">
        <v>193</v>
      </c>
      <c r="AU1990" s="152" t="s">
        <v>92</v>
      </c>
      <c r="AV1990" s="12" t="s">
        <v>92</v>
      </c>
      <c r="AW1990" s="12" t="s">
        <v>32</v>
      </c>
      <c r="AX1990" s="12" t="s">
        <v>76</v>
      </c>
      <c r="AY1990" s="152" t="s">
        <v>185</v>
      </c>
    </row>
    <row r="1991" spans="2:65" s="14" customFormat="1">
      <c r="B1991" s="174"/>
      <c r="D1991" s="151" t="s">
        <v>193</v>
      </c>
      <c r="E1991" s="175" t="s">
        <v>1</v>
      </c>
      <c r="F1991" s="176" t="s">
        <v>265</v>
      </c>
      <c r="H1991" s="177">
        <v>10.8</v>
      </c>
      <c r="I1991" s="178"/>
      <c r="L1991" s="174"/>
      <c r="M1991" s="179"/>
      <c r="T1991" s="180"/>
      <c r="AT1991" s="175" t="s">
        <v>193</v>
      </c>
      <c r="AU1991" s="175" t="s">
        <v>92</v>
      </c>
      <c r="AV1991" s="14" t="s">
        <v>191</v>
      </c>
      <c r="AW1991" s="14" t="s">
        <v>32</v>
      </c>
      <c r="AX1991" s="14" t="s">
        <v>84</v>
      </c>
      <c r="AY1991" s="175" t="s">
        <v>185</v>
      </c>
    </row>
    <row r="1992" spans="2:65" s="1" customFormat="1" ht="16.5" customHeight="1">
      <c r="B1992" s="136"/>
      <c r="C1992" s="158" t="s">
        <v>3154</v>
      </c>
      <c r="D1992" s="158" t="s">
        <v>231</v>
      </c>
      <c r="E1992" s="159" t="s">
        <v>3155</v>
      </c>
      <c r="F1992" s="160" t="s">
        <v>3156</v>
      </c>
      <c r="G1992" s="161" t="s">
        <v>365</v>
      </c>
      <c r="H1992" s="162">
        <v>6</v>
      </c>
      <c r="I1992" s="163"/>
      <c r="J1992" s="164">
        <f>ROUND(I1992*H1992,2)</f>
        <v>0</v>
      </c>
      <c r="K1992" s="160" t="s">
        <v>1</v>
      </c>
      <c r="L1992" s="165"/>
      <c r="M1992" s="166" t="s">
        <v>1</v>
      </c>
      <c r="N1992" s="167" t="s">
        <v>42</v>
      </c>
      <c r="P1992" s="146">
        <f>O1992*H1992</f>
        <v>0</v>
      </c>
      <c r="Q1992" s="146">
        <v>5.8999999999999999E-3</v>
      </c>
      <c r="R1992" s="146">
        <f>Q1992*H1992</f>
        <v>3.5400000000000001E-2</v>
      </c>
      <c r="S1992" s="146">
        <v>0</v>
      </c>
      <c r="T1992" s="147">
        <f>S1992*H1992</f>
        <v>0</v>
      </c>
      <c r="AR1992" s="148" t="s">
        <v>394</v>
      </c>
      <c r="AT1992" s="148" t="s">
        <v>231</v>
      </c>
      <c r="AU1992" s="148" t="s">
        <v>92</v>
      </c>
      <c r="AY1992" s="17" t="s">
        <v>185</v>
      </c>
      <c r="BE1992" s="149">
        <f>IF(N1992="základní",J1992,0)</f>
        <v>0</v>
      </c>
      <c r="BF1992" s="149">
        <f>IF(N1992="snížená",J1992,0)</f>
        <v>0</v>
      </c>
      <c r="BG1992" s="149">
        <f>IF(N1992="zákl. přenesená",J1992,0)</f>
        <v>0</v>
      </c>
      <c r="BH1992" s="149">
        <f>IF(N1992="sníž. přenesená",J1992,0)</f>
        <v>0</v>
      </c>
      <c r="BI1992" s="149">
        <f>IF(N1992="nulová",J1992,0)</f>
        <v>0</v>
      </c>
      <c r="BJ1992" s="17" t="s">
        <v>92</v>
      </c>
      <c r="BK1992" s="149">
        <f>ROUND(I1992*H1992,2)</f>
        <v>0</v>
      </c>
      <c r="BL1992" s="17" t="s">
        <v>289</v>
      </c>
      <c r="BM1992" s="148" t="s">
        <v>3157</v>
      </c>
    </row>
    <row r="1993" spans="2:65" s="1" customFormat="1" ht="16.5" customHeight="1">
      <c r="B1993" s="136"/>
      <c r="C1993" s="158" t="s">
        <v>3158</v>
      </c>
      <c r="D1993" s="158" t="s">
        <v>231</v>
      </c>
      <c r="E1993" s="159" t="s">
        <v>3159</v>
      </c>
      <c r="F1993" s="160" t="s">
        <v>3160</v>
      </c>
      <c r="G1993" s="161" t="s">
        <v>365</v>
      </c>
      <c r="H1993" s="162">
        <v>4</v>
      </c>
      <c r="I1993" s="163"/>
      <c r="J1993" s="164">
        <f>ROUND(I1993*H1993,2)</f>
        <v>0</v>
      </c>
      <c r="K1993" s="160" t="s">
        <v>1</v>
      </c>
      <c r="L1993" s="165"/>
      <c r="M1993" s="166" t="s">
        <v>1</v>
      </c>
      <c r="N1993" s="167" t="s">
        <v>42</v>
      </c>
      <c r="P1993" s="146">
        <f>O1993*H1993</f>
        <v>0</v>
      </c>
      <c r="Q1993" s="146">
        <v>5.8999999999999999E-3</v>
      </c>
      <c r="R1993" s="146">
        <f>Q1993*H1993</f>
        <v>2.3599999999999999E-2</v>
      </c>
      <c r="S1993" s="146">
        <v>0</v>
      </c>
      <c r="T1993" s="147">
        <f>S1993*H1993</f>
        <v>0</v>
      </c>
      <c r="AR1993" s="148" t="s">
        <v>394</v>
      </c>
      <c r="AT1993" s="148" t="s">
        <v>231</v>
      </c>
      <c r="AU1993" s="148" t="s">
        <v>92</v>
      </c>
      <c r="AY1993" s="17" t="s">
        <v>185</v>
      </c>
      <c r="BE1993" s="149">
        <f>IF(N1993="základní",J1993,0)</f>
        <v>0</v>
      </c>
      <c r="BF1993" s="149">
        <f>IF(N1993="snížená",J1993,0)</f>
        <v>0</v>
      </c>
      <c r="BG1993" s="149">
        <f>IF(N1993="zákl. přenesená",J1993,0)</f>
        <v>0</v>
      </c>
      <c r="BH1993" s="149">
        <f>IF(N1993="sníž. přenesená",J1993,0)</f>
        <v>0</v>
      </c>
      <c r="BI1993" s="149">
        <f>IF(N1993="nulová",J1993,0)</f>
        <v>0</v>
      </c>
      <c r="BJ1993" s="17" t="s">
        <v>92</v>
      </c>
      <c r="BK1993" s="149">
        <f>ROUND(I1993*H1993,2)</f>
        <v>0</v>
      </c>
      <c r="BL1993" s="17" t="s">
        <v>289</v>
      </c>
      <c r="BM1993" s="148" t="s">
        <v>3161</v>
      </c>
    </row>
    <row r="1994" spans="2:65" s="1" customFormat="1" ht="16.5" customHeight="1">
      <c r="B1994" s="136"/>
      <c r="C1994" s="137" t="s">
        <v>3162</v>
      </c>
      <c r="D1994" s="137" t="s">
        <v>187</v>
      </c>
      <c r="E1994" s="138" t="s">
        <v>3163</v>
      </c>
      <c r="F1994" s="139" t="s">
        <v>3164</v>
      </c>
      <c r="G1994" s="140" t="s">
        <v>546</v>
      </c>
      <c r="H1994" s="141">
        <v>2.5</v>
      </c>
      <c r="I1994" s="142"/>
      <c r="J1994" s="143">
        <f>ROUND(I1994*H1994,2)</f>
        <v>0</v>
      </c>
      <c r="K1994" s="139" t="s">
        <v>198</v>
      </c>
      <c r="L1994" s="32"/>
      <c r="M1994" s="144" t="s">
        <v>1</v>
      </c>
      <c r="N1994" s="145" t="s">
        <v>42</v>
      </c>
      <c r="P1994" s="146">
        <f>O1994*H1994</f>
        <v>0</v>
      </c>
      <c r="Q1994" s="146">
        <v>0</v>
      </c>
      <c r="R1994" s="146">
        <f>Q1994*H1994</f>
        <v>0</v>
      </c>
      <c r="S1994" s="146">
        <v>0.03</v>
      </c>
      <c r="T1994" s="147">
        <f>S1994*H1994</f>
        <v>7.4999999999999997E-2</v>
      </c>
      <c r="AR1994" s="148" t="s">
        <v>289</v>
      </c>
      <c r="AT1994" s="148" t="s">
        <v>187</v>
      </c>
      <c r="AU1994" s="148" t="s">
        <v>92</v>
      </c>
      <c r="AY1994" s="17" t="s">
        <v>185</v>
      </c>
      <c r="BE1994" s="149">
        <f>IF(N1994="základní",J1994,0)</f>
        <v>0</v>
      </c>
      <c r="BF1994" s="149">
        <f>IF(N1994="snížená",J1994,0)</f>
        <v>0</v>
      </c>
      <c r="BG1994" s="149">
        <f>IF(N1994="zákl. přenesená",J1994,0)</f>
        <v>0</v>
      </c>
      <c r="BH1994" s="149">
        <f>IF(N1994="sníž. přenesená",J1994,0)</f>
        <v>0</v>
      </c>
      <c r="BI1994" s="149">
        <f>IF(N1994="nulová",J1994,0)</f>
        <v>0</v>
      </c>
      <c r="BJ1994" s="17" t="s">
        <v>92</v>
      </c>
      <c r="BK1994" s="149">
        <f>ROUND(I1994*H1994,2)</f>
        <v>0</v>
      </c>
      <c r="BL1994" s="17" t="s">
        <v>289</v>
      </c>
      <c r="BM1994" s="148" t="s">
        <v>3165</v>
      </c>
    </row>
    <row r="1995" spans="2:65" s="1" customFormat="1" ht="24.2" customHeight="1">
      <c r="B1995" s="136"/>
      <c r="C1995" s="137" t="s">
        <v>3166</v>
      </c>
      <c r="D1995" s="137" t="s">
        <v>187</v>
      </c>
      <c r="E1995" s="138" t="s">
        <v>3167</v>
      </c>
      <c r="F1995" s="139" t="s">
        <v>3168</v>
      </c>
      <c r="G1995" s="140" t="s">
        <v>242</v>
      </c>
      <c r="H1995" s="141">
        <v>686.03</v>
      </c>
      <c r="I1995" s="142"/>
      <c r="J1995" s="143">
        <f>ROUND(I1995*H1995,2)</f>
        <v>0</v>
      </c>
      <c r="K1995" s="139" t="s">
        <v>1</v>
      </c>
      <c r="L1995" s="32"/>
      <c r="M1995" s="144" t="s">
        <v>1</v>
      </c>
      <c r="N1995" s="145" t="s">
        <v>42</v>
      </c>
      <c r="P1995" s="146">
        <f>O1995*H1995</f>
        <v>0</v>
      </c>
      <c r="Q1995" s="146">
        <v>6.9999999999999994E-5</v>
      </c>
      <c r="R1995" s="146">
        <f>Q1995*H1995</f>
        <v>4.8022099999999991E-2</v>
      </c>
      <c r="S1995" s="146">
        <v>0</v>
      </c>
      <c r="T1995" s="147">
        <f>S1995*H1995</f>
        <v>0</v>
      </c>
      <c r="AR1995" s="148" t="s">
        <v>289</v>
      </c>
      <c r="AT1995" s="148" t="s">
        <v>187</v>
      </c>
      <c r="AU1995" s="148" t="s">
        <v>92</v>
      </c>
      <c r="AY1995" s="17" t="s">
        <v>185</v>
      </c>
      <c r="BE1995" s="149">
        <f>IF(N1995="základní",J1995,0)</f>
        <v>0</v>
      </c>
      <c r="BF1995" s="149">
        <f>IF(N1995="snížená",J1995,0)</f>
        <v>0</v>
      </c>
      <c r="BG1995" s="149">
        <f>IF(N1995="zákl. přenesená",J1995,0)</f>
        <v>0</v>
      </c>
      <c r="BH1995" s="149">
        <f>IF(N1995="sníž. přenesená",J1995,0)</f>
        <v>0</v>
      </c>
      <c r="BI1995" s="149">
        <f>IF(N1995="nulová",J1995,0)</f>
        <v>0</v>
      </c>
      <c r="BJ1995" s="17" t="s">
        <v>92</v>
      </c>
      <c r="BK1995" s="149">
        <f>ROUND(I1995*H1995,2)</f>
        <v>0</v>
      </c>
      <c r="BL1995" s="17" t="s">
        <v>289</v>
      </c>
      <c r="BM1995" s="148" t="s">
        <v>3169</v>
      </c>
    </row>
    <row r="1996" spans="2:65" s="13" customFormat="1">
      <c r="B1996" s="168"/>
      <c r="D1996" s="151" t="s">
        <v>193</v>
      </c>
      <c r="E1996" s="169" t="s">
        <v>1</v>
      </c>
      <c r="F1996" s="170" t="s">
        <v>3170</v>
      </c>
      <c r="H1996" s="169" t="s">
        <v>1</v>
      </c>
      <c r="I1996" s="171"/>
      <c r="L1996" s="168"/>
      <c r="M1996" s="172"/>
      <c r="T1996" s="173"/>
      <c r="AT1996" s="169" t="s">
        <v>193</v>
      </c>
      <c r="AU1996" s="169" t="s">
        <v>92</v>
      </c>
      <c r="AV1996" s="13" t="s">
        <v>84</v>
      </c>
      <c r="AW1996" s="13" t="s">
        <v>32</v>
      </c>
      <c r="AX1996" s="13" t="s">
        <v>76</v>
      </c>
      <c r="AY1996" s="169" t="s">
        <v>185</v>
      </c>
    </row>
    <row r="1997" spans="2:65" s="12" customFormat="1">
      <c r="B1997" s="150"/>
      <c r="D1997" s="151" t="s">
        <v>193</v>
      </c>
      <c r="E1997" s="152" t="s">
        <v>1</v>
      </c>
      <c r="F1997" s="153" t="s">
        <v>3171</v>
      </c>
      <c r="H1997" s="154">
        <v>686.03</v>
      </c>
      <c r="I1997" s="155"/>
      <c r="L1997" s="150"/>
      <c r="M1997" s="156"/>
      <c r="T1997" s="157"/>
      <c r="AT1997" s="152" t="s">
        <v>193</v>
      </c>
      <c r="AU1997" s="152" t="s">
        <v>92</v>
      </c>
      <c r="AV1997" s="12" t="s">
        <v>92</v>
      </c>
      <c r="AW1997" s="12" t="s">
        <v>32</v>
      </c>
      <c r="AX1997" s="12" t="s">
        <v>84</v>
      </c>
      <c r="AY1997" s="152" t="s">
        <v>185</v>
      </c>
    </row>
    <row r="1998" spans="2:65" s="1" customFormat="1" ht="37.9" customHeight="1">
      <c r="B1998" s="136"/>
      <c r="C1998" s="137" t="s">
        <v>3172</v>
      </c>
      <c r="D1998" s="137" t="s">
        <v>187</v>
      </c>
      <c r="E1998" s="138" t="s">
        <v>3173</v>
      </c>
      <c r="F1998" s="139" t="s">
        <v>3174</v>
      </c>
      <c r="G1998" s="140" t="s">
        <v>365</v>
      </c>
      <c r="H1998" s="141">
        <v>1</v>
      </c>
      <c r="I1998" s="142"/>
      <c r="J1998" s="143">
        <f t="shared" ref="J1998:J2012" si="90">ROUND(I1998*H1998,2)</f>
        <v>0</v>
      </c>
      <c r="K1998" s="139" t="s">
        <v>1</v>
      </c>
      <c r="L1998" s="32"/>
      <c r="M1998" s="144" t="s">
        <v>1</v>
      </c>
      <c r="N1998" s="145" t="s">
        <v>42</v>
      </c>
      <c r="P1998" s="146">
        <f t="shared" ref="P1998:P2012" si="91">O1998*H1998</f>
        <v>0</v>
      </c>
      <c r="Q1998" s="146">
        <v>5.0000000000000002E-5</v>
      </c>
      <c r="R1998" s="146">
        <f t="shared" ref="R1998:R2012" si="92">Q1998*H1998</f>
        <v>5.0000000000000002E-5</v>
      </c>
      <c r="S1998" s="146">
        <v>0</v>
      </c>
      <c r="T1998" s="147">
        <f t="shared" ref="T1998:T2012" si="93">S1998*H1998</f>
        <v>0</v>
      </c>
      <c r="AR1998" s="148" t="s">
        <v>289</v>
      </c>
      <c r="AT1998" s="148" t="s">
        <v>187</v>
      </c>
      <c r="AU1998" s="148" t="s">
        <v>92</v>
      </c>
      <c r="AY1998" s="17" t="s">
        <v>185</v>
      </c>
      <c r="BE1998" s="149">
        <f t="shared" ref="BE1998:BE2012" si="94">IF(N1998="základní",J1998,0)</f>
        <v>0</v>
      </c>
      <c r="BF1998" s="149">
        <f t="shared" ref="BF1998:BF2012" si="95">IF(N1998="snížená",J1998,0)</f>
        <v>0</v>
      </c>
      <c r="BG1998" s="149">
        <f t="shared" ref="BG1998:BG2012" si="96">IF(N1998="zákl. přenesená",J1998,0)</f>
        <v>0</v>
      </c>
      <c r="BH1998" s="149">
        <f t="shared" ref="BH1998:BH2012" si="97">IF(N1998="sníž. přenesená",J1998,0)</f>
        <v>0</v>
      </c>
      <c r="BI1998" s="149">
        <f t="shared" ref="BI1998:BI2012" si="98">IF(N1998="nulová",J1998,0)</f>
        <v>0</v>
      </c>
      <c r="BJ1998" s="17" t="s">
        <v>92</v>
      </c>
      <c r="BK1998" s="149">
        <f t="shared" ref="BK1998:BK2012" si="99">ROUND(I1998*H1998,2)</f>
        <v>0</v>
      </c>
      <c r="BL1998" s="17" t="s">
        <v>289</v>
      </c>
      <c r="BM1998" s="148" t="s">
        <v>3175</v>
      </c>
    </row>
    <row r="1999" spans="2:65" s="1" customFormat="1" ht="37.9" customHeight="1">
      <c r="B1999" s="136"/>
      <c r="C1999" s="137" t="s">
        <v>3176</v>
      </c>
      <c r="D1999" s="137" t="s">
        <v>187</v>
      </c>
      <c r="E1999" s="138" t="s">
        <v>3177</v>
      </c>
      <c r="F1999" s="139" t="s">
        <v>3178</v>
      </c>
      <c r="G1999" s="140" t="s">
        <v>365</v>
      </c>
      <c r="H1999" s="141">
        <v>1</v>
      </c>
      <c r="I1999" s="142"/>
      <c r="J1999" s="143">
        <f t="shared" si="90"/>
        <v>0</v>
      </c>
      <c r="K1999" s="139" t="s">
        <v>1</v>
      </c>
      <c r="L1999" s="32"/>
      <c r="M1999" s="144" t="s">
        <v>1</v>
      </c>
      <c r="N1999" s="145" t="s">
        <v>42</v>
      </c>
      <c r="P1999" s="146">
        <f t="shared" si="91"/>
        <v>0</v>
      </c>
      <c r="Q1999" s="146">
        <v>5.0000000000000002E-5</v>
      </c>
      <c r="R1999" s="146">
        <f t="shared" si="92"/>
        <v>5.0000000000000002E-5</v>
      </c>
      <c r="S1999" s="146">
        <v>0</v>
      </c>
      <c r="T1999" s="147">
        <f t="shared" si="93"/>
        <v>0</v>
      </c>
      <c r="AR1999" s="148" t="s">
        <v>289</v>
      </c>
      <c r="AT1999" s="148" t="s">
        <v>187</v>
      </c>
      <c r="AU1999" s="148" t="s">
        <v>92</v>
      </c>
      <c r="AY1999" s="17" t="s">
        <v>185</v>
      </c>
      <c r="BE1999" s="149">
        <f t="shared" si="94"/>
        <v>0</v>
      </c>
      <c r="BF1999" s="149">
        <f t="shared" si="95"/>
        <v>0</v>
      </c>
      <c r="BG1999" s="149">
        <f t="shared" si="96"/>
        <v>0</v>
      </c>
      <c r="BH1999" s="149">
        <f t="shared" si="97"/>
        <v>0</v>
      </c>
      <c r="BI1999" s="149">
        <f t="shared" si="98"/>
        <v>0</v>
      </c>
      <c r="BJ1999" s="17" t="s">
        <v>92</v>
      </c>
      <c r="BK1999" s="149">
        <f t="shared" si="99"/>
        <v>0</v>
      </c>
      <c r="BL1999" s="17" t="s">
        <v>289</v>
      </c>
      <c r="BM1999" s="148" t="s">
        <v>3179</v>
      </c>
    </row>
    <row r="2000" spans="2:65" s="1" customFormat="1" ht="37.9" customHeight="1">
      <c r="B2000" s="136"/>
      <c r="C2000" s="137" t="s">
        <v>3180</v>
      </c>
      <c r="D2000" s="137" t="s">
        <v>187</v>
      </c>
      <c r="E2000" s="138" t="s">
        <v>3181</v>
      </c>
      <c r="F2000" s="139" t="s">
        <v>3182</v>
      </c>
      <c r="G2000" s="140" t="s">
        <v>365</v>
      </c>
      <c r="H2000" s="141">
        <v>7</v>
      </c>
      <c r="I2000" s="142"/>
      <c r="J2000" s="143">
        <f t="shared" si="90"/>
        <v>0</v>
      </c>
      <c r="K2000" s="139" t="s">
        <v>1</v>
      </c>
      <c r="L2000" s="32"/>
      <c r="M2000" s="144" t="s">
        <v>1</v>
      </c>
      <c r="N2000" s="145" t="s">
        <v>42</v>
      </c>
      <c r="P2000" s="146">
        <f t="shared" si="91"/>
        <v>0</v>
      </c>
      <c r="Q2000" s="146">
        <v>5.0000000000000002E-5</v>
      </c>
      <c r="R2000" s="146">
        <f t="shared" si="92"/>
        <v>3.5E-4</v>
      </c>
      <c r="S2000" s="146">
        <v>0</v>
      </c>
      <c r="T2000" s="147">
        <f t="shared" si="93"/>
        <v>0</v>
      </c>
      <c r="AR2000" s="148" t="s">
        <v>289</v>
      </c>
      <c r="AT2000" s="148" t="s">
        <v>187</v>
      </c>
      <c r="AU2000" s="148" t="s">
        <v>92</v>
      </c>
      <c r="AY2000" s="17" t="s">
        <v>185</v>
      </c>
      <c r="BE2000" s="149">
        <f t="shared" si="94"/>
        <v>0</v>
      </c>
      <c r="BF2000" s="149">
        <f t="shared" si="95"/>
        <v>0</v>
      </c>
      <c r="BG2000" s="149">
        <f t="shared" si="96"/>
        <v>0</v>
      </c>
      <c r="BH2000" s="149">
        <f t="shared" si="97"/>
        <v>0</v>
      </c>
      <c r="BI2000" s="149">
        <f t="shared" si="98"/>
        <v>0</v>
      </c>
      <c r="BJ2000" s="17" t="s">
        <v>92</v>
      </c>
      <c r="BK2000" s="149">
        <f t="shared" si="99"/>
        <v>0</v>
      </c>
      <c r="BL2000" s="17" t="s">
        <v>289</v>
      </c>
      <c r="BM2000" s="148" t="s">
        <v>3183</v>
      </c>
    </row>
    <row r="2001" spans="2:65" s="1" customFormat="1" ht="37.9" customHeight="1">
      <c r="B2001" s="136"/>
      <c r="C2001" s="137" t="s">
        <v>3184</v>
      </c>
      <c r="D2001" s="137" t="s">
        <v>187</v>
      </c>
      <c r="E2001" s="138" t="s">
        <v>3185</v>
      </c>
      <c r="F2001" s="139" t="s">
        <v>3186</v>
      </c>
      <c r="G2001" s="140" t="s">
        <v>365</v>
      </c>
      <c r="H2001" s="141">
        <v>10</v>
      </c>
      <c r="I2001" s="142"/>
      <c r="J2001" s="143">
        <f t="shared" si="90"/>
        <v>0</v>
      </c>
      <c r="K2001" s="139" t="s">
        <v>1</v>
      </c>
      <c r="L2001" s="32"/>
      <c r="M2001" s="144" t="s">
        <v>1</v>
      </c>
      <c r="N2001" s="145" t="s">
        <v>42</v>
      </c>
      <c r="P2001" s="146">
        <f t="shared" si="91"/>
        <v>0</v>
      </c>
      <c r="Q2001" s="146">
        <v>5.0000000000000002E-5</v>
      </c>
      <c r="R2001" s="146">
        <f t="shared" si="92"/>
        <v>5.0000000000000001E-4</v>
      </c>
      <c r="S2001" s="146">
        <v>0</v>
      </c>
      <c r="T2001" s="147">
        <f t="shared" si="93"/>
        <v>0</v>
      </c>
      <c r="AR2001" s="148" t="s">
        <v>289</v>
      </c>
      <c r="AT2001" s="148" t="s">
        <v>187</v>
      </c>
      <c r="AU2001" s="148" t="s">
        <v>92</v>
      </c>
      <c r="AY2001" s="17" t="s">
        <v>185</v>
      </c>
      <c r="BE2001" s="149">
        <f t="shared" si="94"/>
        <v>0</v>
      </c>
      <c r="BF2001" s="149">
        <f t="shared" si="95"/>
        <v>0</v>
      </c>
      <c r="BG2001" s="149">
        <f t="shared" si="96"/>
        <v>0</v>
      </c>
      <c r="BH2001" s="149">
        <f t="shared" si="97"/>
        <v>0</v>
      </c>
      <c r="BI2001" s="149">
        <f t="shared" si="98"/>
        <v>0</v>
      </c>
      <c r="BJ2001" s="17" t="s">
        <v>92</v>
      </c>
      <c r="BK2001" s="149">
        <f t="shared" si="99"/>
        <v>0</v>
      </c>
      <c r="BL2001" s="17" t="s">
        <v>289</v>
      </c>
      <c r="BM2001" s="148" t="s">
        <v>3187</v>
      </c>
    </row>
    <row r="2002" spans="2:65" s="1" customFormat="1" ht="44.25" customHeight="1">
      <c r="B2002" s="136"/>
      <c r="C2002" s="137" t="s">
        <v>3188</v>
      </c>
      <c r="D2002" s="137" t="s">
        <v>187</v>
      </c>
      <c r="E2002" s="138" t="s">
        <v>3189</v>
      </c>
      <c r="F2002" s="139" t="s">
        <v>3190</v>
      </c>
      <c r="G2002" s="140" t="s">
        <v>365</v>
      </c>
      <c r="H2002" s="141">
        <v>1</v>
      </c>
      <c r="I2002" s="142"/>
      <c r="J2002" s="143">
        <f t="shared" si="90"/>
        <v>0</v>
      </c>
      <c r="K2002" s="139" t="s">
        <v>1</v>
      </c>
      <c r="L2002" s="32"/>
      <c r="M2002" s="144" t="s">
        <v>1</v>
      </c>
      <c r="N2002" s="145" t="s">
        <v>42</v>
      </c>
      <c r="P2002" s="146">
        <f t="shared" si="91"/>
        <v>0</v>
      </c>
      <c r="Q2002" s="146">
        <v>5.0000000000000002E-5</v>
      </c>
      <c r="R2002" s="146">
        <f t="shared" si="92"/>
        <v>5.0000000000000002E-5</v>
      </c>
      <c r="S2002" s="146">
        <v>0</v>
      </c>
      <c r="T2002" s="147">
        <f t="shared" si="93"/>
        <v>0</v>
      </c>
      <c r="AR2002" s="148" t="s">
        <v>289</v>
      </c>
      <c r="AT2002" s="148" t="s">
        <v>187</v>
      </c>
      <c r="AU2002" s="148" t="s">
        <v>92</v>
      </c>
      <c r="AY2002" s="17" t="s">
        <v>185</v>
      </c>
      <c r="BE2002" s="149">
        <f t="shared" si="94"/>
        <v>0</v>
      </c>
      <c r="BF2002" s="149">
        <f t="shared" si="95"/>
        <v>0</v>
      </c>
      <c r="BG2002" s="149">
        <f t="shared" si="96"/>
        <v>0</v>
      </c>
      <c r="BH2002" s="149">
        <f t="shared" si="97"/>
        <v>0</v>
      </c>
      <c r="BI2002" s="149">
        <f t="shared" si="98"/>
        <v>0</v>
      </c>
      <c r="BJ2002" s="17" t="s">
        <v>92</v>
      </c>
      <c r="BK2002" s="149">
        <f t="shared" si="99"/>
        <v>0</v>
      </c>
      <c r="BL2002" s="17" t="s">
        <v>289</v>
      </c>
      <c r="BM2002" s="148" t="s">
        <v>3191</v>
      </c>
    </row>
    <row r="2003" spans="2:65" s="1" customFormat="1" ht="37.9" customHeight="1">
      <c r="B2003" s="136"/>
      <c r="C2003" s="137" t="s">
        <v>3192</v>
      </c>
      <c r="D2003" s="137" t="s">
        <v>187</v>
      </c>
      <c r="E2003" s="138" t="s">
        <v>3193</v>
      </c>
      <c r="F2003" s="139" t="s">
        <v>3194</v>
      </c>
      <c r="G2003" s="140" t="s">
        <v>1285</v>
      </c>
      <c r="H2003" s="141">
        <v>1</v>
      </c>
      <c r="I2003" s="142"/>
      <c r="J2003" s="143">
        <f t="shared" si="90"/>
        <v>0</v>
      </c>
      <c r="K2003" s="139" t="s">
        <v>1</v>
      </c>
      <c r="L2003" s="32"/>
      <c r="M2003" s="144" t="s">
        <v>1</v>
      </c>
      <c r="N2003" s="145" t="s">
        <v>42</v>
      </c>
      <c r="P2003" s="146">
        <f t="shared" si="91"/>
        <v>0</v>
      </c>
      <c r="Q2003" s="146">
        <v>5.0000000000000002E-5</v>
      </c>
      <c r="R2003" s="146">
        <f t="shared" si="92"/>
        <v>5.0000000000000002E-5</v>
      </c>
      <c r="S2003" s="146">
        <v>0</v>
      </c>
      <c r="T2003" s="147">
        <f t="shared" si="93"/>
        <v>0</v>
      </c>
      <c r="AR2003" s="148" t="s">
        <v>289</v>
      </c>
      <c r="AT2003" s="148" t="s">
        <v>187</v>
      </c>
      <c r="AU2003" s="148" t="s">
        <v>92</v>
      </c>
      <c r="AY2003" s="17" t="s">
        <v>185</v>
      </c>
      <c r="BE2003" s="149">
        <f t="shared" si="94"/>
        <v>0</v>
      </c>
      <c r="BF2003" s="149">
        <f t="shared" si="95"/>
        <v>0</v>
      </c>
      <c r="BG2003" s="149">
        <f t="shared" si="96"/>
        <v>0</v>
      </c>
      <c r="BH2003" s="149">
        <f t="shared" si="97"/>
        <v>0</v>
      </c>
      <c r="BI2003" s="149">
        <f t="shared" si="98"/>
        <v>0</v>
      </c>
      <c r="BJ2003" s="17" t="s">
        <v>92</v>
      </c>
      <c r="BK2003" s="149">
        <f t="shared" si="99"/>
        <v>0</v>
      </c>
      <c r="BL2003" s="17" t="s">
        <v>289</v>
      </c>
      <c r="BM2003" s="148" t="s">
        <v>3195</v>
      </c>
    </row>
    <row r="2004" spans="2:65" s="1" customFormat="1" ht="37.9" customHeight="1">
      <c r="B2004" s="136"/>
      <c r="C2004" s="137" t="s">
        <v>3196</v>
      </c>
      <c r="D2004" s="137" t="s">
        <v>187</v>
      </c>
      <c r="E2004" s="138" t="s">
        <v>3197</v>
      </c>
      <c r="F2004" s="139" t="s">
        <v>3198</v>
      </c>
      <c r="G2004" s="140" t="s">
        <v>365</v>
      </c>
      <c r="H2004" s="141">
        <v>1</v>
      </c>
      <c r="I2004" s="142"/>
      <c r="J2004" s="143">
        <f t="shared" si="90"/>
        <v>0</v>
      </c>
      <c r="K2004" s="139" t="s">
        <v>1</v>
      </c>
      <c r="L2004" s="32"/>
      <c r="M2004" s="144" t="s">
        <v>1</v>
      </c>
      <c r="N2004" s="145" t="s">
        <v>42</v>
      </c>
      <c r="P2004" s="146">
        <f t="shared" si="91"/>
        <v>0</v>
      </c>
      <c r="Q2004" s="146">
        <v>5.0000000000000002E-5</v>
      </c>
      <c r="R2004" s="146">
        <f t="shared" si="92"/>
        <v>5.0000000000000002E-5</v>
      </c>
      <c r="S2004" s="146">
        <v>0</v>
      </c>
      <c r="T2004" s="147">
        <f t="shared" si="93"/>
        <v>0</v>
      </c>
      <c r="AR2004" s="148" t="s">
        <v>289</v>
      </c>
      <c r="AT2004" s="148" t="s">
        <v>187</v>
      </c>
      <c r="AU2004" s="148" t="s">
        <v>92</v>
      </c>
      <c r="AY2004" s="17" t="s">
        <v>185</v>
      </c>
      <c r="BE2004" s="149">
        <f t="shared" si="94"/>
        <v>0</v>
      </c>
      <c r="BF2004" s="149">
        <f t="shared" si="95"/>
        <v>0</v>
      </c>
      <c r="BG2004" s="149">
        <f t="shared" si="96"/>
        <v>0</v>
      </c>
      <c r="BH2004" s="149">
        <f t="shared" si="97"/>
        <v>0</v>
      </c>
      <c r="BI2004" s="149">
        <f t="shared" si="98"/>
        <v>0</v>
      </c>
      <c r="BJ2004" s="17" t="s">
        <v>92</v>
      </c>
      <c r="BK2004" s="149">
        <f t="shared" si="99"/>
        <v>0</v>
      </c>
      <c r="BL2004" s="17" t="s">
        <v>289</v>
      </c>
      <c r="BM2004" s="148" t="s">
        <v>3199</v>
      </c>
    </row>
    <row r="2005" spans="2:65" s="1" customFormat="1" ht="44.25" customHeight="1">
      <c r="B2005" s="136"/>
      <c r="C2005" s="137" t="s">
        <v>3200</v>
      </c>
      <c r="D2005" s="137" t="s">
        <v>187</v>
      </c>
      <c r="E2005" s="138" t="s">
        <v>3201</v>
      </c>
      <c r="F2005" s="139" t="s">
        <v>3202</v>
      </c>
      <c r="G2005" s="140" t="s">
        <v>365</v>
      </c>
      <c r="H2005" s="141">
        <v>1</v>
      </c>
      <c r="I2005" s="142"/>
      <c r="J2005" s="143">
        <f t="shared" si="90"/>
        <v>0</v>
      </c>
      <c r="K2005" s="139" t="s">
        <v>1</v>
      </c>
      <c r="L2005" s="32"/>
      <c r="M2005" s="144" t="s">
        <v>1</v>
      </c>
      <c r="N2005" s="145" t="s">
        <v>42</v>
      </c>
      <c r="P2005" s="146">
        <f t="shared" si="91"/>
        <v>0</v>
      </c>
      <c r="Q2005" s="146">
        <v>5.0000000000000002E-5</v>
      </c>
      <c r="R2005" s="146">
        <f t="shared" si="92"/>
        <v>5.0000000000000002E-5</v>
      </c>
      <c r="S2005" s="146">
        <v>0</v>
      </c>
      <c r="T2005" s="147">
        <f t="shared" si="93"/>
        <v>0</v>
      </c>
      <c r="AR2005" s="148" t="s">
        <v>289</v>
      </c>
      <c r="AT2005" s="148" t="s">
        <v>187</v>
      </c>
      <c r="AU2005" s="148" t="s">
        <v>92</v>
      </c>
      <c r="AY2005" s="17" t="s">
        <v>185</v>
      </c>
      <c r="BE2005" s="149">
        <f t="shared" si="94"/>
        <v>0</v>
      </c>
      <c r="BF2005" s="149">
        <f t="shared" si="95"/>
        <v>0</v>
      </c>
      <c r="BG2005" s="149">
        <f t="shared" si="96"/>
        <v>0</v>
      </c>
      <c r="BH2005" s="149">
        <f t="shared" si="97"/>
        <v>0</v>
      </c>
      <c r="BI2005" s="149">
        <f t="shared" si="98"/>
        <v>0</v>
      </c>
      <c r="BJ2005" s="17" t="s">
        <v>92</v>
      </c>
      <c r="BK2005" s="149">
        <f t="shared" si="99"/>
        <v>0</v>
      </c>
      <c r="BL2005" s="17" t="s">
        <v>289</v>
      </c>
      <c r="BM2005" s="148" t="s">
        <v>3203</v>
      </c>
    </row>
    <row r="2006" spans="2:65" s="1" customFormat="1" ht="37.9" customHeight="1">
      <c r="B2006" s="136"/>
      <c r="C2006" s="137" t="s">
        <v>3204</v>
      </c>
      <c r="D2006" s="137" t="s">
        <v>187</v>
      </c>
      <c r="E2006" s="138" t="s">
        <v>3205</v>
      </c>
      <c r="F2006" s="139" t="s">
        <v>3206</v>
      </c>
      <c r="G2006" s="140" t="s">
        <v>365</v>
      </c>
      <c r="H2006" s="141">
        <v>85</v>
      </c>
      <c r="I2006" s="142"/>
      <c r="J2006" s="143">
        <f t="shared" si="90"/>
        <v>0</v>
      </c>
      <c r="K2006" s="139" t="s">
        <v>1</v>
      </c>
      <c r="L2006" s="32"/>
      <c r="M2006" s="144" t="s">
        <v>1</v>
      </c>
      <c r="N2006" s="145" t="s">
        <v>42</v>
      </c>
      <c r="P2006" s="146">
        <f t="shared" si="91"/>
        <v>0</v>
      </c>
      <c r="Q2006" s="146">
        <v>5.0000000000000002E-5</v>
      </c>
      <c r="R2006" s="146">
        <f t="shared" si="92"/>
        <v>4.2500000000000003E-3</v>
      </c>
      <c r="S2006" s="146">
        <v>0</v>
      </c>
      <c r="T2006" s="147">
        <f t="shared" si="93"/>
        <v>0</v>
      </c>
      <c r="AR2006" s="148" t="s">
        <v>289</v>
      </c>
      <c r="AT2006" s="148" t="s">
        <v>187</v>
      </c>
      <c r="AU2006" s="148" t="s">
        <v>92</v>
      </c>
      <c r="AY2006" s="17" t="s">
        <v>185</v>
      </c>
      <c r="BE2006" s="149">
        <f t="shared" si="94"/>
        <v>0</v>
      </c>
      <c r="BF2006" s="149">
        <f t="shared" si="95"/>
        <v>0</v>
      </c>
      <c r="BG2006" s="149">
        <f t="shared" si="96"/>
        <v>0</v>
      </c>
      <c r="BH2006" s="149">
        <f t="shared" si="97"/>
        <v>0</v>
      </c>
      <c r="BI2006" s="149">
        <f t="shared" si="98"/>
        <v>0</v>
      </c>
      <c r="BJ2006" s="17" t="s">
        <v>92</v>
      </c>
      <c r="BK2006" s="149">
        <f t="shared" si="99"/>
        <v>0</v>
      </c>
      <c r="BL2006" s="17" t="s">
        <v>289</v>
      </c>
      <c r="BM2006" s="148" t="s">
        <v>3207</v>
      </c>
    </row>
    <row r="2007" spans="2:65" s="1" customFormat="1" ht="37.9" customHeight="1">
      <c r="B2007" s="136"/>
      <c r="C2007" s="137" t="s">
        <v>3208</v>
      </c>
      <c r="D2007" s="137" t="s">
        <v>187</v>
      </c>
      <c r="E2007" s="138" t="s">
        <v>3209</v>
      </c>
      <c r="F2007" s="139" t="s">
        <v>3210</v>
      </c>
      <c r="G2007" s="140" t="s">
        <v>365</v>
      </c>
      <c r="H2007" s="141">
        <v>2</v>
      </c>
      <c r="I2007" s="142"/>
      <c r="J2007" s="143">
        <f t="shared" si="90"/>
        <v>0</v>
      </c>
      <c r="K2007" s="139" t="s">
        <v>1</v>
      </c>
      <c r="L2007" s="32"/>
      <c r="M2007" s="144" t="s">
        <v>1</v>
      </c>
      <c r="N2007" s="145" t="s">
        <v>42</v>
      </c>
      <c r="P2007" s="146">
        <f t="shared" si="91"/>
        <v>0</v>
      </c>
      <c r="Q2007" s="146">
        <v>5.0000000000000002E-5</v>
      </c>
      <c r="R2007" s="146">
        <f t="shared" si="92"/>
        <v>1E-4</v>
      </c>
      <c r="S2007" s="146">
        <v>0</v>
      </c>
      <c r="T2007" s="147">
        <f t="shared" si="93"/>
        <v>0</v>
      </c>
      <c r="AR2007" s="148" t="s">
        <v>289</v>
      </c>
      <c r="AT2007" s="148" t="s">
        <v>187</v>
      </c>
      <c r="AU2007" s="148" t="s">
        <v>92</v>
      </c>
      <c r="AY2007" s="17" t="s">
        <v>185</v>
      </c>
      <c r="BE2007" s="149">
        <f t="shared" si="94"/>
        <v>0</v>
      </c>
      <c r="BF2007" s="149">
        <f t="shared" si="95"/>
        <v>0</v>
      </c>
      <c r="BG2007" s="149">
        <f t="shared" si="96"/>
        <v>0</v>
      </c>
      <c r="BH2007" s="149">
        <f t="shared" si="97"/>
        <v>0</v>
      </c>
      <c r="BI2007" s="149">
        <f t="shared" si="98"/>
        <v>0</v>
      </c>
      <c r="BJ2007" s="17" t="s">
        <v>92</v>
      </c>
      <c r="BK2007" s="149">
        <f t="shared" si="99"/>
        <v>0</v>
      </c>
      <c r="BL2007" s="17" t="s">
        <v>289</v>
      </c>
      <c r="BM2007" s="148" t="s">
        <v>3211</v>
      </c>
    </row>
    <row r="2008" spans="2:65" s="1" customFormat="1" ht="44.25" customHeight="1">
      <c r="B2008" s="136"/>
      <c r="C2008" s="137" t="s">
        <v>3212</v>
      </c>
      <c r="D2008" s="137" t="s">
        <v>187</v>
      </c>
      <c r="E2008" s="138" t="s">
        <v>3213</v>
      </c>
      <c r="F2008" s="139" t="s">
        <v>3214</v>
      </c>
      <c r="G2008" s="140" t="s">
        <v>365</v>
      </c>
      <c r="H2008" s="141">
        <v>1</v>
      </c>
      <c r="I2008" s="142"/>
      <c r="J2008" s="143">
        <f t="shared" si="90"/>
        <v>0</v>
      </c>
      <c r="K2008" s="139" t="s">
        <v>1</v>
      </c>
      <c r="L2008" s="32"/>
      <c r="M2008" s="144" t="s">
        <v>1</v>
      </c>
      <c r="N2008" s="145" t="s">
        <v>42</v>
      </c>
      <c r="P2008" s="146">
        <f t="shared" si="91"/>
        <v>0</v>
      </c>
      <c r="Q2008" s="146">
        <v>5.0000000000000002E-5</v>
      </c>
      <c r="R2008" s="146">
        <f t="shared" si="92"/>
        <v>5.0000000000000002E-5</v>
      </c>
      <c r="S2008" s="146">
        <v>0</v>
      </c>
      <c r="T2008" s="147">
        <f t="shared" si="93"/>
        <v>0</v>
      </c>
      <c r="AR2008" s="148" t="s">
        <v>289</v>
      </c>
      <c r="AT2008" s="148" t="s">
        <v>187</v>
      </c>
      <c r="AU2008" s="148" t="s">
        <v>92</v>
      </c>
      <c r="AY2008" s="17" t="s">
        <v>185</v>
      </c>
      <c r="BE2008" s="149">
        <f t="shared" si="94"/>
        <v>0</v>
      </c>
      <c r="BF2008" s="149">
        <f t="shared" si="95"/>
        <v>0</v>
      </c>
      <c r="BG2008" s="149">
        <f t="shared" si="96"/>
        <v>0</v>
      </c>
      <c r="BH2008" s="149">
        <f t="shared" si="97"/>
        <v>0</v>
      </c>
      <c r="BI2008" s="149">
        <f t="shared" si="98"/>
        <v>0</v>
      </c>
      <c r="BJ2008" s="17" t="s">
        <v>92</v>
      </c>
      <c r="BK2008" s="149">
        <f t="shared" si="99"/>
        <v>0</v>
      </c>
      <c r="BL2008" s="17" t="s">
        <v>289</v>
      </c>
      <c r="BM2008" s="148" t="s">
        <v>3215</v>
      </c>
    </row>
    <row r="2009" spans="2:65" s="1" customFormat="1" ht="44.25" customHeight="1">
      <c r="B2009" s="136"/>
      <c r="C2009" s="137" t="s">
        <v>3216</v>
      </c>
      <c r="D2009" s="137" t="s">
        <v>187</v>
      </c>
      <c r="E2009" s="138" t="s">
        <v>3217</v>
      </c>
      <c r="F2009" s="139" t="s">
        <v>3218</v>
      </c>
      <c r="G2009" s="140" t="s">
        <v>365</v>
      </c>
      <c r="H2009" s="141">
        <v>1</v>
      </c>
      <c r="I2009" s="142"/>
      <c r="J2009" s="143">
        <f t="shared" si="90"/>
        <v>0</v>
      </c>
      <c r="K2009" s="139" t="s">
        <v>1</v>
      </c>
      <c r="L2009" s="32"/>
      <c r="M2009" s="144" t="s">
        <v>1</v>
      </c>
      <c r="N2009" s="145" t="s">
        <v>42</v>
      </c>
      <c r="P2009" s="146">
        <f t="shared" si="91"/>
        <v>0</v>
      </c>
      <c r="Q2009" s="146">
        <v>5.0000000000000002E-5</v>
      </c>
      <c r="R2009" s="146">
        <f t="shared" si="92"/>
        <v>5.0000000000000002E-5</v>
      </c>
      <c r="S2009" s="146">
        <v>0</v>
      </c>
      <c r="T2009" s="147">
        <f t="shared" si="93"/>
        <v>0</v>
      </c>
      <c r="AR2009" s="148" t="s">
        <v>289</v>
      </c>
      <c r="AT2009" s="148" t="s">
        <v>187</v>
      </c>
      <c r="AU2009" s="148" t="s">
        <v>92</v>
      </c>
      <c r="AY2009" s="17" t="s">
        <v>185</v>
      </c>
      <c r="BE2009" s="149">
        <f t="shared" si="94"/>
        <v>0</v>
      </c>
      <c r="BF2009" s="149">
        <f t="shared" si="95"/>
        <v>0</v>
      </c>
      <c r="BG2009" s="149">
        <f t="shared" si="96"/>
        <v>0</v>
      </c>
      <c r="BH2009" s="149">
        <f t="shared" si="97"/>
        <v>0</v>
      </c>
      <c r="BI2009" s="149">
        <f t="shared" si="98"/>
        <v>0</v>
      </c>
      <c r="BJ2009" s="17" t="s">
        <v>92</v>
      </c>
      <c r="BK2009" s="149">
        <f t="shared" si="99"/>
        <v>0</v>
      </c>
      <c r="BL2009" s="17" t="s">
        <v>289</v>
      </c>
      <c r="BM2009" s="148" t="s">
        <v>3219</v>
      </c>
    </row>
    <row r="2010" spans="2:65" s="1" customFormat="1" ht="37.9" customHeight="1">
      <c r="B2010" s="136"/>
      <c r="C2010" s="137" t="s">
        <v>3220</v>
      </c>
      <c r="D2010" s="137" t="s">
        <v>187</v>
      </c>
      <c r="E2010" s="138" t="s">
        <v>3221</v>
      </c>
      <c r="F2010" s="139" t="s">
        <v>3222</v>
      </c>
      <c r="G2010" s="140" t="s">
        <v>365</v>
      </c>
      <c r="H2010" s="141">
        <v>1</v>
      </c>
      <c r="I2010" s="142"/>
      <c r="J2010" s="143">
        <f t="shared" si="90"/>
        <v>0</v>
      </c>
      <c r="K2010" s="139" t="s">
        <v>1</v>
      </c>
      <c r="L2010" s="32"/>
      <c r="M2010" s="144" t="s">
        <v>1</v>
      </c>
      <c r="N2010" s="145" t="s">
        <v>42</v>
      </c>
      <c r="P2010" s="146">
        <f t="shared" si="91"/>
        <v>0</v>
      </c>
      <c r="Q2010" s="146">
        <v>5.0000000000000002E-5</v>
      </c>
      <c r="R2010" s="146">
        <f t="shared" si="92"/>
        <v>5.0000000000000002E-5</v>
      </c>
      <c r="S2010" s="146">
        <v>0</v>
      </c>
      <c r="T2010" s="147">
        <f t="shared" si="93"/>
        <v>0</v>
      </c>
      <c r="AR2010" s="148" t="s">
        <v>289</v>
      </c>
      <c r="AT2010" s="148" t="s">
        <v>187</v>
      </c>
      <c r="AU2010" s="148" t="s">
        <v>92</v>
      </c>
      <c r="AY2010" s="17" t="s">
        <v>185</v>
      </c>
      <c r="BE2010" s="149">
        <f t="shared" si="94"/>
        <v>0</v>
      </c>
      <c r="BF2010" s="149">
        <f t="shared" si="95"/>
        <v>0</v>
      </c>
      <c r="BG2010" s="149">
        <f t="shared" si="96"/>
        <v>0</v>
      </c>
      <c r="BH2010" s="149">
        <f t="shared" si="97"/>
        <v>0</v>
      </c>
      <c r="BI2010" s="149">
        <f t="shared" si="98"/>
        <v>0</v>
      </c>
      <c r="BJ2010" s="17" t="s">
        <v>92</v>
      </c>
      <c r="BK2010" s="149">
        <f t="shared" si="99"/>
        <v>0</v>
      </c>
      <c r="BL2010" s="17" t="s">
        <v>289</v>
      </c>
      <c r="BM2010" s="148" t="s">
        <v>3223</v>
      </c>
    </row>
    <row r="2011" spans="2:65" s="1" customFormat="1" ht="37.9" customHeight="1">
      <c r="B2011" s="136"/>
      <c r="C2011" s="137" t="s">
        <v>3224</v>
      </c>
      <c r="D2011" s="137" t="s">
        <v>187</v>
      </c>
      <c r="E2011" s="138" t="s">
        <v>3225</v>
      </c>
      <c r="F2011" s="139" t="s">
        <v>3226</v>
      </c>
      <c r="G2011" s="140" t="s">
        <v>365</v>
      </c>
      <c r="H2011" s="141">
        <v>1</v>
      </c>
      <c r="I2011" s="142"/>
      <c r="J2011" s="143">
        <f t="shared" si="90"/>
        <v>0</v>
      </c>
      <c r="K2011" s="139" t="s">
        <v>1</v>
      </c>
      <c r="L2011" s="32"/>
      <c r="M2011" s="144" t="s">
        <v>1</v>
      </c>
      <c r="N2011" s="145" t="s">
        <v>42</v>
      </c>
      <c r="P2011" s="146">
        <f t="shared" si="91"/>
        <v>0</v>
      </c>
      <c r="Q2011" s="146">
        <v>5.0000000000000002E-5</v>
      </c>
      <c r="R2011" s="146">
        <f t="shared" si="92"/>
        <v>5.0000000000000002E-5</v>
      </c>
      <c r="S2011" s="146">
        <v>0</v>
      </c>
      <c r="T2011" s="147">
        <f t="shared" si="93"/>
        <v>0</v>
      </c>
      <c r="AR2011" s="148" t="s">
        <v>289</v>
      </c>
      <c r="AT2011" s="148" t="s">
        <v>187</v>
      </c>
      <c r="AU2011" s="148" t="s">
        <v>92</v>
      </c>
      <c r="AY2011" s="17" t="s">
        <v>185</v>
      </c>
      <c r="BE2011" s="149">
        <f t="shared" si="94"/>
        <v>0</v>
      </c>
      <c r="BF2011" s="149">
        <f t="shared" si="95"/>
        <v>0</v>
      </c>
      <c r="BG2011" s="149">
        <f t="shared" si="96"/>
        <v>0</v>
      </c>
      <c r="BH2011" s="149">
        <f t="shared" si="97"/>
        <v>0</v>
      </c>
      <c r="BI2011" s="149">
        <f t="shared" si="98"/>
        <v>0</v>
      </c>
      <c r="BJ2011" s="17" t="s">
        <v>92</v>
      </c>
      <c r="BK2011" s="149">
        <f t="shared" si="99"/>
        <v>0</v>
      </c>
      <c r="BL2011" s="17" t="s">
        <v>289</v>
      </c>
      <c r="BM2011" s="148" t="s">
        <v>3227</v>
      </c>
    </row>
    <row r="2012" spans="2:65" s="1" customFormat="1" ht="24.2" customHeight="1">
      <c r="B2012" s="136"/>
      <c r="C2012" s="137" t="s">
        <v>3228</v>
      </c>
      <c r="D2012" s="137" t="s">
        <v>187</v>
      </c>
      <c r="E2012" s="138" t="s">
        <v>3229</v>
      </c>
      <c r="F2012" s="139" t="s">
        <v>3230</v>
      </c>
      <c r="G2012" s="140" t="s">
        <v>1715</v>
      </c>
      <c r="H2012" s="188"/>
      <c r="I2012" s="142"/>
      <c r="J2012" s="143">
        <f t="shared" si="90"/>
        <v>0</v>
      </c>
      <c r="K2012" s="139" t="s">
        <v>198</v>
      </c>
      <c r="L2012" s="32"/>
      <c r="M2012" s="144" t="s">
        <v>1</v>
      </c>
      <c r="N2012" s="145" t="s">
        <v>42</v>
      </c>
      <c r="P2012" s="146">
        <f t="shared" si="91"/>
        <v>0</v>
      </c>
      <c r="Q2012" s="146">
        <v>0</v>
      </c>
      <c r="R2012" s="146">
        <f t="shared" si="92"/>
        <v>0</v>
      </c>
      <c r="S2012" s="146">
        <v>0</v>
      </c>
      <c r="T2012" s="147">
        <f t="shared" si="93"/>
        <v>0</v>
      </c>
      <c r="AR2012" s="148" t="s">
        <v>289</v>
      </c>
      <c r="AT2012" s="148" t="s">
        <v>187</v>
      </c>
      <c r="AU2012" s="148" t="s">
        <v>92</v>
      </c>
      <c r="AY2012" s="17" t="s">
        <v>185</v>
      </c>
      <c r="BE2012" s="149">
        <f t="shared" si="94"/>
        <v>0</v>
      </c>
      <c r="BF2012" s="149">
        <f t="shared" si="95"/>
        <v>0</v>
      </c>
      <c r="BG2012" s="149">
        <f t="shared" si="96"/>
        <v>0</v>
      </c>
      <c r="BH2012" s="149">
        <f t="shared" si="97"/>
        <v>0</v>
      </c>
      <c r="BI2012" s="149">
        <f t="shared" si="98"/>
        <v>0</v>
      </c>
      <c r="BJ2012" s="17" t="s">
        <v>92</v>
      </c>
      <c r="BK2012" s="149">
        <f t="shared" si="99"/>
        <v>0</v>
      </c>
      <c r="BL2012" s="17" t="s">
        <v>289</v>
      </c>
      <c r="BM2012" s="148" t="s">
        <v>3231</v>
      </c>
    </row>
    <row r="2013" spans="2:65" s="11" customFormat="1" ht="22.9" customHeight="1">
      <c r="B2013" s="124"/>
      <c r="D2013" s="125" t="s">
        <v>75</v>
      </c>
      <c r="E2013" s="134" t="s">
        <v>3232</v>
      </c>
      <c r="F2013" s="134" t="s">
        <v>3233</v>
      </c>
      <c r="I2013" s="127"/>
      <c r="J2013" s="135">
        <f>BK2013</f>
        <v>0</v>
      </c>
      <c r="L2013" s="124"/>
      <c r="M2013" s="129"/>
      <c r="P2013" s="130">
        <f>SUM(P2014:P2059)</f>
        <v>0</v>
      </c>
      <c r="R2013" s="130">
        <f>SUM(R2014:R2059)</f>
        <v>8.9653145599999995</v>
      </c>
      <c r="T2013" s="131">
        <f>SUM(T2014:T2059)</f>
        <v>23.162844999999997</v>
      </c>
      <c r="AR2013" s="125" t="s">
        <v>92</v>
      </c>
      <c r="AT2013" s="132" t="s">
        <v>75</v>
      </c>
      <c r="AU2013" s="132" t="s">
        <v>84</v>
      </c>
      <c r="AY2013" s="125" t="s">
        <v>185</v>
      </c>
      <c r="BK2013" s="133">
        <f>SUM(BK2014:BK2059)</f>
        <v>0</v>
      </c>
    </row>
    <row r="2014" spans="2:65" s="1" customFormat="1" ht="16.5" customHeight="1">
      <c r="B2014" s="136"/>
      <c r="C2014" s="137" t="s">
        <v>3234</v>
      </c>
      <c r="D2014" s="137" t="s">
        <v>187</v>
      </c>
      <c r="E2014" s="138" t="s">
        <v>3235</v>
      </c>
      <c r="F2014" s="139" t="s">
        <v>3236</v>
      </c>
      <c r="G2014" s="140" t="s">
        <v>190</v>
      </c>
      <c r="H2014" s="141">
        <v>257.77199999999999</v>
      </c>
      <c r="I2014" s="142"/>
      <c r="J2014" s="143">
        <f>ROUND(I2014*H2014,2)</f>
        <v>0</v>
      </c>
      <c r="K2014" s="139" t="s">
        <v>198</v>
      </c>
      <c r="L2014" s="32"/>
      <c r="M2014" s="144" t="s">
        <v>1</v>
      </c>
      <c r="N2014" s="145" t="s">
        <v>42</v>
      </c>
      <c r="P2014" s="146">
        <f>O2014*H2014</f>
        <v>0</v>
      </c>
      <c r="Q2014" s="146">
        <v>0</v>
      </c>
      <c r="R2014" s="146">
        <f>Q2014*H2014</f>
        <v>0</v>
      </c>
      <c r="S2014" s="146">
        <v>0</v>
      </c>
      <c r="T2014" s="147">
        <f>S2014*H2014</f>
        <v>0</v>
      </c>
      <c r="AR2014" s="148" t="s">
        <v>289</v>
      </c>
      <c r="AT2014" s="148" t="s">
        <v>187</v>
      </c>
      <c r="AU2014" s="148" t="s">
        <v>92</v>
      </c>
      <c r="AY2014" s="17" t="s">
        <v>185</v>
      </c>
      <c r="BE2014" s="149">
        <f>IF(N2014="základní",J2014,0)</f>
        <v>0</v>
      </c>
      <c r="BF2014" s="149">
        <f>IF(N2014="snížená",J2014,0)</f>
        <v>0</v>
      </c>
      <c r="BG2014" s="149">
        <f>IF(N2014="zákl. přenesená",J2014,0)</f>
        <v>0</v>
      </c>
      <c r="BH2014" s="149">
        <f>IF(N2014="sníž. přenesená",J2014,0)</f>
        <v>0</v>
      </c>
      <c r="BI2014" s="149">
        <f>IF(N2014="nulová",J2014,0)</f>
        <v>0</v>
      </c>
      <c r="BJ2014" s="17" t="s">
        <v>92</v>
      </c>
      <c r="BK2014" s="149">
        <f>ROUND(I2014*H2014,2)</f>
        <v>0</v>
      </c>
      <c r="BL2014" s="17" t="s">
        <v>289</v>
      </c>
      <c r="BM2014" s="148" t="s">
        <v>3237</v>
      </c>
    </row>
    <row r="2015" spans="2:65" s="1" customFormat="1" ht="16.5" customHeight="1">
      <c r="B2015" s="136"/>
      <c r="C2015" s="137" t="s">
        <v>3238</v>
      </c>
      <c r="D2015" s="137" t="s">
        <v>187</v>
      </c>
      <c r="E2015" s="138" t="s">
        <v>3239</v>
      </c>
      <c r="F2015" s="139" t="s">
        <v>3240</v>
      </c>
      <c r="G2015" s="140" t="s">
        <v>190</v>
      </c>
      <c r="H2015" s="141">
        <v>257.77199999999999</v>
      </c>
      <c r="I2015" s="142"/>
      <c r="J2015" s="143">
        <f>ROUND(I2015*H2015,2)</f>
        <v>0</v>
      </c>
      <c r="K2015" s="139" t="s">
        <v>198</v>
      </c>
      <c r="L2015" s="32"/>
      <c r="M2015" s="144" t="s">
        <v>1</v>
      </c>
      <c r="N2015" s="145" t="s">
        <v>42</v>
      </c>
      <c r="P2015" s="146">
        <f>O2015*H2015</f>
        <v>0</v>
      </c>
      <c r="Q2015" s="146">
        <v>2.9999999999999997E-4</v>
      </c>
      <c r="R2015" s="146">
        <f>Q2015*H2015</f>
        <v>7.7331599999999986E-2</v>
      </c>
      <c r="S2015" s="146">
        <v>0</v>
      </c>
      <c r="T2015" s="147">
        <f>S2015*H2015</f>
        <v>0</v>
      </c>
      <c r="AR2015" s="148" t="s">
        <v>289</v>
      </c>
      <c r="AT2015" s="148" t="s">
        <v>187</v>
      </c>
      <c r="AU2015" s="148" t="s">
        <v>92</v>
      </c>
      <c r="AY2015" s="17" t="s">
        <v>185</v>
      </c>
      <c r="BE2015" s="149">
        <f>IF(N2015="základní",J2015,0)</f>
        <v>0</v>
      </c>
      <c r="BF2015" s="149">
        <f>IF(N2015="snížená",J2015,0)</f>
        <v>0</v>
      </c>
      <c r="BG2015" s="149">
        <f>IF(N2015="zákl. přenesená",J2015,0)</f>
        <v>0</v>
      </c>
      <c r="BH2015" s="149">
        <f>IF(N2015="sníž. přenesená",J2015,0)</f>
        <v>0</v>
      </c>
      <c r="BI2015" s="149">
        <f>IF(N2015="nulová",J2015,0)</f>
        <v>0</v>
      </c>
      <c r="BJ2015" s="17" t="s">
        <v>92</v>
      </c>
      <c r="BK2015" s="149">
        <f>ROUND(I2015*H2015,2)</f>
        <v>0</v>
      </c>
      <c r="BL2015" s="17" t="s">
        <v>289</v>
      </c>
      <c r="BM2015" s="148" t="s">
        <v>3241</v>
      </c>
    </row>
    <row r="2016" spans="2:65" s="1" customFormat="1" ht="24.2" customHeight="1">
      <c r="B2016" s="136"/>
      <c r="C2016" s="137" t="s">
        <v>3242</v>
      </c>
      <c r="D2016" s="137" t="s">
        <v>187</v>
      </c>
      <c r="E2016" s="138" t="s">
        <v>3243</v>
      </c>
      <c r="F2016" s="139" t="s">
        <v>3244</v>
      </c>
      <c r="G2016" s="140" t="s">
        <v>190</v>
      </c>
      <c r="H2016" s="141">
        <v>278.5</v>
      </c>
      <c r="I2016" s="142"/>
      <c r="J2016" s="143">
        <f>ROUND(I2016*H2016,2)</f>
        <v>0</v>
      </c>
      <c r="K2016" s="139" t="s">
        <v>198</v>
      </c>
      <c r="L2016" s="32"/>
      <c r="M2016" s="144" t="s">
        <v>1</v>
      </c>
      <c r="N2016" s="145" t="s">
        <v>42</v>
      </c>
      <c r="P2016" s="146">
        <f>O2016*H2016</f>
        <v>0</v>
      </c>
      <c r="Q2016" s="146">
        <v>0</v>
      </c>
      <c r="R2016" s="146">
        <f>Q2016*H2016</f>
        <v>0</v>
      </c>
      <c r="S2016" s="146">
        <v>8.3169999999999994E-2</v>
      </c>
      <c r="T2016" s="147">
        <f>S2016*H2016</f>
        <v>23.162844999999997</v>
      </c>
      <c r="AR2016" s="148" t="s">
        <v>289</v>
      </c>
      <c r="AT2016" s="148" t="s">
        <v>187</v>
      </c>
      <c r="AU2016" s="148" t="s">
        <v>92</v>
      </c>
      <c r="AY2016" s="17" t="s">
        <v>185</v>
      </c>
      <c r="BE2016" s="149">
        <f>IF(N2016="základní",J2016,0)</f>
        <v>0</v>
      </c>
      <c r="BF2016" s="149">
        <f>IF(N2016="snížená",J2016,0)</f>
        <v>0</v>
      </c>
      <c r="BG2016" s="149">
        <f>IF(N2016="zákl. přenesená",J2016,0)</f>
        <v>0</v>
      </c>
      <c r="BH2016" s="149">
        <f>IF(N2016="sníž. přenesená",J2016,0)</f>
        <v>0</v>
      </c>
      <c r="BI2016" s="149">
        <f>IF(N2016="nulová",J2016,0)</f>
        <v>0</v>
      </c>
      <c r="BJ2016" s="17" t="s">
        <v>92</v>
      </c>
      <c r="BK2016" s="149">
        <f>ROUND(I2016*H2016,2)</f>
        <v>0</v>
      </c>
      <c r="BL2016" s="17" t="s">
        <v>289</v>
      </c>
      <c r="BM2016" s="148" t="s">
        <v>3245</v>
      </c>
    </row>
    <row r="2017" spans="2:65" s="13" customFormat="1">
      <c r="B2017" s="168"/>
      <c r="D2017" s="151" t="s">
        <v>193</v>
      </c>
      <c r="E2017" s="169" t="s">
        <v>1</v>
      </c>
      <c r="F2017" s="170" t="s">
        <v>421</v>
      </c>
      <c r="H2017" s="169" t="s">
        <v>1</v>
      </c>
      <c r="I2017" s="171"/>
      <c r="L2017" s="168"/>
      <c r="M2017" s="172"/>
      <c r="T2017" s="173"/>
      <c r="AT2017" s="169" t="s">
        <v>193</v>
      </c>
      <c r="AU2017" s="169" t="s">
        <v>92</v>
      </c>
      <c r="AV2017" s="13" t="s">
        <v>84</v>
      </c>
      <c r="AW2017" s="13" t="s">
        <v>32</v>
      </c>
      <c r="AX2017" s="13" t="s">
        <v>76</v>
      </c>
      <c r="AY2017" s="169" t="s">
        <v>185</v>
      </c>
    </row>
    <row r="2018" spans="2:65" s="12" customFormat="1">
      <c r="B2018" s="150"/>
      <c r="D2018" s="151" t="s">
        <v>193</v>
      </c>
      <c r="E2018" s="152" t="s">
        <v>1</v>
      </c>
      <c r="F2018" s="153" t="s">
        <v>3246</v>
      </c>
      <c r="H2018" s="154">
        <v>31.8</v>
      </c>
      <c r="I2018" s="155"/>
      <c r="L2018" s="150"/>
      <c r="M2018" s="156"/>
      <c r="T2018" s="157"/>
      <c r="AT2018" s="152" t="s">
        <v>193</v>
      </c>
      <c r="AU2018" s="152" t="s">
        <v>92</v>
      </c>
      <c r="AV2018" s="12" t="s">
        <v>92</v>
      </c>
      <c r="AW2018" s="12" t="s">
        <v>32</v>
      </c>
      <c r="AX2018" s="12" t="s">
        <v>76</v>
      </c>
      <c r="AY2018" s="152" t="s">
        <v>185</v>
      </c>
    </row>
    <row r="2019" spans="2:65" s="13" customFormat="1">
      <c r="B2019" s="168"/>
      <c r="D2019" s="151" t="s">
        <v>193</v>
      </c>
      <c r="E2019" s="169" t="s">
        <v>1</v>
      </c>
      <c r="F2019" s="170" t="s">
        <v>1086</v>
      </c>
      <c r="H2019" s="169" t="s">
        <v>1</v>
      </c>
      <c r="I2019" s="171"/>
      <c r="L2019" s="168"/>
      <c r="M2019" s="172"/>
      <c r="T2019" s="173"/>
      <c r="AT2019" s="169" t="s">
        <v>193</v>
      </c>
      <c r="AU2019" s="169" t="s">
        <v>92</v>
      </c>
      <c r="AV2019" s="13" t="s">
        <v>84</v>
      </c>
      <c r="AW2019" s="13" t="s">
        <v>32</v>
      </c>
      <c r="AX2019" s="13" t="s">
        <v>76</v>
      </c>
      <c r="AY2019" s="169" t="s">
        <v>185</v>
      </c>
    </row>
    <row r="2020" spans="2:65" s="13" customFormat="1">
      <c r="B2020" s="168"/>
      <c r="D2020" s="151" t="s">
        <v>193</v>
      </c>
      <c r="E2020" s="169" t="s">
        <v>1</v>
      </c>
      <c r="F2020" s="170" t="s">
        <v>309</v>
      </c>
      <c r="H2020" s="169" t="s">
        <v>1</v>
      </c>
      <c r="I2020" s="171"/>
      <c r="L2020" s="168"/>
      <c r="M2020" s="172"/>
      <c r="T2020" s="173"/>
      <c r="AT2020" s="169" t="s">
        <v>193</v>
      </c>
      <c r="AU2020" s="169" t="s">
        <v>92</v>
      </c>
      <c r="AV2020" s="13" t="s">
        <v>84</v>
      </c>
      <c r="AW2020" s="13" t="s">
        <v>32</v>
      </c>
      <c r="AX2020" s="13" t="s">
        <v>76</v>
      </c>
      <c r="AY2020" s="169" t="s">
        <v>185</v>
      </c>
    </row>
    <row r="2021" spans="2:65" s="12" customFormat="1">
      <c r="B2021" s="150"/>
      <c r="D2021" s="151" t="s">
        <v>193</v>
      </c>
      <c r="E2021" s="152" t="s">
        <v>1</v>
      </c>
      <c r="F2021" s="153" t="s">
        <v>3247</v>
      </c>
      <c r="H2021" s="154">
        <v>190.5</v>
      </c>
      <c r="I2021" s="155"/>
      <c r="L2021" s="150"/>
      <c r="M2021" s="156"/>
      <c r="T2021" s="157"/>
      <c r="AT2021" s="152" t="s">
        <v>193</v>
      </c>
      <c r="AU2021" s="152" t="s">
        <v>92</v>
      </c>
      <c r="AV2021" s="12" t="s">
        <v>92</v>
      </c>
      <c r="AW2021" s="12" t="s">
        <v>32</v>
      </c>
      <c r="AX2021" s="12" t="s">
        <v>76</v>
      </c>
      <c r="AY2021" s="152" t="s">
        <v>185</v>
      </c>
    </row>
    <row r="2022" spans="2:65" s="13" customFormat="1">
      <c r="B2022" s="168"/>
      <c r="D2022" s="151" t="s">
        <v>193</v>
      </c>
      <c r="E2022" s="169" t="s">
        <v>1</v>
      </c>
      <c r="F2022" s="170" t="s">
        <v>1079</v>
      </c>
      <c r="H2022" s="169" t="s">
        <v>1</v>
      </c>
      <c r="I2022" s="171"/>
      <c r="L2022" s="168"/>
      <c r="M2022" s="172"/>
      <c r="T2022" s="173"/>
      <c r="AT2022" s="169" t="s">
        <v>193</v>
      </c>
      <c r="AU2022" s="169" t="s">
        <v>92</v>
      </c>
      <c r="AV2022" s="13" t="s">
        <v>84</v>
      </c>
      <c r="AW2022" s="13" t="s">
        <v>32</v>
      </c>
      <c r="AX2022" s="13" t="s">
        <v>76</v>
      </c>
      <c r="AY2022" s="169" t="s">
        <v>185</v>
      </c>
    </row>
    <row r="2023" spans="2:65" s="13" customFormat="1">
      <c r="B2023" s="168"/>
      <c r="D2023" s="151" t="s">
        <v>193</v>
      </c>
      <c r="E2023" s="169" t="s">
        <v>1</v>
      </c>
      <c r="F2023" s="170" t="s">
        <v>383</v>
      </c>
      <c r="H2023" s="169" t="s">
        <v>1</v>
      </c>
      <c r="I2023" s="171"/>
      <c r="L2023" s="168"/>
      <c r="M2023" s="172"/>
      <c r="T2023" s="173"/>
      <c r="AT2023" s="169" t="s">
        <v>193</v>
      </c>
      <c r="AU2023" s="169" t="s">
        <v>92</v>
      </c>
      <c r="AV2023" s="13" t="s">
        <v>84</v>
      </c>
      <c r="AW2023" s="13" t="s">
        <v>32</v>
      </c>
      <c r="AX2023" s="13" t="s">
        <v>76</v>
      </c>
      <c r="AY2023" s="169" t="s">
        <v>185</v>
      </c>
    </row>
    <row r="2024" spans="2:65" s="12" customFormat="1">
      <c r="B2024" s="150"/>
      <c r="D2024" s="151" t="s">
        <v>193</v>
      </c>
      <c r="E2024" s="152" t="s">
        <v>1</v>
      </c>
      <c r="F2024" s="153" t="s">
        <v>2022</v>
      </c>
      <c r="H2024" s="154">
        <v>28</v>
      </c>
      <c r="I2024" s="155"/>
      <c r="L2024" s="150"/>
      <c r="M2024" s="156"/>
      <c r="T2024" s="157"/>
      <c r="AT2024" s="152" t="s">
        <v>193</v>
      </c>
      <c r="AU2024" s="152" t="s">
        <v>92</v>
      </c>
      <c r="AV2024" s="12" t="s">
        <v>92</v>
      </c>
      <c r="AW2024" s="12" t="s">
        <v>32</v>
      </c>
      <c r="AX2024" s="12" t="s">
        <v>76</v>
      </c>
      <c r="AY2024" s="152" t="s">
        <v>185</v>
      </c>
    </row>
    <row r="2025" spans="2:65" s="13" customFormat="1">
      <c r="B2025" s="168"/>
      <c r="D2025" s="151" t="s">
        <v>193</v>
      </c>
      <c r="E2025" s="169" t="s">
        <v>1</v>
      </c>
      <c r="F2025" s="170" t="s">
        <v>385</v>
      </c>
      <c r="H2025" s="169" t="s">
        <v>1</v>
      </c>
      <c r="I2025" s="171"/>
      <c r="L2025" s="168"/>
      <c r="M2025" s="172"/>
      <c r="T2025" s="173"/>
      <c r="AT2025" s="169" t="s">
        <v>193</v>
      </c>
      <c r="AU2025" s="169" t="s">
        <v>92</v>
      </c>
      <c r="AV2025" s="13" t="s">
        <v>84</v>
      </c>
      <c r="AW2025" s="13" t="s">
        <v>32</v>
      </c>
      <c r="AX2025" s="13" t="s">
        <v>76</v>
      </c>
      <c r="AY2025" s="169" t="s">
        <v>185</v>
      </c>
    </row>
    <row r="2026" spans="2:65" s="12" customFormat="1">
      <c r="B2026" s="150"/>
      <c r="D2026" s="151" t="s">
        <v>193</v>
      </c>
      <c r="E2026" s="152" t="s">
        <v>1</v>
      </c>
      <c r="F2026" s="153" t="s">
        <v>2023</v>
      </c>
      <c r="H2026" s="154">
        <v>28.2</v>
      </c>
      <c r="I2026" s="155"/>
      <c r="L2026" s="150"/>
      <c r="M2026" s="156"/>
      <c r="T2026" s="157"/>
      <c r="AT2026" s="152" t="s">
        <v>193</v>
      </c>
      <c r="AU2026" s="152" t="s">
        <v>92</v>
      </c>
      <c r="AV2026" s="12" t="s">
        <v>92</v>
      </c>
      <c r="AW2026" s="12" t="s">
        <v>32</v>
      </c>
      <c r="AX2026" s="12" t="s">
        <v>76</v>
      </c>
      <c r="AY2026" s="152" t="s">
        <v>185</v>
      </c>
    </row>
    <row r="2027" spans="2:65" s="14" customFormat="1">
      <c r="B2027" s="174"/>
      <c r="D2027" s="151" t="s">
        <v>193</v>
      </c>
      <c r="E2027" s="175" t="s">
        <v>1</v>
      </c>
      <c r="F2027" s="176" t="s">
        <v>265</v>
      </c>
      <c r="H2027" s="177">
        <v>278.5</v>
      </c>
      <c r="I2027" s="178"/>
      <c r="L2027" s="174"/>
      <c r="M2027" s="179"/>
      <c r="T2027" s="180"/>
      <c r="AT2027" s="175" t="s">
        <v>193</v>
      </c>
      <c r="AU2027" s="175" t="s">
        <v>92</v>
      </c>
      <c r="AV2027" s="14" t="s">
        <v>191</v>
      </c>
      <c r="AW2027" s="14" t="s">
        <v>32</v>
      </c>
      <c r="AX2027" s="14" t="s">
        <v>84</v>
      </c>
      <c r="AY2027" s="175" t="s">
        <v>185</v>
      </c>
    </row>
    <row r="2028" spans="2:65" s="1" customFormat="1" ht="37.9" customHeight="1">
      <c r="B2028" s="136"/>
      <c r="C2028" s="137" t="s">
        <v>3248</v>
      </c>
      <c r="D2028" s="137" t="s">
        <v>187</v>
      </c>
      <c r="E2028" s="138" t="s">
        <v>3249</v>
      </c>
      <c r="F2028" s="139" t="s">
        <v>3250</v>
      </c>
      <c r="G2028" s="140" t="s">
        <v>190</v>
      </c>
      <c r="H2028" s="141">
        <v>257.77199999999999</v>
      </c>
      <c r="I2028" s="142"/>
      <c r="J2028" s="143">
        <f>ROUND(I2028*H2028,2)</f>
        <v>0</v>
      </c>
      <c r="K2028" s="139" t="s">
        <v>1</v>
      </c>
      <c r="L2028" s="32"/>
      <c r="M2028" s="144" t="s">
        <v>1</v>
      </c>
      <c r="N2028" s="145" t="s">
        <v>42</v>
      </c>
      <c r="P2028" s="146">
        <f>O2028*H2028</f>
        <v>0</v>
      </c>
      <c r="Q2028" s="146">
        <v>9.1299999999999992E-3</v>
      </c>
      <c r="R2028" s="146">
        <f>Q2028*H2028</f>
        <v>2.3534583599999999</v>
      </c>
      <c r="S2028" s="146">
        <v>0</v>
      </c>
      <c r="T2028" s="147">
        <f>S2028*H2028</f>
        <v>0</v>
      </c>
      <c r="AR2028" s="148" t="s">
        <v>289</v>
      </c>
      <c r="AT2028" s="148" t="s">
        <v>187</v>
      </c>
      <c r="AU2028" s="148" t="s">
        <v>92</v>
      </c>
      <c r="AY2028" s="17" t="s">
        <v>185</v>
      </c>
      <c r="BE2028" s="149">
        <f>IF(N2028="základní",J2028,0)</f>
        <v>0</v>
      </c>
      <c r="BF2028" s="149">
        <f>IF(N2028="snížená",J2028,0)</f>
        <v>0</v>
      </c>
      <c r="BG2028" s="149">
        <f>IF(N2028="zákl. přenesená",J2028,0)</f>
        <v>0</v>
      </c>
      <c r="BH2028" s="149">
        <f>IF(N2028="sníž. přenesená",J2028,0)</f>
        <v>0</v>
      </c>
      <c r="BI2028" s="149">
        <f>IF(N2028="nulová",J2028,0)</f>
        <v>0</v>
      </c>
      <c r="BJ2028" s="17" t="s">
        <v>92</v>
      </c>
      <c r="BK2028" s="149">
        <f>ROUND(I2028*H2028,2)</f>
        <v>0</v>
      </c>
      <c r="BL2028" s="17" t="s">
        <v>289</v>
      </c>
      <c r="BM2028" s="148" t="s">
        <v>3251</v>
      </c>
    </row>
    <row r="2029" spans="2:65" s="13" customFormat="1">
      <c r="B2029" s="168"/>
      <c r="D2029" s="151" t="s">
        <v>193</v>
      </c>
      <c r="E2029" s="169" t="s">
        <v>1</v>
      </c>
      <c r="F2029" s="170" t="s">
        <v>249</v>
      </c>
      <c r="H2029" s="169" t="s">
        <v>1</v>
      </c>
      <c r="I2029" s="171"/>
      <c r="L2029" s="168"/>
      <c r="M2029" s="172"/>
      <c r="T2029" s="173"/>
      <c r="AT2029" s="169" t="s">
        <v>193</v>
      </c>
      <c r="AU2029" s="169" t="s">
        <v>92</v>
      </c>
      <c r="AV2029" s="13" t="s">
        <v>84</v>
      </c>
      <c r="AW2029" s="13" t="s">
        <v>32</v>
      </c>
      <c r="AX2029" s="13" t="s">
        <v>76</v>
      </c>
      <c r="AY2029" s="169" t="s">
        <v>185</v>
      </c>
    </row>
    <row r="2030" spans="2:65" s="12" customFormat="1">
      <c r="B2030" s="150"/>
      <c r="D2030" s="151" t="s">
        <v>193</v>
      </c>
      <c r="E2030" s="152" t="s">
        <v>1</v>
      </c>
      <c r="F2030" s="153" t="s">
        <v>3252</v>
      </c>
      <c r="H2030" s="154">
        <v>7.2</v>
      </c>
      <c r="I2030" s="155"/>
      <c r="L2030" s="150"/>
      <c r="M2030" s="156"/>
      <c r="T2030" s="157"/>
      <c r="AT2030" s="152" t="s">
        <v>193</v>
      </c>
      <c r="AU2030" s="152" t="s">
        <v>92</v>
      </c>
      <c r="AV2030" s="12" t="s">
        <v>92</v>
      </c>
      <c r="AW2030" s="12" t="s">
        <v>32</v>
      </c>
      <c r="AX2030" s="12" t="s">
        <v>76</v>
      </c>
      <c r="AY2030" s="152" t="s">
        <v>185</v>
      </c>
    </row>
    <row r="2031" spans="2:65" s="15" customFormat="1">
      <c r="B2031" s="181"/>
      <c r="D2031" s="151" t="s">
        <v>193</v>
      </c>
      <c r="E2031" s="182" t="s">
        <v>1</v>
      </c>
      <c r="F2031" s="183" t="s">
        <v>281</v>
      </c>
      <c r="H2031" s="184">
        <v>7.2</v>
      </c>
      <c r="I2031" s="185"/>
      <c r="L2031" s="181"/>
      <c r="M2031" s="186"/>
      <c r="T2031" s="187"/>
      <c r="AT2031" s="182" t="s">
        <v>193</v>
      </c>
      <c r="AU2031" s="182" t="s">
        <v>92</v>
      </c>
      <c r="AV2031" s="15" t="s">
        <v>111</v>
      </c>
      <c r="AW2031" s="15" t="s">
        <v>32</v>
      </c>
      <c r="AX2031" s="15" t="s">
        <v>76</v>
      </c>
      <c r="AY2031" s="182" t="s">
        <v>185</v>
      </c>
    </row>
    <row r="2032" spans="2:65" s="13" customFormat="1">
      <c r="B2032" s="168"/>
      <c r="D2032" s="151" t="s">
        <v>193</v>
      </c>
      <c r="E2032" s="169" t="s">
        <v>1</v>
      </c>
      <c r="F2032" s="170" t="s">
        <v>251</v>
      </c>
      <c r="H2032" s="169" t="s">
        <v>1</v>
      </c>
      <c r="I2032" s="171"/>
      <c r="L2032" s="168"/>
      <c r="M2032" s="172"/>
      <c r="T2032" s="173"/>
      <c r="AT2032" s="169" t="s">
        <v>193</v>
      </c>
      <c r="AU2032" s="169" t="s">
        <v>92</v>
      </c>
      <c r="AV2032" s="13" t="s">
        <v>84</v>
      </c>
      <c r="AW2032" s="13" t="s">
        <v>32</v>
      </c>
      <c r="AX2032" s="13" t="s">
        <v>76</v>
      </c>
      <c r="AY2032" s="169" t="s">
        <v>185</v>
      </c>
    </row>
    <row r="2033" spans="2:51" s="12" customFormat="1">
      <c r="B2033" s="150"/>
      <c r="D2033" s="151" t="s">
        <v>193</v>
      </c>
      <c r="E2033" s="152" t="s">
        <v>1</v>
      </c>
      <c r="F2033" s="153" t="s">
        <v>252</v>
      </c>
      <c r="H2033" s="154">
        <v>4.4000000000000004</v>
      </c>
      <c r="I2033" s="155"/>
      <c r="L2033" s="150"/>
      <c r="M2033" s="156"/>
      <c r="T2033" s="157"/>
      <c r="AT2033" s="152" t="s">
        <v>193</v>
      </c>
      <c r="AU2033" s="152" t="s">
        <v>92</v>
      </c>
      <c r="AV2033" s="12" t="s">
        <v>92</v>
      </c>
      <c r="AW2033" s="12" t="s">
        <v>32</v>
      </c>
      <c r="AX2033" s="12" t="s">
        <v>76</v>
      </c>
      <c r="AY2033" s="152" t="s">
        <v>185</v>
      </c>
    </row>
    <row r="2034" spans="2:51" s="15" customFormat="1">
      <c r="B2034" s="181"/>
      <c r="D2034" s="151" t="s">
        <v>193</v>
      </c>
      <c r="E2034" s="182" t="s">
        <v>1</v>
      </c>
      <c r="F2034" s="183" t="s">
        <v>281</v>
      </c>
      <c r="H2034" s="184">
        <v>4.4000000000000004</v>
      </c>
      <c r="I2034" s="185"/>
      <c r="L2034" s="181"/>
      <c r="M2034" s="186"/>
      <c r="T2034" s="187"/>
      <c r="AT2034" s="182" t="s">
        <v>193</v>
      </c>
      <c r="AU2034" s="182" t="s">
        <v>92</v>
      </c>
      <c r="AV2034" s="15" t="s">
        <v>111</v>
      </c>
      <c r="AW2034" s="15" t="s">
        <v>32</v>
      </c>
      <c r="AX2034" s="15" t="s">
        <v>76</v>
      </c>
      <c r="AY2034" s="182" t="s">
        <v>185</v>
      </c>
    </row>
    <row r="2035" spans="2:51" s="13" customFormat="1">
      <c r="B2035" s="168"/>
      <c r="D2035" s="151" t="s">
        <v>193</v>
      </c>
      <c r="E2035" s="169" t="s">
        <v>1</v>
      </c>
      <c r="F2035" s="170" t="s">
        <v>889</v>
      </c>
      <c r="H2035" s="169" t="s">
        <v>1</v>
      </c>
      <c r="I2035" s="171"/>
      <c r="L2035" s="168"/>
      <c r="M2035" s="172"/>
      <c r="T2035" s="173"/>
      <c r="AT2035" s="169" t="s">
        <v>193</v>
      </c>
      <c r="AU2035" s="169" t="s">
        <v>92</v>
      </c>
      <c r="AV2035" s="13" t="s">
        <v>84</v>
      </c>
      <c r="AW2035" s="13" t="s">
        <v>32</v>
      </c>
      <c r="AX2035" s="13" t="s">
        <v>76</v>
      </c>
      <c r="AY2035" s="169" t="s">
        <v>185</v>
      </c>
    </row>
    <row r="2036" spans="2:51" s="12" customFormat="1">
      <c r="B2036" s="150"/>
      <c r="D2036" s="151" t="s">
        <v>193</v>
      </c>
      <c r="E2036" s="152" t="s">
        <v>1</v>
      </c>
      <c r="F2036" s="153" t="s">
        <v>3253</v>
      </c>
      <c r="H2036" s="154">
        <v>23.4</v>
      </c>
      <c r="I2036" s="155"/>
      <c r="L2036" s="150"/>
      <c r="M2036" s="156"/>
      <c r="T2036" s="157"/>
      <c r="AT2036" s="152" t="s">
        <v>193</v>
      </c>
      <c r="AU2036" s="152" t="s">
        <v>92</v>
      </c>
      <c r="AV2036" s="12" t="s">
        <v>92</v>
      </c>
      <c r="AW2036" s="12" t="s">
        <v>32</v>
      </c>
      <c r="AX2036" s="12" t="s">
        <v>76</v>
      </c>
      <c r="AY2036" s="152" t="s">
        <v>185</v>
      </c>
    </row>
    <row r="2037" spans="2:51" s="12" customFormat="1">
      <c r="B2037" s="150"/>
      <c r="D2037" s="151" t="s">
        <v>193</v>
      </c>
      <c r="E2037" s="152" t="s">
        <v>1</v>
      </c>
      <c r="F2037" s="153" t="s">
        <v>3254</v>
      </c>
      <c r="H2037" s="154">
        <v>22.9</v>
      </c>
      <c r="I2037" s="155"/>
      <c r="L2037" s="150"/>
      <c r="M2037" s="156"/>
      <c r="T2037" s="157"/>
      <c r="AT2037" s="152" t="s">
        <v>193</v>
      </c>
      <c r="AU2037" s="152" t="s">
        <v>92</v>
      </c>
      <c r="AV2037" s="12" t="s">
        <v>92</v>
      </c>
      <c r="AW2037" s="12" t="s">
        <v>32</v>
      </c>
      <c r="AX2037" s="12" t="s">
        <v>76</v>
      </c>
      <c r="AY2037" s="152" t="s">
        <v>185</v>
      </c>
    </row>
    <row r="2038" spans="2:51" s="15" customFormat="1">
      <c r="B2038" s="181"/>
      <c r="D2038" s="151" t="s">
        <v>193</v>
      </c>
      <c r="E2038" s="182" t="s">
        <v>1</v>
      </c>
      <c r="F2038" s="183" t="s">
        <v>281</v>
      </c>
      <c r="H2038" s="184">
        <v>46.3</v>
      </c>
      <c r="I2038" s="185"/>
      <c r="L2038" s="181"/>
      <c r="M2038" s="186"/>
      <c r="T2038" s="187"/>
      <c r="AT2038" s="182" t="s">
        <v>193</v>
      </c>
      <c r="AU2038" s="182" t="s">
        <v>92</v>
      </c>
      <c r="AV2038" s="15" t="s">
        <v>111</v>
      </c>
      <c r="AW2038" s="15" t="s">
        <v>32</v>
      </c>
      <c r="AX2038" s="15" t="s">
        <v>76</v>
      </c>
      <c r="AY2038" s="182" t="s">
        <v>185</v>
      </c>
    </row>
    <row r="2039" spans="2:51" s="13" customFormat="1">
      <c r="B2039" s="168"/>
      <c r="D2039" s="151" t="s">
        <v>193</v>
      </c>
      <c r="E2039" s="169" t="s">
        <v>1</v>
      </c>
      <c r="F2039" s="170" t="s">
        <v>253</v>
      </c>
      <c r="H2039" s="169" t="s">
        <v>1</v>
      </c>
      <c r="I2039" s="171"/>
      <c r="L2039" s="168"/>
      <c r="M2039" s="172"/>
      <c r="T2039" s="173"/>
      <c r="AT2039" s="169" t="s">
        <v>193</v>
      </c>
      <c r="AU2039" s="169" t="s">
        <v>92</v>
      </c>
      <c r="AV2039" s="13" t="s">
        <v>84</v>
      </c>
      <c r="AW2039" s="13" t="s">
        <v>32</v>
      </c>
      <c r="AX2039" s="13" t="s">
        <v>76</v>
      </c>
      <c r="AY2039" s="169" t="s">
        <v>185</v>
      </c>
    </row>
    <row r="2040" spans="2:51" s="12" customFormat="1">
      <c r="B2040" s="150"/>
      <c r="D2040" s="151" t="s">
        <v>193</v>
      </c>
      <c r="E2040" s="152" t="s">
        <v>1</v>
      </c>
      <c r="F2040" s="153" t="s">
        <v>3255</v>
      </c>
      <c r="H2040" s="154">
        <v>42.9</v>
      </c>
      <c r="I2040" s="155"/>
      <c r="L2040" s="150"/>
      <c r="M2040" s="156"/>
      <c r="T2040" s="157"/>
      <c r="AT2040" s="152" t="s">
        <v>193</v>
      </c>
      <c r="AU2040" s="152" t="s">
        <v>92</v>
      </c>
      <c r="AV2040" s="12" t="s">
        <v>92</v>
      </c>
      <c r="AW2040" s="12" t="s">
        <v>32</v>
      </c>
      <c r="AX2040" s="12" t="s">
        <v>76</v>
      </c>
      <c r="AY2040" s="152" t="s">
        <v>185</v>
      </c>
    </row>
    <row r="2041" spans="2:51" s="12" customFormat="1">
      <c r="B2041" s="150"/>
      <c r="D2041" s="151" t="s">
        <v>193</v>
      </c>
      <c r="E2041" s="152" t="s">
        <v>1</v>
      </c>
      <c r="F2041" s="153" t="s">
        <v>3256</v>
      </c>
      <c r="H2041" s="154">
        <v>7.8380000000000001</v>
      </c>
      <c r="I2041" s="155"/>
      <c r="L2041" s="150"/>
      <c r="M2041" s="156"/>
      <c r="T2041" s="157"/>
      <c r="AT2041" s="152" t="s">
        <v>193</v>
      </c>
      <c r="AU2041" s="152" t="s">
        <v>92</v>
      </c>
      <c r="AV2041" s="12" t="s">
        <v>92</v>
      </c>
      <c r="AW2041" s="12" t="s">
        <v>32</v>
      </c>
      <c r="AX2041" s="12" t="s">
        <v>76</v>
      </c>
      <c r="AY2041" s="152" t="s">
        <v>185</v>
      </c>
    </row>
    <row r="2042" spans="2:51" s="12" customFormat="1">
      <c r="B2042" s="150"/>
      <c r="D2042" s="151" t="s">
        <v>193</v>
      </c>
      <c r="E2042" s="152" t="s">
        <v>1</v>
      </c>
      <c r="F2042" s="153" t="s">
        <v>3257</v>
      </c>
      <c r="H2042" s="154">
        <v>43.2</v>
      </c>
      <c r="I2042" s="155"/>
      <c r="L2042" s="150"/>
      <c r="M2042" s="156"/>
      <c r="T2042" s="157"/>
      <c r="AT2042" s="152" t="s">
        <v>193</v>
      </c>
      <c r="AU2042" s="152" t="s">
        <v>92</v>
      </c>
      <c r="AV2042" s="12" t="s">
        <v>92</v>
      </c>
      <c r="AW2042" s="12" t="s">
        <v>32</v>
      </c>
      <c r="AX2042" s="12" t="s">
        <v>76</v>
      </c>
      <c r="AY2042" s="152" t="s">
        <v>185</v>
      </c>
    </row>
    <row r="2043" spans="2:51" s="12" customFormat="1">
      <c r="B2043" s="150"/>
      <c r="D2043" s="151" t="s">
        <v>193</v>
      </c>
      <c r="E2043" s="152" t="s">
        <v>1</v>
      </c>
      <c r="F2043" s="153" t="s">
        <v>3258</v>
      </c>
      <c r="H2043" s="154">
        <v>19.815999999999999</v>
      </c>
      <c r="I2043" s="155"/>
      <c r="L2043" s="150"/>
      <c r="M2043" s="156"/>
      <c r="T2043" s="157"/>
      <c r="AT2043" s="152" t="s">
        <v>193</v>
      </c>
      <c r="AU2043" s="152" t="s">
        <v>92</v>
      </c>
      <c r="AV2043" s="12" t="s">
        <v>92</v>
      </c>
      <c r="AW2043" s="12" t="s">
        <v>32</v>
      </c>
      <c r="AX2043" s="12" t="s">
        <v>76</v>
      </c>
      <c r="AY2043" s="152" t="s">
        <v>185</v>
      </c>
    </row>
    <row r="2044" spans="2:51" s="15" customFormat="1">
      <c r="B2044" s="181"/>
      <c r="D2044" s="151" t="s">
        <v>193</v>
      </c>
      <c r="E2044" s="182" t="s">
        <v>1</v>
      </c>
      <c r="F2044" s="183" t="s">
        <v>281</v>
      </c>
      <c r="H2044" s="184">
        <v>113.754</v>
      </c>
      <c r="I2044" s="185"/>
      <c r="L2044" s="181"/>
      <c r="M2044" s="186"/>
      <c r="T2044" s="187"/>
      <c r="AT2044" s="182" t="s">
        <v>193</v>
      </c>
      <c r="AU2044" s="182" t="s">
        <v>92</v>
      </c>
      <c r="AV2044" s="15" t="s">
        <v>111</v>
      </c>
      <c r="AW2044" s="15" t="s">
        <v>32</v>
      </c>
      <c r="AX2044" s="15" t="s">
        <v>76</v>
      </c>
      <c r="AY2044" s="182" t="s">
        <v>185</v>
      </c>
    </row>
    <row r="2045" spans="2:51" s="13" customFormat="1">
      <c r="B2045" s="168"/>
      <c r="D2045" s="151" t="s">
        <v>193</v>
      </c>
      <c r="E2045" s="169" t="s">
        <v>1</v>
      </c>
      <c r="F2045" s="170" t="s">
        <v>891</v>
      </c>
      <c r="H2045" s="169" t="s">
        <v>1</v>
      </c>
      <c r="I2045" s="171"/>
      <c r="L2045" s="168"/>
      <c r="M2045" s="172"/>
      <c r="T2045" s="173"/>
      <c r="AT2045" s="169" t="s">
        <v>193</v>
      </c>
      <c r="AU2045" s="169" t="s">
        <v>92</v>
      </c>
      <c r="AV2045" s="13" t="s">
        <v>84</v>
      </c>
      <c r="AW2045" s="13" t="s">
        <v>32</v>
      </c>
      <c r="AX2045" s="13" t="s">
        <v>76</v>
      </c>
      <c r="AY2045" s="169" t="s">
        <v>185</v>
      </c>
    </row>
    <row r="2046" spans="2:51" s="12" customFormat="1">
      <c r="B2046" s="150"/>
      <c r="D2046" s="151" t="s">
        <v>193</v>
      </c>
      <c r="E2046" s="152" t="s">
        <v>1</v>
      </c>
      <c r="F2046" s="153" t="s">
        <v>3259</v>
      </c>
      <c r="H2046" s="154">
        <v>12.118</v>
      </c>
      <c r="I2046" s="155"/>
      <c r="L2046" s="150"/>
      <c r="M2046" s="156"/>
      <c r="T2046" s="157"/>
      <c r="AT2046" s="152" t="s">
        <v>193</v>
      </c>
      <c r="AU2046" s="152" t="s">
        <v>92</v>
      </c>
      <c r="AV2046" s="12" t="s">
        <v>92</v>
      </c>
      <c r="AW2046" s="12" t="s">
        <v>32</v>
      </c>
      <c r="AX2046" s="12" t="s">
        <v>76</v>
      </c>
      <c r="AY2046" s="152" t="s">
        <v>185</v>
      </c>
    </row>
    <row r="2047" spans="2:51" s="12" customFormat="1">
      <c r="B2047" s="150"/>
      <c r="D2047" s="151" t="s">
        <v>193</v>
      </c>
      <c r="E2047" s="152" t="s">
        <v>1</v>
      </c>
      <c r="F2047" s="153" t="s">
        <v>3260</v>
      </c>
      <c r="H2047" s="154">
        <v>21.9</v>
      </c>
      <c r="I2047" s="155"/>
      <c r="L2047" s="150"/>
      <c r="M2047" s="156"/>
      <c r="T2047" s="157"/>
      <c r="AT2047" s="152" t="s">
        <v>193</v>
      </c>
      <c r="AU2047" s="152" t="s">
        <v>92</v>
      </c>
      <c r="AV2047" s="12" t="s">
        <v>92</v>
      </c>
      <c r="AW2047" s="12" t="s">
        <v>32</v>
      </c>
      <c r="AX2047" s="12" t="s">
        <v>76</v>
      </c>
      <c r="AY2047" s="152" t="s">
        <v>185</v>
      </c>
    </row>
    <row r="2048" spans="2:51" s="15" customFormat="1">
      <c r="B2048" s="181"/>
      <c r="D2048" s="151" t="s">
        <v>193</v>
      </c>
      <c r="E2048" s="182" t="s">
        <v>1</v>
      </c>
      <c r="F2048" s="183" t="s">
        <v>281</v>
      </c>
      <c r="H2048" s="184">
        <v>34.018000000000001</v>
      </c>
      <c r="I2048" s="185"/>
      <c r="L2048" s="181"/>
      <c r="M2048" s="186"/>
      <c r="T2048" s="187"/>
      <c r="AT2048" s="182" t="s">
        <v>193</v>
      </c>
      <c r="AU2048" s="182" t="s">
        <v>92</v>
      </c>
      <c r="AV2048" s="15" t="s">
        <v>111</v>
      </c>
      <c r="AW2048" s="15" t="s">
        <v>32</v>
      </c>
      <c r="AX2048" s="15" t="s">
        <v>76</v>
      </c>
      <c r="AY2048" s="182" t="s">
        <v>185</v>
      </c>
    </row>
    <row r="2049" spans="2:65" s="13" customFormat="1">
      <c r="B2049" s="168"/>
      <c r="D2049" s="151" t="s">
        <v>193</v>
      </c>
      <c r="E2049" s="169" t="s">
        <v>1</v>
      </c>
      <c r="F2049" s="170" t="s">
        <v>893</v>
      </c>
      <c r="H2049" s="169" t="s">
        <v>1</v>
      </c>
      <c r="I2049" s="171"/>
      <c r="L2049" s="168"/>
      <c r="M2049" s="172"/>
      <c r="T2049" s="173"/>
      <c r="AT2049" s="169" t="s">
        <v>193</v>
      </c>
      <c r="AU2049" s="169" t="s">
        <v>92</v>
      </c>
      <c r="AV2049" s="13" t="s">
        <v>84</v>
      </c>
      <c r="AW2049" s="13" t="s">
        <v>32</v>
      </c>
      <c r="AX2049" s="13" t="s">
        <v>76</v>
      </c>
      <c r="AY2049" s="169" t="s">
        <v>185</v>
      </c>
    </row>
    <row r="2050" spans="2:65" s="12" customFormat="1">
      <c r="B2050" s="150"/>
      <c r="D2050" s="151" t="s">
        <v>193</v>
      </c>
      <c r="E2050" s="152" t="s">
        <v>1</v>
      </c>
      <c r="F2050" s="153" t="s">
        <v>3261</v>
      </c>
      <c r="H2050" s="154">
        <v>43.4</v>
      </c>
      <c r="I2050" s="155"/>
      <c r="L2050" s="150"/>
      <c r="M2050" s="156"/>
      <c r="T2050" s="157"/>
      <c r="AT2050" s="152" t="s">
        <v>193</v>
      </c>
      <c r="AU2050" s="152" t="s">
        <v>92</v>
      </c>
      <c r="AV2050" s="12" t="s">
        <v>92</v>
      </c>
      <c r="AW2050" s="12" t="s">
        <v>32</v>
      </c>
      <c r="AX2050" s="12" t="s">
        <v>76</v>
      </c>
      <c r="AY2050" s="152" t="s">
        <v>185</v>
      </c>
    </row>
    <row r="2051" spans="2:65" s="15" customFormat="1">
      <c r="B2051" s="181"/>
      <c r="D2051" s="151" t="s">
        <v>193</v>
      </c>
      <c r="E2051" s="182" t="s">
        <v>1</v>
      </c>
      <c r="F2051" s="183" t="s">
        <v>281</v>
      </c>
      <c r="H2051" s="184">
        <v>43.4</v>
      </c>
      <c r="I2051" s="185"/>
      <c r="L2051" s="181"/>
      <c r="M2051" s="186"/>
      <c r="T2051" s="187"/>
      <c r="AT2051" s="182" t="s">
        <v>193</v>
      </c>
      <c r="AU2051" s="182" t="s">
        <v>92</v>
      </c>
      <c r="AV2051" s="15" t="s">
        <v>111</v>
      </c>
      <c r="AW2051" s="15" t="s">
        <v>32</v>
      </c>
      <c r="AX2051" s="15" t="s">
        <v>76</v>
      </c>
      <c r="AY2051" s="182" t="s">
        <v>185</v>
      </c>
    </row>
    <row r="2052" spans="2:65" s="13" customFormat="1">
      <c r="B2052" s="168"/>
      <c r="D2052" s="151" t="s">
        <v>193</v>
      </c>
      <c r="E2052" s="169" t="s">
        <v>1</v>
      </c>
      <c r="F2052" s="170" t="s">
        <v>789</v>
      </c>
      <c r="H2052" s="169" t="s">
        <v>1</v>
      </c>
      <c r="I2052" s="171"/>
      <c r="L2052" s="168"/>
      <c r="M2052" s="172"/>
      <c r="T2052" s="173"/>
      <c r="AT2052" s="169" t="s">
        <v>193</v>
      </c>
      <c r="AU2052" s="169" t="s">
        <v>92</v>
      </c>
      <c r="AV2052" s="13" t="s">
        <v>84</v>
      </c>
      <c r="AW2052" s="13" t="s">
        <v>32</v>
      </c>
      <c r="AX2052" s="13" t="s">
        <v>76</v>
      </c>
      <c r="AY2052" s="169" t="s">
        <v>185</v>
      </c>
    </row>
    <row r="2053" spans="2:65" s="12" customFormat="1">
      <c r="B2053" s="150"/>
      <c r="D2053" s="151" t="s">
        <v>193</v>
      </c>
      <c r="E2053" s="152" t="s">
        <v>1</v>
      </c>
      <c r="F2053" s="153" t="s">
        <v>1741</v>
      </c>
      <c r="H2053" s="154">
        <v>8.6999999999999993</v>
      </c>
      <c r="I2053" s="155"/>
      <c r="L2053" s="150"/>
      <c r="M2053" s="156"/>
      <c r="T2053" s="157"/>
      <c r="AT2053" s="152" t="s">
        <v>193</v>
      </c>
      <c r="AU2053" s="152" t="s">
        <v>92</v>
      </c>
      <c r="AV2053" s="12" t="s">
        <v>92</v>
      </c>
      <c r="AW2053" s="12" t="s">
        <v>32</v>
      </c>
      <c r="AX2053" s="12" t="s">
        <v>76</v>
      </c>
      <c r="AY2053" s="152" t="s">
        <v>185</v>
      </c>
    </row>
    <row r="2054" spans="2:65" s="15" customFormat="1">
      <c r="B2054" s="181"/>
      <c r="D2054" s="151" t="s">
        <v>193</v>
      </c>
      <c r="E2054" s="182" t="s">
        <v>1</v>
      </c>
      <c r="F2054" s="183" t="s">
        <v>281</v>
      </c>
      <c r="H2054" s="184">
        <v>8.6999999999999993</v>
      </c>
      <c r="I2054" s="185"/>
      <c r="L2054" s="181"/>
      <c r="M2054" s="186"/>
      <c r="T2054" s="187"/>
      <c r="AT2054" s="182" t="s">
        <v>193</v>
      </c>
      <c r="AU2054" s="182" t="s">
        <v>92</v>
      </c>
      <c r="AV2054" s="15" t="s">
        <v>111</v>
      </c>
      <c r="AW2054" s="15" t="s">
        <v>32</v>
      </c>
      <c r="AX2054" s="15" t="s">
        <v>76</v>
      </c>
      <c r="AY2054" s="182" t="s">
        <v>185</v>
      </c>
    </row>
    <row r="2055" spans="2:65" s="14" customFormat="1">
      <c r="B2055" s="174"/>
      <c r="D2055" s="151" t="s">
        <v>193</v>
      </c>
      <c r="E2055" s="175" t="s">
        <v>1</v>
      </c>
      <c r="F2055" s="176" t="s">
        <v>265</v>
      </c>
      <c r="H2055" s="177">
        <v>257.77199999999999</v>
      </c>
      <c r="I2055" s="178"/>
      <c r="L2055" s="174"/>
      <c r="M2055" s="179"/>
      <c r="T2055" s="180"/>
      <c r="AT2055" s="175" t="s">
        <v>193</v>
      </c>
      <c r="AU2055" s="175" t="s">
        <v>92</v>
      </c>
      <c r="AV2055" s="14" t="s">
        <v>191</v>
      </c>
      <c r="AW2055" s="14" t="s">
        <v>32</v>
      </c>
      <c r="AX2055" s="14" t="s">
        <v>84</v>
      </c>
      <c r="AY2055" s="175" t="s">
        <v>185</v>
      </c>
    </row>
    <row r="2056" spans="2:65" s="1" customFormat="1" ht="24.2" customHeight="1">
      <c r="B2056" s="136"/>
      <c r="C2056" s="158" t="s">
        <v>3262</v>
      </c>
      <c r="D2056" s="158" t="s">
        <v>231</v>
      </c>
      <c r="E2056" s="159" t="s">
        <v>3263</v>
      </c>
      <c r="F2056" s="160" t="s">
        <v>3264</v>
      </c>
      <c r="G2056" s="161" t="s">
        <v>190</v>
      </c>
      <c r="H2056" s="162">
        <v>296.43799999999999</v>
      </c>
      <c r="I2056" s="163"/>
      <c r="J2056" s="164">
        <f>ROUND(I2056*H2056,2)</f>
        <v>0</v>
      </c>
      <c r="K2056" s="160" t="s">
        <v>1</v>
      </c>
      <c r="L2056" s="165"/>
      <c r="M2056" s="166" t="s">
        <v>1</v>
      </c>
      <c r="N2056" s="167" t="s">
        <v>42</v>
      </c>
      <c r="P2056" s="146">
        <f>O2056*H2056</f>
        <v>0</v>
      </c>
      <c r="Q2056" s="146">
        <v>2.1999999999999999E-2</v>
      </c>
      <c r="R2056" s="146">
        <f>Q2056*H2056</f>
        <v>6.5216359999999991</v>
      </c>
      <c r="S2056" s="146">
        <v>0</v>
      </c>
      <c r="T2056" s="147">
        <f>S2056*H2056</f>
        <v>0</v>
      </c>
      <c r="AR2056" s="148" t="s">
        <v>394</v>
      </c>
      <c r="AT2056" s="148" t="s">
        <v>231</v>
      </c>
      <c r="AU2056" s="148" t="s">
        <v>92</v>
      </c>
      <c r="AY2056" s="17" t="s">
        <v>185</v>
      </c>
      <c r="BE2056" s="149">
        <f>IF(N2056="základní",J2056,0)</f>
        <v>0</v>
      </c>
      <c r="BF2056" s="149">
        <f>IF(N2056="snížená",J2056,0)</f>
        <v>0</v>
      </c>
      <c r="BG2056" s="149">
        <f>IF(N2056="zákl. přenesená",J2056,0)</f>
        <v>0</v>
      </c>
      <c r="BH2056" s="149">
        <f>IF(N2056="sníž. přenesená",J2056,0)</f>
        <v>0</v>
      </c>
      <c r="BI2056" s="149">
        <f>IF(N2056="nulová",J2056,0)</f>
        <v>0</v>
      </c>
      <c r="BJ2056" s="17" t="s">
        <v>92</v>
      </c>
      <c r="BK2056" s="149">
        <f>ROUND(I2056*H2056,2)</f>
        <v>0</v>
      </c>
      <c r="BL2056" s="17" t="s">
        <v>289</v>
      </c>
      <c r="BM2056" s="148" t="s">
        <v>3265</v>
      </c>
    </row>
    <row r="2057" spans="2:65" s="12" customFormat="1">
      <c r="B2057" s="150"/>
      <c r="D2057" s="151" t="s">
        <v>193</v>
      </c>
      <c r="F2057" s="153" t="s">
        <v>3266</v>
      </c>
      <c r="H2057" s="154">
        <v>296.43799999999999</v>
      </c>
      <c r="I2057" s="155"/>
      <c r="L2057" s="150"/>
      <c r="M2057" s="156"/>
      <c r="T2057" s="157"/>
      <c r="AT2057" s="152" t="s">
        <v>193</v>
      </c>
      <c r="AU2057" s="152" t="s">
        <v>92</v>
      </c>
      <c r="AV2057" s="12" t="s">
        <v>92</v>
      </c>
      <c r="AW2057" s="12" t="s">
        <v>3</v>
      </c>
      <c r="AX2057" s="12" t="s">
        <v>84</v>
      </c>
      <c r="AY2057" s="152" t="s">
        <v>185</v>
      </c>
    </row>
    <row r="2058" spans="2:65" s="1" customFormat="1" ht="24.2" customHeight="1">
      <c r="B2058" s="136"/>
      <c r="C2058" s="137" t="s">
        <v>3267</v>
      </c>
      <c r="D2058" s="137" t="s">
        <v>187</v>
      </c>
      <c r="E2058" s="138" t="s">
        <v>3268</v>
      </c>
      <c r="F2058" s="139" t="s">
        <v>3269</v>
      </c>
      <c r="G2058" s="140" t="s">
        <v>190</v>
      </c>
      <c r="H2058" s="141">
        <v>257.77199999999999</v>
      </c>
      <c r="I2058" s="142"/>
      <c r="J2058" s="143">
        <f>ROUND(I2058*H2058,2)</f>
        <v>0</v>
      </c>
      <c r="K2058" s="139" t="s">
        <v>198</v>
      </c>
      <c r="L2058" s="32"/>
      <c r="M2058" s="144" t="s">
        <v>1</v>
      </c>
      <c r="N2058" s="145" t="s">
        <v>42</v>
      </c>
      <c r="P2058" s="146">
        <f>O2058*H2058</f>
        <v>0</v>
      </c>
      <c r="Q2058" s="146">
        <v>5.0000000000000002E-5</v>
      </c>
      <c r="R2058" s="146">
        <f>Q2058*H2058</f>
        <v>1.28886E-2</v>
      </c>
      <c r="S2058" s="146">
        <v>0</v>
      </c>
      <c r="T2058" s="147">
        <f>S2058*H2058</f>
        <v>0</v>
      </c>
      <c r="AR2058" s="148" t="s">
        <v>289</v>
      </c>
      <c r="AT2058" s="148" t="s">
        <v>187</v>
      </c>
      <c r="AU2058" s="148" t="s">
        <v>92</v>
      </c>
      <c r="AY2058" s="17" t="s">
        <v>185</v>
      </c>
      <c r="BE2058" s="149">
        <f>IF(N2058="základní",J2058,0)</f>
        <v>0</v>
      </c>
      <c r="BF2058" s="149">
        <f>IF(N2058="snížená",J2058,0)</f>
        <v>0</v>
      </c>
      <c r="BG2058" s="149">
        <f>IF(N2058="zákl. přenesená",J2058,0)</f>
        <v>0</v>
      </c>
      <c r="BH2058" s="149">
        <f>IF(N2058="sníž. přenesená",J2058,0)</f>
        <v>0</v>
      </c>
      <c r="BI2058" s="149">
        <f>IF(N2058="nulová",J2058,0)</f>
        <v>0</v>
      </c>
      <c r="BJ2058" s="17" t="s">
        <v>92</v>
      </c>
      <c r="BK2058" s="149">
        <f>ROUND(I2058*H2058,2)</f>
        <v>0</v>
      </c>
      <c r="BL2058" s="17" t="s">
        <v>289</v>
      </c>
      <c r="BM2058" s="148" t="s">
        <v>3270</v>
      </c>
    </row>
    <row r="2059" spans="2:65" s="1" customFormat="1" ht="24.2" customHeight="1">
      <c r="B2059" s="136"/>
      <c r="C2059" s="137" t="s">
        <v>3271</v>
      </c>
      <c r="D2059" s="137" t="s">
        <v>187</v>
      </c>
      <c r="E2059" s="138" t="s">
        <v>3272</v>
      </c>
      <c r="F2059" s="139" t="s">
        <v>3273</v>
      </c>
      <c r="G2059" s="140" t="s">
        <v>1715</v>
      </c>
      <c r="H2059" s="188"/>
      <c r="I2059" s="142"/>
      <c r="J2059" s="143">
        <f>ROUND(I2059*H2059,2)</f>
        <v>0</v>
      </c>
      <c r="K2059" s="139" t="s">
        <v>198</v>
      </c>
      <c r="L2059" s="32"/>
      <c r="M2059" s="144" t="s">
        <v>1</v>
      </c>
      <c r="N2059" s="145" t="s">
        <v>42</v>
      </c>
      <c r="P2059" s="146">
        <f>O2059*H2059</f>
        <v>0</v>
      </c>
      <c r="Q2059" s="146">
        <v>0</v>
      </c>
      <c r="R2059" s="146">
        <f>Q2059*H2059</f>
        <v>0</v>
      </c>
      <c r="S2059" s="146">
        <v>0</v>
      </c>
      <c r="T2059" s="147">
        <f>S2059*H2059</f>
        <v>0</v>
      </c>
      <c r="AR2059" s="148" t="s">
        <v>289</v>
      </c>
      <c r="AT2059" s="148" t="s">
        <v>187</v>
      </c>
      <c r="AU2059" s="148" t="s">
        <v>92</v>
      </c>
      <c r="AY2059" s="17" t="s">
        <v>185</v>
      </c>
      <c r="BE2059" s="149">
        <f>IF(N2059="základní",J2059,0)</f>
        <v>0</v>
      </c>
      <c r="BF2059" s="149">
        <f>IF(N2059="snížená",J2059,0)</f>
        <v>0</v>
      </c>
      <c r="BG2059" s="149">
        <f>IF(N2059="zákl. přenesená",J2059,0)</f>
        <v>0</v>
      </c>
      <c r="BH2059" s="149">
        <f>IF(N2059="sníž. přenesená",J2059,0)</f>
        <v>0</v>
      </c>
      <c r="BI2059" s="149">
        <f>IF(N2059="nulová",J2059,0)</f>
        <v>0</v>
      </c>
      <c r="BJ2059" s="17" t="s">
        <v>92</v>
      </c>
      <c r="BK2059" s="149">
        <f>ROUND(I2059*H2059,2)</f>
        <v>0</v>
      </c>
      <c r="BL2059" s="17" t="s">
        <v>289</v>
      </c>
      <c r="BM2059" s="148" t="s">
        <v>3274</v>
      </c>
    </row>
    <row r="2060" spans="2:65" s="11" customFormat="1" ht="22.9" customHeight="1">
      <c r="B2060" s="124"/>
      <c r="D2060" s="125" t="s">
        <v>75</v>
      </c>
      <c r="E2060" s="134" t="s">
        <v>3275</v>
      </c>
      <c r="F2060" s="134" t="s">
        <v>3276</v>
      </c>
      <c r="I2060" s="127"/>
      <c r="J2060" s="135">
        <f>BK2060</f>
        <v>0</v>
      </c>
      <c r="L2060" s="124"/>
      <c r="M2060" s="129"/>
      <c r="P2060" s="130">
        <f>SUM(P2061:P2085)</f>
        <v>0</v>
      </c>
      <c r="R2060" s="130">
        <f>SUM(R2061:R2085)</f>
        <v>4.8828360800000006</v>
      </c>
      <c r="T2060" s="131">
        <f>SUM(T2061:T2085)</f>
        <v>11.5925964</v>
      </c>
      <c r="AR2060" s="125" t="s">
        <v>92</v>
      </c>
      <c r="AT2060" s="132" t="s">
        <v>75</v>
      </c>
      <c r="AU2060" s="132" t="s">
        <v>84</v>
      </c>
      <c r="AY2060" s="125" t="s">
        <v>185</v>
      </c>
      <c r="BK2060" s="133">
        <f>SUM(BK2061:BK2085)</f>
        <v>0</v>
      </c>
    </row>
    <row r="2061" spans="2:65" s="1" customFormat="1" ht="24.2" customHeight="1">
      <c r="B2061" s="136"/>
      <c r="C2061" s="137" t="s">
        <v>3277</v>
      </c>
      <c r="D2061" s="137" t="s">
        <v>187</v>
      </c>
      <c r="E2061" s="138" t="s">
        <v>3278</v>
      </c>
      <c r="F2061" s="139" t="s">
        <v>3279</v>
      </c>
      <c r="G2061" s="140" t="s">
        <v>546</v>
      </c>
      <c r="H2061" s="141">
        <v>153</v>
      </c>
      <c r="I2061" s="142"/>
      <c r="J2061" s="143">
        <f>ROUND(I2061*H2061,2)</f>
        <v>0</v>
      </c>
      <c r="K2061" s="139" t="s">
        <v>198</v>
      </c>
      <c r="L2061" s="32"/>
      <c r="M2061" s="144" t="s">
        <v>1</v>
      </c>
      <c r="N2061" s="145" t="s">
        <v>42</v>
      </c>
      <c r="P2061" s="146">
        <f>O2061*H2061</f>
        <v>0</v>
      </c>
      <c r="Q2061" s="146">
        <v>3.9199999999999999E-3</v>
      </c>
      <c r="R2061" s="146">
        <f>Q2061*H2061</f>
        <v>0.59975999999999996</v>
      </c>
      <c r="S2061" s="146">
        <v>0</v>
      </c>
      <c r="T2061" s="147">
        <f>S2061*H2061</f>
        <v>0</v>
      </c>
      <c r="AR2061" s="148" t="s">
        <v>289</v>
      </c>
      <c r="AT2061" s="148" t="s">
        <v>187</v>
      </c>
      <c r="AU2061" s="148" t="s">
        <v>92</v>
      </c>
      <c r="AY2061" s="17" t="s">
        <v>185</v>
      </c>
      <c r="BE2061" s="149">
        <f>IF(N2061="základní",J2061,0)</f>
        <v>0</v>
      </c>
      <c r="BF2061" s="149">
        <f>IF(N2061="snížená",J2061,0)</f>
        <v>0</v>
      </c>
      <c r="BG2061" s="149">
        <f>IF(N2061="zákl. přenesená",J2061,0)</f>
        <v>0</v>
      </c>
      <c r="BH2061" s="149">
        <f>IF(N2061="sníž. přenesená",J2061,0)</f>
        <v>0</v>
      </c>
      <c r="BI2061" s="149">
        <f>IF(N2061="nulová",J2061,0)</f>
        <v>0</v>
      </c>
      <c r="BJ2061" s="17" t="s">
        <v>92</v>
      </c>
      <c r="BK2061" s="149">
        <f>ROUND(I2061*H2061,2)</f>
        <v>0</v>
      </c>
      <c r="BL2061" s="17" t="s">
        <v>289</v>
      </c>
      <c r="BM2061" s="148" t="s">
        <v>3280</v>
      </c>
    </row>
    <row r="2062" spans="2:65" s="12" customFormat="1">
      <c r="B2062" s="150"/>
      <c r="D2062" s="151" t="s">
        <v>193</v>
      </c>
      <c r="E2062" s="152" t="s">
        <v>1</v>
      </c>
      <c r="F2062" s="153" t="s">
        <v>1058</v>
      </c>
      <c r="H2062" s="154">
        <v>153</v>
      </c>
      <c r="I2062" s="155"/>
      <c r="L2062" s="150"/>
      <c r="M2062" s="156"/>
      <c r="T2062" s="157"/>
      <c r="AT2062" s="152" t="s">
        <v>193</v>
      </c>
      <c r="AU2062" s="152" t="s">
        <v>92</v>
      </c>
      <c r="AV2062" s="12" t="s">
        <v>92</v>
      </c>
      <c r="AW2062" s="12" t="s">
        <v>32</v>
      </c>
      <c r="AX2062" s="12" t="s">
        <v>84</v>
      </c>
      <c r="AY2062" s="152" t="s">
        <v>185</v>
      </c>
    </row>
    <row r="2063" spans="2:65" s="1" customFormat="1" ht="24.2" customHeight="1">
      <c r="B2063" s="136"/>
      <c r="C2063" s="137" t="s">
        <v>3281</v>
      </c>
      <c r="D2063" s="137" t="s">
        <v>187</v>
      </c>
      <c r="E2063" s="138" t="s">
        <v>3282</v>
      </c>
      <c r="F2063" s="139" t="s">
        <v>3283</v>
      </c>
      <c r="G2063" s="140" t="s">
        <v>546</v>
      </c>
      <c r="H2063" s="141">
        <v>153</v>
      </c>
      <c r="I2063" s="142"/>
      <c r="J2063" s="143">
        <f>ROUND(I2063*H2063,2)</f>
        <v>0</v>
      </c>
      <c r="K2063" s="139" t="s">
        <v>198</v>
      </c>
      <c r="L2063" s="32"/>
      <c r="M2063" s="144" t="s">
        <v>1</v>
      </c>
      <c r="N2063" s="145" t="s">
        <v>42</v>
      </c>
      <c r="P2063" s="146">
        <f>O2063*H2063</f>
        <v>0</v>
      </c>
      <c r="Q2063" s="146">
        <v>2.4499999999999999E-3</v>
      </c>
      <c r="R2063" s="146">
        <f>Q2063*H2063</f>
        <v>0.37484999999999996</v>
      </c>
      <c r="S2063" s="146">
        <v>0</v>
      </c>
      <c r="T2063" s="147">
        <f>S2063*H2063</f>
        <v>0</v>
      </c>
      <c r="AR2063" s="148" t="s">
        <v>289</v>
      </c>
      <c r="AT2063" s="148" t="s">
        <v>187</v>
      </c>
      <c r="AU2063" s="148" t="s">
        <v>92</v>
      </c>
      <c r="AY2063" s="17" t="s">
        <v>185</v>
      </c>
      <c r="BE2063" s="149">
        <f>IF(N2063="základní",J2063,0)</f>
        <v>0</v>
      </c>
      <c r="BF2063" s="149">
        <f>IF(N2063="snížená",J2063,0)</f>
        <v>0</v>
      </c>
      <c r="BG2063" s="149">
        <f>IF(N2063="zákl. přenesená",J2063,0)</f>
        <v>0</v>
      </c>
      <c r="BH2063" s="149">
        <f>IF(N2063="sníž. přenesená",J2063,0)</f>
        <v>0</v>
      </c>
      <c r="BI2063" s="149">
        <f>IF(N2063="nulová",J2063,0)</f>
        <v>0</v>
      </c>
      <c r="BJ2063" s="17" t="s">
        <v>92</v>
      </c>
      <c r="BK2063" s="149">
        <f>ROUND(I2063*H2063,2)</f>
        <v>0</v>
      </c>
      <c r="BL2063" s="17" t="s">
        <v>289</v>
      </c>
      <c r="BM2063" s="148" t="s">
        <v>3284</v>
      </c>
    </row>
    <row r="2064" spans="2:65" s="1" customFormat="1" ht="24.2" customHeight="1">
      <c r="B2064" s="136"/>
      <c r="C2064" s="158" t="s">
        <v>3285</v>
      </c>
      <c r="D2064" s="158" t="s">
        <v>231</v>
      </c>
      <c r="E2064" s="159" t="s">
        <v>3286</v>
      </c>
      <c r="F2064" s="160" t="s">
        <v>3287</v>
      </c>
      <c r="G2064" s="161" t="s">
        <v>190</v>
      </c>
      <c r="H2064" s="162">
        <v>36.402999999999999</v>
      </c>
      <c r="I2064" s="163"/>
      <c r="J2064" s="164">
        <f>ROUND(I2064*H2064,2)</f>
        <v>0</v>
      </c>
      <c r="K2064" s="160" t="s">
        <v>1</v>
      </c>
      <c r="L2064" s="165"/>
      <c r="M2064" s="166" t="s">
        <v>1</v>
      </c>
      <c r="N2064" s="167" t="s">
        <v>42</v>
      </c>
      <c r="P2064" s="146">
        <f>O2064*H2064</f>
        <v>0</v>
      </c>
      <c r="Q2064" s="146">
        <v>5.3999999999999999E-2</v>
      </c>
      <c r="R2064" s="146">
        <f>Q2064*H2064</f>
        <v>1.965762</v>
      </c>
      <c r="S2064" s="146">
        <v>0</v>
      </c>
      <c r="T2064" s="147">
        <f>S2064*H2064</f>
        <v>0</v>
      </c>
      <c r="AR2064" s="148" t="s">
        <v>394</v>
      </c>
      <c r="AT2064" s="148" t="s">
        <v>231</v>
      </c>
      <c r="AU2064" s="148" t="s">
        <v>92</v>
      </c>
      <c r="AY2064" s="17" t="s">
        <v>185</v>
      </c>
      <c r="BE2064" s="149">
        <f>IF(N2064="základní",J2064,0)</f>
        <v>0</v>
      </c>
      <c r="BF2064" s="149">
        <f>IF(N2064="snížená",J2064,0)</f>
        <v>0</v>
      </c>
      <c r="BG2064" s="149">
        <f>IF(N2064="zákl. přenesená",J2064,0)</f>
        <v>0</v>
      </c>
      <c r="BH2064" s="149">
        <f>IF(N2064="sníž. přenesená",J2064,0)</f>
        <v>0</v>
      </c>
      <c r="BI2064" s="149">
        <f>IF(N2064="nulová",J2064,0)</f>
        <v>0</v>
      </c>
      <c r="BJ2064" s="17" t="s">
        <v>92</v>
      </c>
      <c r="BK2064" s="149">
        <f>ROUND(I2064*H2064,2)</f>
        <v>0</v>
      </c>
      <c r="BL2064" s="17" t="s">
        <v>289</v>
      </c>
      <c r="BM2064" s="148" t="s">
        <v>3288</v>
      </c>
    </row>
    <row r="2065" spans="2:65" s="12" customFormat="1">
      <c r="B2065" s="150"/>
      <c r="D2065" s="151" t="s">
        <v>193</v>
      </c>
      <c r="F2065" s="153" t="s">
        <v>3289</v>
      </c>
      <c r="H2065" s="154">
        <v>36.402999999999999</v>
      </c>
      <c r="I2065" s="155"/>
      <c r="L2065" s="150"/>
      <c r="M2065" s="156"/>
      <c r="T2065" s="157"/>
      <c r="AT2065" s="152" t="s">
        <v>193</v>
      </c>
      <c r="AU2065" s="152" t="s">
        <v>92</v>
      </c>
      <c r="AV2065" s="12" t="s">
        <v>92</v>
      </c>
      <c r="AW2065" s="12" t="s">
        <v>3</v>
      </c>
      <c r="AX2065" s="12" t="s">
        <v>84</v>
      </c>
      <c r="AY2065" s="152" t="s">
        <v>185</v>
      </c>
    </row>
    <row r="2066" spans="2:65" s="1" customFormat="1" ht="33" customHeight="1">
      <c r="B2066" s="136"/>
      <c r="C2066" s="137" t="s">
        <v>3290</v>
      </c>
      <c r="D2066" s="137" t="s">
        <v>187</v>
      </c>
      <c r="E2066" s="138" t="s">
        <v>3291</v>
      </c>
      <c r="F2066" s="139" t="s">
        <v>3292</v>
      </c>
      <c r="G2066" s="140" t="s">
        <v>190</v>
      </c>
      <c r="H2066" s="141">
        <v>48.96</v>
      </c>
      <c r="I2066" s="142"/>
      <c r="J2066" s="143">
        <f>ROUND(I2066*H2066,2)</f>
        <v>0</v>
      </c>
      <c r="K2066" s="139" t="s">
        <v>198</v>
      </c>
      <c r="L2066" s="32"/>
      <c r="M2066" s="144" t="s">
        <v>1</v>
      </c>
      <c r="N2066" s="145" t="s">
        <v>42</v>
      </c>
      <c r="P2066" s="146">
        <f>O2066*H2066</f>
        <v>0</v>
      </c>
      <c r="Q2066" s="146">
        <v>0</v>
      </c>
      <c r="R2066" s="146">
        <f>Q2066*H2066</f>
        <v>0</v>
      </c>
      <c r="S2066" s="146">
        <v>0.123</v>
      </c>
      <c r="T2066" s="147">
        <f>S2066*H2066</f>
        <v>6.0220799999999999</v>
      </c>
      <c r="AR2066" s="148" t="s">
        <v>289</v>
      </c>
      <c r="AT2066" s="148" t="s">
        <v>187</v>
      </c>
      <c r="AU2066" s="148" t="s">
        <v>92</v>
      </c>
      <c r="AY2066" s="17" t="s">
        <v>185</v>
      </c>
      <c r="BE2066" s="149">
        <f>IF(N2066="základní",J2066,0)</f>
        <v>0</v>
      </c>
      <c r="BF2066" s="149">
        <f>IF(N2066="snížená",J2066,0)</f>
        <v>0</v>
      </c>
      <c r="BG2066" s="149">
        <f>IF(N2066="zákl. přenesená",J2066,0)</f>
        <v>0</v>
      </c>
      <c r="BH2066" s="149">
        <f>IF(N2066="sníž. přenesená",J2066,0)</f>
        <v>0</v>
      </c>
      <c r="BI2066" s="149">
        <f>IF(N2066="nulová",J2066,0)</f>
        <v>0</v>
      </c>
      <c r="BJ2066" s="17" t="s">
        <v>92</v>
      </c>
      <c r="BK2066" s="149">
        <f>ROUND(I2066*H2066,2)</f>
        <v>0</v>
      </c>
      <c r="BL2066" s="17" t="s">
        <v>289</v>
      </c>
      <c r="BM2066" s="148" t="s">
        <v>3293</v>
      </c>
    </row>
    <row r="2067" spans="2:65" s="12" customFormat="1">
      <c r="B2067" s="150"/>
      <c r="D2067" s="151" t="s">
        <v>193</v>
      </c>
      <c r="E2067" s="152" t="s">
        <v>1</v>
      </c>
      <c r="F2067" s="153" t="s">
        <v>3294</v>
      </c>
      <c r="H2067" s="154">
        <v>8.64</v>
      </c>
      <c r="I2067" s="155"/>
      <c r="L2067" s="150"/>
      <c r="M2067" s="156"/>
      <c r="T2067" s="157"/>
      <c r="AT2067" s="152" t="s">
        <v>193</v>
      </c>
      <c r="AU2067" s="152" t="s">
        <v>92</v>
      </c>
      <c r="AV2067" s="12" t="s">
        <v>92</v>
      </c>
      <c r="AW2067" s="12" t="s">
        <v>32</v>
      </c>
      <c r="AX2067" s="12" t="s">
        <v>76</v>
      </c>
      <c r="AY2067" s="152" t="s">
        <v>185</v>
      </c>
    </row>
    <row r="2068" spans="2:65" s="12" customFormat="1">
      <c r="B2068" s="150"/>
      <c r="D2068" s="151" t="s">
        <v>193</v>
      </c>
      <c r="E2068" s="152" t="s">
        <v>1</v>
      </c>
      <c r="F2068" s="153" t="s">
        <v>3295</v>
      </c>
      <c r="H2068" s="154">
        <v>8.0640000000000001</v>
      </c>
      <c r="I2068" s="155"/>
      <c r="L2068" s="150"/>
      <c r="M2068" s="156"/>
      <c r="T2068" s="157"/>
      <c r="AT2068" s="152" t="s">
        <v>193</v>
      </c>
      <c r="AU2068" s="152" t="s">
        <v>92</v>
      </c>
      <c r="AV2068" s="12" t="s">
        <v>92</v>
      </c>
      <c r="AW2068" s="12" t="s">
        <v>32</v>
      </c>
      <c r="AX2068" s="12" t="s">
        <v>76</v>
      </c>
      <c r="AY2068" s="152" t="s">
        <v>185</v>
      </c>
    </row>
    <row r="2069" spans="2:65" s="12" customFormat="1">
      <c r="B2069" s="150"/>
      <c r="D2069" s="151" t="s">
        <v>193</v>
      </c>
      <c r="E2069" s="152" t="s">
        <v>1</v>
      </c>
      <c r="F2069" s="153" t="s">
        <v>3294</v>
      </c>
      <c r="H2069" s="154">
        <v>8.64</v>
      </c>
      <c r="I2069" s="155"/>
      <c r="L2069" s="150"/>
      <c r="M2069" s="156"/>
      <c r="T2069" s="157"/>
      <c r="AT2069" s="152" t="s">
        <v>193</v>
      </c>
      <c r="AU2069" s="152" t="s">
        <v>92</v>
      </c>
      <c r="AV2069" s="12" t="s">
        <v>92</v>
      </c>
      <c r="AW2069" s="12" t="s">
        <v>32</v>
      </c>
      <c r="AX2069" s="12" t="s">
        <v>76</v>
      </c>
      <c r="AY2069" s="152" t="s">
        <v>185</v>
      </c>
    </row>
    <row r="2070" spans="2:65" s="12" customFormat="1">
      <c r="B2070" s="150"/>
      <c r="D2070" s="151" t="s">
        <v>193</v>
      </c>
      <c r="E2070" s="152" t="s">
        <v>1</v>
      </c>
      <c r="F2070" s="153" t="s">
        <v>3295</v>
      </c>
      <c r="H2070" s="154">
        <v>8.0640000000000001</v>
      </c>
      <c r="I2070" s="155"/>
      <c r="L2070" s="150"/>
      <c r="M2070" s="156"/>
      <c r="T2070" s="157"/>
      <c r="AT2070" s="152" t="s">
        <v>193</v>
      </c>
      <c r="AU2070" s="152" t="s">
        <v>92</v>
      </c>
      <c r="AV2070" s="12" t="s">
        <v>92</v>
      </c>
      <c r="AW2070" s="12" t="s">
        <v>32</v>
      </c>
      <c r="AX2070" s="12" t="s">
        <v>76</v>
      </c>
      <c r="AY2070" s="152" t="s">
        <v>185</v>
      </c>
    </row>
    <row r="2071" spans="2:65" s="12" customFormat="1">
      <c r="B2071" s="150"/>
      <c r="D2071" s="151" t="s">
        <v>193</v>
      </c>
      <c r="E2071" s="152" t="s">
        <v>1</v>
      </c>
      <c r="F2071" s="153" t="s">
        <v>3294</v>
      </c>
      <c r="H2071" s="154">
        <v>8.64</v>
      </c>
      <c r="I2071" s="155"/>
      <c r="L2071" s="150"/>
      <c r="M2071" s="156"/>
      <c r="T2071" s="157"/>
      <c r="AT2071" s="152" t="s">
        <v>193</v>
      </c>
      <c r="AU2071" s="152" t="s">
        <v>92</v>
      </c>
      <c r="AV2071" s="12" t="s">
        <v>92</v>
      </c>
      <c r="AW2071" s="12" t="s">
        <v>32</v>
      </c>
      <c r="AX2071" s="12" t="s">
        <v>76</v>
      </c>
      <c r="AY2071" s="152" t="s">
        <v>185</v>
      </c>
    </row>
    <row r="2072" spans="2:65" s="12" customFormat="1">
      <c r="B2072" s="150"/>
      <c r="D2072" s="151" t="s">
        <v>193</v>
      </c>
      <c r="E2072" s="152" t="s">
        <v>1</v>
      </c>
      <c r="F2072" s="153" t="s">
        <v>3296</v>
      </c>
      <c r="H2072" s="154">
        <v>6.9119999999999999</v>
      </c>
      <c r="I2072" s="155"/>
      <c r="L2072" s="150"/>
      <c r="M2072" s="156"/>
      <c r="T2072" s="157"/>
      <c r="AT2072" s="152" t="s">
        <v>193</v>
      </c>
      <c r="AU2072" s="152" t="s">
        <v>92</v>
      </c>
      <c r="AV2072" s="12" t="s">
        <v>92</v>
      </c>
      <c r="AW2072" s="12" t="s">
        <v>32</v>
      </c>
      <c r="AX2072" s="12" t="s">
        <v>76</v>
      </c>
      <c r="AY2072" s="152" t="s">
        <v>185</v>
      </c>
    </row>
    <row r="2073" spans="2:65" s="14" customFormat="1">
      <c r="B2073" s="174"/>
      <c r="D2073" s="151" t="s">
        <v>193</v>
      </c>
      <c r="E2073" s="175" t="s">
        <v>1</v>
      </c>
      <c r="F2073" s="176" t="s">
        <v>265</v>
      </c>
      <c r="H2073" s="177">
        <v>48.96</v>
      </c>
      <c r="I2073" s="178"/>
      <c r="L2073" s="174"/>
      <c r="M2073" s="179"/>
      <c r="T2073" s="180"/>
      <c r="AT2073" s="175" t="s">
        <v>193</v>
      </c>
      <c r="AU2073" s="175" t="s">
        <v>92</v>
      </c>
      <c r="AV2073" s="14" t="s">
        <v>191</v>
      </c>
      <c r="AW2073" s="14" t="s">
        <v>32</v>
      </c>
      <c r="AX2073" s="14" t="s">
        <v>84</v>
      </c>
      <c r="AY2073" s="175" t="s">
        <v>185</v>
      </c>
    </row>
    <row r="2074" spans="2:65" s="1" customFormat="1" ht="37.9" customHeight="1">
      <c r="B2074" s="136"/>
      <c r="C2074" s="137" t="s">
        <v>3297</v>
      </c>
      <c r="D2074" s="137" t="s">
        <v>187</v>
      </c>
      <c r="E2074" s="138" t="s">
        <v>3298</v>
      </c>
      <c r="F2074" s="139" t="s">
        <v>3299</v>
      </c>
      <c r="G2074" s="140" t="s">
        <v>190</v>
      </c>
      <c r="H2074" s="141">
        <v>23.846</v>
      </c>
      <c r="I2074" s="142"/>
      <c r="J2074" s="143">
        <f>ROUND(I2074*H2074,2)</f>
        <v>0</v>
      </c>
      <c r="K2074" s="139" t="s">
        <v>198</v>
      </c>
      <c r="L2074" s="32"/>
      <c r="M2074" s="144" t="s">
        <v>1</v>
      </c>
      <c r="N2074" s="145" t="s">
        <v>42</v>
      </c>
      <c r="P2074" s="146">
        <f>O2074*H2074</f>
        <v>0</v>
      </c>
      <c r="Q2074" s="146">
        <v>0</v>
      </c>
      <c r="R2074" s="146">
        <f>Q2074*H2074</f>
        <v>0</v>
      </c>
      <c r="S2074" s="146">
        <v>0.153</v>
      </c>
      <c r="T2074" s="147">
        <f>S2074*H2074</f>
        <v>3.6484380000000001</v>
      </c>
      <c r="AR2074" s="148" t="s">
        <v>289</v>
      </c>
      <c r="AT2074" s="148" t="s">
        <v>187</v>
      </c>
      <c r="AU2074" s="148" t="s">
        <v>92</v>
      </c>
      <c r="AY2074" s="17" t="s">
        <v>185</v>
      </c>
      <c r="BE2074" s="149">
        <f>IF(N2074="základní",J2074,0)</f>
        <v>0</v>
      </c>
      <c r="BF2074" s="149">
        <f>IF(N2074="snížená",J2074,0)</f>
        <v>0</v>
      </c>
      <c r="BG2074" s="149">
        <f>IF(N2074="zákl. přenesená",J2074,0)</f>
        <v>0</v>
      </c>
      <c r="BH2074" s="149">
        <f>IF(N2074="sníž. přenesená",J2074,0)</f>
        <v>0</v>
      </c>
      <c r="BI2074" s="149">
        <f>IF(N2074="nulová",J2074,0)</f>
        <v>0</v>
      </c>
      <c r="BJ2074" s="17" t="s">
        <v>92</v>
      </c>
      <c r="BK2074" s="149">
        <f>ROUND(I2074*H2074,2)</f>
        <v>0</v>
      </c>
      <c r="BL2074" s="17" t="s">
        <v>289</v>
      </c>
      <c r="BM2074" s="148" t="s">
        <v>3300</v>
      </c>
    </row>
    <row r="2075" spans="2:65" s="12" customFormat="1">
      <c r="B2075" s="150"/>
      <c r="D2075" s="151" t="s">
        <v>193</v>
      </c>
      <c r="E2075" s="152" t="s">
        <v>1</v>
      </c>
      <c r="F2075" s="153" t="s">
        <v>3301</v>
      </c>
      <c r="H2075" s="154">
        <v>23.846</v>
      </c>
      <c r="I2075" s="155"/>
      <c r="L2075" s="150"/>
      <c r="M2075" s="156"/>
      <c r="T2075" s="157"/>
      <c r="AT2075" s="152" t="s">
        <v>193</v>
      </c>
      <c r="AU2075" s="152" t="s">
        <v>92</v>
      </c>
      <c r="AV2075" s="12" t="s">
        <v>92</v>
      </c>
      <c r="AW2075" s="12" t="s">
        <v>32</v>
      </c>
      <c r="AX2075" s="12" t="s">
        <v>84</v>
      </c>
      <c r="AY2075" s="152" t="s">
        <v>185</v>
      </c>
    </row>
    <row r="2076" spans="2:65" s="1" customFormat="1" ht="37.9" customHeight="1">
      <c r="B2076" s="136"/>
      <c r="C2076" s="137" t="s">
        <v>3302</v>
      </c>
      <c r="D2076" s="137" t="s">
        <v>187</v>
      </c>
      <c r="E2076" s="138" t="s">
        <v>3303</v>
      </c>
      <c r="F2076" s="139" t="s">
        <v>3304</v>
      </c>
      <c r="G2076" s="140" t="s">
        <v>190</v>
      </c>
      <c r="H2076" s="141">
        <v>72.805999999999997</v>
      </c>
      <c r="I2076" s="142"/>
      <c r="J2076" s="143">
        <f>ROUND(I2076*H2076,2)</f>
        <v>0</v>
      </c>
      <c r="K2076" s="139" t="s">
        <v>1</v>
      </c>
      <c r="L2076" s="32"/>
      <c r="M2076" s="144" t="s">
        <v>1</v>
      </c>
      <c r="N2076" s="145" t="s">
        <v>42</v>
      </c>
      <c r="P2076" s="146">
        <f>O2076*H2076</f>
        <v>0</v>
      </c>
      <c r="Q2076" s="146">
        <v>2.64E-2</v>
      </c>
      <c r="R2076" s="146">
        <f>Q2076*H2076</f>
        <v>1.9220784</v>
      </c>
      <c r="S2076" s="146">
        <v>2.64E-2</v>
      </c>
      <c r="T2076" s="147">
        <f>S2076*H2076</f>
        <v>1.9220784</v>
      </c>
      <c r="AR2076" s="148" t="s">
        <v>289</v>
      </c>
      <c r="AT2076" s="148" t="s">
        <v>187</v>
      </c>
      <c r="AU2076" s="148" t="s">
        <v>92</v>
      </c>
      <c r="AY2076" s="17" t="s">
        <v>185</v>
      </c>
      <c r="BE2076" s="149">
        <f>IF(N2076="základní",J2076,0)</f>
        <v>0</v>
      </c>
      <c r="BF2076" s="149">
        <f>IF(N2076="snížená",J2076,0)</f>
        <v>0</v>
      </c>
      <c r="BG2076" s="149">
        <f>IF(N2076="zákl. přenesená",J2076,0)</f>
        <v>0</v>
      </c>
      <c r="BH2076" s="149">
        <f>IF(N2076="sníž. přenesená",J2076,0)</f>
        <v>0</v>
      </c>
      <c r="BI2076" s="149">
        <f>IF(N2076="nulová",J2076,0)</f>
        <v>0</v>
      </c>
      <c r="BJ2076" s="17" t="s">
        <v>92</v>
      </c>
      <c r="BK2076" s="149">
        <f>ROUND(I2076*H2076,2)</f>
        <v>0</v>
      </c>
      <c r="BL2076" s="17" t="s">
        <v>289</v>
      </c>
      <c r="BM2076" s="148" t="s">
        <v>3305</v>
      </c>
    </row>
    <row r="2077" spans="2:65" s="12" customFormat="1">
      <c r="B2077" s="150"/>
      <c r="D2077" s="151" t="s">
        <v>193</v>
      </c>
      <c r="E2077" s="152" t="s">
        <v>1</v>
      </c>
      <c r="F2077" s="153" t="s">
        <v>3306</v>
      </c>
      <c r="H2077" s="154">
        <v>12.771000000000001</v>
      </c>
      <c r="I2077" s="155"/>
      <c r="L2077" s="150"/>
      <c r="M2077" s="156"/>
      <c r="T2077" s="157"/>
      <c r="AT2077" s="152" t="s">
        <v>193</v>
      </c>
      <c r="AU2077" s="152" t="s">
        <v>92</v>
      </c>
      <c r="AV2077" s="12" t="s">
        <v>92</v>
      </c>
      <c r="AW2077" s="12" t="s">
        <v>32</v>
      </c>
      <c r="AX2077" s="12" t="s">
        <v>76</v>
      </c>
      <c r="AY2077" s="152" t="s">
        <v>185</v>
      </c>
    </row>
    <row r="2078" spans="2:65" s="12" customFormat="1">
      <c r="B2078" s="150"/>
      <c r="D2078" s="151" t="s">
        <v>193</v>
      </c>
      <c r="E2078" s="152" t="s">
        <v>1</v>
      </c>
      <c r="F2078" s="153" t="s">
        <v>3307</v>
      </c>
      <c r="H2078" s="154">
        <v>11.894</v>
      </c>
      <c r="I2078" s="155"/>
      <c r="L2078" s="150"/>
      <c r="M2078" s="156"/>
      <c r="T2078" s="157"/>
      <c r="AT2078" s="152" t="s">
        <v>193</v>
      </c>
      <c r="AU2078" s="152" t="s">
        <v>92</v>
      </c>
      <c r="AV2078" s="12" t="s">
        <v>92</v>
      </c>
      <c r="AW2078" s="12" t="s">
        <v>32</v>
      </c>
      <c r="AX2078" s="12" t="s">
        <v>76</v>
      </c>
      <c r="AY2078" s="152" t="s">
        <v>185</v>
      </c>
    </row>
    <row r="2079" spans="2:65" s="12" customFormat="1">
      <c r="B2079" s="150"/>
      <c r="D2079" s="151" t="s">
        <v>193</v>
      </c>
      <c r="E2079" s="152" t="s">
        <v>1</v>
      </c>
      <c r="F2079" s="153" t="s">
        <v>3308</v>
      </c>
      <c r="H2079" s="154">
        <v>12.906000000000001</v>
      </c>
      <c r="I2079" s="155"/>
      <c r="L2079" s="150"/>
      <c r="M2079" s="156"/>
      <c r="T2079" s="157"/>
      <c r="AT2079" s="152" t="s">
        <v>193</v>
      </c>
      <c r="AU2079" s="152" t="s">
        <v>92</v>
      </c>
      <c r="AV2079" s="12" t="s">
        <v>92</v>
      </c>
      <c r="AW2079" s="12" t="s">
        <v>32</v>
      </c>
      <c r="AX2079" s="12" t="s">
        <v>76</v>
      </c>
      <c r="AY2079" s="152" t="s">
        <v>185</v>
      </c>
    </row>
    <row r="2080" spans="2:65" s="12" customFormat="1">
      <c r="B2080" s="150"/>
      <c r="D2080" s="151" t="s">
        <v>193</v>
      </c>
      <c r="E2080" s="152" t="s">
        <v>1</v>
      </c>
      <c r="F2080" s="153" t="s">
        <v>3309</v>
      </c>
      <c r="H2080" s="154">
        <v>11.945</v>
      </c>
      <c r="I2080" s="155"/>
      <c r="L2080" s="150"/>
      <c r="M2080" s="156"/>
      <c r="T2080" s="157"/>
      <c r="AT2080" s="152" t="s">
        <v>193</v>
      </c>
      <c r="AU2080" s="152" t="s">
        <v>92</v>
      </c>
      <c r="AV2080" s="12" t="s">
        <v>92</v>
      </c>
      <c r="AW2080" s="12" t="s">
        <v>32</v>
      </c>
      <c r="AX2080" s="12" t="s">
        <v>76</v>
      </c>
      <c r="AY2080" s="152" t="s">
        <v>185</v>
      </c>
    </row>
    <row r="2081" spans="2:65" s="12" customFormat="1">
      <c r="B2081" s="150"/>
      <c r="D2081" s="151" t="s">
        <v>193</v>
      </c>
      <c r="E2081" s="152" t="s">
        <v>1</v>
      </c>
      <c r="F2081" s="153" t="s">
        <v>3310</v>
      </c>
      <c r="H2081" s="154">
        <v>12.879</v>
      </c>
      <c r="I2081" s="155"/>
      <c r="L2081" s="150"/>
      <c r="M2081" s="156"/>
      <c r="T2081" s="157"/>
      <c r="AT2081" s="152" t="s">
        <v>193</v>
      </c>
      <c r="AU2081" s="152" t="s">
        <v>92</v>
      </c>
      <c r="AV2081" s="12" t="s">
        <v>92</v>
      </c>
      <c r="AW2081" s="12" t="s">
        <v>32</v>
      </c>
      <c r="AX2081" s="12" t="s">
        <v>76</v>
      </c>
      <c r="AY2081" s="152" t="s">
        <v>185</v>
      </c>
    </row>
    <row r="2082" spans="2:65" s="12" customFormat="1">
      <c r="B2082" s="150"/>
      <c r="D2082" s="151" t="s">
        <v>193</v>
      </c>
      <c r="E2082" s="152" t="s">
        <v>1</v>
      </c>
      <c r="F2082" s="153" t="s">
        <v>3311</v>
      </c>
      <c r="H2082" s="154">
        <v>10.411</v>
      </c>
      <c r="I2082" s="155"/>
      <c r="L2082" s="150"/>
      <c r="M2082" s="156"/>
      <c r="T2082" s="157"/>
      <c r="AT2082" s="152" t="s">
        <v>193</v>
      </c>
      <c r="AU2082" s="152" t="s">
        <v>92</v>
      </c>
      <c r="AV2082" s="12" t="s">
        <v>92</v>
      </c>
      <c r="AW2082" s="12" t="s">
        <v>32</v>
      </c>
      <c r="AX2082" s="12" t="s">
        <v>76</v>
      </c>
      <c r="AY2082" s="152" t="s">
        <v>185</v>
      </c>
    </row>
    <row r="2083" spans="2:65" s="14" customFormat="1">
      <c r="B2083" s="174"/>
      <c r="D2083" s="151" t="s">
        <v>193</v>
      </c>
      <c r="E2083" s="175" t="s">
        <v>1</v>
      </c>
      <c r="F2083" s="176" t="s">
        <v>265</v>
      </c>
      <c r="H2083" s="177">
        <v>72.805999999999997</v>
      </c>
      <c r="I2083" s="178"/>
      <c r="L2083" s="174"/>
      <c r="M2083" s="179"/>
      <c r="T2083" s="180"/>
      <c r="AT2083" s="175" t="s">
        <v>193</v>
      </c>
      <c r="AU2083" s="175" t="s">
        <v>92</v>
      </c>
      <c r="AV2083" s="14" t="s">
        <v>191</v>
      </c>
      <c r="AW2083" s="14" t="s">
        <v>32</v>
      </c>
      <c r="AX2083" s="14" t="s">
        <v>84</v>
      </c>
      <c r="AY2083" s="175" t="s">
        <v>185</v>
      </c>
    </row>
    <row r="2084" spans="2:65" s="1" customFormat="1" ht="24.2" customHeight="1">
      <c r="B2084" s="136"/>
      <c r="C2084" s="137" t="s">
        <v>3312</v>
      </c>
      <c r="D2084" s="137" t="s">
        <v>187</v>
      </c>
      <c r="E2084" s="138" t="s">
        <v>3313</v>
      </c>
      <c r="F2084" s="139" t="s">
        <v>3314</v>
      </c>
      <c r="G2084" s="140" t="s">
        <v>190</v>
      </c>
      <c r="H2084" s="141">
        <v>72.805999999999997</v>
      </c>
      <c r="I2084" s="142"/>
      <c r="J2084" s="143">
        <f>ROUND(I2084*H2084,2)</f>
        <v>0</v>
      </c>
      <c r="K2084" s="139" t="s">
        <v>198</v>
      </c>
      <c r="L2084" s="32"/>
      <c r="M2084" s="144" t="s">
        <v>1</v>
      </c>
      <c r="N2084" s="145" t="s">
        <v>42</v>
      </c>
      <c r="P2084" s="146">
        <f>O2084*H2084</f>
        <v>0</v>
      </c>
      <c r="Q2084" s="146">
        <v>2.7999999999999998E-4</v>
      </c>
      <c r="R2084" s="146">
        <f>Q2084*H2084</f>
        <v>2.0385679999999996E-2</v>
      </c>
      <c r="S2084" s="146">
        <v>0</v>
      </c>
      <c r="T2084" s="147">
        <f>S2084*H2084</f>
        <v>0</v>
      </c>
      <c r="AR2084" s="148" t="s">
        <v>289</v>
      </c>
      <c r="AT2084" s="148" t="s">
        <v>187</v>
      </c>
      <c r="AU2084" s="148" t="s">
        <v>92</v>
      </c>
      <c r="AY2084" s="17" t="s">
        <v>185</v>
      </c>
      <c r="BE2084" s="149">
        <f>IF(N2084="základní",J2084,0)</f>
        <v>0</v>
      </c>
      <c r="BF2084" s="149">
        <f>IF(N2084="snížená",J2084,0)</f>
        <v>0</v>
      </c>
      <c r="BG2084" s="149">
        <f>IF(N2084="zákl. přenesená",J2084,0)</f>
        <v>0</v>
      </c>
      <c r="BH2084" s="149">
        <f>IF(N2084="sníž. přenesená",J2084,0)</f>
        <v>0</v>
      </c>
      <c r="BI2084" s="149">
        <f>IF(N2084="nulová",J2084,0)</f>
        <v>0</v>
      </c>
      <c r="BJ2084" s="17" t="s">
        <v>92</v>
      </c>
      <c r="BK2084" s="149">
        <f>ROUND(I2084*H2084,2)</f>
        <v>0</v>
      </c>
      <c r="BL2084" s="17" t="s">
        <v>289</v>
      </c>
      <c r="BM2084" s="148" t="s">
        <v>3315</v>
      </c>
    </row>
    <row r="2085" spans="2:65" s="1" customFormat="1" ht="24.2" customHeight="1">
      <c r="B2085" s="136"/>
      <c r="C2085" s="137" t="s">
        <v>3316</v>
      </c>
      <c r="D2085" s="137" t="s">
        <v>187</v>
      </c>
      <c r="E2085" s="138" t="s">
        <v>3317</v>
      </c>
      <c r="F2085" s="139" t="s">
        <v>3318</v>
      </c>
      <c r="G2085" s="140" t="s">
        <v>1715</v>
      </c>
      <c r="H2085" s="188"/>
      <c r="I2085" s="142"/>
      <c r="J2085" s="143">
        <f>ROUND(I2085*H2085,2)</f>
        <v>0</v>
      </c>
      <c r="K2085" s="139" t="s">
        <v>198</v>
      </c>
      <c r="L2085" s="32"/>
      <c r="M2085" s="144" t="s">
        <v>1</v>
      </c>
      <c r="N2085" s="145" t="s">
        <v>42</v>
      </c>
      <c r="P2085" s="146">
        <f>O2085*H2085</f>
        <v>0</v>
      </c>
      <c r="Q2085" s="146">
        <v>0</v>
      </c>
      <c r="R2085" s="146">
        <f>Q2085*H2085</f>
        <v>0</v>
      </c>
      <c r="S2085" s="146">
        <v>0</v>
      </c>
      <c r="T2085" s="147">
        <f>S2085*H2085</f>
        <v>0</v>
      </c>
      <c r="AR2085" s="148" t="s">
        <v>289</v>
      </c>
      <c r="AT2085" s="148" t="s">
        <v>187</v>
      </c>
      <c r="AU2085" s="148" t="s">
        <v>92</v>
      </c>
      <c r="AY2085" s="17" t="s">
        <v>185</v>
      </c>
      <c r="BE2085" s="149">
        <f>IF(N2085="základní",J2085,0)</f>
        <v>0</v>
      </c>
      <c r="BF2085" s="149">
        <f>IF(N2085="snížená",J2085,0)</f>
        <v>0</v>
      </c>
      <c r="BG2085" s="149">
        <f>IF(N2085="zákl. přenesená",J2085,0)</f>
        <v>0</v>
      </c>
      <c r="BH2085" s="149">
        <f>IF(N2085="sníž. přenesená",J2085,0)</f>
        <v>0</v>
      </c>
      <c r="BI2085" s="149">
        <f>IF(N2085="nulová",J2085,0)</f>
        <v>0</v>
      </c>
      <c r="BJ2085" s="17" t="s">
        <v>92</v>
      </c>
      <c r="BK2085" s="149">
        <f>ROUND(I2085*H2085,2)</f>
        <v>0</v>
      </c>
      <c r="BL2085" s="17" t="s">
        <v>289</v>
      </c>
      <c r="BM2085" s="148" t="s">
        <v>3319</v>
      </c>
    </row>
    <row r="2086" spans="2:65" s="11" customFormat="1" ht="22.9" customHeight="1">
      <c r="B2086" s="124"/>
      <c r="D2086" s="125" t="s">
        <v>75</v>
      </c>
      <c r="E2086" s="134" t="s">
        <v>3320</v>
      </c>
      <c r="F2086" s="134" t="s">
        <v>3321</v>
      </c>
      <c r="I2086" s="127"/>
      <c r="J2086" s="135">
        <f>BK2086</f>
        <v>0</v>
      </c>
      <c r="L2086" s="124"/>
      <c r="M2086" s="129"/>
      <c r="P2086" s="130">
        <f>SUM(P2087:P2106)</f>
        <v>0</v>
      </c>
      <c r="R2086" s="130">
        <f>SUM(R2087:R2106)</f>
        <v>9.0754317699999998</v>
      </c>
      <c r="T2086" s="131">
        <f>SUM(T2087:T2106)</f>
        <v>0</v>
      </c>
      <c r="AR2086" s="125" t="s">
        <v>92</v>
      </c>
      <c r="AT2086" s="132" t="s">
        <v>75</v>
      </c>
      <c r="AU2086" s="132" t="s">
        <v>84</v>
      </c>
      <c r="AY2086" s="125" t="s">
        <v>185</v>
      </c>
      <c r="BK2086" s="133">
        <f>SUM(BK2087:BK2106)</f>
        <v>0</v>
      </c>
    </row>
    <row r="2087" spans="2:65" s="1" customFormat="1" ht="24.2" customHeight="1">
      <c r="B2087" s="136"/>
      <c r="C2087" s="137" t="s">
        <v>3322</v>
      </c>
      <c r="D2087" s="137" t="s">
        <v>187</v>
      </c>
      <c r="E2087" s="138" t="s">
        <v>3323</v>
      </c>
      <c r="F2087" s="139" t="s">
        <v>3324</v>
      </c>
      <c r="G2087" s="140" t="s">
        <v>190</v>
      </c>
      <c r="H2087" s="141">
        <v>3.24</v>
      </c>
      <c r="I2087" s="142"/>
      <c r="J2087" s="143">
        <f>ROUND(I2087*H2087,2)</f>
        <v>0</v>
      </c>
      <c r="K2087" s="139" t="s">
        <v>1</v>
      </c>
      <c r="L2087" s="32"/>
      <c r="M2087" s="144" t="s">
        <v>1</v>
      </c>
      <c r="N2087" s="145" t="s">
        <v>42</v>
      </c>
      <c r="P2087" s="146">
        <f>O2087*H2087</f>
        <v>0</v>
      </c>
      <c r="Q2087" s="146">
        <v>6.5799999999999997E-2</v>
      </c>
      <c r="R2087" s="146">
        <f>Q2087*H2087</f>
        <v>0.21319199999999999</v>
      </c>
      <c r="S2087" s="146">
        <v>0</v>
      </c>
      <c r="T2087" s="147">
        <f>S2087*H2087</f>
        <v>0</v>
      </c>
      <c r="AR2087" s="148" t="s">
        <v>289</v>
      </c>
      <c r="AT2087" s="148" t="s">
        <v>187</v>
      </c>
      <c r="AU2087" s="148" t="s">
        <v>92</v>
      </c>
      <c r="AY2087" s="17" t="s">
        <v>185</v>
      </c>
      <c r="BE2087" s="149">
        <f>IF(N2087="základní",J2087,0)</f>
        <v>0</v>
      </c>
      <c r="BF2087" s="149">
        <f>IF(N2087="snížená",J2087,0)</f>
        <v>0</v>
      </c>
      <c r="BG2087" s="149">
        <f>IF(N2087="zákl. přenesená",J2087,0)</f>
        <v>0</v>
      </c>
      <c r="BH2087" s="149">
        <f>IF(N2087="sníž. přenesená",J2087,0)</f>
        <v>0</v>
      </c>
      <c r="BI2087" s="149">
        <f>IF(N2087="nulová",J2087,0)</f>
        <v>0</v>
      </c>
      <c r="BJ2087" s="17" t="s">
        <v>92</v>
      </c>
      <c r="BK2087" s="149">
        <f>ROUND(I2087*H2087,2)</f>
        <v>0</v>
      </c>
      <c r="BL2087" s="17" t="s">
        <v>289</v>
      </c>
      <c r="BM2087" s="148" t="s">
        <v>3325</v>
      </c>
    </row>
    <row r="2088" spans="2:65" s="13" customFormat="1">
      <c r="B2088" s="168"/>
      <c r="D2088" s="151" t="s">
        <v>193</v>
      </c>
      <c r="E2088" s="169" t="s">
        <v>1</v>
      </c>
      <c r="F2088" s="170" t="s">
        <v>279</v>
      </c>
      <c r="H2088" s="169" t="s">
        <v>1</v>
      </c>
      <c r="I2088" s="171"/>
      <c r="L2088" s="168"/>
      <c r="M2088" s="172"/>
      <c r="T2088" s="173"/>
      <c r="AT2088" s="169" t="s">
        <v>193</v>
      </c>
      <c r="AU2088" s="169" t="s">
        <v>92</v>
      </c>
      <c r="AV2088" s="13" t="s">
        <v>84</v>
      </c>
      <c r="AW2088" s="13" t="s">
        <v>32</v>
      </c>
      <c r="AX2088" s="13" t="s">
        <v>76</v>
      </c>
      <c r="AY2088" s="169" t="s">
        <v>185</v>
      </c>
    </row>
    <row r="2089" spans="2:65" s="12" customFormat="1">
      <c r="B2089" s="150"/>
      <c r="D2089" s="151" t="s">
        <v>193</v>
      </c>
      <c r="E2089" s="152" t="s">
        <v>1</v>
      </c>
      <c r="F2089" s="153" t="s">
        <v>555</v>
      </c>
      <c r="H2089" s="154">
        <v>3.24</v>
      </c>
      <c r="I2089" s="155"/>
      <c r="L2089" s="150"/>
      <c r="M2089" s="156"/>
      <c r="T2089" s="157"/>
      <c r="AT2089" s="152" t="s">
        <v>193</v>
      </c>
      <c r="AU2089" s="152" t="s">
        <v>92</v>
      </c>
      <c r="AV2089" s="12" t="s">
        <v>92</v>
      </c>
      <c r="AW2089" s="12" t="s">
        <v>32</v>
      </c>
      <c r="AX2089" s="12" t="s">
        <v>84</v>
      </c>
      <c r="AY2089" s="152" t="s">
        <v>185</v>
      </c>
    </row>
    <row r="2090" spans="2:65" s="1" customFormat="1" ht="24.2" customHeight="1">
      <c r="B2090" s="136"/>
      <c r="C2090" s="137" t="s">
        <v>3326</v>
      </c>
      <c r="D2090" s="137" t="s">
        <v>187</v>
      </c>
      <c r="E2090" s="138" t="s">
        <v>3327</v>
      </c>
      <c r="F2090" s="139" t="s">
        <v>3328</v>
      </c>
      <c r="G2090" s="140" t="s">
        <v>190</v>
      </c>
      <c r="H2090" s="141">
        <v>3.24</v>
      </c>
      <c r="I2090" s="142"/>
      <c r="J2090" s="143">
        <f>ROUND(I2090*H2090,2)</f>
        <v>0</v>
      </c>
      <c r="K2090" s="139" t="s">
        <v>1</v>
      </c>
      <c r="L2090" s="32"/>
      <c r="M2090" s="144" t="s">
        <v>1</v>
      </c>
      <c r="N2090" s="145" t="s">
        <v>42</v>
      </c>
      <c r="P2090" s="146">
        <f>O2090*H2090</f>
        <v>0</v>
      </c>
      <c r="Q2090" s="146">
        <v>6.5799999999999997E-2</v>
      </c>
      <c r="R2090" s="146">
        <f>Q2090*H2090</f>
        <v>0.21319199999999999</v>
      </c>
      <c r="S2090" s="146">
        <v>0</v>
      </c>
      <c r="T2090" s="147">
        <f>S2090*H2090</f>
        <v>0</v>
      </c>
      <c r="AR2090" s="148" t="s">
        <v>289</v>
      </c>
      <c r="AT2090" s="148" t="s">
        <v>187</v>
      </c>
      <c r="AU2090" s="148" t="s">
        <v>92</v>
      </c>
      <c r="AY2090" s="17" t="s">
        <v>185</v>
      </c>
      <c r="BE2090" s="149">
        <f>IF(N2090="základní",J2090,0)</f>
        <v>0</v>
      </c>
      <c r="BF2090" s="149">
        <f>IF(N2090="snížená",J2090,0)</f>
        <v>0</v>
      </c>
      <c r="BG2090" s="149">
        <f>IF(N2090="zákl. přenesená",J2090,0)</f>
        <v>0</v>
      </c>
      <c r="BH2090" s="149">
        <f>IF(N2090="sníž. přenesená",J2090,0)</f>
        <v>0</v>
      </c>
      <c r="BI2090" s="149">
        <f>IF(N2090="nulová",J2090,0)</f>
        <v>0</v>
      </c>
      <c r="BJ2090" s="17" t="s">
        <v>92</v>
      </c>
      <c r="BK2090" s="149">
        <f>ROUND(I2090*H2090,2)</f>
        <v>0</v>
      </c>
      <c r="BL2090" s="17" t="s">
        <v>289</v>
      </c>
      <c r="BM2090" s="148" t="s">
        <v>3329</v>
      </c>
    </row>
    <row r="2091" spans="2:65" s="13" customFormat="1">
      <c r="B2091" s="168"/>
      <c r="D2091" s="151" t="s">
        <v>193</v>
      </c>
      <c r="E2091" s="169" t="s">
        <v>1</v>
      </c>
      <c r="F2091" s="170" t="s">
        <v>3330</v>
      </c>
      <c r="H2091" s="169" t="s">
        <v>1</v>
      </c>
      <c r="I2091" s="171"/>
      <c r="L2091" s="168"/>
      <c r="M2091" s="172"/>
      <c r="T2091" s="173"/>
      <c r="AT2091" s="169" t="s">
        <v>193</v>
      </c>
      <c r="AU2091" s="169" t="s">
        <v>92</v>
      </c>
      <c r="AV2091" s="13" t="s">
        <v>84</v>
      </c>
      <c r="AW2091" s="13" t="s">
        <v>32</v>
      </c>
      <c r="AX2091" s="13" t="s">
        <v>76</v>
      </c>
      <c r="AY2091" s="169" t="s">
        <v>185</v>
      </c>
    </row>
    <row r="2092" spans="2:65" s="12" customFormat="1">
      <c r="B2092" s="150"/>
      <c r="D2092" s="151" t="s">
        <v>193</v>
      </c>
      <c r="E2092" s="152" t="s">
        <v>1</v>
      </c>
      <c r="F2092" s="153" t="s">
        <v>555</v>
      </c>
      <c r="H2092" s="154">
        <v>3.24</v>
      </c>
      <c r="I2092" s="155"/>
      <c r="L2092" s="150"/>
      <c r="M2092" s="156"/>
      <c r="T2092" s="157"/>
      <c r="AT2092" s="152" t="s">
        <v>193</v>
      </c>
      <c r="AU2092" s="152" t="s">
        <v>92</v>
      </c>
      <c r="AV2092" s="12" t="s">
        <v>92</v>
      </c>
      <c r="AW2092" s="12" t="s">
        <v>32</v>
      </c>
      <c r="AX2092" s="12" t="s">
        <v>84</v>
      </c>
      <c r="AY2092" s="152" t="s">
        <v>185</v>
      </c>
    </row>
    <row r="2093" spans="2:65" s="1" customFormat="1" ht="21.75" customHeight="1">
      <c r="B2093" s="136"/>
      <c r="C2093" s="137" t="s">
        <v>3331</v>
      </c>
      <c r="D2093" s="137" t="s">
        <v>187</v>
      </c>
      <c r="E2093" s="138" t="s">
        <v>3332</v>
      </c>
      <c r="F2093" s="139" t="s">
        <v>3333</v>
      </c>
      <c r="G2093" s="140" t="s">
        <v>546</v>
      </c>
      <c r="H2093" s="141">
        <v>131.017</v>
      </c>
      <c r="I2093" s="142"/>
      <c r="J2093" s="143">
        <f>ROUND(I2093*H2093,2)</f>
        <v>0</v>
      </c>
      <c r="K2093" s="139" t="s">
        <v>1</v>
      </c>
      <c r="L2093" s="32"/>
      <c r="M2093" s="144" t="s">
        <v>1</v>
      </c>
      <c r="N2093" s="145" t="s">
        <v>42</v>
      </c>
      <c r="P2093" s="146">
        <f>O2093*H2093</f>
        <v>0</v>
      </c>
      <c r="Q2093" s="146">
        <v>6.5820000000000004E-2</v>
      </c>
      <c r="R2093" s="146">
        <f>Q2093*H2093</f>
        <v>8.6235389399999995</v>
      </c>
      <c r="S2093" s="146">
        <v>0</v>
      </c>
      <c r="T2093" s="147">
        <f>S2093*H2093</f>
        <v>0</v>
      </c>
      <c r="AR2093" s="148" t="s">
        <v>289</v>
      </c>
      <c r="AT2093" s="148" t="s">
        <v>187</v>
      </c>
      <c r="AU2093" s="148" t="s">
        <v>92</v>
      </c>
      <c r="AY2093" s="17" t="s">
        <v>185</v>
      </c>
      <c r="BE2093" s="149">
        <f>IF(N2093="základní",J2093,0)</f>
        <v>0</v>
      </c>
      <c r="BF2093" s="149">
        <f>IF(N2093="snížená",J2093,0)</f>
        <v>0</v>
      </c>
      <c r="BG2093" s="149">
        <f>IF(N2093="zákl. přenesená",J2093,0)</f>
        <v>0</v>
      </c>
      <c r="BH2093" s="149">
        <f>IF(N2093="sníž. přenesená",J2093,0)</f>
        <v>0</v>
      </c>
      <c r="BI2093" s="149">
        <f>IF(N2093="nulová",J2093,0)</f>
        <v>0</v>
      </c>
      <c r="BJ2093" s="17" t="s">
        <v>92</v>
      </c>
      <c r="BK2093" s="149">
        <f>ROUND(I2093*H2093,2)</f>
        <v>0</v>
      </c>
      <c r="BL2093" s="17" t="s">
        <v>289</v>
      </c>
      <c r="BM2093" s="148" t="s">
        <v>3334</v>
      </c>
    </row>
    <row r="2094" spans="2:65" s="13" customFormat="1">
      <c r="B2094" s="168"/>
      <c r="D2094" s="151" t="s">
        <v>193</v>
      </c>
      <c r="E2094" s="169" t="s">
        <v>1</v>
      </c>
      <c r="F2094" s="170" t="s">
        <v>261</v>
      </c>
      <c r="H2094" s="169" t="s">
        <v>1</v>
      </c>
      <c r="I2094" s="171"/>
      <c r="L2094" s="168"/>
      <c r="M2094" s="172"/>
      <c r="T2094" s="173"/>
      <c r="AT2094" s="169" t="s">
        <v>193</v>
      </c>
      <c r="AU2094" s="169" t="s">
        <v>92</v>
      </c>
      <c r="AV2094" s="13" t="s">
        <v>84</v>
      </c>
      <c r="AW2094" s="13" t="s">
        <v>32</v>
      </c>
      <c r="AX2094" s="13" t="s">
        <v>76</v>
      </c>
      <c r="AY2094" s="169" t="s">
        <v>185</v>
      </c>
    </row>
    <row r="2095" spans="2:65" s="12" customFormat="1">
      <c r="B2095" s="150"/>
      <c r="D2095" s="151" t="s">
        <v>193</v>
      </c>
      <c r="E2095" s="152" t="s">
        <v>1</v>
      </c>
      <c r="F2095" s="153" t="s">
        <v>3335</v>
      </c>
      <c r="H2095" s="154">
        <v>19.016999999999999</v>
      </c>
      <c r="I2095" s="155"/>
      <c r="L2095" s="150"/>
      <c r="M2095" s="156"/>
      <c r="T2095" s="157"/>
      <c r="AT2095" s="152" t="s">
        <v>193</v>
      </c>
      <c r="AU2095" s="152" t="s">
        <v>92</v>
      </c>
      <c r="AV2095" s="12" t="s">
        <v>92</v>
      </c>
      <c r="AW2095" s="12" t="s">
        <v>32</v>
      </c>
      <c r="AX2095" s="12" t="s">
        <v>76</v>
      </c>
      <c r="AY2095" s="152" t="s">
        <v>185</v>
      </c>
    </row>
    <row r="2096" spans="2:65" s="13" customFormat="1">
      <c r="B2096" s="168"/>
      <c r="D2096" s="151" t="s">
        <v>193</v>
      </c>
      <c r="E2096" s="169" t="s">
        <v>1</v>
      </c>
      <c r="F2096" s="170" t="s">
        <v>798</v>
      </c>
      <c r="H2096" s="169" t="s">
        <v>1</v>
      </c>
      <c r="I2096" s="171"/>
      <c r="L2096" s="168"/>
      <c r="M2096" s="172"/>
      <c r="T2096" s="173"/>
      <c r="AT2096" s="169" t="s">
        <v>193</v>
      </c>
      <c r="AU2096" s="169" t="s">
        <v>92</v>
      </c>
      <c r="AV2096" s="13" t="s">
        <v>84</v>
      </c>
      <c r="AW2096" s="13" t="s">
        <v>32</v>
      </c>
      <c r="AX2096" s="13" t="s">
        <v>76</v>
      </c>
      <c r="AY2096" s="169" t="s">
        <v>185</v>
      </c>
    </row>
    <row r="2097" spans="2:65" s="12" customFormat="1">
      <c r="B2097" s="150"/>
      <c r="D2097" s="151" t="s">
        <v>193</v>
      </c>
      <c r="E2097" s="152" t="s">
        <v>1</v>
      </c>
      <c r="F2097" s="153" t="s">
        <v>3336</v>
      </c>
      <c r="H2097" s="154">
        <v>92.4</v>
      </c>
      <c r="I2097" s="155"/>
      <c r="L2097" s="150"/>
      <c r="M2097" s="156"/>
      <c r="T2097" s="157"/>
      <c r="AT2097" s="152" t="s">
        <v>193</v>
      </c>
      <c r="AU2097" s="152" t="s">
        <v>92</v>
      </c>
      <c r="AV2097" s="12" t="s">
        <v>92</v>
      </c>
      <c r="AW2097" s="12" t="s">
        <v>32</v>
      </c>
      <c r="AX2097" s="12" t="s">
        <v>76</v>
      </c>
      <c r="AY2097" s="152" t="s">
        <v>185</v>
      </c>
    </row>
    <row r="2098" spans="2:65" s="13" customFormat="1">
      <c r="B2098" s="168"/>
      <c r="D2098" s="151" t="s">
        <v>193</v>
      </c>
      <c r="E2098" s="169" t="s">
        <v>1</v>
      </c>
      <c r="F2098" s="170" t="s">
        <v>800</v>
      </c>
      <c r="H2098" s="169" t="s">
        <v>1</v>
      </c>
      <c r="I2098" s="171"/>
      <c r="L2098" s="168"/>
      <c r="M2098" s="172"/>
      <c r="T2098" s="173"/>
      <c r="AT2098" s="169" t="s">
        <v>193</v>
      </c>
      <c r="AU2098" s="169" t="s">
        <v>92</v>
      </c>
      <c r="AV2098" s="13" t="s">
        <v>84</v>
      </c>
      <c r="AW2098" s="13" t="s">
        <v>32</v>
      </c>
      <c r="AX2098" s="13" t="s">
        <v>76</v>
      </c>
      <c r="AY2098" s="169" t="s">
        <v>185</v>
      </c>
    </row>
    <row r="2099" spans="2:65" s="12" customFormat="1">
      <c r="B2099" s="150"/>
      <c r="D2099" s="151" t="s">
        <v>193</v>
      </c>
      <c r="E2099" s="152" t="s">
        <v>1</v>
      </c>
      <c r="F2099" s="153" t="s">
        <v>1371</v>
      </c>
      <c r="H2099" s="154">
        <v>19.600000000000001</v>
      </c>
      <c r="I2099" s="155"/>
      <c r="L2099" s="150"/>
      <c r="M2099" s="156"/>
      <c r="T2099" s="157"/>
      <c r="AT2099" s="152" t="s">
        <v>193</v>
      </c>
      <c r="AU2099" s="152" t="s">
        <v>92</v>
      </c>
      <c r="AV2099" s="12" t="s">
        <v>92</v>
      </c>
      <c r="AW2099" s="12" t="s">
        <v>32</v>
      </c>
      <c r="AX2099" s="12" t="s">
        <v>76</v>
      </c>
      <c r="AY2099" s="152" t="s">
        <v>185</v>
      </c>
    </row>
    <row r="2100" spans="2:65" s="14" customFormat="1">
      <c r="B2100" s="174"/>
      <c r="D2100" s="151" t="s">
        <v>193</v>
      </c>
      <c r="E2100" s="175" t="s">
        <v>1</v>
      </c>
      <c r="F2100" s="176" t="s">
        <v>265</v>
      </c>
      <c r="H2100" s="177">
        <v>131.017</v>
      </c>
      <c r="I2100" s="178"/>
      <c r="L2100" s="174"/>
      <c r="M2100" s="179"/>
      <c r="T2100" s="180"/>
      <c r="AT2100" s="175" t="s">
        <v>193</v>
      </c>
      <c r="AU2100" s="175" t="s">
        <v>92</v>
      </c>
      <c r="AV2100" s="14" t="s">
        <v>191</v>
      </c>
      <c r="AW2100" s="14" t="s">
        <v>32</v>
      </c>
      <c r="AX2100" s="14" t="s">
        <v>84</v>
      </c>
      <c r="AY2100" s="175" t="s">
        <v>185</v>
      </c>
    </row>
    <row r="2101" spans="2:65" s="1" customFormat="1" ht="16.5" customHeight="1">
      <c r="B2101" s="136"/>
      <c r="C2101" s="137" t="s">
        <v>3337</v>
      </c>
      <c r="D2101" s="137" t="s">
        <v>187</v>
      </c>
      <c r="E2101" s="138" t="s">
        <v>3338</v>
      </c>
      <c r="F2101" s="139" t="s">
        <v>3339</v>
      </c>
      <c r="G2101" s="140" t="s">
        <v>190</v>
      </c>
      <c r="H2101" s="141">
        <v>134.25700000000001</v>
      </c>
      <c r="I2101" s="142"/>
      <c r="J2101" s="143">
        <f>ROUND(I2101*H2101,2)</f>
        <v>0</v>
      </c>
      <c r="K2101" s="139" t="s">
        <v>198</v>
      </c>
      <c r="L2101" s="32"/>
      <c r="M2101" s="144" t="s">
        <v>1</v>
      </c>
      <c r="N2101" s="145" t="s">
        <v>42</v>
      </c>
      <c r="P2101" s="146">
        <f>O2101*H2101</f>
        <v>0</v>
      </c>
      <c r="Q2101" s="146">
        <v>0</v>
      </c>
      <c r="R2101" s="146">
        <f>Q2101*H2101</f>
        <v>0</v>
      </c>
      <c r="S2101" s="146">
        <v>0</v>
      </c>
      <c r="T2101" s="147">
        <f>S2101*H2101</f>
        <v>0</v>
      </c>
      <c r="AR2101" s="148" t="s">
        <v>289</v>
      </c>
      <c r="AT2101" s="148" t="s">
        <v>187</v>
      </c>
      <c r="AU2101" s="148" t="s">
        <v>92</v>
      </c>
      <c r="AY2101" s="17" t="s">
        <v>185</v>
      </c>
      <c r="BE2101" s="149">
        <f>IF(N2101="základní",J2101,0)</f>
        <v>0</v>
      </c>
      <c r="BF2101" s="149">
        <f>IF(N2101="snížená",J2101,0)</f>
        <v>0</v>
      </c>
      <c r="BG2101" s="149">
        <f>IF(N2101="zákl. přenesená",J2101,0)</f>
        <v>0</v>
      </c>
      <c r="BH2101" s="149">
        <f>IF(N2101="sníž. přenesená",J2101,0)</f>
        <v>0</v>
      </c>
      <c r="BI2101" s="149">
        <f>IF(N2101="nulová",J2101,0)</f>
        <v>0</v>
      </c>
      <c r="BJ2101" s="17" t="s">
        <v>92</v>
      </c>
      <c r="BK2101" s="149">
        <f>ROUND(I2101*H2101,2)</f>
        <v>0</v>
      </c>
      <c r="BL2101" s="17" t="s">
        <v>289</v>
      </c>
      <c r="BM2101" s="148" t="s">
        <v>3340</v>
      </c>
    </row>
    <row r="2102" spans="2:65" s="12" customFormat="1">
      <c r="B2102" s="150"/>
      <c r="D2102" s="151" t="s">
        <v>193</v>
      </c>
      <c r="E2102" s="152" t="s">
        <v>1</v>
      </c>
      <c r="F2102" s="153" t="s">
        <v>3341</v>
      </c>
      <c r="H2102" s="154">
        <v>131.017</v>
      </c>
      <c r="I2102" s="155"/>
      <c r="L2102" s="150"/>
      <c r="M2102" s="156"/>
      <c r="T2102" s="157"/>
      <c r="AT2102" s="152" t="s">
        <v>193</v>
      </c>
      <c r="AU2102" s="152" t="s">
        <v>92</v>
      </c>
      <c r="AV2102" s="12" t="s">
        <v>92</v>
      </c>
      <c r="AW2102" s="12" t="s">
        <v>32</v>
      </c>
      <c r="AX2102" s="12" t="s">
        <v>76</v>
      </c>
      <c r="AY2102" s="152" t="s">
        <v>185</v>
      </c>
    </row>
    <row r="2103" spans="2:65" s="12" customFormat="1">
      <c r="B2103" s="150"/>
      <c r="D2103" s="151" t="s">
        <v>193</v>
      </c>
      <c r="E2103" s="152" t="s">
        <v>1</v>
      </c>
      <c r="F2103" s="153" t="s">
        <v>3342</v>
      </c>
      <c r="H2103" s="154">
        <v>3.24</v>
      </c>
      <c r="I2103" s="155"/>
      <c r="L2103" s="150"/>
      <c r="M2103" s="156"/>
      <c r="T2103" s="157"/>
      <c r="AT2103" s="152" t="s">
        <v>193</v>
      </c>
      <c r="AU2103" s="152" t="s">
        <v>92</v>
      </c>
      <c r="AV2103" s="12" t="s">
        <v>92</v>
      </c>
      <c r="AW2103" s="12" t="s">
        <v>32</v>
      </c>
      <c r="AX2103" s="12" t="s">
        <v>76</v>
      </c>
      <c r="AY2103" s="152" t="s">
        <v>185</v>
      </c>
    </row>
    <row r="2104" spans="2:65" s="14" customFormat="1">
      <c r="B2104" s="174"/>
      <c r="D2104" s="151" t="s">
        <v>193</v>
      </c>
      <c r="E2104" s="175" t="s">
        <v>1</v>
      </c>
      <c r="F2104" s="176" t="s">
        <v>265</v>
      </c>
      <c r="H2104" s="177">
        <v>134.25700000000001</v>
      </c>
      <c r="I2104" s="178"/>
      <c r="L2104" s="174"/>
      <c r="M2104" s="179"/>
      <c r="T2104" s="180"/>
      <c r="AT2104" s="175" t="s">
        <v>193</v>
      </c>
      <c r="AU2104" s="175" t="s">
        <v>92</v>
      </c>
      <c r="AV2104" s="14" t="s">
        <v>191</v>
      </c>
      <c r="AW2104" s="14" t="s">
        <v>32</v>
      </c>
      <c r="AX2104" s="14" t="s">
        <v>84</v>
      </c>
      <c r="AY2104" s="175" t="s">
        <v>185</v>
      </c>
    </row>
    <row r="2105" spans="2:65" s="1" customFormat="1" ht="24.2" customHeight="1">
      <c r="B2105" s="136"/>
      <c r="C2105" s="137" t="s">
        <v>3343</v>
      </c>
      <c r="D2105" s="137" t="s">
        <v>187</v>
      </c>
      <c r="E2105" s="138" t="s">
        <v>3344</v>
      </c>
      <c r="F2105" s="139" t="s">
        <v>3345</v>
      </c>
      <c r="G2105" s="140" t="s">
        <v>190</v>
      </c>
      <c r="H2105" s="141">
        <v>134.25700000000001</v>
      </c>
      <c r="I2105" s="142"/>
      <c r="J2105" s="143">
        <f>ROUND(I2105*H2105,2)</f>
        <v>0</v>
      </c>
      <c r="K2105" s="139" t="s">
        <v>198</v>
      </c>
      <c r="L2105" s="32"/>
      <c r="M2105" s="144" t="s">
        <v>1</v>
      </c>
      <c r="N2105" s="145" t="s">
        <v>42</v>
      </c>
      <c r="P2105" s="146">
        <f>O2105*H2105</f>
        <v>0</v>
      </c>
      <c r="Q2105" s="146">
        <v>1.9000000000000001E-4</v>
      </c>
      <c r="R2105" s="146">
        <f>Q2105*H2105</f>
        <v>2.5508830000000003E-2</v>
      </c>
      <c r="S2105" s="146">
        <v>0</v>
      </c>
      <c r="T2105" s="147">
        <f>S2105*H2105</f>
        <v>0</v>
      </c>
      <c r="AR2105" s="148" t="s">
        <v>289</v>
      </c>
      <c r="AT2105" s="148" t="s">
        <v>187</v>
      </c>
      <c r="AU2105" s="148" t="s">
        <v>92</v>
      </c>
      <c r="AY2105" s="17" t="s">
        <v>185</v>
      </c>
      <c r="BE2105" s="149">
        <f>IF(N2105="základní",J2105,0)</f>
        <v>0</v>
      </c>
      <c r="BF2105" s="149">
        <f>IF(N2105="snížená",J2105,0)</f>
        <v>0</v>
      </c>
      <c r="BG2105" s="149">
        <f>IF(N2105="zákl. přenesená",J2105,0)</f>
        <v>0</v>
      </c>
      <c r="BH2105" s="149">
        <f>IF(N2105="sníž. přenesená",J2105,0)</f>
        <v>0</v>
      </c>
      <c r="BI2105" s="149">
        <f>IF(N2105="nulová",J2105,0)</f>
        <v>0</v>
      </c>
      <c r="BJ2105" s="17" t="s">
        <v>92</v>
      </c>
      <c r="BK2105" s="149">
        <f>ROUND(I2105*H2105,2)</f>
        <v>0</v>
      </c>
      <c r="BL2105" s="17" t="s">
        <v>289</v>
      </c>
      <c r="BM2105" s="148" t="s">
        <v>3346</v>
      </c>
    </row>
    <row r="2106" spans="2:65" s="1" customFormat="1" ht="24.2" customHeight="1">
      <c r="B2106" s="136"/>
      <c r="C2106" s="137" t="s">
        <v>3347</v>
      </c>
      <c r="D2106" s="137" t="s">
        <v>187</v>
      </c>
      <c r="E2106" s="138" t="s">
        <v>3348</v>
      </c>
      <c r="F2106" s="139" t="s">
        <v>3349</v>
      </c>
      <c r="G2106" s="140" t="s">
        <v>1715</v>
      </c>
      <c r="H2106" s="188"/>
      <c r="I2106" s="142"/>
      <c r="J2106" s="143">
        <f>ROUND(I2106*H2106,2)</f>
        <v>0</v>
      </c>
      <c r="K2106" s="139" t="s">
        <v>198</v>
      </c>
      <c r="L2106" s="32"/>
      <c r="M2106" s="144" t="s">
        <v>1</v>
      </c>
      <c r="N2106" s="145" t="s">
        <v>42</v>
      </c>
      <c r="P2106" s="146">
        <f>O2106*H2106</f>
        <v>0</v>
      </c>
      <c r="Q2106" s="146">
        <v>0</v>
      </c>
      <c r="R2106" s="146">
        <f>Q2106*H2106</f>
        <v>0</v>
      </c>
      <c r="S2106" s="146">
        <v>0</v>
      </c>
      <c r="T2106" s="147">
        <f>S2106*H2106</f>
        <v>0</v>
      </c>
      <c r="AR2106" s="148" t="s">
        <v>289</v>
      </c>
      <c r="AT2106" s="148" t="s">
        <v>187</v>
      </c>
      <c r="AU2106" s="148" t="s">
        <v>92</v>
      </c>
      <c r="AY2106" s="17" t="s">
        <v>185</v>
      </c>
      <c r="BE2106" s="149">
        <f>IF(N2106="základní",J2106,0)</f>
        <v>0</v>
      </c>
      <c r="BF2106" s="149">
        <f>IF(N2106="snížená",J2106,0)</f>
        <v>0</v>
      </c>
      <c r="BG2106" s="149">
        <f>IF(N2106="zákl. přenesená",J2106,0)</f>
        <v>0</v>
      </c>
      <c r="BH2106" s="149">
        <f>IF(N2106="sníž. přenesená",J2106,0)</f>
        <v>0</v>
      </c>
      <c r="BI2106" s="149">
        <f>IF(N2106="nulová",J2106,0)</f>
        <v>0</v>
      </c>
      <c r="BJ2106" s="17" t="s">
        <v>92</v>
      </c>
      <c r="BK2106" s="149">
        <f>ROUND(I2106*H2106,2)</f>
        <v>0</v>
      </c>
      <c r="BL2106" s="17" t="s">
        <v>289</v>
      </c>
      <c r="BM2106" s="148" t="s">
        <v>3350</v>
      </c>
    </row>
    <row r="2107" spans="2:65" s="11" customFormat="1" ht="22.9" customHeight="1">
      <c r="B2107" s="124"/>
      <c r="D2107" s="125" t="s">
        <v>75</v>
      </c>
      <c r="E2107" s="134" t="s">
        <v>3351</v>
      </c>
      <c r="F2107" s="134" t="s">
        <v>3352</v>
      </c>
      <c r="I2107" s="127"/>
      <c r="J2107" s="135">
        <f>BK2107</f>
        <v>0</v>
      </c>
      <c r="L2107" s="124"/>
      <c r="M2107" s="129"/>
      <c r="P2107" s="130">
        <f>SUM(P2108:P2174)</f>
        <v>0</v>
      </c>
      <c r="R2107" s="130">
        <f>SUM(R2108:R2174)</f>
        <v>8.8846484199999978</v>
      </c>
      <c r="T2107" s="131">
        <f>SUM(T2108:T2174)</f>
        <v>7.9585400000000002</v>
      </c>
      <c r="AR2107" s="125" t="s">
        <v>92</v>
      </c>
      <c r="AT2107" s="132" t="s">
        <v>75</v>
      </c>
      <c r="AU2107" s="132" t="s">
        <v>84</v>
      </c>
      <c r="AY2107" s="125" t="s">
        <v>185</v>
      </c>
      <c r="BK2107" s="133">
        <f>SUM(BK2108:BK2174)</f>
        <v>0</v>
      </c>
    </row>
    <row r="2108" spans="2:65" s="1" customFormat="1" ht="24.2" customHeight="1">
      <c r="B2108" s="136"/>
      <c r="C2108" s="137" t="s">
        <v>3353</v>
      </c>
      <c r="D2108" s="137" t="s">
        <v>187</v>
      </c>
      <c r="E2108" s="138" t="s">
        <v>3354</v>
      </c>
      <c r="F2108" s="139" t="s">
        <v>3355</v>
      </c>
      <c r="G2108" s="140" t="s">
        <v>190</v>
      </c>
      <c r="H2108" s="141">
        <v>396.54599999999999</v>
      </c>
      <c r="I2108" s="142"/>
      <c r="J2108" s="143">
        <f>ROUND(I2108*H2108,2)</f>
        <v>0</v>
      </c>
      <c r="K2108" s="139" t="s">
        <v>198</v>
      </c>
      <c r="L2108" s="32"/>
      <c r="M2108" s="144" t="s">
        <v>1</v>
      </c>
      <c r="N2108" s="145" t="s">
        <v>42</v>
      </c>
      <c r="P2108" s="146">
        <f>O2108*H2108</f>
        <v>0</v>
      </c>
      <c r="Q2108" s="146">
        <v>2.0000000000000001E-4</v>
      </c>
      <c r="R2108" s="146">
        <f>Q2108*H2108</f>
        <v>7.9309199999999996E-2</v>
      </c>
      <c r="S2108" s="146">
        <v>0</v>
      </c>
      <c r="T2108" s="147">
        <f>S2108*H2108</f>
        <v>0</v>
      </c>
      <c r="AR2108" s="148" t="s">
        <v>289</v>
      </c>
      <c r="AT2108" s="148" t="s">
        <v>187</v>
      </c>
      <c r="AU2108" s="148" t="s">
        <v>92</v>
      </c>
      <c r="AY2108" s="17" t="s">
        <v>185</v>
      </c>
      <c r="BE2108" s="149">
        <f>IF(N2108="základní",J2108,0)</f>
        <v>0</v>
      </c>
      <c r="BF2108" s="149">
        <f>IF(N2108="snížená",J2108,0)</f>
        <v>0</v>
      </c>
      <c r="BG2108" s="149">
        <f>IF(N2108="zákl. přenesená",J2108,0)</f>
        <v>0</v>
      </c>
      <c r="BH2108" s="149">
        <f>IF(N2108="sníž. přenesená",J2108,0)</f>
        <v>0</v>
      </c>
      <c r="BI2108" s="149">
        <f>IF(N2108="nulová",J2108,0)</f>
        <v>0</v>
      </c>
      <c r="BJ2108" s="17" t="s">
        <v>92</v>
      </c>
      <c r="BK2108" s="149">
        <f>ROUND(I2108*H2108,2)</f>
        <v>0</v>
      </c>
      <c r="BL2108" s="17" t="s">
        <v>289</v>
      </c>
      <c r="BM2108" s="148" t="s">
        <v>3356</v>
      </c>
    </row>
    <row r="2109" spans="2:65" s="13" customFormat="1">
      <c r="B2109" s="168"/>
      <c r="D2109" s="151" t="s">
        <v>193</v>
      </c>
      <c r="E2109" s="169" t="s">
        <v>1</v>
      </c>
      <c r="F2109" s="170" t="s">
        <v>895</v>
      </c>
      <c r="H2109" s="169" t="s">
        <v>1</v>
      </c>
      <c r="I2109" s="171"/>
      <c r="L2109" s="168"/>
      <c r="M2109" s="172"/>
      <c r="T2109" s="173"/>
      <c r="AT2109" s="169" t="s">
        <v>193</v>
      </c>
      <c r="AU2109" s="169" t="s">
        <v>92</v>
      </c>
      <c r="AV2109" s="13" t="s">
        <v>84</v>
      </c>
      <c r="AW2109" s="13" t="s">
        <v>32</v>
      </c>
      <c r="AX2109" s="13" t="s">
        <v>76</v>
      </c>
      <c r="AY2109" s="169" t="s">
        <v>185</v>
      </c>
    </row>
    <row r="2110" spans="2:65" s="12" customFormat="1">
      <c r="B2110" s="150"/>
      <c r="D2110" s="151" t="s">
        <v>193</v>
      </c>
      <c r="E2110" s="152" t="s">
        <v>1</v>
      </c>
      <c r="F2110" s="153" t="s">
        <v>896</v>
      </c>
      <c r="H2110" s="154">
        <v>396.54599999999999</v>
      </c>
      <c r="I2110" s="155"/>
      <c r="L2110" s="150"/>
      <c r="M2110" s="156"/>
      <c r="T2110" s="157"/>
      <c r="AT2110" s="152" t="s">
        <v>193</v>
      </c>
      <c r="AU2110" s="152" t="s">
        <v>92</v>
      </c>
      <c r="AV2110" s="12" t="s">
        <v>92</v>
      </c>
      <c r="AW2110" s="12" t="s">
        <v>32</v>
      </c>
      <c r="AX2110" s="12" t="s">
        <v>84</v>
      </c>
      <c r="AY2110" s="152" t="s">
        <v>185</v>
      </c>
    </row>
    <row r="2111" spans="2:65" s="1" customFormat="1" ht="33" customHeight="1">
      <c r="B2111" s="136"/>
      <c r="C2111" s="137" t="s">
        <v>3357</v>
      </c>
      <c r="D2111" s="137" t="s">
        <v>187</v>
      </c>
      <c r="E2111" s="138" t="s">
        <v>3358</v>
      </c>
      <c r="F2111" s="139" t="s">
        <v>3359</v>
      </c>
      <c r="G2111" s="140" t="s">
        <v>546</v>
      </c>
      <c r="H2111" s="141">
        <v>861.92</v>
      </c>
      <c r="I2111" s="142"/>
      <c r="J2111" s="143">
        <f>ROUND(I2111*H2111,2)</f>
        <v>0</v>
      </c>
      <c r="K2111" s="139" t="s">
        <v>1</v>
      </c>
      <c r="L2111" s="32"/>
      <c r="M2111" s="144" t="s">
        <v>1</v>
      </c>
      <c r="N2111" s="145" t="s">
        <v>42</v>
      </c>
      <c r="P2111" s="146">
        <f>O2111*H2111</f>
        <v>0</v>
      </c>
      <c r="Q2111" s="146">
        <v>1.0000000000000001E-5</v>
      </c>
      <c r="R2111" s="146">
        <f>Q2111*H2111</f>
        <v>8.6192000000000005E-3</v>
      </c>
      <c r="S2111" s="146">
        <v>0</v>
      </c>
      <c r="T2111" s="147">
        <f>S2111*H2111</f>
        <v>0</v>
      </c>
      <c r="AR2111" s="148" t="s">
        <v>289</v>
      </c>
      <c r="AT2111" s="148" t="s">
        <v>187</v>
      </c>
      <c r="AU2111" s="148" t="s">
        <v>92</v>
      </c>
      <c r="AY2111" s="17" t="s">
        <v>185</v>
      </c>
      <c r="BE2111" s="149">
        <f>IF(N2111="základní",J2111,0)</f>
        <v>0</v>
      </c>
      <c r="BF2111" s="149">
        <f>IF(N2111="snížená",J2111,0)</f>
        <v>0</v>
      </c>
      <c r="BG2111" s="149">
        <f>IF(N2111="zákl. přenesená",J2111,0)</f>
        <v>0</v>
      </c>
      <c r="BH2111" s="149">
        <f>IF(N2111="sníž. přenesená",J2111,0)</f>
        <v>0</v>
      </c>
      <c r="BI2111" s="149">
        <f>IF(N2111="nulová",J2111,0)</f>
        <v>0</v>
      </c>
      <c r="BJ2111" s="17" t="s">
        <v>92</v>
      </c>
      <c r="BK2111" s="149">
        <f>ROUND(I2111*H2111,2)</f>
        <v>0</v>
      </c>
      <c r="BL2111" s="17" t="s">
        <v>289</v>
      </c>
      <c r="BM2111" s="148" t="s">
        <v>3360</v>
      </c>
    </row>
    <row r="2112" spans="2:65" s="13" customFormat="1">
      <c r="B2112" s="168"/>
      <c r="D2112" s="151" t="s">
        <v>193</v>
      </c>
      <c r="E2112" s="169" t="s">
        <v>1</v>
      </c>
      <c r="F2112" s="170" t="s">
        <v>3361</v>
      </c>
      <c r="H2112" s="169" t="s">
        <v>1</v>
      </c>
      <c r="I2112" s="171"/>
      <c r="L2112" s="168"/>
      <c r="M2112" s="172"/>
      <c r="T2112" s="173"/>
      <c r="AT2112" s="169" t="s">
        <v>193</v>
      </c>
      <c r="AU2112" s="169" t="s">
        <v>92</v>
      </c>
      <c r="AV2112" s="13" t="s">
        <v>84</v>
      </c>
      <c r="AW2112" s="13" t="s">
        <v>32</v>
      </c>
      <c r="AX2112" s="13" t="s">
        <v>76</v>
      </c>
      <c r="AY2112" s="169" t="s">
        <v>185</v>
      </c>
    </row>
    <row r="2113" spans="2:65" s="12" customFormat="1">
      <c r="B2113" s="150"/>
      <c r="D2113" s="151" t="s">
        <v>193</v>
      </c>
      <c r="E2113" s="152" t="s">
        <v>1</v>
      </c>
      <c r="F2113" s="153" t="s">
        <v>3362</v>
      </c>
      <c r="H2113" s="154">
        <v>173.96</v>
      </c>
      <c r="I2113" s="155"/>
      <c r="L2113" s="150"/>
      <c r="M2113" s="156"/>
      <c r="T2113" s="157"/>
      <c r="AT2113" s="152" t="s">
        <v>193</v>
      </c>
      <c r="AU2113" s="152" t="s">
        <v>92</v>
      </c>
      <c r="AV2113" s="12" t="s">
        <v>92</v>
      </c>
      <c r="AW2113" s="12" t="s">
        <v>32</v>
      </c>
      <c r="AX2113" s="12" t="s">
        <v>76</v>
      </c>
      <c r="AY2113" s="152" t="s">
        <v>185</v>
      </c>
    </row>
    <row r="2114" spans="2:65" s="12" customFormat="1">
      <c r="B2114" s="150"/>
      <c r="D2114" s="151" t="s">
        <v>193</v>
      </c>
      <c r="E2114" s="152" t="s">
        <v>1</v>
      </c>
      <c r="F2114" s="153" t="s">
        <v>3363</v>
      </c>
      <c r="H2114" s="154">
        <v>18.72</v>
      </c>
      <c r="I2114" s="155"/>
      <c r="L2114" s="150"/>
      <c r="M2114" s="156"/>
      <c r="T2114" s="157"/>
      <c r="AT2114" s="152" t="s">
        <v>193</v>
      </c>
      <c r="AU2114" s="152" t="s">
        <v>92</v>
      </c>
      <c r="AV2114" s="12" t="s">
        <v>92</v>
      </c>
      <c r="AW2114" s="12" t="s">
        <v>32</v>
      </c>
      <c r="AX2114" s="12" t="s">
        <v>76</v>
      </c>
      <c r="AY2114" s="152" t="s">
        <v>185</v>
      </c>
    </row>
    <row r="2115" spans="2:65" s="12" customFormat="1">
      <c r="B2115" s="150"/>
      <c r="D2115" s="151" t="s">
        <v>193</v>
      </c>
      <c r="E2115" s="152" t="s">
        <v>1</v>
      </c>
      <c r="F2115" s="153" t="s">
        <v>3364</v>
      </c>
      <c r="H2115" s="154">
        <v>31.94</v>
      </c>
      <c r="I2115" s="155"/>
      <c r="L2115" s="150"/>
      <c r="M2115" s="156"/>
      <c r="T2115" s="157"/>
      <c r="AT2115" s="152" t="s">
        <v>193</v>
      </c>
      <c r="AU2115" s="152" t="s">
        <v>92</v>
      </c>
      <c r="AV2115" s="12" t="s">
        <v>92</v>
      </c>
      <c r="AW2115" s="12" t="s">
        <v>32</v>
      </c>
      <c r="AX2115" s="12" t="s">
        <v>76</v>
      </c>
      <c r="AY2115" s="152" t="s">
        <v>185</v>
      </c>
    </row>
    <row r="2116" spans="2:65" s="12" customFormat="1">
      <c r="B2116" s="150"/>
      <c r="D2116" s="151" t="s">
        <v>193</v>
      </c>
      <c r="E2116" s="152" t="s">
        <v>1</v>
      </c>
      <c r="F2116" s="153" t="s">
        <v>3365</v>
      </c>
      <c r="H2116" s="154">
        <v>416.4</v>
      </c>
      <c r="I2116" s="155"/>
      <c r="L2116" s="150"/>
      <c r="M2116" s="156"/>
      <c r="T2116" s="157"/>
      <c r="AT2116" s="152" t="s">
        <v>193</v>
      </c>
      <c r="AU2116" s="152" t="s">
        <v>92</v>
      </c>
      <c r="AV2116" s="12" t="s">
        <v>92</v>
      </c>
      <c r="AW2116" s="12" t="s">
        <v>32</v>
      </c>
      <c r="AX2116" s="12" t="s">
        <v>76</v>
      </c>
      <c r="AY2116" s="152" t="s">
        <v>185</v>
      </c>
    </row>
    <row r="2117" spans="2:65" s="12" customFormat="1">
      <c r="B2117" s="150"/>
      <c r="D2117" s="151" t="s">
        <v>193</v>
      </c>
      <c r="E2117" s="152" t="s">
        <v>1</v>
      </c>
      <c r="F2117" s="153" t="s">
        <v>1531</v>
      </c>
      <c r="H2117" s="154">
        <v>207</v>
      </c>
      <c r="I2117" s="155"/>
      <c r="L2117" s="150"/>
      <c r="M2117" s="156"/>
      <c r="T2117" s="157"/>
      <c r="AT2117" s="152" t="s">
        <v>193</v>
      </c>
      <c r="AU2117" s="152" t="s">
        <v>92</v>
      </c>
      <c r="AV2117" s="12" t="s">
        <v>92</v>
      </c>
      <c r="AW2117" s="12" t="s">
        <v>32</v>
      </c>
      <c r="AX2117" s="12" t="s">
        <v>76</v>
      </c>
      <c r="AY2117" s="152" t="s">
        <v>185</v>
      </c>
    </row>
    <row r="2118" spans="2:65" s="12" customFormat="1">
      <c r="B2118" s="150"/>
      <c r="D2118" s="151" t="s">
        <v>193</v>
      </c>
      <c r="E2118" s="152" t="s">
        <v>1</v>
      </c>
      <c r="F2118" s="153" t="s">
        <v>3366</v>
      </c>
      <c r="H2118" s="154">
        <v>13.9</v>
      </c>
      <c r="I2118" s="155"/>
      <c r="L2118" s="150"/>
      <c r="M2118" s="156"/>
      <c r="T2118" s="157"/>
      <c r="AT2118" s="152" t="s">
        <v>193</v>
      </c>
      <c r="AU2118" s="152" t="s">
        <v>92</v>
      </c>
      <c r="AV2118" s="12" t="s">
        <v>92</v>
      </c>
      <c r="AW2118" s="12" t="s">
        <v>32</v>
      </c>
      <c r="AX2118" s="12" t="s">
        <v>76</v>
      </c>
      <c r="AY2118" s="152" t="s">
        <v>185</v>
      </c>
    </row>
    <row r="2119" spans="2:65" s="14" customFormat="1">
      <c r="B2119" s="174"/>
      <c r="D2119" s="151" t="s">
        <v>193</v>
      </c>
      <c r="E2119" s="175" t="s">
        <v>1</v>
      </c>
      <c r="F2119" s="176" t="s">
        <v>265</v>
      </c>
      <c r="H2119" s="177">
        <v>861.92</v>
      </c>
      <c r="I2119" s="178"/>
      <c r="L2119" s="174"/>
      <c r="M2119" s="179"/>
      <c r="T2119" s="180"/>
      <c r="AT2119" s="175" t="s">
        <v>193</v>
      </c>
      <c r="AU2119" s="175" t="s">
        <v>92</v>
      </c>
      <c r="AV2119" s="14" t="s">
        <v>191</v>
      </c>
      <c r="AW2119" s="14" t="s">
        <v>32</v>
      </c>
      <c r="AX2119" s="14" t="s">
        <v>84</v>
      </c>
      <c r="AY2119" s="175" t="s">
        <v>185</v>
      </c>
    </row>
    <row r="2120" spans="2:65" s="1" customFormat="1" ht="33" customHeight="1">
      <c r="B2120" s="136"/>
      <c r="C2120" s="137" t="s">
        <v>3367</v>
      </c>
      <c r="D2120" s="137" t="s">
        <v>187</v>
      </c>
      <c r="E2120" s="138" t="s">
        <v>3368</v>
      </c>
      <c r="F2120" s="139" t="s">
        <v>3369</v>
      </c>
      <c r="G2120" s="140" t="s">
        <v>546</v>
      </c>
      <c r="H2120" s="141">
        <v>235.23</v>
      </c>
      <c r="I2120" s="142"/>
      <c r="J2120" s="143">
        <f>ROUND(I2120*H2120,2)</f>
        <v>0</v>
      </c>
      <c r="K2120" s="139" t="s">
        <v>1</v>
      </c>
      <c r="L2120" s="32"/>
      <c r="M2120" s="144" t="s">
        <v>1</v>
      </c>
      <c r="N2120" s="145" t="s">
        <v>42</v>
      </c>
      <c r="P2120" s="146">
        <f>O2120*H2120</f>
        <v>0</v>
      </c>
      <c r="Q2120" s="146">
        <v>1.0000000000000001E-5</v>
      </c>
      <c r="R2120" s="146">
        <f>Q2120*H2120</f>
        <v>2.3522999999999999E-3</v>
      </c>
      <c r="S2120" s="146">
        <v>0</v>
      </c>
      <c r="T2120" s="147">
        <f>S2120*H2120</f>
        <v>0</v>
      </c>
      <c r="AR2120" s="148" t="s">
        <v>289</v>
      </c>
      <c r="AT2120" s="148" t="s">
        <v>187</v>
      </c>
      <c r="AU2120" s="148" t="s">
        <v>92</v>
      </c>
      <c r="AY2120" s="17" t="s">
        <v>185</v>
      </c>
      <c r="BE2120" s="149">
        <f>IF(N2120="základní",J2120,0)</f>
        <v>0</v>
      </c>
      <c r="BF2120" s="149">
        <f>IF(N2120="snížená",J2120,0)</f>
        <v>0</v>
      </c>
      <c r="BG2120" s="149">
        <f>IF(N2120="zákl. přenesená",J2120,0)</f>
        <v>0</v>
      </c>
      <c r="BH2120" s="149">
        <f>IF(N2120="sníž. přenesená",J2120,0)</f>
        <v>0</v>
      </c>
      <c r="BI2120" s="149">
        <f>IF(N2120="nulová",J2120,0)</f>
        <v>0</v>
      </c>
      <c r="BJ2120" s="17" t="s">
        <v>92</v>
      </c>
      <c r="BK2120" s="149">
        <f>ROUND(I2120*H2120,2)</f>
        <v>0</v>
      </c>
      <c r="BL2120" s="17" t="s">
        <v>289</v>
      </c>
      <c r="BM2120" s="148" t="s">
        <v>3370</v>
      </c>
    </row>
    <row r="2121" spans="2:65" s="13" customFormat="1">
      <c r="B2121" s="168"/>
      <c r="D2121" s="151" t="s">
        <v>193</v>
      </c>
      <c r="E2121" s="169" t="s">
        <v>1</v>
      </c>
      <c r="F2121" s="170" t="s">
        <v>3371</v>
      </c>
      <c r="H2121" s="169" t="s">
        <v>1</v>
      </c>
      <c r="I2121" s="171"/>
      <c r="L2121" s="168"/>
      <c r="M2121" s="172"/>
      <c r="T2121" s="173"/>
      <c r="AT2121" s="169" t="s">
        <v>193</v>
      </c>
      <c r="AU2121" s="169" t="s">
        <v>92</v>
      </c>
      <c r="AV2121" s="13" t="s">
        <v>84</v>
      </c>
      <c r="AW2121" s="13" t="s">
        <v>32</v>
      </c>
      <c r="AX2121" s="13" t="s">
        <v>76</v>
      </c>
      <c r="AY2121" s="169" t="s">
        <v>185</v>
      </c>
    </row>
    <row r="2122" spans="2:65" s="12" customFormat="1">
      <c r="B2122" s="150"/>
      <c r="D2122" s="151" t="s">
        <v>193</v>
      </c>
      <c r="E2122" s="152" t="s">
        <v>1</v>
      </c>
      <c r="F2122" s="153" t="s">
        <v>1341</v>
      </c>
      <c r="H2122" s="154">
        <v>176</v>
      </c>
      <c r="I2122" s="155"/>
      <c r="L2122" s="150"/>
      <c r="M2122" s="156"/>
      <c r="T2122" s="157"/>
      <c r="AT2122" s="152" t="s">
        <v>193</v>
      </c>
      <c r="AU2122" s="152" t="s">
        <v>92</v>
      </c>
      <c r="AV2122" s="12" t="s">
        <v>92</v>
      </c>
      <c r="AW2122" s="12" t="s">
        <v>32</v>
      </c>
      <c r="AX2122" s="12" t="s">
        <v>76</v>
      </c>
      <c r="AY2122" s="152" t="s">
        <v>185</v>
      </c>
    </row>
    <row r="2123" spans="2:65" s="12" customFormat="1">
      <c r="B2123" s="150"/>
      <c r="D2123" s="151" t="s">
        <v>193</v>
      </c>
      <c r="E2123" s="152" t="s">
        <v>1</v>
      </c>
      <c r="F2123" s="153" t="s">
        <v>508</v>
      </c>
      <c r="H2123" s="154">
        <v>47</v>
      </c>
      <c r="I2123" s="155"/>
      <c r="L2123" s="150"/>
      <c r="M2123" s="156"/>
      <c r="T2123" s="157"/>
      <c r="AT2123" s="152" t="s">
        <v>193</v>
      </c>
      <c r="AU2123" s="152" t="s">
        <v>92</v>
      </c>
      <c r="AV2123" s="12" t="s">
        <v>92</v>
      </c>
      <c r="AW2123" s="12" t="s">
        <v>32</v>
      </c>
      <c r="AX2123" s="12" t="s">
        <v>76</v>
      </c>
      <c r="AY2123" s="152" t="s">
        <v>185</v>
      </c>
    </row>
    <row r="2124" spans="2:65" s="12" customFormat="1">
      <c r="B2124" s="150"/>
      <c r="D2124" s="151" t="s">
        <v>193</v>
      </c>
      <c r="E2124" s="152" t="s">
        <v>1</v>
      </c>
      <c r="F2124" s="153" t="s">
        <v>3372</v>
      </c>
      <c r="H2124" s="154">
        <v>12.23</v>
      </c>
      <c r="I2124" s="155"/>
      <c r="L2124" s="150"/>
      <c r="M2124" s="156"/>
      <c r="T2124" s="157"/>
      <c r="AT2124" s="152" t="s">
        <v>193</v>
      </c>
      <c r="AU2124" s="152" t="s">
        <v>92</v>
      </c>
      <c r="AV2124" s="12" t="s">
        <v>92</v>
      </c>
      <c r="AW2124" s="12" t="s">
        <v>32</v>
      </c>
      <c r="AX2124" s="12" t="s">
        <v>76</v>
      </c>
      <c r="AY2124" s="152" t="s">
        <v>185</v>
      </c>
    </row>
    <row r="2125" spans="2:65" s="14" customFormat="1">
      <c r="B2125" s="174"/>
      <c r="D2125" s="151" t="s">
        <v>193</v>
      </c>
      <c r="E2125" s="175" t="s">
        <v>1</v>
      </c>
      <c r="F2125" s="176" t="s">
        <v>265</v>
      </c>
      <c r="H2125" s="177">
        <v>235.23</v>
      </c>
      <c r="I2125" s="178"/>
      <c r="L2125" s="174"/>
      <c r="M2125" s="179"/>
      <c r="T2125" s="180"/>
      <c r="AT2125" s="175" t="s">
        <v>193</v>
      </c>
      <c r="AU2125" s="175" t="s">
        <v>92</v>
      </c>
      <c r="AV2125" s="14" t="s">
        <v>191</v>
      </c>
      <c r="AW2125" s="14" t="s">
        <v>32</v>
      </c>
      <c r="AX2125" s="14" t="s">
        <v>84</v>
      </c>
      <c r="AY2125" s="175" t="s">
        <v>185</v>
      </c>
    </row>
    <row r="2126" spans="2:65" s="1" customFormat="1" ht="24.2" customHeight="1">
      <c r="B2126" s="136"/>
      <c r="C2126" s="137" t="s">
        <v>3373</v>
      </c>
      <c r="D2126" s="137" t="s">
        <v>187</v>
      </c>
      <c r="E2126" s="138" t="s">
        <v>3374</v>
      </c>
      <c r="F2126" s="139" t="s">
        <v>3375</v>
      </c>
      <c r="G2126" s="140" t="s">
        <v>190</v>
      </c>
      <c r="H2126" s="141">
        <v>511.92</v>
      </c>
      <c r="I2126" s="142"/>
      <c r="J2126" s="143">
        <f>ROUND(I2126*H2126,2)</f>
        <v>0</v>
      </c>
      <c r="K2126" s="139" t="s">
        <v>198</v>
      </c>
      <c r="L2126" s="32"/>
      <c r="M2126" s="144" t="s">
        <v>1</v>
      </c>
      <c r="N2126" s="145" t="s">
        <v>42</v>
      </c>
      <c r="P2126" s="146">
        <f>O2126*H2126</f>
        <v>0</v>
      </c>
      <c r="Q2126" s="146">
        <v>0</v>
      </c>
      <c r="R2126" s="146">
        <f>Q2126*H2126</f>
        <v>0</v>
      </c>
      <c r="S2126" s="146">
        <v>1.4999999999999999E-2</v>
      </c>
      <c r="T2126" s="147">
        <f>S2126*H2126</f>
        <v>7.6787999999999998</v>
      </c>
      <c r="AR2126" s="148" t="s">
        <v>289</v>
      </c>
      <c r="AT2126" s="148" t="s">
        <v>187</v>
      </c>
      <c r="AU2126" s="148" t="s">
        <v>92</v>
      </c>
      <c r="AY2126" s="17" t="s">
        <v>185</v>
      </c>
      <c r="BE2126" s="149">
        <f>IF(N2126="základní",J2126,0)</f>
        <v>0</v>
      </c>
      <c r="BF2126" s="149">
        <f>IF(N2126="snížená",J2126,0)</f>
        <v>0</v>
      </c>
      <c r="BG2126" s="149">
        <f>IF(N2126="zákl. přenesená",J2126,0)</f>
        <v>0</v>
      </c>
      <c r="BH2126" s="149">
        <f>IF(N2126="sníž. přenesená",J2126,0)</f>
        <v>0</v>
      </c>
      <c r="BI2126" s="149">
        <f>IF(N2126="nulová",J2126,0)</f>
        <v>0</v>
      </c>
      <c r="BJ2126" s="17" t="s">
        <v>92</v>
      </c>
      <c r="BK2126" s="149">
        <f>ROUND(I2126*H2126,2)</f>
        <v>0</v>
      </c>
      <c r="BL2126" s="17" t="s">
        <v>289</v>
      </c>
      <c r="BM2126" s="148" t="s">
        <v>3376</v>
      </c>
    </row>
    <row r="2127" spans="2:65" s="13" customFormat="1">
      <c r="B2127" s="168"/>
      <c r="D2127" s="151" t="s">
        <v>193</v>
      </c>
      <c r="E2127" s="169" t="s">
        <v>1</v>
      </c>
      <c r="F2127" s="170" t="s">
        <v>1119</v>
      </c>
      <c r="H2127" s="169" t="s">
        <v>1</v>
      </c>
      <c r="I2127" s="171"/>
      <c r="L2127" s="168"/>
      <c r="M2127" s="172"/>
      <c r="T2127" s="173"/>
      <c r="AT2127" s="169" t="s">
        <v>193</v>
      </c>
      <c r="AU2127" s="169" t="s">
        <v>92</v>
      </c>
      <c r="AV2127" s="13" t="s">
        <v>84</v>
      </c>
      <c r="AW2127" s="13" t="s">
        <v>32</v>
      </c>
      <c r="AX2127" s="13" t="s">
        <v>76</v>
      </c>
      <c r="AY2127" s="169" t="s">
        <v>185</v>
      </c>
    </row>
    <row r="2128" spans="2:65" s="13" customFormat="1">
      <c r="B2128" s="168"/>
      <c r="D2128" s="151" t="s">
        <v>193</v>
      </c>
      <c r="E2128" s="169" t="s">
        <v>1</v>
      </c>
      <c r="F2128" s="170" t="s">
        <v>383</v>
      </c>
      <c r="H2128" s="169" t="s">
        <v>1</v>
      </c>
      <c r="I2128" s="171"/>
      <c r="L2128" s="168"/>
      <c r="M2128" s="172"/>
      <c r="T2128" s="173"/>
      <c r="AT2128" s="169" t="s">
        <v>193</v>
      </c>
      <c r="AU2128" s="169" t="s">
        <v>92</v>
      </c>
      <c r="AV2128" s="13" t="s">
        <v>84</v>
      </c>
      <c r="AW2128" s="13" t="s">
        <v>32</v>
      </c>
      <c r="AX2128" s="13" t="s">
        <v>76</v>
      </c>
      <c r="AY2128" s="169" t="s">
        <v>185</v>
      </c>
    </row>
    <row r="2129" spans="2:65" s="12" customFormat="1" ht="22.5">
      <c r="B2129" s="150"/>
      <c r="D2129" s="151" t="s">
        <v>193</v>
      </c>
      <c r="E2129" s="152" t="s">
        <v>1</v>
      </c>
      <c r="F2129" s="153" t="s">
        <v>3377</v>
      </c>
      <c r="H2129" s="154">
        <v>254.5</v>
      </c>
      <c r="I2129" s="155"/>
      <c r="L2129" s="150"/>
      <c r="M2129" s="156"/>
      <c r="T2129" s="157"/>
      <c r="AT2129" s="152" t="s">
        <v>193</v>
      </c>
      <c r="AU2129" s="152" t="s">
        <v>92</v>
      </c>
      <c r="AV2129" s="12" t="s">
        <v>92</v>
      </c>
      <c r="AW2129" s="12" t="s">
        <v>32</v>
      </c>
      <c r="AX2129" s="12" t="s">
        <v>76</v>
      </c>
      <c r="AY2129" s="152" t="s">
        <v>185</v>
      </c>
    </row>
    <row r="2130" spans="2:65" s="13" customFormat="1">
      <c r="B2130" s="168"/>
      <c r="D2130" s="151" t="s">
        <v>193</v>
      </c>
      <c r="E2130" s="169" t="s">
        <v>1</v>
      </c>
      <c r="F2130" s="170" t="s">
        <v>385</v>
      </c>
      <c r="H2130" s="169" t="s">
        <v>1</v>
      </c>
      <c r="I2130" s="171"/>
      <c r="L2130" s="168"/>
      <c r="M2130" s="172"/>
      <c r="T2130" s="173"/>
      <c r="AT2130" s="169" t="s">
        <v>193</v>
      </c>
      <c r="AU2130" s="169" t="s">
        <v>92</v>
      </c>
      <c r="AV2130" s="13" t="s">
        <v>84</v>
      </c>
      <c r="AW2130" s="13" t="s">
        <v>32</v>
      </c>
      <c r="AX2130" s="13" t="s">
        <v>76</v>
      </c>
      <c r="AY2130" s="169" t="s">
        <v>185</v>
      </c>
    </row>
    <row r="2131" spans="2:65" s="12" customFormat="1" ht="22.5">
      <c r="B2131" s="150"/>
      <c r="D2131" s="151" t="s">
        <v>193</v>
      </c>
      <c r="E2131" s="152" t="s">
        <v>1</v>
      </c>
      <c r="F2131" s="153" t="s">
        <v>3378</v>
      </c>
      <c r="H2131" s="154">
        <v>257.42</v>
      </c>
      <c r="I2131" s="155"/>
      <c r="L2131" s="150"/>
      <c r="M2131" s="156"/>
      <c r="T2131" s="157"/>
      <c r="AT2131" s="152" t="s">
        <v>193</v>
      </c>
      <c r="AU2131" s="152" t="s">
        <v>92</v>
      </c>
      <c r="AV2131" s="12" t="s">
        <v>92</v>
      </c>
      <c r="AW2131" s="12" t="s">
        <v>32</v>
      </c>
      <c r="AX2131" s="12" t="s">
        <v>76</v>
      </c>
      <c r="AY2131" s="152" t="s">
        <v>185</v>
      </c>
    </row>
    <row r="2132" spans="2:65" s="14" customFormat="1">
      <c r="B2132" s="174"/>
      <c r="D2132" s="151" t="s">
        <v>193</v>
      </c>
      <c r="E2132" s="175" t="s">
        <v>1</v>
      </c>
      <c r="F2132" s="176" t="s">
        <v>265</v>
      </c>
      <c r="H2132" s="177">
        <v>511.92</v>
      </c>
      <c r="I2132" s="178"/>
      <c r="L2132" s="174"/>
      <c r="M2132" s="179"/>
      <c r="T2132" s="180"/>
      <c r="AT2132" s="175" t="s">
        <v>193</v>
      </c>
      <c r="AU2132" s="175" t="s">
        <v>92</v>
      </c>
      <c r="AV2132" s="14" t="s">
        <v>191</v>
      </c>
      <c r="AW2132" s="14" t="s">
        <v>32</v>
      </c>
      <c r="AX2132" s="14" t="s">
        <v>84</v>
      </c>
      <c r="AY2132" s="175" t="s">
        <v>185</v>
      </c>
    </row>
    <row r="2133" spans="2:65" s="1" customFormat="1" ht="24.2" customHeight="1">
      <c r="B2133" s="136"/>
      <c r="C2133" s="137" t="s">
        <v>3379</v>
      </c>
      <c r="D2133" s="137" t="s">
        <v>187</v>
      </c>
      <c r="E2133" s="138" t="s">
        <v>3380</v>
      </c>
      <c r="F2133" s="139" t="s">
        <v>3381</v>
      </c>
      <c r="G2133" s="140" t="s">
        <v>190</v>
      </c>
      <c r="H2133" s="141">
        <v>224.1</v>
      </c>
      <c r="I2133" s="142"/>
      <c r="J2133" s="143">
        <f>ROUND(I2133*H2133,2)</f>
        <v>0</v>
      </c>
      <c r="K2133" s="139" t="s">
        <v>1</v>
      </c>
      <c r="L2133" s="32"/>
      <c r="M2133" s="144" t="s">
        <v>1</v>
      </c>
      <c r="N2133" s="145" t="s">
        <v>42</v>
      </c>
      <c r="P2133" s="146">
        <f>O2133*H2133</f>
        <v>0</v>
      </c>
      <c r="Q2133" s="146">
        <v>1.098E-2</v>
      </c>
      <c r="R2133" s="146">
        <f>Q2133*H2133</f>
        <v>2.4606180000000002</v>
      </c>
      <c r="S2133" s="146">
        <v>0</v>
      </c>
      <c r="T2133" s="147">
        <f>S2133*H2133</f>
        <v>0</v>
      </c>
      <c r="AR2133" s="148" t="s">
        <v>289</v>
      </c>
      <c r="AT2133" s="148" t="s">
        <v>187</v>
      </c>
      <c r="AU2133" s="148" t="s">
        <v>92</v>
      </c>
      <c r="AY2133" s="17" t="s">
        <v>185</v>
      </c>
      <c r="BE2133" s="149">
        <f>IF(N2133="základní",J2133,0)</f>
        <v>0</v>
      </c>
      <c r="BF2133" s="149">
        <f>IF(N2133="snížená",J2133,0)</f>
        <v>0</v>
      </c>
      <c r="BG2133" s="149">
        <f>IF(N2133="zákl. přenesená",J2133,0)</f>
        <v>0</v>
      </c>
      <c r="BH2133" s="149">
        <f>IF(N2133="sníž. přenesená",J2133,0)</f>
        <v>0</v>
      </c>
      <c r="BI2133" s="149">
        <f>IF(N2133="nulová",J2133,0)</f>
        <v>0</v>
      </c>
      <c r="BJ2133" s="17" t="s">
        <v>92</v>
      </c>
      <c r="BK2133" s="149">
        <f>ROUND(I2133*H2133,2)</f>
        <v>0</v>
      </c>
      <c r="BL2133" s="17" t="s">
        <v>289</v>
      </c>
      <c r="BM2133" s="148" t="s">
        <v>3382</v>
      </c>
    </row>
    <row r="2134" spans="2:65" s="13" customFormat="1">
      <c r="B2134" s="168"/>
      <c r="D2134" s="151" t="s">
        <v>193</v>
      </c>
      <c r="E2134" s="169" t="s">
        <v>1</v>
      </c>
      <c r="F2134" s="170" t="s">
        <v>255</v>
      </c>
      <c r="H2134" s="169" t="s">
        <v>1</v>
      </c>
      <c r="I2134" s="171"/>
      <c r="L2134" s="168"/>
      <c r="M2134" s="172"/>
      <c r="T2134" s="173"/>
      <c r="AT2134" s="169" t="s">
        <v>193</v>
      </c>
      <c r="AU2134" s="169" t="s">
        <v>92</v>
      </c>
      <c r="AV2134" s="13" t="s">
        <v>84</v>
      </c>
      <c r="AW2134" s="13" t="s">
        <v>32</v>
      </c>
      <c r="AX2134" s="13" t="s">
        <v>76</v>
      </c>
      <c r="AY2134" s="169" t="s">
        <v>185</v>
      </c>
    </row>
    <row r="2135" spans="2:65" s="12" customFormat="1">
      <c r="B2135" s="150"/>
      <c r="D2135" s="151" t="s">
        <v>193</v>
      </c>
      <c r="E2135" s="152" t="s">
        <v>1</v>
      </c>
      <c r="F2135" s="153" t="s">
        <v>3383</v>
      </c>
      <c r="H2135" s="154">
        <v>156.6</v>
      </c>
      <c r="I2135" s="155"/>
      <c r="L2135" s="150"/>
      <c r="M2135" s="156"/>
      <c r="T2135" s="157"/>
      <c r="AT2135" s="152" t="s">
        <v>193</v>
      </c>
      <c r="AU2135" s="152" t="s">
        <v>92</v>
      </c>
      <c r="AV2135" s="12" t="s">
        <v>92</v>
      </c>
      <c r="AW2135" s="12" t="s">
        <v>32</v>
      </c>
      <c r="AX2135" s="12" t="s">
        <v>76</v>
      </c>
      <c r="AY2135" s="152" t="s">
        <v>185</v>
      </c>
    </row>
    <row r="2136" spans="2:65" s="13" customFormat="1">
      <c r="B2136" s="168"/>
      <c r="D2136" s="151" t="s">
        <v>193</v>
      </c>
      <c r="E2136" s="169" t="s">
        <v>1</v>
      </c>
      <c r="F2136" s="170" t="s">
        <v>793</v>
      </c>
      <c r="H2136" s="169" t="s">
        <v>1</v>
      </c>
      <c r="I2136" s="171"/>
      <c r="L2136" s="168"/>
      <c r="M2136" s="172"/>
      <c r="T2136" s="173"/>
      <c r="AT2136" s="169" t="s">
        <v>193</v>
      </c>
      <c r="AU2136" s="169" t="s">
        <v>92</v>
      </c>
      <c r="AV2136" s="13" t="s">
        <v>84</v>
      </c>
      <c r="AW2136" s="13" t="s">
        <v>32</v>
      </c>
      <c r="AX2136" s="13" t="s">
        <v>76</v>
      </c>
      <c r="AY2136" s="169" t="s">
        <v>185</v>
      </c>
    </row>
    <row r="2137" spans="2:65" s="12" customFormat="1">
      <c r="B2137" s="150"/>
      <c r="D2137" s="151" t="s">
        <v>193</v>
      </c>
      <c r="E2137" s="152" t="s">
        <v>1</v>
      </c>
      <c r="F2137" s="153" t="s">
        <v>1743</v>
      </c>
      <c r="H2137" s="154">
        <v>67.5</v>
      </c>
      <c r="I2137" s="155"/>
      <c r="L2137" s="150"/>
      <c r="M2137" s="156"/>
      <c r="T2137" s="157"/>
      <c r="AT2137" s="152" t="s">
        <v>193</v>
      </c>
      <c r="AU2137" s="152" t="s">
        <v>92</v>
      </c>
      <c r="AV2137" s="12" t="s">
        <v>92</v>
      </c>
      <c r="AW2137" s="12" t="s">
        <v>32</v>
      </c>
      <c r="AX2137" s="12" t="s">
        <v>76</v>
      </c>
      <c r="AY2137" s="152" t="s">
        <v>185</v>
      </c>
    </row>
    <row r="2138" spans="2:65" s="14" customFormat="1">
      <c r="B2138" s="174"/>
      <c r="D2138" s="151" t="s">
        <v>193</v>
      </c>
      <c r="E2138" s="175" t="s">
        <v>1</v>
      </c>
      <c r="F2138" s="176" t="s">
        <v>265</v>
      </c>
      <c r="H2138" s="177">
        <v>224.1</v>
      </c>
      <c r="I2138" s="178"/>
      <c r="L2138" s="174"/>
      <c r="M2138" s="179"/>
      <c r="T2138" s="180"/>
      <c r="AT2138" s="175" t="s">
        <v>193</v>
      </c>
      <c r="AU2138" s="175" t="s">
        <v>92</v>
      </c>
      <c r="AV2138" s="14" t="s">
        <v>191</v>
      </c>
      <c r="AW2138" s="14" t="s">
        <v>32</v>
      </c>
      <c r="AX2138" s="14" t="s">
        <v>84</v>
      </c>
      <c r="AY2138" s="175" t="s">
        <v>185</v>
      </c>
    </row>
    <row r="2139" spans="2:65" s="1" customFormat="1" ht="33" customHeight="1">
      <c r="B2139" s="136"/>
      <c r="C2139" s="137" t="s">
        <v>3384</v>
      </c>
      <c r="D2139" s="137" t="s">
        <v>187</v>
      </c>
      <c r="E2139" s="138" t="s">
        <v>3385</v>
      </c>
      <c r="F2139" s="139" t="s">
        <v>3386</v>
      </c>
      <c r="G2139" s="140" t="s">
        <v>190</v>
      </c>
      <c r="H2139" s="141">
        <v>615.72799999999995</v>
      </c>
      <c r="I2139" s="142"/>
      <c r="J2139" s="143">
        <f>ROUND(I2139*H2139,2)</f>
        <v>0</v>
      </c>
      <c r="K2139" s="139" t="s">
        <v>1</v>
      </c>
      <c r="L2139" s="32"/>
      <c r="M2139" s="144" t="s">
        <v>1</v>
      </c>
      <c r="N2139" s="145" t="s">
        <v>42</v>
      </c>
      <c r="P2139" s="146">
        <f>O2139*H2139</f>
        <v>0</v>
      </c>
      <c r="Q2139" s="146">
        <v>1.014E-2</v>
      </c>
      <c r="R2139" s="146">
        <f>Q2139*H2139</f>
        <v>6.2434819199999989</v>
      </c>
      <c r="S2139" s="146">
        <v>0</v>
      </c>
      <c r="T2139" s="147">
        <f>S2139*H2139</f>
        <v>0</v>
      </c>
      <c r="AR2139" s="148" t="s">
        <v>289</v>
      </c>
      <c r="AT2139" s="148" t="s">
        <v>187</v>
      </c>
      <c r="AU2139" s="148" t="s">
        <v>92</v>
      </c>
      <c r="AY2139" s="17" t="s">
        <v>185</v>
      </c>
      <c r="BE2139" s="149">
        <f>IF(N2139="základní",J2139,0)</f>
        <v>0</v>
      </c>
      <c r="BF2139" s="149">
        <f>IF(N2139="snížená",J2139,0)</f>
        <v>0</v>
      </c>
      <c r="BG2139" s="149">
        <f>IF(N2139="zákl. přenesená",J2139,0)</f>
        <v>0</v>
      </c>
      <c r="BH2139" s="149">
        <f>IF(N2139="sníž. přenesená",J2139,0)</f>
        <v>0</v>
      </c>
      <c r="BI2139" s="149">
        <f>IF(N2139="nulová",J2139,0)</f>
        <v>0</v>
      </c>
      <c r="BJ2139" s="17" t="s">
        <v>92</v>
      </c>
      <c r="BK2139" s="149">
        <f>ROUND(I2139*H2139,2)</f>
        <v>0</v>
      </c>
      <c r="BL2139" s="17" t="s">
        <v>289</v>
      </c>
      <c r="BM2139" s="148" t="s">
        <v>3387</v>
      </c>
    </row>
    <row r="2140" spans="2:65" s="13" customFormat="1">
      <c r="B2140" s="168"/>
      <c r="D2140" s="151" t="s">
        <v>193</v>
      </c>
      <c r="E2140" s="169" t="s">
        <v>1</v>
      </c>
      <c r="F2140" s="170" t="s">
        <v>257</v>
      </c>
      <c r="H2140" s="169" t="s">
        <v>1</v>
      </c>
      <c r="I2140" s="171"/>
      <c r="L2140" s="168"/>
      <c r="M2140" s="172"/>
      <c r="T2140" s="173"/>
      <c r="AT2140" s="169" t="s">
        <v>193</v>
      </c>
      <c r="AU2140" s="169" t="s">
        <v>92</v>
      </c>
      <c r="AV2140" s="13" t="s">
        <v>84</v>
      </c>
      <c r="AW2140" s="13" t="s">
        <v>32</v>
      </c>
      <c r="AX2140" s="13" t="s">
        <v>76</v>
      </c>
      <c r="AY2140" s="169" t="s">
        <v>185</v>
      </c>
    </row>
    <row r="2141" spans="2:65" s="12" customFormat="1">
      <c r="B2141" s="150"/>
      <c r="D2141" s="151" t="s">
        <v>193</v>
      </c>
      <c r="E2141" s="152" t="s">
        <v>1</v>
      </c>
      <c r="F2141" s="153" t="s">
        <v>258</v>
      </c>
      <c r="H2141" s="154">
        <v>21.8</v>
      </c>
      <c r="I2141" s="155"/>
      <c r="L2141" s="150"/>
      <c r="M2141" s="156"/>
      <c r="T2141" s="157"/>
      <c r="AT2141" s="152" t="s">
        <v>193</v>
      </c>
      <c r="AU2141" s="152" t="s">
        <v>92</v>
      </c>
      <c r="AV2141" s="12" t="s">
        <v>92</v>
      </c>
      <c r="AW2141" s="12" t="s">
        <v>32</v>
      </c>
      <c r="AX2141" s="12" t="s">
        <v>76</v>
      </c>
      <c r="AY2141" s="152" t="s">
        <v>185</v>
      </c>
    </row>
    <row r="2142" spans="2:65" s="15" customFormat="1">
      <c r="B2142" s="181"/>
      <c r="D2142" s="151" t="s">
        <v>193</v>
      </c>
      <c r="E2142" s="182" t="s">
        <v>1</v>
      </c>
      <c r="F2142" s="183" t="s">
        <v>281</v>
      </c>
      <c r="H2142" s="184">
        <v>21.8</v>
      </c>
      <c r="I2142" s="185"/>
      <c r="L2142" s="181"/>
      <c r="M2142" s="186"/>
      <c r="T2142" s="187"/>
      <c r="AT2142" s="182" t="s">
        <v>193</v>
      </c>
      <c r="AU2142" s="182" t="s">
        <v>92</v>
      </c>
      <c r="AV2142" s="15" t="s">
        <v>111</v>
      </c>
      <c r="AW2142" s="15" t="s">
        <v>32</v>
      </c>
      <c r="AX2142" s="15" t="s">
        <v>76</v>
      </c>
      <c r="AY2142" s="182" t="s">
        <v>185</v>
      </c>
    </row>
    <row r="2143" spans="2:65" s="13" customFormat="1">
      <c r="B2143" s="168"/>
      <c r="D2143" s="151" t="s">
        <v>193</v>
      </c>
      <c r="E2143" s="169" t="s">
        <v>1</v>
      </c>
      <c r="F2143" s="170" t="s">
        <v>895</v>
      </c>
      <c r="H2143" s="169" t="s">
        <v>1</v>
      </c>
      <c r="I2143" s="171"/>
      <c r="L2143" s="168"/>
      <c r="M2143" s="172"/>
      <c r="T2143" s="173"/>
      <c r="AT2143" s="169" t="s">
        <v>193</v>
      </c>
      <c r="AU2143" s="169" t="s">
        <v>92</v>
      </c>
      <c r="AV2143" s="13" t="s">
        <v>84</v>
      </c>
      <c r="AW2143" s="13" t="s">
        <v>32</v>
      </c>
      <c r="AX2143" s="13" t="s">
        <v>76</v>
      </c>
      <c r="AY2143" s="169" t="s">
        <v>185</v>
      </c>
    </row>
    <row r="2144" spans="2:65" s="12" customFormat="1">
      <c r="B2144" s="150"/>
      <c r="D2144" s="151" t="s">
        <v>193</v>
      </c>
      <c r="E2144" s="152" t="s">
        <v>1</v>
      </c>
      <c r="F2144" s="153" t="s">
        <v>3388</v>
      </c>
      <c r="H2144" s="154">
        <v>177.7</v>
      </c>
      <c r="I2144" s="155"/>
      <c r="L2144" s="150"/>
      <c r="M2144" s="156"/>
      <c r="T2144" s="157"/>
      <c r="AT2144" s="152" t="s">
        <v>193</v>
      </c>
      <c r="AU2144" s="152" t="s">
        <v>92</v>
      </c>
      <c r="AV2144" s="12" t="s">
        <v>92</v>
      </c>
      <c r="AW2144" s="12" t="s">
        <v>32</v>
      </c>
      <c r="AX2144" s="12" t="s">
        <v>76</v>
      </c>
      <c r="AY2144" s="152" t="s">
        <v>185</v>
      </c>
    </row>
    <row r="2145" spans="2:65" s="12" customFormat="1">
      <c r="B2145" s="150"/>
      <c r="D2145" s="151" t="s">
        <v>193</v>
      </c>
      <c r="E2145" s="152" t="s">
        <v>1</v>
      </c>
      <c r="F2145" s="153" t="s">
        <v>3389</v>
      </c>
      <c r="H2145" s="154">
        <v>27.062000000000001</v>
      </c>
      <c r="I2145" s="155"/>
      <c r="L2145" s="150"/>
      <c r="M2145" s="156"/>
      <c r="T2145" s="157"/>
      <c r="AT2145" s="152" t="s">
        <v>193</v>
      </c>
      <c r="AU2145" s="152" t="s">
        <v>92</v>
      </c>
      <c r="AV2145" s="12" t="s">
        <v>92</v>
      </c>
      <c r="AW2145" s="12" t="s">
        <v>32</v>
      </c>
      <c r="AX2145" s="12" t="s">
        <v>76</v>
      </c>
      <c r="AY2145" s="152" t="s">
        <v>185</v>
      </c>
    </row>
    <row r="2146" spans="2:65" s="12" customFormat="1">
      <c r="B2146" s="150"/>
      <c r="D2146" s="151" t="s">
        <v>193</v>
      </c>
      <c r="E2146" s="152" t="s">
        <v>1</v>
      </c>
      <c r="F2146" s="153" t="s">
        <v>3390</v>
      </c>
      <c r="H2146" s="154">
        <v>82.6</v>
      </c>
      <c r="I2146" s="155"/>
      <c r="L2146" s="150"/>
      <c r="M2146" s="156"/>
      <c r="T2146" s="157"/>
      <c r="AT2146" s="152" t="s">
        <v>193</v>
      </c>
      <c r="AU2146" s="152" t="s">
        <v>92</v>
      </c>
      <c r="AV2146" s="12" t="s">
        <v>92</v>
      </c>
      <c r="AW2146" s="12" t="s">
        <v>32</v>
      </c>
      <c r="AX2146" s="12" t="s">
        <v>76</v>
      </c>
      <c r="AY2146" s="152" t="s">
        <v>185</v>
      </c>
    </row>
    <row r="2147" spans="2:65" s="12" customFormat="1">
      <c r="B2147" s="150"/>
      <c r="D2147" s="151" t="s">
        <v>193</v>
      </c>
      <c r="E2147" s="152" t="s">
        <v>1</v>
      </c>
      <c r="F2147" s="153" t="s">
        <v>3391</v>
      </c>
      <c r="H2147" s="154">
        <v>109.184</v>
      </c>
      <c r="I2147" s="155"/>
      <c r="L2147" s="150"/>
      <c r="M2147" s="156"/>
      <c r="T2147" s="157"/>
      <c r="AT2147" s="152" t="s">
        <v>193</v>
      </c>
      <c r="AU2147" s="152" t="s">
        <v>92</v>
      </c>
      <c r="AV2147" s="12" t="s">
        <v>92</v>
      </c>
      <c r="AW2147" s="12" t="s">
        <v>32</v>
      </c>
      <c r="AX2147" s="12" t="s">
        <v>76</v>
      </c>
      <c r="AY2147" s="152" t="s">
        <v>185</v>
      </c>
    </row>
    <row r="2148" spans="2:65" s="15" customFormat="1">
      <c r="B2148" s="181"/>
      <c r="D2148" s="151" t="s">
        <v>193</v>
      </c>
      <c r="E2148" s="182" t="s">
        <v>1</v>
      </c>
      <c r="F2148" s="183" t="s">
        <v>281</v>
      </c>
      <c r="H2148" s="184">
        <v>396.54599999999994</v>
      </c>
      <c r="I2148" s="185"/>
      <c r="L2148" s="181"/>
      <c r="M2148" s="186"/>
      <c r="T2148" s="187"/>
      <c r="AT2148" s="182" t="s">
        <v>193</v>
      </c>
      <c r="AU2148" s="182" t="s">
        <v>92</v>
      </c>
      <c r="AV2148" s="15" t="s">
        <v>111</v>
      </c>
      <c r="AW2148" s="15" t="s">
        <v>32</v>
      </c>
      <c r="AX2148" s="15" t="s">
        <v>76</v>
      </c>
      <c r="AY2148" s="182" t="s">
        <v>185</v>
      </c>
    </row>
    <row r="2149" spans="2:65" s="13" customFormat="1">
      <c r="B2149" s="168"/>
      <c r="D2149" s="151" t="s">
        <v>193</v>
      </c>
      <c r="E2149" s="169" t="s">
        <v>1</v>
      </c>
      <c r="F2149" s="170" t="s">
        <v>897</v>
      </c>
      <c r="H2149" s="169" t="s">
        <v>1</v>
      </c>
      <c r="I2149" s="171"/>
      <c r="L2149" s="168"/>
      <c r="M2149" s="172"/>
      <c r="T2149" s="173"/>
      <c r="AT2149" s="169" t="s">
        <v>193</v>
      </c>
      <c r="AU2149" s="169" t="s">
        <v>92</v>
      </c>
      <c r="AV2149" s="13" t="s">
        <v>84</v>
      </c>
      <c r="AW2149" s="13" t="s">
        <v>32</v>
      </c>
      <c r="AX2149" s="13" t="s">
        <v>76</v>
      </c>
      <c r="AY2149" s="169" t="s">
        <v>185</v>
      </c>
    </row>
    <row r="2150" spans="2:65" s="12" customFormat="1">
      <c r="B2150" s="150"/>
      <c r="D2150" s="151" t="s">
        <v>193</v>
      </c>
      <c r="E2150" s="152" t="s">
        <v>1</v>
      </c>
      <c r="F2150" s="153" t="s">
        <v>3392</v>
      </c>
      <c r="H2150" s="154">
        <v>155.30000000000001</v>
      </c>
      <c r="I2150" s="155"/>
      <c r="L2150" s="150"/>
      <c r="M2150" s="156"/>
      <c r="T2150" s="157"/>
      <c r="AT2150" s="152" t="s">
        <v>193</v>
      </c>
      <c r="AU2150" s="152" t="s">
        <v>92</v>
      </c>
      <c r="AV2150" s="12" t="s">
        <v>92</v>
      </c>
      <c r="AW2150" s="12" t="s">
        <v>32</v>
      </c>
      <c r="AX2150" s="12" t="s">
        <v>76</v>
      </c>
      <c r="AY2150" s="152" t="s">
        <v>185</v>
      </c>
    </row>
    <row r="2151" spans="2:65" s="12" customFormat="1">
      <c r="B2151" s="150"/>
      <c r="D2151" s="151" t="s">
        <v>193</v>
      </c>
      <c r="E2151" s="152" t="s">
        <v>1</v>
      </c>
      <c r="F2151" s="153" t="s">
        <v>3393</v>
      </c>
      <c r="H2151" s="154">
        <v>42.082000000000001</v>
      </c>
      <c r="I2151" s="155"/>
      <c r="L2151" s="150"/>
      <c r="M2151" s="156"/>
      <c r="T2151" s="157"/>
      <c r="AT2151" s="152" t="s">
        <v>193</v>
      </c>
      <c r="AU2151" s="152" t="s">
        <v>92</v>
      </c>
      <c r="AV2151" s="12" t="s">
        <v>92</v>
      </c>
      <c r="AW2151" s="12" t="s">
        <v>32</v>
      </c>
      <c r="AX2151" s="12" t="s">
        <v>76</v>
      </c>
      <c r="AY2151" s="152" t="s">
        <v>185</v>
      </c>
    </row>
    <row r="2152" spans="2:65" s="15" customFormat="1">
      <c r="B2152" s="181"/>
      <c r="D2152" s="151" t="s">
        <v>193</v>
      </c>
      <c r="E2152" s="182" t="s">
        <v>1</v>
      </c>
      <c r="F2152" s="183" t="s">
        <v>281</v>
      </c>
      <c r="H2152" s="184">
        <v>197.38200000000001</v>
      </c>
      <c r="I2152" s="185"/>
      <c r="L2152" s="181"/>
      <c r="M2152" s="186"/>
      <c r="T2152" s="187"/>
      <c r="AT2152" s="182" t="s">
        <v>193</v>
      </c>
      <c r="AU2152" s="182" t="s">
        <v>92</v>
      </c>
      <c r="AV2152" s="15" t="s">
        <v>111</v>
      </c>
      <c r="AW2152" s="15" t="s">
        <v>32</v>
      </c>
      <c r="AX2152" s="15" t="s">
        <v>76</v>
      </c>
      <c r="AY2152" s="182" t="s">
        <v>185</v>
      </c>
    </row>
    <row r="2153" spans="2:65" s="14" customFormat="1">
      <c r="B2153" s="174"/>
      <c r="D2153" s="151" t="s">
        <v>193</v>
      </c>
      <c r="E2153" s="175" t="s">
        <v>1</v>
      </c>
      <c r="F2153" s="176" t="s">
        <v>265</v>
      </c>
      <c r="H2153" s="177">
        <v>615.72799999999995</v>
      </c>
      <c r="I2153" s="178"/>
      <c r="L2153" s="174"/>
      <c r="M2153" s="179"/>
      <c r="T2153" s="180"/>
      <c r="AT2153" s="175" t="s">
        <v>193</v>
      </c>
      <c r="AU2153" s="175" t="s">
        <v>92</v>
      </c>
      <c r="AV2153" s="14" t="s">
        <v>191</v>
      </c>
      <c r="AW2153" s="14" t="s">
        <v>32</v>
      </c>
      <c r="AX2153" s="14" t="s">
        <v>84</v>
      </c>
      <c r="AY2153" s="175" t="s">
        <v>185</v>
      </c>
    </row>
    <row r="2154" spans="2:65" s="1" customFormat="1" ht="16.5" customHeight="1">
      <c r="B2154" s="136"/>
      <c r="C2154" s="137" t="s">
        <v>3394</v>
      </c>
      <c r="D2154" s="137" t="s">
        <v>187</v>
      </c>
      <c r="E2154" s="138" t="s">
        <v>3395</v>
      </c>
      <c r="F2154" s="139" t="s">
        <v>3396</v>
      </c>
      <c r="G2154" s="140" t="s">
        <v>190</v>
      </c>
      <c r="H2154" s="141">
        <v>39.4</v>
      </c>
      <c r="I2154" s="142"/>
      <c r="J2154" s="143">
        <f>ROUND(I2154*H2154,2)</f>
        <v>0</v>
      </c>
      <c r="K2154" s="139" t="s">
        <v>198</v>
      </c>
      <c r="L2154" s="32"/>
      <c r="M2154" s="144" t="s">
        <v>1</v>
      </c>
      <c r="N2154" s="145" t="s">
        <v>42</v>
      </c>
      <c r="P2154" s="146">
        <f>O2154*H2154</f>
        <v>0</v>
      </c>
      <c r="Q2154" s="146">
        <v>0</v>
      </c>
      <c r="R2154" s="146">
        <f>Q2154*H2154</f>
        <v>0</v>
      </c>
      <c r="S2154" s="146">
        <v>7.1000000000000004E-3</v>
      </c>
      <c r="T2154" s="147">
        <f>S2154*H2154</f>
        <v>0.27973999999999999</v>
      </c>
      <c r="AR2154" s="148" t="s">
        <v>289</v>
      </c>
      <c r="AT2154" s="148" t="s">
        <v>187</v>
      </c>
      <c r="AU2154" s="148" t="s">
        <v>92</v>
      </c>
      <c r="AY2154" s="17" t="s">
        <v>185</v>
      </c>
      <c r="BE2154" s="149">
        <f>IF(N2154="základní",J2154,0)</f>
        <v>0</v>
      </c>
      <c r="BF2154" s="149">
        <f>IF(N2154="snížená",J2154,0)</f>
        <v>0</v>
      </c>
      <c r="BG2154" s="149">
        <f>IF(N2154="zákl. přenesená",J2154,0)</f>
        <v>0</v>
      </c>
      <c r="BH2154" s="149">
        <f>IF(N2154="sníž. přenesená",J2154,0)</f>
        <v>0</v>
      </c>
      <c r="BI2154" s="149">
        <f>IF(N2154="nulová",J2154,0)</f>
        <v>0</v>
      </c>
      <c r="BJ2154" s="17" t="s">
        <v>92</v>
      </c>
      <c r="BK2154" s="149">
        <f>ROUND(I2154*H2154,2)</f>
        <v>0</v>
      </c>
      <c r="BL2154" s="17" t="s">
        <v>289</v>
      </c>
      <c r="BM2154" s="148" t="s">
        <v>3397</v>
      </c>
    </row>
    <row r="2155" spans="2:65" s="13" customFormat="1">
      <c r="B2155" s="168"/>
      <c r="D2155" s="151" t="s">
        <v>193</v>
      </c>
      <c r="E2155" s="169" t="s">
        <v>1</v>
      </c>
      <c r="F2155" s="170" t="s">
        <v>1930</v>
      </c>
      <c r="H2155" s="169" t="s">
        <v>1</v>
      </c>
      <c r="I2155" s="171"/>
      <c r="L2155" s="168"/>
      <c r="M2155" s="172"/>
      <c r="T2155" s="173"/>
      <c r="AT2155" s="169" t="s">
        <v>193</v>
      </c>
      <c r="AU2155" s="169" t="s">
        <v>92</v>
      </c>
      <c r="AV2155" s="13" t="s">
        <v>84</v>
      </c>
      <c r="AW2155" s="13" t="s">
        <v>32</v>
      </c>
      <c r="AX2155" s="13" t="s">
        <v>76</v>
      </c>
      <c r="AY2155" s="169" t="s">
        <v>185</v>
      </c>
    </row>
    <row r="2156" spans="2:65" s="12" customFormat="1">
      <c r="B2156" s="150"/>
      <c r="D2156" s="151" t="s">
        <v>193</v>
      </c>
      <c r="E2156" s="152" t="s">
        <v>1</v>
      </c>
      <c r="F2156" s="153" t="s">
        <v>1931</v>
      </c>
      <c r="H2156" s="154">
        <v>39.4</v>
      </c>
      <c r="I2156" s="155"/>
      <c r="L2156" s="150"/>
      <c r="M2156" s="156"/>
      <c r="T2156" s="157"/>
      <c r="AT2156" s="152" t="s">
        <v>193</v>
      </c>
      <c r="AU2156" s="152" t="s">
        <v>92</v>
      </c>
      <c r="AV2156" s="12" t="s">
        <v>92</v>
      </c>
      <c r="AW2156" s="12" t="s">
        <v>32</v>
      </c>
      <c r="AX2156" s="12" t="s">
        <v>84</v>
      </c>
      <c r="AY2156" s="152" t="s">
        <v>185</v>
      </c>
    </row>
    <row r="2157" spans="2:65" s="1" customFormat="1" ht="24.2" customHeight="1">
      <c r="B2157" s="136"/>
      <c r="C2157" s="137" t="s">
        <v>3398</v>
      </c>
      <c r="D2157" s="137" t="s">
        <v>187</v>
      </c>
      <c r="E2157" s="138" t="s">
        <v>3399</v>
      </c>
      <c r="F2157" s="139" t="s">
        <v>3400</v>
      </c>
      <c r="G2157" s="140" t="s">
        <v>190</v>
      </c>
      <c r="H2157" s="141">
        <v>34.5</v>
      </c>
      <c r="I2157" s="142"/>
      <c r="J2157" s="143">
        <f>ROUND(I2157*H2157,2)</f>
        <v>0</v>
      </c>
      <c r="K2157" s="139" t="s">
        <v>198</v>
      </c>
      <c r="L2157" s="32"/>
      <c r="M2157" s="144" t="s">
        <v>1</v>
      </c>
      <c r="N2157" s="145" t="s">
        <v>42</v>
      </c>
      <c r="P2157" s="146">
        <f>O2157*H2157</f>
        <v>0</v>
      </c>
      <c r="Q2157" s="146">
        <v>1.4999999999999999E-4</v>
      </c>
      <c r="R2157" s="146">
        <f>Q2157*H2157</f>
        <v>5.1749999999999999E-3</v>
      </c>
      <c r="S2157" s="146">
        <v>0</v>
      </c>
      <c r="T2157" s="147">
        <f>S2157*H2157</f>
        <v>0</v>
      </c>
      <c r="AR2157" s="148" t="s">
        <v>289</v>
      </c>
      <c r="AT2157" s="148" t="s">
        <v>187</v>
      </c>
      <c r="AU2157" s="148" t="s">
        <v>92</v>
      </c>
      <c r="AY2157" s="17" t="s">
        <v>185</v>
      </c>
      <c r="BE2157" s="149">
        <f>IF(N2157="základní",J2157,0)</f>
        <v>0</v>
      </c>
      <c r="BF2157" s="149">
        <f>IF(N2157="snížená",J2157,0)</f>
        <v>0</v>
      </c>
      <c r="BG2157" s="149">
        <f>IF(N2157="zákl. přenesená",J2157,0)</f>
        <v>0</v>
      </c>
      <c r="BH2157" s="149">
        <f>IF(N2157="sníž. přenesená",J2157,0)</f>
        <v>0</v>
      </c>
      <c r="BI2157" s="149">
        <f>IF(N2157="nulová",J2157,0)</f>
        <v>0</v>
      </c>
      <c r="BJ2157" s="17" t="s">
        <v>92</v>
      </c>
      <c r="BK2157" s="149">
        <f>ROUND(I2157*H2157,2)</f>
        <v>0</v>
      </c>
      <c r="BL2157" s="17" t="s">
        <v>289</v>
      </c>
      <c r="BM2157" s="148" t="s">
        <v>3401</v>
      </c>
    </row>
    <row r="2158" spans="2:65" s="13" customFormat="1">
      <c r="B2158" s="168"/>
      <c r="D2158" s="151" t="s">
        <v>193</v>
      </c>
      <c r="E2158" s="169" t="s">
        <v>1</v>
      </c>
      <c r="F2158" s="170" t="s">
        <v>2003</v>
      </c>
      <c r="H2158" s="169" t="s">
        <v>1</v>
      </c>
      <c r="I2158" s="171"/>
      <c r="L2158" s="168"/>
      <c r="M2158" s="172"/>
      <c r="T2158" s="173"/>
      <c r="AT2158" s="169" t="s">
        <v>193</v>
      </c>
      <c r="AU2158" s="169" t="s">
        <v>92</v>
      </c>
      <c r="AV2158" s="13" t="s">
        <v>84</v>
      </c>
      <c r="AW2158" s="13" t="s">
        <v>32</v>
      </c>
      <c r="AX2158" s="13" t="s">
        <v>76</v>
      </c>
      <c r="AY2158" s="169" t="s">
        <v>185</v>
      </c>
    </row>
    <row r="2159" spans="2:65" s="12" customFormat="1">
      <c r="B2159" s="150"/>
      <c r="D2159" s="151" t="s">
        <v>193</v>
      </c>
      <c r="E2159" s="152" t="s">
        <v>1</v>
      </c>
      <c r="F2159" s="153" t="s">
        <v>3402</v>
      </c>
      <c r="H2159" s="154">
        <v>34.5</v>
      </c>
      <c r="I2159" s="155"/>
      <c r="L2159" s="150"/>
      <c r="M2159" s="156"/>
      <c r="T2159" s="157"/>
      <c r="AT2159" s="152" t="s">
        <v>193</v>
      </c>
      <c r="AU2159" s="152" t="s">
        <v>92</v>
      </c>
      <c r="AV2159" s="12" t="s">
        <v>92</v>
      </c>
      <c r="AW2159" s="12" t="s">
        <v>32</v>
      </c>
      <c r="AX2159" s="12" t="s">
        <v>84</v>
      </c>
      <c r="AY2159" s="152" t="s">
        <v>185</v>
      </c>
    </row>
    <row r="2160" spans="2:65" s="1" customFormat="1" ht="24.2" customHeight="1">
      <c r="B2160" s="136"/>
      <c r="C2160" s="137" t="s">
        <v>3403</v>
      </c>
      <c r="D2160" s="137" t="s">
        <v>187</v>
      </c>
      <c r="E2160" s="138" t="s">
        <v>3404</v>
      </c>
      <c r="F2160" s="139" t="s">
        <v>3405</v>
      </c>
      <c r="G2160" s="140" t="s">
        <v>190</v>
      </c>
      <c r="H2160" s="141">
        <v>850.928</v>
      </c>
      <c r="I2160" s="142"/>
      <c r="J2160" s="143">
        <f>ROUND(I2160*H2160,2)</f>
        <v>0</v>
      </c>
      <c r="K2160" s="139" t="s">
        <v>198</v>
      </c>
      <c r="L2160" s="32"/>
      <c r="M2160" s="144" t="s">
        <v>1</v>
      </c>
      <c r="N2160" s="145" t="s">
        <v>42</v>
      </c>
      <c r="P2160" s="146">
        <f>O2160*H2160</f>
        <v>0</v>
      </c>
      <c r="Q2160" s="146">
        <v>1E-4</v>
      </c>
      <c r="R2160" s="146">
        <f>Q2160*H2160</f>
        <v>8.509280000000001E-2</v>
      </c>
      <c r="S2160" s="146">
        <v>0</v>
      </c>
      <c r="T2160" s="147">
        <f>S2160*H2160</f>
        <v>0</v>
      </c>
      <c r="AR2160" s="148" t="s">
        <v>289</v>
      </c>
      <c r="AT2160" s="148" t="s">
        <v>187</v>
      </c>
      <c r="AU2160" s="148" t="s">
        <v>92</v>
      </c>
      <c r="AY2160" s="17" t="s">
        <v>185</v>
      </c>
      <c r="BE2160" s="149">
        <f>IF(N2160="základní",J2160,0)</f>
        <v>0</v>
      </c>
      <c r="BF2160" s="149">
        <f>IF(N2160="snížená",J2160,0)</f>
        <v>0</v>
      </c>
      <c r="BG2160" s="149">
        <f>IF(N2160="zákl. přenesená",J2160,0)</f>
        <v>0</v>
      </c>
      <c r="BH2160" s="149">
        <f>IF(N2160="sníž. přenesená",J2160,0)</f>
        <v>0</v>
      </c>
      <c r="BI2160" s="149">
        <f>IF(N2160="nulová",J2160,0)</f>
        <v>0</v>
      </c>
      <c r="BJ2160" s="17" t="s">
        <v>92</v>
      </c>
      <c r="BK2160" s="149">
        <f>ROUND(I2160*H2160,2)</f>
        <v>0</v>
      </c>
      <c r="BL2160" s="17" t="s">
        <v>289</v>
      </c>
      <c r="BM2160" s="148" t="s">
        <v>3406</v>
      </c>
    </row>
    <row r="2161" spans="2:65" s="13" customFormat="1">
      <c r="B2161" s="168"/>
      <c r="D2161" s="151" t="s">
        <v>193</v>
      </c>
      <c r="E2161" s="169" t="s">
        <v>1</v>
      </c>
      <c r="F2161" s="170" t="s">
        <v>255</v>
      </c>
      <c r="H2161" s="169" t="s">
        <v>1</v>
      </c>
      <c r="I2161" s="171"/>
      <c r="L2161" s="168"/>
      <c r="M2161" s="172"/>
      <c r="T2161" s="173"/>
      <c r="AT2161" s="169" t="s">
        <v>193</v>
      </c>
      <c r="AU2161" s="169" t="s">
        <v>92</v>
      </c>
      <c r="AV2161" s="13" t="s">
        <v>84</v>
      </c>
      <c r="AW2161" s="13" t="s">
        <v>32</v>
      </c>
      <c r="AX2161" s="13" t="s">
        <v>76</v>
      </c>
      <c r="AY2161" s="169" t="s">
        <v>185</v>
      </c>
    </row>
    <row r="2162" spans="2:65" s="12" customFormat="1">
      <c r="B2162" s="150"/>
      <c r="D2162" s="151" t="s">
        <v>193</v>
      </c>
      <c r="E2162" s="152" t="s">
        <v>1</v>
      </c>
      <c r="F2162" s="153" t="s">
        <v>256</v>
      </c>
      <c r="H2162" s="154">
        <v>156.6</v>
      </c>
      <c r="I2162" s="155"/>
      <c r="L2162" s="150"/>
      <c r="M2162" s="156"/>
      <c r="T2162" s="157"/>
      <c r="AT2162" s="152" t="s">
        <v>193</v>
      </c>
      <c r="AU2162" s="152" t="s">
        <v>92</v>
      </c>
      <c r="AV2162" s="12" t="s">
        <v>92</v>
      </c>
      <c r="AW2162" s="12" t="s">
        <v>32</v>
      </c>
      <c r="AX2162" s="12" t="s">
        <v>76</v>
      </c>
      <c r="AY2162" s="152" t="s">
        <v>185</v>
      </c>
    </row>
    <row r="2163" spans="2:65" s="13" customFormat="1">
      <c r="B2163" s="168"/>
      <c r="D2163" s="151" t="s">
        <v>193</v>
      </c>
      <c r="E2163" s="169" t="s">
        <v>1</v>
      </c>
      <c r="F2163" s="170" t="s">
        <v>257</v>
      </c>
      <c r="H2163" s="169" t="s">
        <v>1</v>
      </c>
      <c r="I2163" s="171"/>
      <c r="L2163" s="168"/>
      <c r="M2163" s="172"/>
      <c r="T2163" s="173"/>
      <c r="AT2163" s="169" t="s">
        <v>193</v>
      </c>
      <c r="AU2163" s="169" t="s">
        <v>92</v>
      </c>
      <c r="AV2163" s="13" t="s">
        <v>84</v>
      </c>
      <c r="AW2163" s="13" t="s">
        <v>32</v>
      </c>
      <c r="AX2163" s="13" t="s">
        <v>76</v>
      </c>
      <c r="AY2163" s="169" t="s">
        <v>185</v>
      </c>
    </row>
    <row r="2164" spans="2:65" s="12" customFormat="1">
      <c r="B2164" s="150"/>
      <c r="D2164" s="151" t="s">
        <v>193</v>
      </c>
      <c r="E2164" s="152" t="s">
        <v>1</v>
      </c>
      <c r="F2164" s="153" t="s">
        <v>258</v>
      </c>
      <c r="H2164" s="154">
        <v>21.8</v>
      </c>
      <c r="I2164" s="155"/>
      <c r="L2164" s="150"/>
      <c r="M2164" s="156"/>
      <c r="T2164" s="157"/>
      <c r="AT2164" s="152" t="s">
        <v>193</v>
      </c>
      <c r="AU2164" s="152" t="s">
        <v>92</v>
      </c>
      <c r="AV2164" s="12" t="s">
        <v>92</v>
      </c>
      <c r="AW2164" s="12" t="s">
        <v>32</v>
      </c>
      <c r="AX2164" s="12" t="s">
        <v>76</v>
      </c>
      <c r="AY2164" s="152" t="s">
        <v>185</v>
      </c>
    </row>
    <row r="2165" spans="2:65" s="13" customFormat="1">
      <c r="B2165" s="168"/>
      <c r="D2165" s="151" t="s">
        <v>193</v>
      </c>
      <c r="E2165" s="169" t="s">
        <v>1</v>
      </c>
      <c r="F2165" s="170" t="s">
        <v>793</v>
      </c>
      <c r="H2165" s="169" t="s">
        <v>1</v>
      </c>
      <c r="I2165" s="171"/>
      <c r="L2165" s="168"/>
      <c r="M2165" s="172"/>
      <c r="T2165" s="173"/>
      <c r="AT2165" s="169" t="s">
        <v>193</v>
      </c>
      <c r="AU2165" s="169" t="s">
        <v>92</v>
      </c>
      <c r="AV2165" s="13" t="s">
        <v>84</v>
      </c>
      <c r="AW2165" s="13" t="s">
        <v>32</v>
      </c>
      <c r="AX2165" s="13" t="s">
        <v>76</v>
      </c>
      <c r="AY2165" s="169" t="s">
        <v>185</v>
      </c>
    </row>
    <row r="2166" spans="2:65" s="12" customFormat="1">
      <c r="B2166" s="150"/>
      <c r="D2166" s="151" t="s">
        <v>193</v>
      </c>
      <c r="E2166" s="152" t="s">
        <v>1</v>
      </c>
      <c r="F2166" s="153" t="s">
        <v>1743</v>
      </c>
      <c r="H2166" s="154">
        <v>67.5</v>
      </c>
      <c r="I2166" s="155"/>
      <c r="L2166" s="150"/>
      <c r="M2166" s="156"/>
      <c r="T2166" s="157"/>
      <c r="AT2166" s="152" t="s">
        <v>193</v>
      </c>
      <c r="AU2166" s="152" t="s">
        <v>92</v>
      </c>
      <c r="AV2166" s="12" t="s">
        <v>92</v>
      </c>
      <c r="AW2166" s="12" t="s">
        <v>32</v>
      </c>
      <c r="AX2166" s="12" t="s">
        <v>76</v>
      </c>
      <c r="AY2166" s="152" t="s">
        <v>185</v>
      </c>
    </row>
    <row r="2167" spans="2:65" s="13" customFormat="1">
      <c r="B2167" s="168"/>
      <c r="D2167" s="151" t="s">
        <v>193</v>
      </c>
      <c r="E2167" s="169" t="s">
        <v>1</v>
      </c>
      <c r="F2167" s="170" t="s">
        <v>895</v>
      </c>
      <c r="H2167" s="169" t="s">
        <v>1</v>
      </c>
      <c r="I2167" s="171"/>
      <c r="L2167" s="168"/>
      <c r="M2167" s="172"/>
      <c r="T2167" s="173"/>
      <c r="AT2167" s="169" t="s">
        <v>193</v>
      </c>
      <c r="AU2167" s="169" t="s">
        <v>92</v>
      </c>
      <c r="AV2167" s="13" t="s">
        <v>84</v>
      </c>
      <c r="AW2167" s="13" t="s">
        <v>32</v>
      </c>
      <c r="AX2167" s="13" t="s">
        <v>76</v>
      </c>
      <c r="AY2167" s="169" t="s">
        <v>185</v>
      </c>
    </row>
    <row r="2168" spans="2:65" s="12" customFormat="1">
      <c r="B2168" s="150"/>
      <c r="D2168" s="151" t="s">
        <v>193</v>
      </c>
      <c r="E2168" s="152" t="s">
        <v>1</v>
      </c>
      <c r="F2168" s="153" t="s">
        <v>896</v>
      </c>
      <c r="H2168" s="154">
        <v>396.54599999999999</v>
      </c>
      <c r="I2168" s="155"/>
      <c r="L2168" s="150"/>
      <c r="M2168" s="156"/>
      <c r="T2168" s="157"/>
      <c r="AT2168" s="152" t="s">
        <v>193</v>
      </c>
      <c r="AU2168" s="152" t="s">
        <v>92</v>
      </c>
      <c r="AV2168" s="12" t="s">
        <v>92</v>
      </c>
      <c r="AW2168" s="12" t="s">
        <v>32</v>
      </c>
      <c r="AX2168" s="12" t="s">
        <v>76</v>
      </c>
      <c r="AY2168" s="152" t="s">
        <v>185</v>
      </c>
    </row>
    <row r="2169" spans="2:65" s="13" customFormat="1">
      <c r="B2169" s="168"/>
      <c r="D2169" s="151" t="s">
        <v>193</v>
      </c>
      <c r="E2169" s="169" t="s">
        <v>1</v>
      </c>
      <c r="F2169" s="170" t="s">
        <v>897</v>
      </c>
      <c r="H2169" s="169" t="s">
        <v>1</v>
      </c>
      <c r="I2169" s="171"/>
      <c r="L2169" s="168"/>
      <c r="M2169" s="172"/>
      <c r="T2169" s="173"/>
      <c r="AT2169" s="169" t="s">
        <v>193</v>
      </c>
      <c r="AU2169" s="169" t="s">
        <v>92</v>
      </c>
      <c r="AV2169" s="13" t="s">
        <v>84</v>
      </c>
      <c r="AW2169" s="13" t="s">
        <v>32</v>
      </c>
      <c r="AX2169" s="13" t="s">
        <v>76</v>
      </c>
      <c r="AY2169" s="169" t="s">
        <v>185</v>
      </c>
    </row>
    <row r="2170" spans="2:65" s="12" customFormat="1">
      <c r="B2170" s="150"/>
      <c r="D2170" s="151" t="s">
        <v>193</v>
      </c>
      <c r="E2170" s="152" t="s">
        <v>1</v>
      </c>
      <c r="F2170" s="153" t="s">
        <v>898</v>
      </c>
      <c r="H2170" s="154">
        <v>197.38200000000001</v>
      </c>
      <c r="I2170" s="155"/>
      <c r="L2170" s="150"/>
      <c r="M2170" s="156"/>
      <c r="T2170" s="157"/>
      <c r="AT2170" s="152" t="s">
        <v>193</v>
      </c>
      <c r="AU2170" s="152" t="s">
        <v>92</v>
      </c>
      <c r="AV2170" s="12" t="s">
        <v>92</v>
      </c>
      <c r="AW2170" s="12" t="s">
        <v>32</v>
      </c>
      <c r="AX2170" s="12" t="s">
        <v>76</v>
      </c>
      <c r="AY2170" s="152" t="s">
        <v>185</v>
      </c>
    </row>
    <row r="2171" spans="2:65" s="13" customFormat="1">
      <c r="B2171" s="168"/>
      <c r="D2171" s="151" t="s">
        <v>193</v>
      </c>
      <c r="E2171" s="169" t="s">
        <v>1</v>
      </c>
      <c r="F2171" s="170" t="s">
        <v>1941</v>
      </c>
      <c r="H2171" s="169" t="s">
        <v>1</v>
      </c>
      <c r="I2171" s="171"/>
      <c r="L2171" s="168"/>
      <c r="M2171" s="172"/>
      <c r="T2171" s="173"/>
      <c r="AT2171" s="169" t="s">
        <v>193</v>
      </c>
      <c r="AU2171" s="169" t="s">
        <v>92</v>
      </c>
      <c r="AV2171" s="13" t="s">
        <v>84</v>
      </c>
      <c r="AW2171" s="13" t="s">
        <v>32</v>
      </c>
      <c r="AX2171" s="13" t="s">
        <v>76</v>
      </c>
      <c r="AY2171" s="169" t="s">
        <v>185</v>
      </c>
    </row>
    <row r="2172" spans="2:65" s="12" customFormat="1">
      <c r="B2172" s="150"/>
      <c r="D2172" s="151" t="s">
        <v>193</v>
      </c>
      <c r="E2172" s="152" t="s">
        <v>1</v>
      </c>
      <c r="F2172" s="153" t="s">
        <v>1942</v>
      </c>
      <c r="H2172" s="154">
        <v>11.1</v>
      </c>
      <c r="I2172" s="155"/>
      <c r="L2172" s="150"/>
      <c r="M2172" s="156"/>
      <c r="T2172" s="157"/>
      <c r="AT2172" s="152" t="s">
        <v>193</v>
      </c>
      <c r="AU2172" s="152" t="s">
        <v>92</v>
      </c>
      <c r="AV2172" s="12" t="s">
        <v>92</v>
      </c>
      <c r="AW2172" s="12" t="s">
        <v>32</v>
      </c>
      <c r="AX2172" s="12" t="s">
        <v>76</v>
      </c>
      <c r="AY2172" s="152" t="s">
        <v>185</v>
      </c>
    </row>
    <row r="2173" spans="2:65" s="14" customFormat="1">
      <c r="B2173" s="174"/>
      <c r="D2173" s="151" t="s">
        <v>193</v>
      </c>
      <c r="E2173" s="175" t="s">
        <v>1</v>
      </c>
      <c r="F2173" s="176" t="s">
        <v>265</v>
      </c>
      <c r="H2173" s="177">
        <v>850.928</v>
      </c>
      <c r="I2173" s="178"/>
      <c r="L2173" s="174"/>
      <c r="M2173" s="179"/>
      <c r="T2173" s="180"/>
      <c r="AT2173" s="175" t="s">
        <v>193</v>
      </c>
      <c r="AU2173" s="175" t="s">
        <v>92</v>
      </c>
      <c r="AV2173" s="14" t="s">
        <v>191</v>
      </c>
      <c r="AW2173" s="14" t="s">
        <v>32</v>
      </c>
      <c r="AX2173" s="14" t="s">
        <v>84</v>
      </c>
      <c r="AY2173" s="175" t="s">
        <v>185</v>
      </c>
    </row>
    <row r="2174" spans="2:65" s="1" customFormat="1" ht="24.2" customHeight="1">
      <c r="B2174" s="136"/>
      <c r="C2174" s="137" t="s">
        <v>3407</v>
      </c>
      <c r="D2174" s="137" t="s">
        <v>187</v>
      </c>
      <c r="E2174" s="138" t="s">
        <v>3408</v>
      </c>
      <c r="F2174" s="139" t="s">
        <v>3409</v>
      </c>
      <c r="G2174" s="140" t="s">
        <v>1715</v>
      </c>
      <c r="H2174" s="188"/>
      <c r="I2174" s="142"/>
      <c r="J2174" s="143">
        <f>ROUND(I2174*H2174,2)</f>
        <v>0</v>
      </c>
      <c r="K2174" s="139" t="s">
        <v>198</v>
      </c>
      <c r="L2174" s="32"/>
      <c r="M2174" s="144" t="s">
        <v>1</v>
      </c>
      <c r="N2174" s="145" t="s">
        <v>42</v>
      </c>
      <c r="P2174" s="146">
        <f>O2174*H2174</f>
        <v>0</v>
      </c>
      <c r="Q2174" s="146">
        <v>0</v>
      </c>
      <c r="R2174" s="146">
        <f>Q2174*H2174</f>
        <v>0</v>
      </c>
      <c r="S2174" s="146">
        <v>0</v>
      </c>
      <c r="T2174" s="147">
        <f>S2174*H2174</f>
        <v>0</v>
      </c>
      <c r="AR2174" s="148" t="s">
        <v>289</v>
      </c>
      <c r="AT2174" s="148" t="s">
        <v>187</v>
      </c>
      <c r="AU2174" s="148" t="s">
        <v>92</v>
      </c>
      <c r="AY2174" s="17" t="s">
        <v>185</v>
      </c>
      <c r="BE2174" s="149">
        <f>IF(N2174="základní",J2174,0)</f>
        <v>0</v>
      </c>
      <c r="BF2174" s="149">
        <f>IF(N2174="snížená",J2174,0)</f>
        <v>0</v>
      </c>
      <c r="BG2174" s="149">
        <f>IF(N2174="zákl. přenesená",J2174,0)</f>
        <v>0</v>
      </c>
      <c r="BH2174" s="149">
        <f>IF(N2174="sníž. přenesená",J2174,0)</f>
        <v>0</v>
      </c>
      <c r="BI2174" s="149">
        <f>IF(N2174="nulová",J2174,0)</f>
        <v>0</v>
      </c>
      <c r="BJ2174" s="17" t="s">
        <v>92</v>
      </c>
      <c r="BK2174" s="149">
        <f>ROUND(I2174*H2174,2)</f>
        <v>0</v>
      </c>
      <c r="BL2174" s="17" t="s">
        <v>289</v>
      </c>
      <c r="BM2174" s="148" t="s">
        <v>3410</v>
      </c>
    </row>
    <row r="2175" spans="2:65" s="11" customFormat="1" ht="22.9" customHeight="1">
      <c r="B2175" s="124"/>
      <c r="D2175" s="125" t="s">
        <v>75</v>
      </c>
      <c r="E2175" s="134" t="s">
        <v>3411</v>
      </c>
      <c r="F2175" s="134" t="s">
        <v>3412</v>
      </c>
      <c r="I2175" s="127"/>
      <c r="J2175" s="135">
        <f>BK2175</f>
        <v>0</v>
      </c>
      <c r="L2175" s="124"/>
      <c r="M2175" s="129"/>
      <c r="P2175" s="130">
        <f>SUM(P2176:P2181)</f>
        <v>0</v>
      </c>
      <c r="R2175" s="130">
        <f>SUM(R2176:R2181)</f>
        <v>0</v>
      </c>
      <c r="T2175" s="131">
        <f>SUM(T2176:T2181)</f>
        <v>0.42030000000000001</v>
      </c>
      <c r="AR2175" s="125" t="s">
        <v>92</v>
      </c>
      <c r="AT2175" s="132" t="s">
        <v>75</v>
      </c>
      <c r="AU2175" s="132" t="s">
        <v>84</v>
      </c>
      <c r="AY2175" s="125" t="s">
        <v>185</v>
      </c>
      <c r="BK2175" s="133">
        <f>SUM(BK2176:BK2181)</f>
        <v>0</v>
      </c>
    </row>
    <row r="2176" spans="2:65" s="1" customFormat="1" ht="24.2" customHeight="1">
      <c r="B2176" s="136"/>
      <c r="C2176" s="137" t="s">
        <v>3413</v>
      </c>
      <c r="D2176" s="137" t="s">
        <v>187</v>
      </c>
      <c r="E2176" s="138" t="s">
        <v>3414</v>
      </c>
      <c r="F2176" s="139" t="s">
        <v>3415</v>
      </c>
      <c r="G2176" s="140" t="s">
        <v>190</v>
      </c>
      <c r="H2176" s="141">
        <v>140.1</v>
      </c>
      <c r="I2176" s="142"/>
      <c r="J2176" s="143">
        <f>ROUND(I2176*H2176,2)</f>
        <v>0</v>
      </c>
      <c r="K2176" s="139" t="s">
        <v>198</v>
      </c>
      <c r="L2176" s="32"/>
      <c r="M2176" s="144" t="s">
        <v>1</v>
      </c>
      <c r="N2176" s="145" t="s">
        <v>42</v>
      </c>
      <c r="P2176" s="146">
        <f>O2176*H2176</f>
        <v>0</v>
      </c>
      <c r="Q2176" s="146">
        <v>0</v>
      </c>
      <c r="R2176" s="146">
        <f>Q2176*H2176</f>
        <v>0</v>
      </c>
      <c r="S2176" s="146">
        <v>3.0000000000000001E-3</v>
      </c>
      <c r="T2176" s="147">
        <f>S2176*H2176</f>
        <v>0.42030000000000001</v>
      </c>
      <c r="AR2176" s="148" t="s">
        <v>289</v>
      </c>
      <c r="AT2176" s="148" t="s">
        <v>187</v>
      </c>
      <c r="AU2176" s="148" t="s">
        <v>92</v>
      </c>
      <c r="AY2176" s="17" t="s">
        <v>185</v>
      </c>
      <c r="BE2176" s="149">
        <f>IF(N2176="základní",J2176,0)</f>
        <v>0</v>
      </c>
      <c r="BF2176" s="149">
        <f>IF(N2176="snížená",J2176,0)</f>
        <v>0</v>
      </c>
      <c r="BG2176" s="149">
        <f>IF(N2176="zákl. přenesená",J2176,0)</f>
        <v>0</v>
      </c>
      <c r="BH2176" s="149">
        <f>IF(N2176="sníž. přenesená",J2176,0)</f>
        <v>0</v>
      </c>
      <c r="BI2176" s="149">
        <f>IF(N2176="nulová",J2176,0)</f>
        <v>0</v>
      </c>
      <c r="BJ2176" s="17" t="s">
        <v>92</v>
      </c>
      <c r="BK2176" s="149">
        <f>ROUND(I2176*H2176,2)</f>
        <v>0</v>
      </c>
      <c r="BL2176" s="17" t="s">
        <v>289</v>
      </c>
      <c r="BM2176" s="148" t="s">
        <v>3416</v>
      </c>
    </row>
    <row r="2177" spans="2:65" s="13" customFormat="1">
      <c r="B2177" s="168"/>
      <c r="D2177" s="151" t="s">
        <v>193</v>
      </c>
      <c r="E2177" s="169" t="s">
        <v>1</v>
      </c>
      <c r="F2177" s="170" t="s">
        <v>3417</v>
      </c>
      <c r="H2177" s="169" t="s">
        <v>1</v>
      </c>
      <c r="I2177" s="171"/>
      <c r="L2177" s="168"/>
      <c r="M2177" s="172"/>
      <c r="T2177" s="173"/>
      <c r="AT2177" s="169" t="s">
        <v>193</v>
      </c>
      <c r="AU2177" s="169" t="s">
        <v>92</v>
      </c>
      <c r="AV2177" s="13" t="s">
        <v>84</v>
      </c>
      <c r="AW2177" s="13" t="s">
        <v>32</v>
      </c>
      <c r="AX2177" s="13" t="s">
        <v>76</v>
      </c>
      <c r="AY2177" s="169" t="s">
        <v>185</v>
      </c>
    </row>
    <row r="2178" spans="2:65" s="12" customFormat="1">
      <c r="B2178" s="150"/>
      <c r="D2178" s="151" t="s">
        <v>193</v>
      </c>
      <c r="E2178" s="152" t="s">
        <v>1</v>
      </c>
      <c r="F2178" s="153" t="s">
        <v>206</v>
      </c>
      <c r="H2178" s="154">
        <v>5</v>
      </c>
      <c r="I2178" s="155"/>
      <c r="L2178" s="150"/>
      <c r="M2178" s="156"/>
      <c r="T2178" s="157"/>
      <c r="AT2178" s="152" t="s">
        <v>193</v>
      </c>
      <c r="AU2178" s="152" t="s">
        <v>92</v>
      </c>
      <c r="AV2178" s="12" t="s">
        <v>92</v>
      </c>
      <c r="AW2178" s="12" t="s">
        <v>32</v>
      </c>
      <c r="AX2178" s="12" t="s">
        <v>76</v>
      </c>
      <c r="AY2178" s="152" t="s">
        <v>185</v>
      </c>
    </row>
    <row r="2179" spans="2:65" s="13" customFormat="1">
      <c r="B2179" s="168"/>
      <c r="D2179" s="151" t="s">
        <v>193</v>
      </c>
      <c r="E2179" s="169" t="s">
        <v>1</v>
      </c>
      <c r="F2179" s="170" t="s">
        <v>3418</v>
      </c>
      <c r="H2179" s="169" t="s">
        <v>1</v>
      </c>
      <c r="I2179" s="171"/>
      <c r="L2179" s="168"/>
      <c r="M2179" s="172"/>
      <c r="T2179" s="173"/>
      <c r="AT2179" s="169" t="s">
        <v>193</v>
      </c>
      <c r="AU2179" s="169" t="s">
        <v>92</v>
      </c>
      <c r="AV2179" s="13" t="s">
        <v>84</v>
      </c>
      <c r="AW2179" s="13" t="s">
        <v>32</v>
      </c>
      <c r="AX2179" s="13" t="s">
        <v>76</v>
      </c>
      <c r="AY2179" s="169" t="s">
        <v>185</v>
      </c>
    </row>
    <row r="2180" spans="2:65" s="12" customFormat="1">
      <c r="B2180" s="150"/>
      <c r="D2180" s="151" t="s">
        <v>193</v>
      </c>
      <c r="E2180" s="152" t="s">
        <v>1</v>
      </c>
      <c r="F2180" s="153" t="s">
        <v>3419</v>
      </c>
      <c r="H2180" s="154">
        <v>135.1</v>
      </c>
      <c r="I2180" s="155"/>
      <c r="L2180" s="150"/>
      <c r="M2180" s="156"/>
      <c r="T2180" s="157"/>
      <c r="AT2180" s="152" t="s">
        <v>193</v>
      </c>
      <c r="AU2180" s="152" t="s">
        <v>92</v>
      </c>
      <c r="AV2180" s="12" t="s">
        <v>92</v>
      </c>
      <c r="AW2180" s="12" t="s">
        <v>32</v>
      </c>
      <c r="AX2180" s="12" t="s">
        <v>76</v>
      </c>
      <c r="AY2180" s="152" t="s">
        <v>185</v>
      </c>
    </row>
    <row r="2181" spans="2:65" s="14" customFormat="1">
      <c r="B2181" s="174"/>
      <c r="D2181" s="151" t="s">
        <v>193</v>
      </c>
      <c r="E2181" s="175" t="s">
        <v>1</v>
      </c>
      <c r="F2181" s="176" t="s">
        <v>265</v>
      </c>
      <c r="H2181" s="177">
        <v>140.1</v>
      </c>
      <c r="I2181" s="178"/>
      <c r="L2181" s="174"/>
      <c r="M2181" s="179"/>
      <c r="T2181" s="180"/>
      <c r="AT2181" s="175" t="s">
        <v>193</v>
      </c>
      <c r="AU2181" s="175" t="s">
        <v>92</v>
      </c>
      <c r="AV2181" s="14" t="s">
        <v>191</v>
      </c>
      <c r="AW2181" s="14" t="s">
        <v>32</v>
      </c>
      <c r="AX2181" s="14" t="s">
        <v>84</v>
      </c>
      <c r="AY2181" s="175" t="s">
        <v>185</v>
      </c>
    </row>
    <row r="2182" spans="2:65" s="11" customFormat="1" ht="22.9" customHeight="1">
      <c r="B2182" s="124"/>
      <c r="D2182" s="125" t="s">
        <v>75</v>
      </c>
      <c r="E2182" s="134" t="s">
        <v>3420</v>
      </c>
      <c r="F2182" s="134" t="s">
        <v>3421</v>
      </c>
      <c r="I2182" s="127"/>
      <c r="J2182" s="135">
        <f>BK2182</f>
        <v>0</v>
      </c>
      <c r="L2182" s="124"/>
      <c r="M2182" s="129"/>
      <c r="P2182" s="130">
        <f>SUM(P2183:P2206)</f>
        <v>0</v>
      </c>
      <c r="R2182" s="130">
        <f>SUM(R2183:R2206)</f>
        <v>0.73265630000000004</v>
      </c>
      <c r="T2182" s="131">
        <f>SUM(T2183:T2206)</f>
        <v>0</v>
      </c>
      <c r="AR2182" s="125" t="s">
        <v>92</v>
      </c>
      <c r="AT2182" s="132" t="s">
        <v>75</v>
      </c>
      <c r="AU2182" s="132" t="s">
        <v>84</v>
      </c>
      <c r="AY2182" s="125" t="s">
        <v>185</v>
      </c>
      <c r="BK2182" s="133">
        <f>SUM(BK2183:BK2206)</f>
        <v>0</v>
      </c>
    </row>
    <row r="2183" spans="2:65" s="1" customFormat="1" ht="37.9" customHeight="1">
      <c r="B2183" s="136"/>
      <c r="C2183" s="137" t="s">
        <v>3422</v>
      </c>
      <c r="D2183" s="137" t="s">
        <v>187</v>
      </c>
      <c r="E2183" s="138" t="s">
        <v>3423</v>
      </c>
      <c r="F2183" s="139" t="s">
        <v>3424</v>
      </c>
      <c r="G2183" s="140" t="s">
        <v>190</v>
      </c>
      <c r="H2183" s="141">
        <v>76.959999999999994</v>
      </c>
      <c r="I2183" s="142"/>
      <c r="J2183" s="143">
        <f>ROUND(I2183*H2183,2)</f>
        <v>0</v>
      </c>
      <c r="K2183" s="139" t="s">
        <v>1</v>
      </c>
      <c r="L2183" s="32"/>
      <c r="M2183" s="144" t="s">
        <v>1</v>
      </c>
      <c r="N2183" s="145" t="s">
        <v>42</v>
      </c>
      <c r="P2183" s="146">
        <f>O2183*H2183</f>
        <v>0</v>
      </c>
      <c r="Q2183" s="146">
        <v>8.9999999999999993E-3</v>
      </c>
      <c r="R2183" s="146">
        <f>Q2183*H2183</f>
        <v>0.69263999999999992</v>
      </c>
      <c r="S2183" s="146">
        <v>0</v>
      </c>
      <c r="T2183" s="147">
        <f>S2183*H2183</f>
        <v>0</v>
      </c>
      <c r="AR2183" s="148" t="s">
        <v>289</v>
      </c>
      <c r="AT2183" s="148" t="s">
        <v>187</v>
      </c>
      <c r="AU2183" s="148" t="s">
        <v>92</v>
      </c>
      <c r="AY2183" s="17" t="s">
        <v>185</v>
      </c>
      <c r="BE2183" s="149">
        <f>IF(N2183="základní",J2183,0)</f>
        <v>0</v>
      </c>
      <c r="BF2183" s="149">
        <f>IF(N2183="snížená",J2183,0)</f>
        <v>0</v>
      </c>
      <c r="BG2183" s="149">
        <f>IF(N2183="zákl. přenesená",J2183,0)</f>
        <v>0</v>
      </c>
      <c r="BH2183" s="149">
        <f>IF(N2183="sníž. přenesená",J2183,0)</f>
        <v>0</v>
      </c>
      <c r="BI2183" s="149">
        <f>IF(N2183="nulová",J2183,0)</f>
        <v>0</v>
      </c>
      <c r="BJ2183" s="17" t="s">
        <v>92</v>
      </c>
      <c r="BK2183" s="149">
        <f>ROUND(I2183*H2183,2)</f>
        <v>0</v>
      </c>
      <c r="BL2183" s="17" t="s">
        <v>289</v>
      </c>
      <c r="BM2183" s="148" t="s">
        <v>3425</v>
      </c>
    </row>
    <row r="2184" spans="2:65" s="13" customFormat="1">
      <c r="B2184" s="168"/>
      <c r="D2184" s="151" t="s">
        <v>193</v>
      </c>
      <c r="E2184" s="169" t="s">
        <v>1</v>
      </c>
      <c r="F2184" s="170" t="s">
        <v>263</v>
      </c>
      <c r="H2184" s="169" t="s">
        <v>1</v>
      </c>
      <c r="I2184" s="171"/>
      <c r="L2184" s="168"/>
      <c r="M2184" s="172"/>
      <c r="T2184" s="173"/>
      <c r="AT2184" s="169" t="s">
        <v>193</v>
      </c>
      <c r="AU2184" s="169" t="s">
        <v>92</v>
      </c>
      <c r="AV2184" s="13" t="s">
        <v>84</v>
      </c>
      <c r="AW2184" s="13" t="s">
        <v>32</v>
      </c>
      <c r="AX2184" s="13" t="s">
        <v>76</v>
      </c>
      <c r="AY2184" s="169" t="s">
        <v>185</v>
      </c>
    </row>
    <row r="2185" spans="2:65" s="12" customFormat="1">
      <c r="B2185" s="150"/>
      <c r="D2185" s="151" t="s">
        <v>193</v>
      </c>
      <c r="E2185" s="152" t="s">
        <v>1</v>
      </c>
      <c r="F2185" s="153" t="s">
        <v>264</v>
      </c>
      <c r="H2185" s="154">
        <v>70.5</v>
      </c>
      <c r="I2185" s="155"/>
      <c r="L2185" s="150"/>
      <c r="M2185" s="156"/>
      <c r="T2185" s="157"/>
      <c r="AT2185" s="152" t="s">
        <v>193</v>
      </c>
      <c r="AU2185" s="152" t="s">
        <v>92</v>
      </c>
      <c r="AV2185" s="12" t="s">
        <v>92</v>
      </c>
      <c r="AW2185" s="12" t="s">
        <v>32</v>
      </c>
      <c r="AX2185" s="12" t="s">
        <v>76</v>
      </c>
      <c r="AY2185" s="152" t="s">
        <v>185</v>
      </c>
    </row>
    <row r="2186" spans="2:65" s="13" customFormat="1">
      <c r="B2186" s="168"/>
      <c r="D2186" s="151" t="s">
        <v>193</v>
      </c>
      <c r="E2186" s="169" t="s">
        <v>1</v>
      </c>
      <c r="F2186" s="170" t="s">
        <v>3426</v>
      </c>
      <c r="H2186" s="169" t="s">
        <v>1</v>
      </c>
      <c r="I2186" s="171"/>
      <c r="L2186" s="168"/>
      <c r="M2186" s="172"/>
      <c r="T2186" s="173"/>
      <c r="AT2186" s="169" t="s">
        <v>193</v>
      </c>
      <c r="AU2186" s="169" t="s">
        <v>92</v>
      </c>
      <c r="AV2186" s="13" t="s">
        <v>84</v>
      </c>
      <c r="AW2186" s="13" t="s">
        <v>32</v>
      </c>
      <c r="AX2186" s="13" t="s">
        <v>76</v>
      </c>
      <c r="AY2186" s="169" t="s">
        <v>185</v>
      </c>
    </row>
    <row r="2187" spans="2:65" s="12" customFormat="1">
      <c r="B2187" s="150"/>
      <c r="D2187" s="151" t="s">
        <v>193</v>
      </c>
      <c r="E2187" s="152" t="s">
        <v>1</v>
      </c>
      <c r="F2187" s="153" t="s">
        <v>3427</v>
      </c>
      <c r="H2187" s="154">
        <v>6.46</v>
      </c>
      <c r="I2187" s="155"/>
      <c r="L2187" s="150"/>
      <c r="M2187" s="156"/>
      <c r="T2187" s="157"/>
      <c r="AT2187" s="152" t="s">
        <v>193</v>
      </c>
      <c r="AU2187" s="152" t="s">
        <v>92</v>
      </c>
      <c r="AV2187" s="12" t="s">
        <v>92</v>
      </c>
      <c r="AW2187" s="12" t="s">
        <v>32</v>
      </c>
      <c r="AX2187" s="12" t="s">
        <v>76</v>
      </c>
      <c r="AY2187" s="152" t="s">
        <v>185</v>
      </c>
    </row>
    <row r="2188" spans="2:65" s="14" customFormat="1">
      <c r="B2188" s="174"/>
      <c r="D2188" s="151" t="s">
        <v>193</v>
      </c>
      <c r="E2188" s="175" t="s">
        <v>1</v>
      </c>
      <c r="F2188" s="176" t="s">
        <v>265</v>
      </c>
      <c r="H2188" s="177">
        <v>76.959999999999994</v>
      </c>
      <c r="I2188" s="178"/>
      <c r="L2188" s="174"/>
      <c r="M2188" s="179"/>
      <c r="T2188" s="180"/>
      <c r="AT2188" s="175" t="s">
        <v>193</v>
      </c>
      <c r="AU2188" s="175" t="s">
        <v>92</v>
      </c>
      <c r="AV2188" s="14" t="s">
        <v>191</v>
      </c>
      <c r="AW2188" s="14" t="s">
        <v>32</v>
      </c>
      <c r="AX2188" s="14" t="s">
        <v>84</v>
      </c>
      <c r="AY2188" s="175" t="s">
        <v>185</v>
      </c>
    </row>
    <row r="2189" spans="2:65" s="1" customFormat="1" ht="24.2" customHeight="1">
      <c r="B2189" s="136"/>
      <c r="C2189" s="137" t="s">
        <v>3428</v>
      </c>
      <c r="D2189" s="137" t="s">
        <v>187</v>
      </c>
      <c r="E2189" s="138" t="s">
        <v>3429</v>
      </c>
      <c r="F2189" s="139" t="s">
        <v>3430</v>
      </c>
      <c r="G2189" s="140" t="s">
        <v>190</v>
      </c>
      <c r="H2189" s="141">
        <v>70.5</v>
      </c>
      <c r="I2189" s="142"/>
      <c r="J2189" s="143">
        <f>ROUND(I2189*H2189,2)</f>
        <v>0</v>
      </c>
      <c r="K2189" s="139" t="s">
        <v>198</v>
      </c>
      <c r="L2189" s="32"/>
      <c r="M2189" s="144" t="s">
        <v>1</v>
      </c>
      <c r="N2189" s="145" t="s">
        <v>42</v>
      </c>
      <c r="P2189" s="146">
        <f>O2189*H2189</f>
        <v>0</v>
      </c>
      <c r="Q2189" s="146">
        <v>2.9999999999999997E-4</v>
      </c>
      <c r="R2189" s="146">
        <f>Q2189*H2189</f>
        <v>2.1149999999999999E-2</v>
      </c>
      <c r="S2189" s="146">
        <v>0</v>
      </c>
      <c r="T2189" s="147">
        <f>S2189*H2189</f>
        <v>0</v>
      </c>
      <c r="AR2189" s="148" t="s">
        <v>289</v>
      </c>
      <c r="AT2189" s="148" t="s">
        <v>187</v>
      </c>
      <c r="AU2189" s="148" t="s">
        <v>92</v>
      </c>
      <c r="AY2189" s="17" t="s">
        <v>185</v>
      </c>
      <c r="BE2189" s="149">
        <f>IF(N2189="základní",J2189,0)</f>
        <v>0</v>
      </c>
      <c r="BF2189" s="149">
        <f>IF(N2189="snížená",J2189,0)</f>
        <v>0</v>
      </c>
      <c r="BG2189" s="149">
        <f>IF(N2189="zákl. přenesená",J2189,0)</f>
        <v>0</v>
      </c>
      <c r="BH2189" s="149">
        <f>IF(N2189="sníž. přenesená",J2189,0)</f>
        <v>0</v>
      </c>
      <c r="BI2189" s="149">
        <f>IF(N2189="nulová",J2189,0)</f>
        <v>0</v>
      </c>
      <c r="BJ2189" s="17" t="s">
        <v>92</v>
      </c>
      <c r="BK2189" s="149">
        <f>ROUND(I2189*H2189,2)</f>
        <v>0</v>
      </c>
      <c r="BL2189" s="17" t="s">
        <v>289</v>
      </c>
      <c r="BM2189" s="148" t="s">
        <v>3431</v>
      </c>
    </row>
    <row r="2190" spans="2:65" s="13" customFormat="1">
      <c r="B2190" s="168"/>
      <c r="D2190" s="151" t="s">
        <v>193</v>
      </c>
      <c r="E2190" s="169" t="s">
        <v>1</v>
      </c>
      <c r="F2190" s="170" t="s">
        <v>263</v>
      </c>
      <c r="H2190" s="169" t="s">
        <v>1</v>
      </c>
      <c r="I2190" s="171"/>
      <c r="L2190" s="168"/>
      <c r="M2190" s="172"/>
      <c r="T2190" s="173"/>
      <c r="AT2190" s="169" t="s">
        <v>193</v>
      </c>
      <c r="AU2190" s="169" t="s">
        <v>92</v>
      </c>
      <c r="AV2190" s="13" t="s">
        <v>84</v>
      </c>
      <c r="AW2190" s="13" t="s">
        <v>32</v>
      </c>
      <c r="AX2190" s="13" t="s">
        <v>76</v>
      </c>
      <c r="AY2190" s="169" t="s">
        <v>185</v>
      </c>
    </row>
    <row r="2191" spans="2:65" s="12" customFormat="1">
      <c r="B2191" s="150"/>
      <c r="D2191" s="151" t="s">
        <v>193</v>
      </c>
      <c r="E2191" s="152" t="s">
        <v>1</v>
      </c>
      <c r="F2191" s="153" t="s">
        <v>264</v>
      </c>
      <c r="H2191" s="154">
        <v>70.5</v>
      </c>
      <c r="I2191" s="155"/>
      <c r="L2191" s="150"/>
      <c r="M2191" s="156"/>
      <c r="T2191" s="157"/>
      <c r="AT2191" s="152" t="s">
        <v>193</v>
      </c>
      <c r="AU2191" s="152" t="s">
        <v>92</v>
      </c>
      <c r="AV2191" s="12" t="s">
        <v>92</v>
      </c>
      <c r="AW2191" s="12" t="s">
        <v>32</v>
      </c>
      <c r="AX2191" s="12" t="s">
        <v>76</v>
      </c>
      <c r="AY2191" s="152" t="s">
        <v>185</v>
      </c>
    </row>
    <row r="2192" spans="2:65" s="14" customFormat="1">
      <c r="B2192" s="174"/>
      <c r="D2192" s="151" t="s">
        <v>193</v>
      </c>
      <c r="E2192" s="175" t="s">
        <v>1</v>
      </c>
      <c r="F2192" s="176" t="s">
        <v>265</v>
      </c>
      <c r="H2192" s="177">
        <v>70.5</v>
      </c>
      <c r="I2192" s="178"/>
      <c r="L2192" s="174"/>
      <c r="M2192" s="179"/>
      <c r="T2192" s="180"/>
      <c r="AT2192" s="175" t="s">
        <v>193</v>
      </c>
      <c r="AU2192" s="175" t="s">
        <v>92</v>
      </c>
      <c r="AV2192" s="14" t="s">
        <v>191</v>
      </c>
      <c r="AW2192" s="14" t="s">
        <v>32</v>
      </c>
      <c r="AX2192" s="14" t="s">
        <v>84</v>
      </c>
      <c r="AY2192" s="175" t="s">
        <v>185</v>
      </c>
    </row>
    <row r="2193" spans="2:65" s="1" customFormat="1" ht="24.2" customHeight="1">
      <c r="B2193" s="136"/>
      <c r="C2193" s="137" t="s">
        <v>3432</v>
      </c>
      <c r="D2193" s="137" t="s">
        <v>187</v>
      </c>
      <c r="E2193" s="138" t="s">
        <v>3433</v>
      </c>
      <c r="F2193" s="139" t="s">
        <v>3434</v>
      </c>
      <c r="G2193" s="140" t="s">
        <v>190</v>
      </c>
      <c r="H2193" s="141">
        <v>6.46</v>
      </c>
      <c r="I2193" s="142"/>
      <c r="J2193" s="143">
        <f>ROUND(I2193*H2193,2)</f>
        <v>0</v>
      </c>
      <c r="K2193" s="139" t="s">
        <v>198</v>
      </c>
      <c r="L2193" s="32"/>
      <c r="M2193" s="144" t="s">
        <v>1</v>
      </c>
      <c r="N2193" s="145" t="s">
        <v>42</v>
      </c>
      <c r="P2193" s="146">
        <f>O2193*H2193</f>
        <v>0</v>
      </c>
      <c r="Q2193" s="146">
        <v>3.2000000000000003E-4</v>
      </c>
      <c r="R2193" s="146">
        <f>Q2193*H2193</f>
        <v>2.0672000000000004E-3</v>
      </c>
      <c r="S2193" s="146">
        <v>0</v>
      </c>
      <c r="T2193" s="147">
        <f>S2193*H2193</f>
        <v>0</v>
      </c>
      <c r="AR2193" s="148" t="s">
        <v>289</v>
      </c>
      <c r="AT2193" s="148" t="s">
        <v>187</v>
      </c>
      <c r="AU2193" s="148" t="s">
        <v>92</v>
      </c>
      <c r="AY2193" s="17" t="s">
        <v>185</v>
      </c>
      <c r="BE2193" s="149">
        <f>IF(N2193="základní",J2193,0)</f>
        <v>0</v>
      </c>
      <c r="BF2193" s="149">
        <f>IF(N2193="snížená",J2193,0)</f>
        <v>0</v>
      </c>
      <c r="BG2193" s="149">
        <f>IF(N2193="zákl. přenesená",J2193,0)</f>
        <v>0</v>
      </c>
      <c r="BH2193" s="149">
        <f>IF(N2193="sníž. přenesená",J2193,0)</f>
        <v>0</v>
      </c>
      <c r="BI2193" s="149">
        <f>IF(N2193="nulová",J2193,0)</f>
        <v>0</v>
      </c>
      <c r="BJ2193" s="17" t="s">
        <v>92</v>
      </c>
      <c r="BK2193" s="149">
        <f>ROUND(I2193*H2193,2)</f>
        <v>0</v>
      </c>
      <c r="BL2193" s="17" t="s">
        <v>289</v>
      </c>
      <c r="BM2193" s="148" t="s">
        <v>3435</v>
      </c>
    </row>
    <row r="2194" spans="2:65" s="1" customFormat="1" ht="37.9" customHeight="1">
      <c r="B2194" s="136"/>
      <c r="C2194" s="137" t="s">
        <v>3436</v>
      </c>
      <c r="D2194" s="137" t="s">
        <v>187</v>
      </c>
      <c r="E2194" s="138" t="s">
        <v>3437</v>
      </c>
      <c r="F2194" s="139" t="s">
        <v>3438</v>
      </c>
      <c r="G2194" s="140" t="s">
        <v>190</v>
      </c>
      <c r="H2194" s="141">
        <v>74.283000000000001</v>
      </c>
      <c r="I2194" s="142"/>
      <c r="J2194" s="143">
        <f>ROUND(I2194*H2194,2)</f>
        <v>0</v>
      </c>
      <c r="K2194" s="139" t="s">
        <v>1</v>
      </c>
      <c r="L2194" s="32"/>
      <c r="M2194" s="144" t="s">
        <v>1</v>
      </c>
      <c r="N2194" s="145" t="s">
        <v>42</v>
      </c>
      <c r="P2194" s="146">
        <f>O2194*H2194</f>
        <v>0</v>
      </c>
      <c r="Q2194" s="146">
        <v>2.0000000000000001E-4</v>
      </c>
      <c r="R2194" s="146">
        <f>Q2194*H2194</f>
        <v>1.4856600000000001E-2</v>
      </c>
      <c r="S2194" s="146">
        <v>0</v>
      </c>
      <c r="T2194" s="147">
        <f>S2194*H2194</f>
        <v>0</v>
      </c>
      <c r="AR2194" s="148" t="s">
        <v>289</v>
      </c>
      <c r="AT2194" s="148" t="s">
        <v>187</v>
      </c>
      <c r="AU2194" s="148" t="s">
        <v>92</v>
      </c>
      <c r="AY2194" s="17" t="s">
        <v>185</v>
      </c>
      <c r="BE2194" s="149">
        <f>IF(N2194="základní",J2194,0)</f>
        <v>0</v>
      </c>
      <c r="BF2194" s="149">
        <f>IF(N2194="snížená",J2194,0)</f>
        <v>0</v>
      </c>
      <c r="BG2194" s="149">
        <f>IF(N2194="zákl. přenesená",J2194,0)</f>
        <v>0</v>
      </c>
      <c r="BH2194" s="149">
        <f>IF(N2194="sníž. přenesená",J2194,0)</f>
        <v>0</v>
      </c>
      <c r="BI2194" s="149">
        <f>IF(N2194="nulová",J2194,0)</f>
        <v>0</v>
      </c>
      <c r="BJ2194" s="17" t="s">
        <v>92</v>
      </c>
      <c r="BK2194" s="149">
        <f>ROUND(I2194*H2194,2)</f>
        <v>0</v>
      </c>
      <c r="BL2194" s="17" t="s">
        <v>289</v>
      </c>
      <c r="BM2194" s="148" t="s">
        <v>3439</v>
      </c>
    </row>
    <row r="2195" spans="2:65" s="13" customFormat="1">
      <c r="B2195" s="168"/>
      <c r="D2195" s="151" t="s">
        <v>193</v>
      </c>
      <c r="E2195" s="169" t="s">
        <v>1</v>
      </c>
      <c r="F2195" s="170" t="s">
        <v>259</v>
      </c>
      <c r="H2195" s="169" t="s">
        <v>1</v>
      </c>
      <c r="I2195" s="171"/>
      <c r="L2195" s="168"/>
      <c r="M2195" s="172"/>
      <c r="T2195" s="173"/>
      <c r="AT2195" s="169" t="s">
        <v>193</v>
      </c>
      <c r="AU2195" s="169" t="s">
        <v>92</v>
      </c>
      <c r="AV2195" s="13" t="s">
        <v>84</v>
      </c>
      <c r="AW2195" s="13" t="s">
        <v>32</v>
      </c>
      <c r="AX2195" s="13" t="s">
        <v>76</v>
      </c>
      <c r="AY2195" s="169" t="s">
        <v>185</v>
      </c>
    </row>
    <row r="2196" spans="2:65" s="12" customFormat="1">
      <c r="B2196" s="150"/>
      <c r="D2196" s="151" t="s">
        <v>193</v>
      </c>
      <c r="E2196" s="152" t="s">
        <v>1</v>
      </c>
      <c r="F2196" s="153" t="s">
        <v>3440</v>
      </c>
      <c r="H2196" s="154">
        <v>3.7829999999999999</v>
      </c>
      <c r="I2196" s="155"/>
      <c r="L2196" s="150"/>
      <c r="M2196" s="156"/>
      <c r="T2196" s="157"/>
      <c r="AT2196" s="152" t="s">
        <v>193</v>
      </c>
      <c r="AU2196" s="152" t="s">
        <v>92</v>
      </c>
      <c r="AV2196" s="12" t="s">
        <v>92</v>
      </c>
      <c r="AW2196" s="12" t="s">
        <v>32</v>
      </c>
      <c r="AX2196" s="12" t="s">
        <v>76</v>
      </c>
      <c r="AY2196" s="152" t="s">
        <v>185</v>
      </c>
    </row>
    <row r="2197" spans="2:65" s="13" customFormat="1">
      <c r="B2197" s="168"/>
      <c r="D2197" s="151" t="s">
        <v>193</v>
      </c>
      <c r="E2197" s="169" t="s">
        <v>1</v>
      </c>
      <c r="F2197" s="170" t="s">
        <v>263</v>
      </c>
      <c r="H2197" s="169" t="s">
        <v>1</v>
      </c>
      <c r="I2197" s="171"/>
      <c r="L2197" s="168"/>
      <c r="M2197" s="172"/>
      <c r="T2197" s="173"/>
      <c r="AT2197" s="169" t="s">
        <v>193</v>
      </c>
      <c r="AU2197" s="169" t="s">
        <v>92</v>
      </c>
      <c r="AV2197" s="13" t="s">
        <v>84</v>
      </c>
      <c r="AW2197" s="13" t="s">
        <v>32</v>
      </c>
      <c r="AX2197" s="13" t="s">
        <v>76</v>
      </c>
      <c r="AY2197" s="169" t="s">
        <v>185</v>
      </c>
    </row>
    <row r="2198" spans="2:65" s="12" customFormat="1">
      <c r="B2198" s="150"/>
      <c r="D2198" s="151" t="s">
        <v>193</v>
      </c>
      <c r="E2198" s="152" t="s">
        <v>1</v>
      </c>
      <c r="F2198" s="153" t="s">
        <v>3441</v>
      </c>
      <c r="H2198" s="154">
        <v>70.5</v>
      </c>
      <c r="I2198" s="155"/>
      <c r="L2198" s="150"/>
      <c r="M2198" s="156"/>
      <c r="T2198" s="157"/>
      <c r="AT2198" s="152" t="s">
        <v>193</v>
      </c>
      <c r="AU2198" s="152" t="s">
        <v>92</v>
      </c>
      <c r="AV2198" s="12" t="s">
        <v>92</v>
      </c>
      <c r="AW2198" s="12" t="s">
        <v>32</v>
      </c>
      <c r="AX2198" s="12" t="s">
        <v>76</v>
      </c>
      <c r="AY2198" s="152" t="s">
        <v>185</v>
      </c>
    </row>
    <row r="2199" spans="2:65" s="14" customFormat="1">
      <c r="B2199" s="174"/>
      <c r="D2199" s="151" t="s">
        <v>193</v>
      </c>
      <c r="E2199" s="175" t="s">
        <v>1</v>
      </c>
      <c r="F2199" s="176" t="s">
        <v>265</v>
      </c>
      <c r="H2199" s="177">
        <v>74.283000000000001</v>
      </c>
      <c r="I2199" s="178"/>
      <c r="L2199" s="174"/>
      <c r="M2199" s="179"/>
      <c r="T2199" s="180"/>
      <c r="AT2199" s="175" t="s">
        <v>193</v>
      </c>
      <c r="AU2199" s="175" t="s">
        <v>92</v>
      </c>
      <c r="AV2199" s="14" t="s">
        <v>191</v>
      </c>
      <c r="AW2199" s="14" t="s">
        <v>32</v>
      </c>
      <c r="AX2199" s="14" t="s">
        <v>84</v>
      </c>
      <c r="AY2199" s="175" t="s">
        <v>185</v>
      </c>
    </row>
    <row r="2200" spans="2:65" s="1" customFormat="1" ht="24.2" customHeight="1">
      <c r="B2200" s="136"/>
      <c r="C2200" s="137" t="s">
        <v>3442</v>
      </c>
      <c r="D2200" s="137" t="s">
        <v>187</v>
      </c>
      <c r="E2200" s="138" t="s">
        <v>3443</v>
      </c>
      <c r="F2200" s="139" t="s">
        <v>3444</v>
      </c>
      <c r="G2200" s="140" t="s">
        <v>190</v>
      </c>
      <c r="H2200" s="141">
        <v>2.79</v>
      </c>
      <c r="I2200" s="142"/>
      <c r="J2200" s="143">
        <f>ROUND(I2200*H2200,2)</f>
        <v>0</v>
      </c>
      <c r="K2200" s="139" t="s">
        <v>198</v>
      </c>
      <c r="L2200" s="32"/>
      <c r="M2200" s="144" t="s">
        <v>1</v>
      </c>
      <c r="N2200" s="145" t="s">
        <v>42</v>
      </c>
      <c r="P2200" s="146">
        <f>O2200*H2200</f>
        <v>0</v>
      </c>
      <c r="Q2200" s="146">
        <v>2.1000000000000001E-4</v>
      </c>
      <c r="R2200" s="146">
        <f>Q2200*H2200</f>
        <v>5.8589999999999998E-4</v>
      </c>
      <c r="S2200" s="146">
        <v>0</v>
      </c>
      <c r="T2200" s="147">
        <f>S2200*H2200</f>
        <v>0</v>
      </c>
      <c r="AR2200" s="148" t="s">
        <v>289</v>
      </c>
      <c r="AT2200" s="148" t="s">
        <v>187</v>
      </c>
      <c r="AU2200" s="148" t="s">
        <v>92</v>
      </c>
      <c r="AY2200" s="17" t="s">
        <v>185</v>
      </c>
      <c r="BE2200" s="149">
        <f>IF(N2200="základní",J2200,0)</f>
        <v>0</v>
      </c>
      <c r="BF2200" s="149">
        <f>IF(N2200="snížená",J2200,0)</f>
        <v>0</v>
      </c>
      <c r="BG2200" s="149">
        <f>IF(N2200="zákl. přenesená",J2200,0)</f>
        <v>0</v>
      </c>
      <c r="BH2200" s="149">
        <f>IF(N2200="sníž. přenesená",J2200,0)</f>
        <v>0</v>
      </c>
      <c r="BI2200" s="149">
        <f>IF(N2200="nulová",J2200,0)</f>
        <v>0</v>
      </c>
      <c r="BJ2200" s="17" t="s">
        <v>92</v>
      </c>
      <c r="BK2200" s="149">
        <f>ROUND(I2200*H2200,2)</f>
        <v>0</v>
      </c>
      <c r="BL2200" s="17" t="s">
        <v>289</v>
      </c>
      <c r="BM2200" s="148" t="s">
        <v>3445</v>
      </c>
    </row>
    <row r="2201" spans="2:65" s="12" customFormat="1">
      <c r="B2201" s="150"/>
      <c r="D2201" s="151" t="s">
        <v>193</v>
      </c>
      <c r="E2201" s="152" t="s">
        <v>1</v>
      </c>
      <c r="F2201" s="153" t="s">
        <v>554</v>
      </c>
      <c r="H2201" s="154">
        <v>2.79</v>
      </c>
      <c r="I2201" s="155"/>
      <c r="L2201" s="150"/>
      <c r="M2201" s="156"/>
      <c r="T2201" s="157"/>
      <c r="AT2201" s="152" t="s">
        <v>193</v>
      </c>
      <c r="AU2201" s="152" t="s">
        <v>92</v>
      </c>
      <c r="AV2201" s="12" t="s">
        <v>92</v>
      </c>
      <c r="AW2201" s="12" t="s">
        <v>32</v>
      </c>
      <c r="AX2201" s="12" t="s">
        <v>84</v>
      </c>
      <c r="AY2201" s="152" t="s">
        <v>185</v>
      </c>
    </row>
    <row r="2202" spans="2:65" s="1" customFormat="1" ht="49.15" customHeight="1">
      <c r="B2202" s="136"/>
      <c r="C2202" s="137" t="s">
        <v>3446</v>
      </c>
      <c r="D2202" s="137" t="s">
        <v>187</v>
      </c>
      <c r="E2202" s="138" t="s">
        <v>3447</v>
      </c>
      <c r="F2202" s="139" t="s">
        <v>3448</v>
      </c>
      <c r="G2202" s="140" t="s">
        <v>190</v>
      </c>
      <c r="H2202" s="141">
        <v>6.46</v>
      </c>
      <c r="I2202" s="142"/>
      <c r="J2202" s="143">
        <f>ROUND(I2202*H2202,2)</f>
        <v>0</v>
      </c>
      <c r="K2202" s="139" t="s">
        <v>1</v>
      </c>
      <c r="L2202" s="32"/>
      <c r="M2202" s="144" t="s">
        <v>1</v>
      </c>
      <c r="N2202" s="145" t="s">
        <v>42</v>
      </c>
      <c r="P2202" s="146">
        <f>O2202*H2202</f>
        <v>0</v>
      </c>
      <c r="Q2202" s="146">
        <v>2.1000000000000001E-4</v>
      </c>
      <c r="R2202" s="146">
        <f>Q2202*H2202</f>
        <v>1.3566000000000001E-3</v>
      </c>
      <c r="S2202" s="146">
        <v>0</v>
      </c>
      <c r="T2202" s="147">
        <f>S2202*H2202</f>
        <v>0</v>
      </c>
      <c r="AR2202" s="148" t="s">
        <v>289</v>
      </c>
      <c r="AT2202" s="148" t="s">
        <v>187</v>
      </c>
      <c r="AU2202" s="148" t="s">
        <v>92</v>
      </c>
      <c r="AY2202" s="17" t="s">
        <v>185</v>
      </c>
      <c r="BE2202" s="149">
        <f>IF(N2202="základní",J2202,0)</f>
        <v>0</v>
      </c>
      <c r="BF2202" s="149">
        <f>IF(N2202="snížená",J2202,0)</f>
        <v>0</v>
      </c>
      <c r="BG2202" s="149">
        <f>IF(N2202="zákl. přenesená",J2202,0)</f>
        <v>0</v>
      </c>
      <c r="BH2202" s="149">
        <f>IF(N2202="sníž. přenesená",J2202,0)</f>
        <v>0</v>
      </c>
      <c r="BI2202" s="149">
        <f>IF(N2202="nulová",J2202,0)</f>
        <v>0</v>
      </c>
      <c r="BJ2202" s="17" t="s">
        <v>92</v>
      </c>
      <c r="BK2202" s="149">
        <f>ROUND(I2202*H2202,2)</f>
        <v>0</v>
      </c>
      <c r="BL2202" s="17" t="s">
        <v>289</v>
      </c>
      <c r="BM2202" s="148" t="s">
        <v>3449</v>
      </c>
    </row>
    <row r="2203" spans="2:65" s="13" customFormat="1">
      <c r="B2203" s="168"/>
      <c r="D2203" s="151" t="s">
        <v>193</v>
      </c>
      <c r="E2203" s="169" t="s">
        <v>1</v>
      </c>
      <c r="F2203" s="170" t="s">
        <v>3450</v>
      </c>
      <c r="H2203" s="169" t="s">
        <v>1</v>
      </c>
      <c r="I2203" s="171"/>
      <c r="L2203" s="168"/>
      <c r="M2203" s="172"/>
      <c r="T2203" s="173"/>
      <c r="AT2203" s="169" t="s">
        <v>193</v>
      </c>
      <c r="AU2203" s="169" t="s">
        <v>92</v>
      </c>
      <c r="AV2203" s="13" t="s">
        <v>84</v>
      </c>
      <c r="AW2203" s="13" t="s">
        <v>32</v>
      </c>
      <c r="AX2203" s="13" t="s">
        <v>76</v>
      </c>
      <c r="AY2203" s="169" t="s">
        <v>185</v>
      </c>
    </row>
    <row r="2204" spans="2:65" s="12" customFormat="1">
      <c r="B2204" s="150"/>
      <c r="D2204" s="151" t="s">
        <v>193</v>
      </c>
      <c r="E2204" s="152" t="s">
        <v>1</v>
      </c>
      <c r="F2204" s="153" t="s">
        <v>3451</v>
      </c>
      <c r="H2204" s="154">
        <v>6.46</v>
      </c>
      <c r="I2204" s="155"/>
      <c r="L2204" s="150"/>
      <c r="M2204" s="156"/>
      <c r="T2204" s="157"/>
      <c r="AT2204" s="152" t="s">
        <v>193</v>
      </c>
      <c r="AU2204" s="152" t="s">
        <v>92</v>
      </c>
      <c r="AV2204" s="12" t="s">
        <v>92</v>
      </c>
      <c r="AW2204" s="12" t="s">
        <v>32</v>
      </c>
      <c r="AX2204" s="12" t="s">
        <v>76</v>
      </c>
      <c r="AY2204" s="152" t="s">
        <v>185</v>
      </c>
    </row>
    <row r="2205" spans="2:65" s="14" customFormat="1">
      <c r="B2205" s="174"/>
      <c r="D2205" s="151" t="s">
        <v>193</v>
      </c>
      <c r="E2205" s="175" t="s">
        <v>1</v>
      </c>
      <c r="F2205" s="176" t="s">
        <v>265</v>
      </c>
      <c r="H2205" s="177">
        <v>6.46</v>
      </c>
      <c r="I2205" s="178"/>
      <c r="L2205" s="174"/>
      <c r="M2205" s="179"/>
      <c r="T2205" s="180"/>
      <c r="AT2205" s="175" t="s">
        <v>193</v>
      </c>
      <c r="AU2205" s="175" t="s">
        <v>92</v>
      </c>
      <c r="AV2205" s="14" t="s">
        <v>191</v>
      </c>
      <c r="AW2205" s="14" t="s">
        <v>32</v>
      </c>
      <c r="AX2205" s="14" t="s">
        <v>84</v>
      </c>
      <c r="AY2205" s="175" t="s">
        <v>185</v>
      </c>
    </row>
    <row r="2206" spans="2:65" s="1" customFormat="1" ht="24.2" customHeight="1">
      <c r="B2206" s="136"/>
      <c r="C2206" s="137" t="s">
        <v>3452</v>
      </c>
      <c r="D2206" s="137" t="s">
        <v>187</v>
      </c>
      <c r="E2206" s="138" t="s">
        <v>3453</v>
      </c>
      <c r="F2206" s="139" t="s">
        <v>3454</v>
      </c>
      <c r="G2206" s="140" t="s">
        <v>1715</v>
      </c>
      <c r="H2206" s="188"/>
      <c r="I2206" s="142"/>
      <c r="J2206" s="143">
        <f>ROUND(I2206*H2206,2)</f>
        <v>0</v>
      </c>
      <c r="K2206" s="139" t="s">
        <v>198</v>
      </c>
      <c r="L2206" s="32"/>
      <c r="M2206" s="144" t="s">
        <v>1</v>
      </c>
      <c r="N2206" s="145" t="s">
        <v>42</v>
      </c>
      <c r="P2206" s="146">
        <f>O2206*H2206</f>
        <v>0</v>
      </c>
      <c r="Q2206" s="146">
        <v>0</v>
      </c>
      <c r="R2206" s="146">
        <f>Q2206*H2206</f>
        <v>0</v>
      </c>
      <c r="S2206" s="146">
        <v>0</v>
      </c>
      <c r="T2206" s="147">
        <f>S2206*H2206</f>
        <v>0</v>
      </c>
      <c r="AR2206" s="148" t="s">
        <v>289</v>
      </c>
      <c r="AT2206" s="148" t="s">
        <v>187</v>
      </c>
      <c r="AU2206" s="148" t="s">
        <v>92</v>
      </c>
      <c r="AY2206" s="17" t="s">
        <v>185</v>
      </c>
      <c r="BE2206" s="149">
        <f>IF(N2206="základní",J2206,0)</f>
        <v>0</v>
      </c>
      <c r="BF2206" s="149">
        <f>IF(N2206="snížená",J2206,0)</f>
        <v>0</v>
      </c>
      <c r="BG2206" s="149">
        <f>IF(N2206="zákl. přenesená",J2206,0)</f>
        <v>0</v>
      </c>
      <c r="BH2206" s="149">
        <f>IF(N2206="sníž. přenesená",J2206,0)</f>
        <v>0</v>
      </c>
      <c r="BI2206" s="149">
        <f>IF(N2206="nulová",J2206,0)</f>
        <v>0</v>
      </c>
      <c r="BJ2206" s="17" t="s">
        <v>92</v>
      </c>
      <c r="BK2206" s="149">
        <f>ROUND(I2206*H2206,2)</f>
        <v>0</v>
      </c>
      <c r="BL2206" s="17" t="s">
        <v>289</v>
      </c>
      <c r="BM2206" s="148" t="s">
        <v>3455</v>
      </c>
    </row>
    <row r="2207" spans="2:65" s="11" customFormat="1" ht="22.9" customHeight="1">
      <c r="B2207" s="124"/>
      <c r="D2207" s="125" t="s">
        <v>75</v>
      </c>
      <c r="E2207" s="134" t="s">
        <v>3456</v>
      </c>
      <c r="F2207" s="134" t="s">
        <v>3457</v>
      </c>
      <c r="I2207" s="127"/>
      <c r="J2207" s="135">
        <f>BK2207</f>
        <v>0</v>
      </c>
      <c r="L2207" s="124"/>
      <c r="M2207" s="129"/>
      <c r="P2207" s="130">
        <f>SUM(P2208:P2234)</f>
        <v>0</v>
      </c>
      <c r="R2207" s="130">
        <f>SUM(R2208:R2234)</f>
        <v>10.596072899999999</v>
      </c>
      <c r="T2207" s="131">
        <f>SUM(T2208:T2234)</f>
        <v>7.2651545000000004</v>
      </c>
      <c r="AR2207" s="125" t="s">
        <v>92</v>
      </c>
      <c r="AT2207" s="132" t="s">
        <v>75</v>
      </c>
      <c r="AU2207" s="132" t="s">
        <v>84</v>
      </c>
      <c r="AY2207" s="125" t="s">
        <v>185</v>
      </c>
      <c r="BK2207" s="133">
        <f>SUM(BK2208:BK2234)</f>
        <v>0</v>
      </c>
    </row>
    <row r="2208" spans="2:65" s="1" customFormat="1" ht="16.5" customHeight="1">
      <c r="B2208" s="136"/>
      <c r="C2208" s="137" t="s">
        <v>3458</v>
      </c>
      <c r="D2208" s="137" t="s">
        <v>187</v>
      </c>
      <c r="E2208" s="138" t="s">
        <v>3459</v>
      </c>
      <c r="F2208" s="139" t="s">
        <v>3460</v>
      </c>
      <c r="G2208" s="140" t="s">
        <v>190</v>
      </c>
      <c r="H2208" s="141">
        <v>349.59</v>
      </c>
      <c r="I2208" s="142"/>
      <c r="J2208" s="143">
        <f>ROUND(I2208*H2208,2)</f>
        <v>0</v>
      </c>
      <c r="K2208" s="139" t="s">
        <v>198</v>
      </c>
      <c r="L2208" s="32"/>
      <c r="M2208" s="144" t="s">
        <v>1</v>
      </c>
      <c r="N2208" s="145" t="s">
        <v>42</v>
      </c>
      <c r="P2208" s="146">
        <f>O2208*H2208</f>
        <v>0</v>
      </c>
      <c r="Q2208" s="146">
        <v>2.9999999999999997E-4</v>
      </c>
      <c r="R2208" s="146">
        <f>Q2208*H2208</f>
        <v>0.10487699999999998</v>
      </c>
      <c r="S2208" s="146">
        <v>0</v>
      </c>
      <c r="T2208" s="147">
        <f>S2208*H2208</f>
        <v>0</v>
      </c>
      <c r="AR2208" s="148" t="s">
        <v>289</v>
      </c>
      <c r="AT2208" s="148" t="s">
        <v>187</v>
      </c>
      <c r="AU2208" s="148" t="s">
        <v>92</v>
      </c>
      <c r="AY2208" s="17" t="s">
        <v>185</v>
      </c>
      <c r="BE2208" s="149">
        <f>IF(N2208="základní",J2208,0)</f>
        <v>0</v>
      </c>
      <c r="BF2208" s="149">
        <f>IF(N2208="snížená",J2208,0)</f>
        <v>0</v>
      </c>
      <c r="BG2208" s="149">
        <f>IF(N2208="zákl. přenesená",J2208,0)</f>
        <v>0</v>
      </c>
      <c r="BH2208" s="149">
        <f>IF(N2208="sníž. přenesená",J2208,0)</f>
        <v>0</v>
      </c>
      <c r="BI2208" s="149">
        <f>IF(N2208="nulová",J2208,0)</f>
        <v>0</v>
      </c>
      <c r="BJ2208" s="17" t="s">
        <v>92</v>
      </c>
      <c r="BK2208" s="149">
        <f>ROUND(I2208*H2208,2)</f>
        <v>0</v>
      </c>
      <c r="BL2208" s="17" t="s">
        <v>289</v>
      </c>
      <c r="BM2208" s="148" t="s">
        <v>3461</v>
      </c>
    </row>
    <row r="2209" spans="2:65" s="1" customFormat="1" ht="49.15" customHeight="1">
      <c r="B2209" s="136"/>
      <c r="C2209" s="137" t="s">
        <v>3462</v>
      </c>
      <c r="D2209" s="137" t="s">
        <v>187</v>
      </c>
      <c r="E2209" s="138" t="s">
        <v>3463</v>
      </c>
      <c r="F2209" s="139" t="s">
        <v>3464</v>
      </c>
      <c r="G2209" s="140" t="s">
        <v>190</v>
      </c>
      <c r="H2209" s="141">
        <v>349.59</v>
      </c>
      <c r="I2209" s="142"/>
      <c r="J2209" s="143">
        <f>ROUND(I2209*H2209,2)</f>
        <v>0</v>
      </c>
      <c r="K2209" s="139" t="s">
        <v>198</v>
      </c>
      <c r="L2209" s="32"/>
      <c r="M2209" s="144" t="s">
        <v>1</v>
      </c>
      <c r="N2209" s="145" t="s">
        <v>42</v>
      </c>
      <c r="P2209" s="146">
        <f>O2209*H2209</f>
        <v>0</v>
      </c>
      <c r="Q2209" s="146">
        <v>5.7600000000000004E-3</v>
      </c>
      <c r="R2209" s="146">
        <f>Q2209*H2209</f>
        <v>2.0136384000000001</v>
      </c>
      <c r="S2209" s="146">
        <v>0</v>
      </c>
      <c r="T2209" s="147">
        <f>S2209*H2209</f>
        <v>0</v>
      </c>
      <c r="AR2209" s="148" t="s">
        <v>289</v>
      </c>
      <c r="AT2209" s="148" t="s">
        <v>187</v>
      </c>
      <c r="AU2209" s="148" t="s">
        <v>92</v>
      </c>
      <c r="AY2209" s="17" t="s">
        <v>185</v>
      </c>
      <c r="BE2209" s="149">
        <f>IF(N2209="základní",J2209,0)</f>
        <v>0</v>
      </c>
      <c r="BF2209" s="149">
        <f>IF(N2209="snížená",J2209,0)</f>
        <v>0</v>
      </c>
      <c r="BG2209" s="149">
        <f>IF(N2209="zákl. přenesená",J2209,0)</f>
        <v>0</v>
      </c>
      <c r="BH2209" s="149">
        <f>IF(N2209="sníž. přenesená",J2209,0)</f>
        <v>0</v>
      </c>
      <c r="BI2209" s="149">
        <f>IF(N2209="nulová",J2209,0)</f>
        <v>0</v>
      </c>
      <c r="BJ2209" s="17" t="s">
        <v>92</v>
      </c>
      <c r="BK2209" s="149">
        <f>ROUND(I2209*H2209,2)</f>
        <v>0</v>
      </c>
      <c r="BL2209" s="17" t="s">
        <v>289</v>
      </c>
      <c r="BM2209" s="148" t="s">
        <v>3465</v>
      </c>
    </row>
    <row r="2210" spans="2:65" s="13" customFormat="1">
      <c r="B2210" s="168"/>
      <c r="D2210" s="151" t="s">
        <v>193</v>
      </c>
      <c r="E2210" s="169" t="s">
        <v>1</v>
      </c>
      <c r="F2210" s="170" t="s">
        <v>309</v>
      </c>
      <c r="H2210" s="169" t="s">
        <v>1</v>
      </c>
      <c r="I2210" s="171"/>
      <c r="L2210" s="168"/>
      <c r="M2210" s="172"/>
      <c r="T2210" s="173"/>
      <c r="AT2210" s="169" t="s">
        <v>193</v>
      </c>
      <c r="AU2210" s="169" t="s">
        <v>92</v>
      </c>
      <c r="AV2210" s="13" t="s">
        <v>84</v>
      </c>
      <c r="AW2210" s="13" t="s">
        <v>32</v>
      </c>
      <c r="AX2210" s="13" t="s">
        <v>76</v>
      </c>
      <c r="AY2210" s="169" t="s">
        <v>185</v>
      </c>
    </row>
    <row r="2211" spans="2:65" s="12" customFormat="1" ht="22.5">
      <c r="B2211" s="150"/>
      <c r="D2211" s="151" t="s">
        <v>193</v>
      </c>
      <c r="E2211" s="152" t="s">
        <v>1</v>
      </c>
      <c r="F2211" s="153" t="s">
        <v>3466</v>
      </c>
      <c r="H2211" s="154">
        <v>57.895000000000003</v>
      </c>
      <c r="I2211" s="155"/>
      <c r="L2211" s="150"/>
      <c r="M2211" s="156"/>
      <c r="T2211" s="157"/>
      <c r="AT2211" s="152" t="s">
        <v>193</v>
      </c>
      <c r="AU2211" s="152" t="s">
        <v>92</v>
      </c>
      <c r="AV2211" s="12" t="s">
        <v>92</v>
      </c>
      <c r="AW2211" s="12" t="s">
        <v>32</v>
      </c>
      <c r="AX2211" s="12" t="s">
        <v>76</v>
      </c>
      <c r="AY2211" s="152" t="s">
        <v>185</v>
      </c>
    </row>
    <row r="2212" spans="2:65" s="13" customFormat="1">
      <c r="B2212" s="168"/>
      <c r="D2212" s="151" t="s">
        <v>193</v>
      </c>
      <c r="E2212" s="169" t="s">
        <v>1</v>
      </c>
      <c r="F2212" s="170" t="s">
        <v>317</v>
      </c>
      <c r="H2212" s="169" t="s">
        <v>1</v>
      </c>
      <c r="I2212" s="171"/>
      <c r="L2212" s="168"/>
      <c r="M2212" s="172"/>
      <c r="T2212" s="173"/>
      <c r="AT2212" s="169" t="s">
        <v>193</v>
      </c>
      <c r="AU2212" s="169" t="s">
        <v>92</v>
      </c>
      <c r="AV2212" s="13" t="s">
        <v>84</v>
      </c>
      <c r="AW2212" s="13" t="s">
        <v>32</v>
      </c>
      <c r="AX2212" s="13" t="s">
        <v>76</v>
      </c>
      <c r="AY2212" s="169" t="s">
        <v>185</v>
      </c>
    </row>
    <row r="2213" spans="2:65" s="12" customFormat="1" ht="22.5">
      <c r="B2213" s="150"/>
      <c r="D2213" s="151" t="s">
        <v>193</v>
      </c>
      <c r="E2213" s="152" t="s">
        <v>1</v>
      </c>
      <c r="F2213" s="153" t="s">
        <v>3467</v>
      </c>
      <c r="H2213" s="154">
        <v>239.25200000000001</v>
      </c>
      <c r="I2213" s="155"/>
      <c r="L2213" s="150"/>
      <c r="M2213" s="156"/>
      <c r="T2213" s="157"/>
      <c r="AT2213" s="152" t="s">
        <v>193</v>
      </c>
      <c r="AU2213" s="152" t="s">
        <v>92</v>
      </c>
      <c r="AV2213" s="12" t="s">
        <v>92</v>
      </c>
      <c r="AW2213" s="12" t="s">
        <v>32</v>
      </c>
      <c r="AX2213" s="12" t="s">
        <v>76</v>
      </c>
      <c r="AY2213" s="152" t="s">
        <v>185</v>
      </c>
    </row>
    <row r="2214" spans="2:65" s="12" customFormat="1">
      <c r="B2214" s="150"/>
      <c r="D2214" s="151" t="s">
        <v>193</v>
      </c>
      <c r="E2214" s="152" t="s">
        <v>1</v>
      </c>
      <c r="F2214" s="153" t="s">
        <v>3468</v>
      </c>
      <c r="H2214" s="154">
        <v>-24.36</v>
      </c>
      <c r="I2214" s="155"/>
      <c r="L2214" s="150"/>
      <c r="M2214" s="156"/>
      <c r="T2214" s="157"/>
      <c r="AT2214" s="152" t="s">
        <v>193</v>
      </c>
      <c r="AU2214" s="152" t="s">
        <v>92</v>
      </c>
      <c r="AV2214" s="12" t="s">
        <v>92</v>
      </c>
      <c r="AW2214" s="12" t="s">
        <v>32</v>
      </c>
      <c r="AX2214" s="12" t="s">
        <v>76</v>
      </c>
      <c r="AY2214" s="152" t="s">
        <v>185</v>
      </c>
    </row>
    <row r="2215" spans="2:65" s="13" customFormat="1">
      <c r="B2215" s="168"/>
      <c r="D2215" s="151" t="s">
        <v>193</v>
      </c>
      <c r="E2215" s="169" t="s">
        <v>1</v>
      </c>
      <c r="F2215" s="170" t="s">
        <v>424</v>
      </c>
      <c r="H2215" s="169" t="s">
        <v>1</v>
      </c>
      <c r="I2215" s="171"/>
      <c r="L2215" s="168"/>
      <c r="M2215" s="172"/>
      <c r="T2215" s="173"/>
      <c r="AT2215" s="169" t="s">
        <v>193</v>
      </c>
      <c r="AU2215" s="169" t="s">
        <v>92</v>
      </c>
      <c r="AV2215" s="13" t="s">
        <v>84</v>
      </c>
      <c r="AW2215" s="13" t="s">
        <v>32</v>
      </c>
      <c r="AX2215" s="13" t="s">
        <v>76</v>
      </c>
      <c r="AY2215" s="169" t="s">
        <v>185</v>
      </c>
    </row>
    <row r="2216" spans="2:65" s="12" customFormat="1">
      <c r="B2216" s="150"/>
      <c r="D2216" s="151" t="s">
        <v>193</v>
      </c>
      <c r="E2216" s="152" t="s">
        <v>1</v>
      </c>
      <c r="F2216" s="153" t="s">
        <v>3469</v>
      </c>
      <c r="H2216" s="154">
        <v>76.802999999999997</v>
      </c>
      <c r="I2216" s="155"/>
      <c r="L2216" s="150"/>
      <c r="M2216" s="156"/>
      <c r="T2216" s="157"/>
      <c r="AT2216" s="152" t="s">
        <v>193</v>
      </c>
      <c r="AU2216" s="152" t="s">
        <v>92</v>
      </c>
      <c r="AV2216" s="12" t="s">
        <v>92</v>
      </c>
      <c r="AW2216" s="12" t="s">
        <v>32</v>
      </c>
      <c r="AX2216" s="12" t="s">
        <v>76</v>
      </c>
      <c r="AY2216" s="152" t="s">
        <v>185</v>
      </c>
    </row>
    <row r="2217" spans="2:65" s="14" customFormat="1">
      <c r="B2217" s="174"/>
      <c r="D2217" s="151" t="s">
        <v>193</v>
      </c>
      <c r="E2217" s="175" t="s">
        <v>1</v>
      </c>
      <c r="F2217" s="176" t="s">
        <v>265</v>
      </c>
      <c r="H2217" s="177">
        <v>349.59</v>
      </c>
      <c r="I2217" s="178"/>
      <c r="L2217" s="174"/>
      <c r="M2217" s="179"/>
      <c r="T2217" s="180"/>
      <c r="AT2217" s="175" t="s">
        <v>193</v>
      </c>
      <c r="AU2217" s="175" t="s">
        <v>92</v>
      </c>
      <c r="AV2217" s="14" t="s">
        <v>191</v>
      </c>
      <c r="AW2217" s="14" t="s">
        <v>32</v>
      </c>
      <c r="AX2217" s="14" t="s">
        <v>84</v>
      </c>
      <c r="AY2217" s="175" t="s">
        <v>185</v>
      </c>
    </row>
    <row r="2218" spans="2:65" s="1" customFormat="1" ht="24.2" customHeight="1">
      <c r="B2218" s="136"/>
      <c r="C2218" s="137" t="s">
        <v>3470</v>
      </c>
      <c r="D2218" s="137" t="s">
        <v>187</v>
      </c>
      <c r="E2218" s="138" t="s">
        <v>3471</v>
      </c>
      <c r="F2218" s="139" t="s">
        <v>3472</v>
      </c>
      <c r="G2218" s="140" t="s">
        <v>190</v>
      </c>
      <c r="H2218" s="141">
        <v>89.143000000000001</v>
      </c>
      <c r="I2218" s="142"/>
      <c r="J2218" s="143">
        <f>ROUND(I2218*H2218,2)</f>
        <v>0</v>
      </c>
      <c r="K2218" s="139" t="s">
        <v>198</v>
      </c>
      <c r="L2218" s="32"/>
      <c r="M2218" s="144" t="s">
        <v>1</v>
      </c>
      <c r="N2218" s="145" t="s">
        <v>42</v>
      </c>
      <c r="P2218" s="146">
        <f>O2218*H2218</f>
        <v>0</v>
      </c>
      <c r="Q2218" s="146">
        <v>0</v>
      </c>
      <c r="R2218" s="146">
        <f>Q2218*H2218</f>
        <v>0</v>
      </c>
      <c r="S2218" s="146">
        <v>8.1500000000000003E-2</v>
      </c>
      <c r="T2218" s="147">
        <f>S2218*H2218</f>
        <v>7.2651545000000004</v>
      </c>
      <c r="AR2218" s="148" t="s">
        <v>289</v>
      </c>
      <c r="AT2218" s="148" t="s">
        <v>187</v>
      </c>
      <c r="AU2218" s="148" t="s">
        <v>92</v>
      </c>
      <c r="AY2218" s="17" t="s">
        <v>185</v>
      </c>
      <c r="BE2218" s="149">
        <f>IF(N2218="základní",J2218,0)</f>
        <v>0</v>
      </c>
      <c r="BF2218" s="149">
        <f>IF(N2218="snížená",J2218,0)</f>
        <v>0</v>
      </c>
      <c r="BG2218" s="149">
        <f>IF(N2218="zákl. přenesená",J2218,0)</f>
        <v>0</v>
      </c>
      <c r="BH2218" s="149">
        <f>IF(N2218="sníž. přenesená",J2218,0)</f>
        <v>0</v>
      </c>
      <c r="BI2218" s="149">
        <f>IF(N2218="nulová",J2218,0)</f>
        <v>0</v>
      </c>
      <c r="BJ2218" s="17" t="s">
        <v>92</v>
      </c>
      <c r="BK2218" s="149">
        <f>ROUND(I2218*H2218,2)</f>
        <v>0</v>
      </c>
      <c r="BL2218" s="17" t="s">
        <v>289</v>
      </c>
      <c r="BM2218" s="148" t="s">
        <v>3473</v>
      </c>
    </row>
    <row r="2219" spans="2:65" s="13" customFormat="1">
      <c r="B2219" s="168"/>
      <c r="D2219" s="151" t="s">
        <v>193</v>
      </c>
      <c r="E2219" s="169" t="s">
        <v>1</v>
      </c>
      <c r="F2219" s="170" t="s">
        <v>309</v>
      </c>
      <c r="H2219" s="169" t="s">
        <v>1</v>
      </c>
      <c r="I2219" s="171"/>
      <c r="L2219" s="168"/>
      <c r="M2219" s="172"/>
      <c r="T2219" s="173"/>
      <c r="AT2219" s="169" t="s">
        <v>193</v>
      </c>
      <c r="AU2219" s="169" t="s">
        <v>92</v>
      </c>
      <c r="AV2219" s="13" t="s">
        <v>84</v>
      </c>
      <c r="AW2219" s="13" t="s">
        <v>32</v>
      </c>
      <c r="AX2219" s="13" t="s">
        <v>76</v>
      </c>
      <c r="AY2219" s="169" t="s">
        <v>185</v>
      </c>
    </row>
    <row r="2220" spans="2:65" s="12" customFormat="1">
      <c r="B2220" s="150"/>
      <c r="D2220" s="151" t="s">
        <v>193</v>
      </c>
      <c r="E2220" s="152" t="s">
        <v>1</v>
      </c>
      <c r="F2220" s="153" t="s">
        <v>3474</v>
      </c>
      <c r="H2220" s="154">
        <v>11.525</v>
      </c>
      <c r="I2220" s="155"/>
      <c r="L2220" s="150"/>
      <c r="M2220" s="156"/>
      <c r="T2220" s="157"/>
      <c r="AT2220" s="152" t="s">
        <v>193</v>
      </c>
      <c r="AU2220" s="152" t="s">
        <v>92</v>
      </c>
      <c r="AV2220" s="12" t="s">
        <v>92</v>
      </c>
      <c r="AW2220" s="12" t="s">
        <v>32</v>
      </c>
      <c r="AX2220" s="12" t="s">
        <v>76</v>
      </c>
      <c r="AY2220" s="152" t="s">
        <v>185</v>
      </c>
    </row>
    <row r="2221" spans="2:65" s="12" customFormat="1">
      <c r="B2221" s="150"/>
      <c r="D2221" s="151" t="s">
        <v>193</v>
      </c>
      <c r="E2221" s="152" t="s">
        <v>1</v>
      </c>
      <c r="F2221" s="153" t="s">
        <v>3475</v>
      </c>
      <c r="H2221" s="154">
        <v>6.5259999999999998</v>
      </c>
      <c r="I2221" s="155"/>
      <c r="L2221" s="150"/>
      <c r="M2221" s="156"/>
      <c r="T2221" s="157"/>
      <c r="AT2221" s="152" t="s">
        <v>193</v>
      </c>
      <c r="AU2221" s="152" t="s">
        <v>92</v>
      </c>
      <c r="AV2221" s="12" t="s">
        <v>92</v>
      </c>
      <c r="AW2221" s="12" t="s">
        <v>32</v>
      </c>
      <c r="AX2221" s="12" t="s">
        <v>76</v>
      </c>
      <c r="AY2221" s="152" t="s">
        <v>185</v>
      </c>
    </row>
    <row r="2222" spans="2:65" s="13" customFormat="1">
      <c r="B2222" s="168"/>
      <c r="D2222" s="151" t="s">
        <v>193</v>
      </c>
      <c r="E2222" s="169" t="s">
        <v>1</v>
      </c>
      <c r="F2222" s="170" t="s">
        <v>383</v>
      </c>
      <c r="H2222" s="169" t="s">
        <v>1</v>
      </c>
      <c r="I2222" s="171"/>
      <c r="L2222" s="168"/>
      <c r="M2222" s="172"/>
      <c r="T2222" s="173"/>
      <c r="AT2222" s="169" t="s">
        <v>193</v>
      </c>
      <c r="AU2222" s="169" t="s">
        <v>92</v>
      </c>
      <c r="AV2222" s="13" t="s">
        <v>84</v>
      </c>
      <c r="AW2222" s="13" t="s">
        <v>32</v>
      </c>
      <c r="AX2222" s="13" t="s">
        <v>76</v>
      </c>
      <c r="AY2222" s="169" t="s">
        <v>185</v>
      </c>
    </row>
    <row r="2223" spans="2:65" s="12" customFormat="1">
      <c r="B2223" s="150"/>
      <c r="D2223" s="151" t="s">
        <v>193</v>
      </c>
      <c r="E2223" s="152" t="s">
        <v>1</v>
      </c>
      <c r="F2223" s="153" t="s">
        <v>3476</v>
      </c>
      <c r="H2223" s="154">
        <v>8.4659999999999993</v>
      </c>
      <c r="I2223" s="155"/>
      <c r="L2223" s="150"/>
      <c r="M2223" s="156"/>
      <c r="T2223" s="157"/>
      <c r="AT2223" s="152" t="s">
        <v>193</v>
      </c>
      <c r="AU2223" s="152" t="s">
        <v>92</v>
      </c>
      <c r="AV2223" s="12" t="s">
        <v>92</v>
      </c>
      <c r="AW2223" s="12" t="s">
        <v>32</v>
      </c>
      <c r="AX2223" s="12" t="s">
        <v>76</v>
      </c>
      <c r="AY2223" s="152" t="s">
        <v>185</v>
      </c>
    </row>
    <row r="2224" spans="2:65" s="12" customFormat="1">
      <c r="B2224" s="150"/>
      <c r="D2224" s="151" t="s">
        <v>193</v>
      </c>
      <c r="E2224" s="152" t="s">
        <v>1</v>
      </c>
      <c r="F2224" s="153" t="s">
        <v>3477</v>
      </c>
      <c r="H2224" s="154">
        <v>19.28</v>
      </c>
      <c r="I2224" s="155"/>
      <c r="L2224" s="150"/>
      <c r="M2224" s="156"/>
      <c r="T2224" s="157"/>
      <c r="AT2224" s="152" t="s">
        <v>193</v>
      </c>
      <c r="AU2224" s="152" t="s">
        <v>92</v>
      </c>
      <c r="AV2224" s="12" t="s">
        <v>92</v>
      </c>
      <c r="AW2224" s="12" t="s">
        <v>32</v>
      </c>
      <c r="AX2224" s="12" t="s">
        <v>76</v>
      </c>
      <c r="AY2224" s="152" t="s">
        <v>185</v>
      </c>
    </row>
    <row r="2225" spans="2:65" s="13" customFormat="1">
      <c r="B2225" s="168"/>
      <c r="D2225" s="151" t="s">
        <v>193</v>
      </c>
      <c r="E2225" s="169" t="s">
        <v>1</v>
      </c>
      <c r="F2225" s="170" t="s">
        <v>385</v>
      </c>
      <c r="H2225" s="169" t="s">
        <v>1</v>
      </c>
      <c r="I2225" s="171"/>
      <c r="L2225" s="168"/>
      <c r="M2225" s="172"/>
      <c r="T2225" s="173"/>
      <c r="AT2225" s="169" t="s">
        <v>193</v>
      </c>
      <c r="AU2225" s="169" t="s">
        <v>92</v>
      </c>
      <c r="AV2225" s="13" t="s">
        <v>84</v>
      </c>
      <c r="AW2225" s="13" t="s">
        <v>32</v>
      </c>
      <c r="AX2225" s="13" t="s">
        <v>76</v>
      </c>
      <c r="AY2225" s="169" t="s">
        <v>185</v>
      </c>
    </row>
    <row r="2226" spans="2:65" s="12" customFormat="1">
      <c r="B2226" s="150"/>
      <c r="D2226" s="151" t="s">
        <v>193</v>
      </c>
      <c r="E2226" s="152" t="s">
        <v>1</v>
      </c>
      <c r="F2226" s="153" t="s">
        <v>3476</v>
      </c>
      <c r="H2226" s="154">
        <v>8.4659999999999993</v>
      </c>
      <c r="I2226" s="155"/>
      <c r="L2226" s="150"/>
      <c r="M2226" s="156"/>
      <c r="T2226" s="157"/>
      <c r="AT2226" s="152" t="s">
        <v>193</v>
      </c>
      <c r="AU2226" s="152" t="s">
        <v>92</v>
      </c>
      <c r="AV2226" s="12" t="s">
        <v>92</v>
      </c>
      <c r="AW2226" s="12" t="s">
        <v>32</v>
      </c>
      <c r="AX2226" s="12" t="s">
        <v>76</v>
      </c>
      <c r="AY2226" s="152" t="s">
        <v>185</v>
      </c>
    </row>
    <row r="2227" spans="2:65" s="12" customFormat="1">
      <c r="B2227" s="150"/>
      <c r="D2227" s="151" t="s">
        <v>193</v>
      </c>
      <c r="E2227" s="152" t="s">
        <v>1</v>
      </c>
      <c r="F2227" s="153" t="s">
        <v>3477</v>
      </c>
      <c r="H2227" s="154">
        <v>19.28</v>
      </c>
      <c r="I2227" s="155"/>
      <c r="L2227" s="150"/>
      <c r="M2227" s="156"/>
      <c r="T2227" s="157"/>
      <c r="AT2227" s="152" t="s">
        <v>193</v>
      </c>
      <c r="AU2227" s="152" t="s">
        <v>92</v>
      </c>
      <c r="AV2227" s="12" t="s">
        <v>92</v>
      </c>
      <c r="AW2227" s="12" t="s">
        <v>32</v>
      </c>
      <c r="AX2227" s="12" t="s">
        <v>76</v>
      </c>
      <c r="AY2227" s="152" t="s">
        <v>185</v>
      </c>
    </row>
    <row r="2228" spans="2:65" s="13" customFormat="1">
      <c r="B2228" s="168"/>
      <c r="D2228" s="151" t="s">
        <v>193</v>
      </c>
      <c r="E2228" s="169" t="s">
        <v>1</v>
      </c>
      <c r="F2228" s="170" t="s">
        <v>3478</v>
      </c>
      <c r="H2228" s="169" t="s">
        <v>1</v>
      </c>
      <c r="I2228" s="171"/>
      <c r="L2228" s="168"/>
      <c r="M2228" s="172"/>
      <c r="T2228" s="173"/>
      <c r="AT2228" s="169" t="s">
        <v>193</v>
      </c>
      <c r="AU2228" s="169" t="s">
        <v>92</v>
      </c>
      <c r="AV2228" s="13" t="s">
        <v>84</v>
      </c>
      <c r="AW2228" s="13" t="s">
        <v>32</v>
      </c>
      <c r="AX2228" s="13" t="s">
        <v>76</v>
      </c>
      <c r="AY2228" s="169" t="s">
        <v>185</v>
      </c>
    </row>
    <row r="2229" spans="2:65" s="12" customFormat="1">
      <c r="B2229" s="150"/>
      <c r="D2229" s="151" t="s">
        <v>193</v>
      </c>
      <c r="E2229" s="152" t="s">
        <v>1</v>
      </c>
      <c r="F2229" s="153" t="s">
        <v>3479</v>
      </c>
      <c r="H2229" s="154">
        <v>15.6</v>
      </c>
      <c r="I2229" s="155"/>
      <c r="L2229" s="150"/>
      <c r="M2229" s="156"/>
      <c r="T2229" s="157"/>
      <c r="AT2229" s="152" t="s">
        <v>193</v>
      </c>
      <c r="AU2229" s="152" t="s">
        <v>92</v>
      </c>
      <c r="AV2229" s="12" t="s">
        <v>92</v>
      </c>
      <c r="AW2229" s="12" t="s">
        <v>32</v>
      </c>
      <c r="AX2229" s="12" t="s">
        <v>76</v>
      </c>
      <c r="AY2229" s="152" t="s">
        <v>185</v>
      </c>
    </row>
    <row r="2230" spans="2:65" s="14" customFormat="1">
      <c r="B2230" s="174"/>
      <c r="D2230" s="151" t="s">
        <v>193</v>
      </c>
      <c r="E2230" s="175" t="s">
        <v>1</v>
      </c>
      <c r="F2230" s="176" t="s">
        <v>265</v>
      </c>
      <c r="H2230" s="177">
        <v>89.143000000000001</v>
      </c>
      <c r="I2230" s="178"/>
      <c r="L2230" s="174"/>
      <c r="M2230" s="179"/>
      <c r="T2230" s="180"/>
      <c r="AT2230" s="175" t="s">
        <v>193</v>
      </c>
      <c r="AU2230" s="175" t="s">
        <v>92</v>
      </c>
      <c r="AV2230" s="14" t="s">
        <v>191</v>
      </c>
      <c r="AW2230" s="14" t="s">
        <v>32</v>
      </c>
      <c r="AX2230" s="14" t="s">
        <v>84</v>
      </c>
      <c r="AY2230" s="175" t="s">
        <v>185</v>
      </c>
    </row>
    <row r="2231" spans="2:65" s="1" customFormat="1" ht="16.5" customHeight="1">
      <c r="B2231" s="136"/>
      <c r="C2231" s="158" t="s">
        <v>3480</v>
      </c>
      <c r="D2231" s="158" t="s">
        <v>231</v>
      </c>
      <c r="E2231" s="159" t="s">
        <v>3481</v>
      </c>
      <c r="F2231" s="160" t="s">
        <v>3482</v>
      </c>
      <c r="G2231" s="161" t="s">
        <v>190</v>
      </c>
      <c r="H2231" s="162">
        <v>384.54899999999998</v>
      </c>
      <c r="I2231" s="163"/>
      <c r="J2231" s="164">
        <f>ROUND(I2231*H2231,2)</f>
        <v>0</v>
      </c>
      <c r="K2231" s="160" t="s">
        <v>1</v>
      </c>
      <c r="L2231" s="165"/>
      <c r="M2231" s="166" t="s">
        <v>1</v>
      </c>
      <c r="N2231" s="167" t="s">
        <v>42</v>
      </c>
      <c r="P2231" s="146">
        <f>O2231*H2231</f>
        <v>0</v>
      </c>
      <c r="Q2231" s="146">
        <v>2.1999999999999999E-2</v>
      </c>
      <c r="R2231" s="146">
        <f>Q2231*H2231</f>
        <v>8.4600779999999993</v>
      </c>
      <c r="S2231" s="146">
        <v>0</v>
      </c>
      <c r="T2231" s="147">
        <f>S2231*H2231</f>
        <v>0</v>
      </c>
      <c r="AR2231" s="148" t="s">
        <v>394</v>
      </c>
      <c r="AT2231" s="148" t="s">
        <v>231</v>
      </c>
      <c r="AU2231" s="148" t="s">
        <v>92</v>
      </c>
      <c r="AY2231" s="17" t="s">
        <v>185</v>
      </c>
      <c r="BE2231" s="149">
        <f>IF(N2231="základní",J2231,0)</f>
        <v>0</v>
      </c>
      <c r="BF2231" s="149">
        <f>IF(N2231="snížená",J2231,0)</f>
        <v>0</v>
      </c>
      <c r="BG2231" s="149">
        <f>IF(N2231="zákl. přenesená",J2231,0)</f>
        <v>0</v>
      </c>
      <c r="BH2231" s="149">
        <f>IF(N2231="sníž. přenesená",J2231,0)</f>
        <v>0</v>
      </c>
      <c r="BI2231" s="149">
        <f>IF(N2231="nulová",J2231,0)</f>
        <v>0</v>
      </c>
      <c r="BJ2231" s="17" t="s">
        <v>92</v>
      </c>
      <c r="BK2231" s="149">
        <f>ROUND(I2231*H2231,2)</f>
        <v>0</v>
      </c>
      <c r="BL2231" s="17" t="s">
        <v>289</v>
      </c>
      <c r="BM2231" s="148" t="s">
        <v>3483</v>
      </c>
    </row>
    <row r="2232" spans="2:65" s="12" customFormat="1">
      <c r="B2232" s="150"/>
      <c r="D2232" s="151" t="s">
        <v>193</v>
      </c>
      <c r="F2232" s="153" t="s">
        <v>3484</v>
      </c>
      <c r="H2232" s="154">
        <v>384.54899999999998</v>
      </c>
      <c r="I2232" s="155"/>
      <c r="L2232" s="150"/>
      <c r="M2232" s="156"/>
      <c r="T2232" s="157"/>
      <c r="AT2232" s="152" t="s">
        <v>193</v>
      </c>
      <c r="AU2232" s="152" t="s">
        <v>92</v>
      </c>
      <c r="AV2232" s="12" t="s">
        <v>92</v>
      </c>
      <c r="AW2232" s="12" t="s">
        <v>3</v>
      </c>
      <c r="AX2232" s="12" t="s">
        <v>84</v>
      </c>
      <c r="AY2232" s="152" t="s">
        <v>185</v>
      </c>
    </row>
    <row r="2233" spans="2:65" s="1" customFormat="1" ht="24.2" customHeight="1">
      <c r="B2233" s="136"/>
      <c r="C2233" s="137" t="s">
        <v>3485</v>
      </c>
      <c r="D2233" s="137" t="s">
        <v>187</v>
      </c>
      <c r="E2233" s="138" t="s">
        <v>3486</v>
      </c>
      <c r="F2233" s="139" t="s">
        <v>3487</v>
      </c>
      <c r="G2233" s="140" t="s">
        <v>190</v>
      </c>
      <c r="H2233" s="141">
        <v>349.59</v>
      </c>
      <c r="I2233" s="142"/>
      <c r="J2233" s="143">
        <f>ROUND(I2233*H2233,2)</f>
        <v>0</v>
      </c>
      <c r="K2233" s="139" t="s">
        <v>198</v>
      </c>
      <c r="L2233" s="32"/>
      <c r="M2233" s="144" t="s">
        <v>1</v>
      </c>
      <c r="N2233" s="145" t="s">
        <v>42</v>
      </c>
      <c r="P2233" s="146">
        <f>O2233*H2233</f>
        <v>0</v>
      </c>
      <c r="Q2233" s="146">
        <v>5.0000000000000002E-5</v>
      </c>
      <c r="R2233" s="146">
        <f>Q2233*H2233</f>
        <v>1.7479499999999999E-2</v>
      </c>
      <c r="S2233" s="146">
        <v>0</v>
      </c>
      <c r="T2233" s="147">
        <f>S2233*H2233</f>
        <v>0</v>
      </c>
      <c r="AR2233" s="148" t="s">
        <v>289</v>
      </c>
      <c r="AT2233" s="148" t="s">
        <v>187</v>
      </c>
      <c r="AU2233" s="148" t="s">
        <v>92</v>
      </c>
      <c r="AY2233" s="17" t="s">
        <v>185</v>
      </c>
      <c r="BE2233" s="149">
        <f>IF(N2233="základní",J2233,0)</f>
        <v>0</v>
      </c>
      <c r="BF2233" s="149">
        <f>IF(N2233="snížená",J2233,0)</f>
        <v>0</v>
      </c>
      <c r="BG2233" s="149">
        <f>IF(N2233="zákl. přenesená",J2233,0)</f>
        <v>0</v>
      </c>
      <c r="BH2233" s="149">
        <f>IF(N2233="sníž. přenesená",J2233,0)</f>
        <v>0</v>
      </c>
      <c r="BI2233" s="149">
        <f>IF(N2233="nulová",J2233,0)</f>
        <v>0</v>
      </c>
      <c r="BJ2233" s="17" t="s">
        <v>92</v>
      </c>
      <c r="BK2233" s="149">
        <f>ROUND(I2233*H2233,2)</f>
        <v>0</v>
      </c>
      <c r="BL2233" s="17" t="s">
        <v>289</v>
      </c>
      <c r="BM2233" s="148" t="s">
        <v>3488</v>
      </c>
    </row>
    <row r="2234" spans="2:65" s="1" customFormat="1" ht="24.2" customHeight="1">
      <c r="B2234" s="136"/>
      <c r="C2234" s="137" t="s">
        <v>3489</v>
      </c>
      <c r="D2234" s="137" t="s">
        <v>187</v>
      </c>
      <c r="E2234" s="138" t="s">
        <v>3490</v>
      </c>
      <c r="F2234" s="139" t="s">
        <v>3491</v>
      </c>
      <c r="G2234" s="140" t="s">
        <v>1715</v>
      </c>
      <c r="H2234" s="188"/>
      <c r="I2234" s="142"/>
      <c r="J2234" s="143">
        <f>ROUND(I2234*H2234,2)</f>
        <v>0</v>
      </c>
      <c r="K2234" s="139" t="s">
        <v>198</v>
      </c>
      <c r="L2234" s="32"/>
      <c r="M2234" s="144" t="s">
        <v>1</v>
      </c>
      <c r="N2234" s="145" t="s">
        <v>42</v>
      </c>
      <c r="P2234" s="146">
        <f>O2234*H2234</f>
        <v>0</v>
      </c>
      <c r="Q2234" s="146">
        <v>0</v>
      </c>
      <c r="R2234" s="146">
        <f>Q2234*H2234</f>
        <v>0</v>
      </c>
      <c r="S2234" s="146">
        <v>0</v>
      </c>
      <c r="T2234" s="147">
        <f>S2234*H2234</f>
        <v>0</v>
      </c>
      <c r="AR2234" s="148" t="s">
        <v>289</v>
      </c>
      <c r="AT2234" s="148" t="s">
        <v>187</v>
      </c>
      <c r="AU2234" s="148" t="s">
        <v>92</v>
      </c>
      <c r="AY2234" s="17" t="s">
        <v>185</v>
      </c>
      <c r="BE2234" s="149">
        <f>IF(N2234="základní",J2234,0)</f>
        <v>0</v>
      </c>
      <c r="BF2234" s="149">
        <f>IF(N2234="snížená",J2234,0)</f>
        <v>0</v>
      </c>
      <c r="BG2234" s="149">
        <f>IF(N2234="zákl. přenesená",J2234,0)</f>
        <v>0</v>
      </c>
      <c r="BH2234" s="149">
        <f>IF(N2234="sníž. přenesená",J2234,0)</f>
        <v>0</v>
      </c>
      <c r="BI2234" s="149">
        <f>IF(N2234="nulová",J2234,0)</f>
        <v>0</v>
      </c>
      <c r="BJ2234" s="17" t="s">
        <v>92</v>
      </c>
      <c r="BK2234" s="149">
        <f>ROUND(I2234*H2234,2)</f>
        <v>0</v>
      </c>
      <c r="BL2234" s="17" t="s">
        <v>289</v>
      </c>
      <c r="BM2234" s="148" t="s">
        <v>3492</v>
      </c>
    </row>
    <row r="2235" spans="2:65" s="11" customFormat="1" ht="22.9" customHeight="1">
      <c r="B2235" s="124"/>
      <c r="D2235" s="125" t="s">
        <v>75</v>
      </c>
      <c r="E2235" s="134" t="s">
        <v>3493</v>
      </c>
      <c r="F2235" s="134" t="s">
        <v>3494</v>
      </c>
      <c r="I2235" s="127"/>
      <c r="J2235" s="135">
        <f>BK2235</f>
        <v>0</v>
      </c>
      <c r="L2235" s="124"/>
      <c r="M2235" s="129"/>
      <c r="P2235" s="130">
        <f>SUM(P2236:P2288)</f>
        <v>0</v>
      </c>
      <c r="R2235" s="130">
        <f>SUM(R2236:R2288)</f>
        <v>1.7805009199999999</v>
      </c>
      <c r="T2235" s="131">
        <f>SUM(T2236:T2288)</f>
        <v>0</v>
      </c>
      <c r="AR2235" s="125" t="s">
        <v>92</v>
      </c>
      <c r="AT2235" s="132" t="s">
        <v>75</v>
      </c>
      <c r="AU2235" s="132" t="s">
        <v>84</v>
      </c>
      <c r="AY2235" s="125" t="s">
        <v>185</v>
      </c>
      <c r="BK2235" s="133">
        <f>SUM(BK2236:BK2288)</f>
        <v>0</v>
      </c>
    </row>
    <row r="2236" spans="2:65" s="1" customFormat="1" ht="16.5" customHeight="1">
      <c r="B2236" s="136"/>
      <c r="C2236" s="137" t="s">
        <v>3495</v>
      </c>
      <c r="D2236" s="137" t="s">
        <v>187</v>
      </c>
      <c r="E2236" s="138" t="s">
        <v>3496</v>
      </c>
      <c r="F2236" s="139" t="s">
        <v>3497</v>
      </c>
      <c r="G2236" s="140" t="s">
        <v>190</v>
      </c>
      <c r="H2236" s="141">
        <v>1203.0119999999999</v>
      </c>
      <c r="I2236" s="142"/>
      <c r="J2236" s="143">
        <f>ROUND(I2236*H2236,2)</f>
        <v>0</v>
      </c>
      <c r="K2236" s="139" t="s">
        <v>1</v>
      </c>
      <c r="L2236" s="32"/>
      <c r="M2236" s="144" t="s">
        <v>1</v>
      </c>
      <c r="N2236" s="145" t="s">
        <v>42</v>
      </c>
      <c r="P2236" s="146">
        <f>O2236*H2236</f>
        <v>0</v>
      </c>
      <c r="Q2236" s="146">
        <v>2.0000000000000002E-5</v>
      </c>
      <c r="R2236" s="146">
        <f>Q2236*H2236</f>
        <v>2.406024E-2</v>
      </c>
      <c r="S2236" s="146">
        <v>0</v>
      </c>
      <c r="T2236" s="147">
        <f>S2236*H2236</f>
        <v>0</v>
      </c>
      <c r="AR2236" s="148" t="s">
        <v>289</v>
      </c>
      <c r="AT2236" s="148" t="s">
        <v>187</v>
      </c>
      <c r="AU2236" s="148" t="s">
        <v>92</v>
      </c>
      <c r="AY2236" s="17" t="s">
        <v>185</v>
      </c>
      <c r="BE2236" s="149">
        <f>IF(N2236="základní",J2236,0)</f>
        <v>0</v>
      </c>
      <c r="BF2236" s="149">
        <f>IF(N2236="snížená",J2236,0)</f>
        <v>0</v>
      </c>
      <c r="BG2236" s="149">
        <f>IF(N2236="zákl. přenesená",J2236,0)</f>
        <v>0</v>
      </c>
      <c r="BH2236" s="149">
        <f>IF(N2236="sníž. přenesená",J2236,0)</f>
        <v>0</v>
      </c>
      <c r="BI2236" s="149">
        <f>IF(N2236="nulová",J2236,0)</f>
        <v>0</v>
      </c>
      <c r="BJ2236" s="17" t="s">
        <v>92</v>
      </c>
      <c r="BK2236" s="149">
        <f>ROUND(I2236*H2236,2)</f>
        <v>0</v>
      </c>
      <c r="BL2236" s="17" t="s">
        <v>289</v>
      </c>
      <c r="BM2236" s="148" t="s">
        <v>3498</v>
      </c>
    </row>
    <row r="2237" spans="2:65" s="1" customFormat="1" ht="24.2" customHeight="1">
      <c r="B2237" s="136"/>
      <c r="C2237" s="137" t="s">
        <v>3499</v>
      </c>
      <c r="D2237" s="137" t="s">
        <v>187</v>
      </c>
      <c r="E2237" s="138" t="s">
        <v>3500</v>
      </c>
      <c r="F2237" s="139" t="s">
        <v>3501</v>
      </c>
      <c r="G2237" s="140" t="s">
        <v>190</v>
      </c>
      <c r="H2237" s="141">
        <v>1543.5039999999999</v>
      </c>
      <c r="I2237" s="142"/>
      <c r="J2237" s="143">
        <f>ROUND(I2237*H2237,2)</f>
        <v>0</v>
      </c>
      <c r="K2237" s="139" t="s">
        <v>198</v>
      </c>
      <c r="L2237" s="32"/>
      <c r="M2237" s="144" t="s">
        <v>1</v>
      </c>
      <c r="N2237" s="145" t="s">
        <v>42</v>
      </c>
      <c r="P2237" s="146">
        <f>O2237*H2237</f>
        <v>0</v>
      </c>
      <c r="Q2237" s="146">
        <v>2.2000000000000001E-4</v>
      </c>
      <c r="R2237" s="146">
        <f>Q2237*H2237</f>
        <v>0.33957087999999996</v>
      </c>
      <c r="S2237" s="146">
        <v>0</v>
      </c>
      <c r="T2237" s="147">
        <f>S2237*H2237</f>
        <v>0</v>
      </c>
      <c r="AR2237" s="148" t="s">
        <v>289</v>
      </c>
      <c r="AT2237" s="148" t="s">
        <v>187</v>
      </c>
      <c r="AU2237" s="148" t="s">
        <v>92</v>
      </c>
      <c r="AY2237" s="17" t="s">
        <v>185</v>
      </c>
      <c r="BE2237" s="149">
        <f>IF(N2237="základní",J2237,0)</f>
        <v>0</v>
      </c>
      <c r="BF2237" s="149">
        <f>IF(N2237="snížená",J2237,0)</f>
        <v>0</v>
      </c>
      <c r="BG2237" s="149">
        <f>IF(N2237="zákl. přenesená",J2237,0)</f>
        <v>0</v>
      </c>
      <c r="BH2237" s="149">
        <f>IF(N2237="sníž. přenesená",J2237,0)</f>
        <v>0</v>
      </c>
      <c r="BI2237" s="149">
        <f>IF(N2237="nulová",J2237,0)</f>
        <v>0</v>
      </c>
      <c r="BJ2237" s="17" t="s">
        <v>92</v>
      </c>
      <c r="BK2237" s="149">
        <f>ROUND(I2237*H2237,2)</f>
        <v>0</v>
      </c>
      <c r="BL2237" s="17" t="s">
        <v>289</v>
      </c>
      <c r="BM2237" s="148" t="s">
        <v>3502</v>
      </c>
    </row>
    <row r="2238" spans="2:65" s="13" customFormat="1">
      <c r="B2238" s="168"/>
      <c r="D2238" s="151" t="s">
        <v>193</v>
      </c>
      <c r="E2238" s="169" t="s">
        <v>1</v>
      </c>
      <c r="F2238" s="170" t="s">
        <v>2116</v>
      </c>
      <c r="H2238" s="169" t="s">
        <v>1</v>
      </c>
      <c r="I2238" s="171"/>
      <c r="L2238" s="168"/>
      <c r="M2238" s="172"/>
      <c r="T2238" s="173"/>
      <c r="AT2238" s="169" t="s">
        <v>193</v>
      </c>
      <c r="AU2238" s="169" t="s">
        <v>92</v>
      </c>
      <c r="AV2238" s="13" t="s">
        <v>84</v>
      </c>
      <c r="AW2238" s="13" t="s">
        <v>32</v>
      </c>
      <c r="AX2238" s="13" t="s">
        <v>76</v>
      </c>
      <c r="AY2238" s="169" t="s">
        <v>185</v>
      </c>
    </row>
    <row r="2239" spans="2:65" s="12" customFormat="1">
      <c r="B2239" s="150"/>
      <c r="D2239" s="151" t="s">
        <v>193</v>
      </c>
      <c r="E2239" s="152" t="s">
        <v>1</v>
      </c>
      <c r="F2239" s="153" t="s">
        <v>3503</v>
      </c>
      <c r="H2239" s="154">
        <v>71.28</v>
      </c>
      <c r="I2239" s="155"/>
      <c r="L2239" s="150"/>
      <c r="M2239" s="156"/>
      <c r="T2239" s="157"/>
      <c r="AT2239" s="152" t="s">
        <v>193</v>
      </c>
      <c r="AU2239" s="152" t="s">
        <v>92</v>
      </c>
      <c r="AV2239" s="12" t="s">
        <v>92</v>
      </c>
      <c r="AW2239" s="12" t="s">
        <v>32</v>
      </c>
      <c r="AX2239" s="12" t="s">
        <v>76</v>
      </c>
      <c r="AY2239" s="152" t="s">
        <v>185</v>
      </c>
    </row>
    <row r="2240" spans="2:65" s="13" customFormat="1">
      <c r="B2240" s="168"/>
      <c r="D2240" s="151" t="s">
        <v>193</v>
      </c>
      <c r="E2240" s="169" t="s">
        <v>1</v>
      </c>
      <c r="F2240" s="170" t="s">
        <v>2093</v>
      </c>
      <c r="H2240" s="169" t="s">
        <v>1</v>
      </c>
      <c r="I2240" s="171"/>
      <c r="L2240" s="168"/>
      <c r="M2240" s="172"/>
      <c r="T2240" s="173"/>
      <c r="AT2240" s="169" t="s">
        <v>193</v>
      </c>
      <c r="AU2240" s="169" t="s">
        <v>92</v>
      </c>
      <c r="AV2240" s="13" t="s">
        <v>84</v>
      </c>
      <c r="AW2240" s="13" t="s">
        <v>32</v>
      </c>
      <c r="AX2240" s="13" t="s">
        <v>76</v>
      </c>
      <c r="AY2240" s="169" t="s">
        <v>185</v>
      </c>
    </row>
    <row r="2241" spans="2:51" s="12" customFormat="1">
      <c r="B2241" s="150"/>
      <c r="D2241" s="151" t="s">
        <v>193</v>
      </c>
      <c r="E2241" s="152" t="s">
        <v>1</v>
      </c>
      <c r="F2241" s="153" t="s">
        <v>3504</v>
      </c>
      <c r="H2241" s="154">
        <v>30.448</v>
      </c>
      <c r="I2241" s="155"/>
      <c r="L2241" s="150"/>
      <c r="M2241" s="156"/>
      <c r="T2241" s="157"/>
      <c r="AT2241" s="152" t="s">
        <v>193</v>
      </c>
      <c r="AU2241" s="152" t="s">
        <v>92</v>
      </c>
      <c r="AV2241" s="12" t="s">
        <v>92</v>
      </c>
      <c r="AW2241" s="12" t="s">
        <v>32</v>
      </c>
      <c r="AX2241" s="12" t="s">
        <v>76</v>
      </c>
      <c r="AY2241" s="152" t="s">
        <v>185</v>
      </c>
    </row>
    <row r="2242" spans="2:51" s="12" customFormat="1">
      <c r="B2242" s="150"/>
      <c r="D2242" s="151" t="s">
        <v>193</v>
      </c>
      <c r="E2242" s="152" t="s">
        <v>1</v>
      </c>
      <c r="F2242" s="153" t="s">
        <v>3505</v>
      </c>
      <c r="H2242" s="154">
        <v>58.911999999999999</v>
      </c>
      <c r="I2242" s="155"/>
      <c r="L2242" s="150"/>
      <c r="M2242" s="156"/>
      <c r="T2242" s="157"/>
      <c r="AT2242" s="152" t="s">
        <v>193</v>
      </c>
      <c r="AU2242" s="152" t="s">
        <v>92</v>
      </c>
      <c r="AV2242" s="12" t="s">
        <v>92</v>
      </c>
      <c r="AW2242" s="12" t="s">
        <v>32</v>
      </c>
      <c r="AX2242" s="12" t="s">
        <v>76</v>
      </c>
      <c r="AY2242" s="152" t="s">
        <v>185</v>
      </c>
    </row>
    <row r="2243" spans="2:51" s="12" customFormat="1">
      <c r="B2243" s="150"/>
      <c r="D2243" s="151" t="s">
        <v>193</v>
      </c>
      <c r="E2243" s="152" t="s">
        <v>1</v>
      </c>
      <c r="F2243" s="153" t="s">
        <v>3506</v>
      </c>
      <c r="H2243" s="154">
        <v>6.9</v>
      </c>
      <c r="I2243" s="155"/>
      <c r="L2243" s="150"/>
      <c r="M2243" s="156"/>
      <c r="T2243" s="157"/>
      <c r="AT2243" s="152" t="s">
        <v>193</v>
      </c>
      <c r="AU2243" s="152" t="s">
        <v>92</v>
      </c>
      <c r="AV2243" s="12" t="s">
        <v>92</v>
      </c>
      <c r="AW2243" s="12" t="s">
        <v>32</v>
      </c>
      <c r="AX2243" s="12" t="s">
        <v>76</v>
      </c>
      <c r="AY2243" s="152" t="s">
        <v>185</v>
      </c>
    </row>
    <row r="2244" spans="2:51" s="12" customFormat="1">
      <c r="B2244" s="150"/>
      <c r="D2244" s="151" t="s">
        <v>193</v>
      </c>
      <c r="E2244" s="152" t="s">
        <v>1</v>
      </c>
      <c r="F2244" s="153" t="s">
        <v>3507</v>
      </c>
      <c r="H2244" s="154">
        <v>8.6</v>
      </c>
      <c r="I2244" s="155"/>
      <c r="L2244" s="150"/>
      <c r="M2244" s="156"/>
      <c r="T2244" s="157"/>
      <c r="AT2244" s="152" t="s">
        <v>193</v>
      </c>
      <c r="AU2244" s="152" t="s">
        <v>92</v>
      </c>
      <c r="AV2244" s="12" t="s">
        <v>92</v>
      </c>
      <c r="AW2244" s="12" t="s">
        <v>32</v>
      </c>
      <c r="AX2244" s="12" t="s">
        <v>76</v>
      </c>
      <c r="AY2244" s="152" t="s">
        <v>185</v>
      </c>
    </row>
    <row r="2245" spans="2:51" s="12" customFormat="1">
      <c r="B2245" s="150"/>
      <c r="D2245" s="151" t="s">
        <v>193</v>
      </c>
      <c r="E2245" s="152" t="s">
        <v>1</v>
      </c>
      <c r="F2245" s="153" t="s">
        <v>3508</v>
      </c>
      <c r="H2245" s="154">
        <v>25.76</v>
      </c>
      <c r="I2245" s="155"/>
      <c r="L2245" s="150"/>
      <c r="M2245" s="156"/>
      <c r="T2245" s="157"/>
      <c r="AT2245" s="152" t="s">
        <v>193</v>
      </c>
      <c r="AU2245" s="152" t="s">
        <v>92</v>
      </c>
      <c r="AV2245" s="12" t="s">
        <v>92</v>
      </c>
      <c r="AW2245" s="12" t="s">
        <v>32</v>
      </c>
      <c r="AX2245" s="12" t="s">
        <v>76</v>
      </c>
      <c r="AY2245" s="152" t="s">
        <v>185</v>
      </c>
    </row>
    <row r="2246" spans="2:51" s="12" customFormat="1">
      <c r="B2246" s="150"/>
      <c r="D2246" s="151" t="s">
        <v>193</v>
      </c>
      <c r="E2246" s="152" t="s">
        <v>1</v>
      </c>
      <c r="F2246" s="153" t="s">
        <v>3509</v>
      </c>
      <c r="H2246" s="154">
        <v>6.72</v>
      </c>
      <c r="I2246" s="155"/>
      <c r="L2246" s="150"/>
      <c r="M2246" s="156"/>
      <c r="T2246" s="157"/>
      <c r="AT2246" s="152" t="s">
        <v>193</v>
      </c>
      <c r="AU2246" s="152" t="s">
        <v>92</v>
      </c>
      <c r="AV2246" s="12" t="s">
        <v>92</v>
      </c>
      <c r="AW2246" s="12" t="s">
        <v>32</v>
      </c>
      <c r="AX2246" s="12" t="s">
        <v>76</v>
      </c>
      <c r="AY2246" s="152" t="s">
        <v>185</v>
      </c>
    </row>
    <row r="2247" spans="2:51" s="13" customFormat="1">
      <c r="B2247" s="168"/>
      <c r="D2247" s="151" t="s">
        <v>193</v>
      </c>
      <c r="E2247" s="169" t="s">
        <v>1</v>
      </c>
      <c r="F2247" s="170" t="s">
        <v>3510</v>
      </c>
      <c r="H2247" s="169" t="s">
        <v>1</v>
      </c>
      <c r="I2247" s="171"/>
      <c r="L2247" s="168"/>
      <c r="M2247" s="172"/>
      <c r="T2247" s="173"/>
      <c r="AT2247" s="169" t="s">
        <v>193</v>
      </c>
      <c r="AU2247" s="169" t="s">
        <v>92</v>
      </c>
      <c r="AV2247" s="13" t="s">
        <v>84</v>
      </c>
      <c r="AW2247" s="13" t="s">
        <v>32</v>
      </c>
      <c r="AX2247" s="13" t="s">
        <v>76</v>
      </c>
      <c r="AY2247" s="169" t="s">
        <v>185</v>
      </c>
    </row>
    <row r="2248" spans="2:51" s="12" customFormat="1">
      <c r="B2248" s="150"/>
      <c r="D2248" s="151" t="s">
        <v>193</v>
      </c>
      <c r="E2248" s="152" t="s">
        <v>1</v>
      </c>
      <c r="F2248" s="153" t="s">
        <v>3511</v>
      </c>
      <c r="H2248" s="154">
        <v>4.4800000000000004</v>
      </c>
      <c r="I2248" s="155"/>
      <c r="L2248" s="150"/>
      <c r="M2248" s="156"/>
      <c r="T2248" s="157"/>
      <c r="AT2248" s="152" t="s">
        <v>193</v>
      </c>
      <c r="AU2248" s="152" t="s">
        <v>92</v>
      </c>
      <c r="AV2248" s="12" t="s">
        <v>92</v>
      </c>
      <c r="AW2248" s="12" t="s">
        <v>32</v>
      </c>
      <c r="AX2248" s="12" t="s">
        <v>76</v>
      </c>
      <c r="AY2248" s="152" t="s">
        <v>185</v>
      </c>
    </row>
    <row r="2249" spans="2:51" s="12" customFormat="1">
      <c r="B2249" s="150"/>
      <c r="D2249" s="151" t="s">
        <v>193</v>
      </c>
      <c r="E2249" s="152" t="s">
        <v>1</v>
      </c>
      <c r="F2249" s="153" t="s">
        <v>3512</v>
      </c>
      <c r="H2249" s="154">
        <v>2.4</v>
      </c>
      <c r="I2249" s="155"/>
      <c r="L2249" s="150"/>
      <c r="M2249" s="156"/>
      <c r="T2249" s="157"/>
      <c r="AT2249" s="152" t="s">
        <v>193</v>
      </c>
      <c r="AU2249" s="152" t="s">
        <v>92</v>
      </c>
      <c r="AV2249" s="12" t="s">
        <v>92</v>
      </c>
      <c r="AW2249" s="12" t="s">
        <v>32</v>
      </c>
      <c r="AX2249" s="12" t="s">
        <v>76</v>
      </c>
      <c r="AY2249" s="152" t="s">
        <v>185</v>
      </c>
    </row>
    <row r="2250" spans="2:51" s="12" customFormat="1">
      <c r="B2250" s="150"/>
      <c r="D2250" s="151" t="s">
        <v>193</v>
      </c>
      <c r="E2250" s="152" t="s">
        <v>1</v>
      </c>
      <c r="F2250" s="153" t="s">
        <v>3513</v>
      </c>
      <c r="H2250" s="154">
        <v>5.5380000000000003</v>
      </c>
      <c r="I2250" s="155"/>
      <c r="L2250" s="150"/>
      <c r="M2250" s="156"/>
      <c r="T2250" s="157"/>
      <c r="AT2250" s="152" t="s">
        <v>193</v>
      </c>
      <c r="AU2250" s="152" t="s">
        <v>92</v>
      </c>
      <c r="AV2250" s="12" t="s">
        <v>92</v>
      </c>
      <c r="AW2250" s="12" t="s">
        <v>32</v>
      </c>
      <c r="AX2250" s="12" t="s">
        <v>76</v>
      </c>
      <c r="AY2250" s="152" t="s">
        <v>185</v>
      </c>
    </row>
    <row r="2251" spans="2:51" s="12" customFormat="1">
      <c r="B2251" s="150"/>
      <c r="D2251" s="151" t="s">
        <v>193</v>
      </c>
      <c r="E2251" s="152" t="s">
        <v>1</v>
      </c>
      <c r="F2251" s="153" t="s">
        <v>3514</v>
      </c>
      <c r="H2251" s="154">
        <v>3.96</v>
      </c>
      <c r="I2251" s="155"/>
      <c r="L2251" s="150"/>
      <c r="M2251" s="156"/>
      <c r="T2251" s="157"/>
      <c r="AT2251" s="152" t="s">
        <v>193</v>
      </c>
      <c r="AU2251" s="152" t="s">
        <v>92</v>
      </c>
      <c r="AV2251" s="12" t="s">
        <v>92</v>
      </c>
      <c r="AW2251" s="12" t="s">
        <v>32</v>
      </c>
      <c r="AX2251" s="12" t="s">
        <v>76</v>
      </c>
      <c r="AY2251" s="152" t="s">
        <v>185</v>
      </c>
    </row>
    <row r="2252" spans="2:51" s="12" customFormat="1">
      <c r="B2252" s="150"/>
      <c r="D2252" s="151" t="s">
        <v>193</v>
      </c>
      <c r="E2252" s="152" t="s">
        <v>1</v>
      </c>
      <c r="F2252" s="153" t="s">
        <v>3515</v>
      </c>
      <c r="H2252" s="154">
        <v>9.3000000000000007</v>
      </c>
      <c r="I2252" s="155"/>
      <c r="L2252" s="150"/>
      <c r="M2252" s="156"/>
      <c r="T2252" s="157"/>
      <c r="AT2252" s="152" t="s">
        <v>193</v>
      </c>
      <c r="AU2252" s="152" t="s">
        <v>92</v>
      </c>
      <c r="AV2252" s="12" t="s">
        <v>92</v>
      </c>
      <c r="AW2252" s="12" t="s">
        <v>32</v>
      </c>
      <c r="AX2252" s="12" t="s">
        <v>76</v>
      </c>
      <c r="AY2252" s="152" t="s">
        <v>185</v>
      </c>
    </row>
    <row r="2253" spans="2:51" s="12" customFormat="1">
      <c r="B2253" s="150"/>
      <c r="D2253" s="151" t="s">
        <v>193</v>
      </c>
      <c r="E2253" s="152" t="s">
        <v>1</v>
      </c>
      <c r="F2253" s="153" t="s">
        <v>3516</v>
      </c>
      <c r="H2253" s="154">
        <v>7.98</v>
      </c>
      <c r="I2253" s="155"/>
      <c r="L2253" s="150"/>
      <c r="M2253" s="156"/>
      <c r="T2253" s="157"/>
      <c r="AT2253" s="152" t="s">
        <v>193</v>
      </c>
      <c r="AU2253" s="152" t="s">
        <v>92</v>
      </c>
      <c r="AV2253" s="12" t="s">
        <v>92</v>
      </c>
      <c r="AW2253" s="12" t="s">
        <v>32</v>
      </c>
      <c r="AX2253" s="12" t="s">
        <v>76</v>
      </c>
      <c r="AY2253" s="152" t="s">
        <v>185</v>
      </c>
    </row>
    <row r="2254" spans="2:51" s="12" customFormat="1">
      <c r="B2254" s="150"/>
      <c r="D2254" s="151" t="s">
        <v>193</v>
      </c>
      <c r="E2254" s="152" t="s">
        <v>1</v>
      </c>
      <c r="F2254" s="153" t="s">
        <v>3517</v>
      </c>
      <c r="H2254" s="154">
        <v>50.64</v>
      </c>
      <c r="I2254" s="155"/>
      <c r="L2254" s="150"/>
      <c r="M2254" s="156"/>
      <c r="T2254" s="157"/>
      <c r="AT2254" s="152" t="s">
        <v>193</v>
      </c>
      <c r="AU2254" s="152" t="s">
        <v>92</v>
      </c>
      <c r="AV2254" s="12" t="s">
        <v>92</v>
      </c>
      <c r="AW2254" s="12" t="s">
        <v>32</v>
      </c>
      <c r="AX2254" s="12" t="s">
        <v>76</v>
      </c>
      <c r="AY2254" s="152" t="s">
        <v>185</v>
      </c>
    </row>
    <row r="2255" spans="2:51" s="12" customFormat="1">
      <c r="B2255" s="150"/>
      <c r="D2255" s="151" t="s">
        <v>193</v>
      </c>
      <c r="E2255" s="152" t="s">
        <v>1</v>
      </c>
      <c r="F2255" s="153" t="s">
        <v>3518</v>
      </c>
      <c r="H2255" s="154">
        <v>7.68</v>
      </c>
      <c r="I2255" s="155"/>
      <c r="L2255" s="150"/>
      <c r="M2255" s="156"/>
      <c r="T2255" s="157"/>
      <c r="AT2255" s="152" t="s">
        <v>193</v>
      </c>
      <c r="AU2255" s="152" t="s">
        <v>92</v>
      </c>
      <c r="AV2255" s="12" t="s">
        <v>92</v>
      </c>
      <c r="AW2255" s="12" t="s">
        <v>32</v>
      </c>
      <c r="AX2255" s="12" t="s">
        <v>76</v>
      </c>
      <c r="AY2255" s="152" t="s">
        <v>185</v>
      </c>
    </row>
    <row r="2256" spans="2:51" s="12" customFormat="1">
      <c r="B2256" s="150"/>
      <c r="D2256" s="151" t="s">
        <v>193</v>
      </c>
      <c r="E2256" s="152" t="s">
        <v>1</v>
      </c>
      <c r="F2256" s="153" t="s">
        <v>3519</v>
      </c>
      <c r="H2256" s="154">
        <v>1.68</v>
      </c>
      <c r="I2256" s="155"/>
      <c r="L2256" s="150"/>
      <c r="M2256" s="156"/>
      <c r="T2256" s="157"/>
      <c r="AT2256" s="152" t="s">
        <v>193</v>
      </c>
      <c r="AU2256" s="152" t="s">
        <v>92</v>
      </c>
      <c r="AV2256" s="12" t="s">
        <v>92</v>
      </c>
      <c r="AW2256" s="12" t="s">
        <v>32</v>
      </c>
      <c r="AX2256" s="12" t="s">
        <v>76</v>
      </c>
      <c r="AY2256" s="152" t="s">
        <v>185</v>
      </c>
    </row>
    <row r="2257" spans="2:65" s="12" customFormat="1">
      <c r="B2257" s="150"/>
      <c r="D2257" s="151" t="s">
        <v>193</v>
      </c>
      <c r="E2257" s="152" t="s">
        <v>1</v>
      </c>
      <c r="F2257" s="153" t="s">
        <v>3520</v>
      </c>
      <c r="H2257" s="154">
        <v>20.736000000000001</v>
      </c>
      <c r="I2257" s="155"/>
      <c r="L2257" s="150"/>
      <c r="M2257" s="156"/>
      <c r="T2257" s="157"/>
      <c r="AT2257" s="152" t="s">
        <v>193</v>
      </c>
      <c r="AU2257" s="152" t="s">
        <v>92</v>
      </c>
      <c r="AV2257" s="12" t="s">
        <v>92</v>
      </c>
      <c r="AW2257" s="12" t="s">
        <v>32</v>
      </c>
      <c r="AX2257" s="12" t="s">
        <v>76</v>
      </c>
      <c r="AY2257" s="152" t="s">
        <v>185</v>
      </c>
    </row>
    <row r="2258" spans="2:65" s="12" customFormat="1">
      <c r="B2258" s="150"/>
      <c r="D2258" s="151" t="s">
        <v>193</v>
      </c>
      <c r="E2258" s="152" t="s">
        <v>1</v>
      </c>
      <c r="F2258" s="153" t="s">
        <v>3521</v>
      </c>
      <c r="H2258" s="154">
        <v>2.7</v>
      </c>
      <c r="I2258" s="155"/>
      <c r="L2258" s="150"/>
      <c r="M2258" s="156"/>
      <c r="T2258" s="157"/>
      <c r="AT2258" s="152" t="s">
        <v>193</v>
      </c>
      <c r="AU2258" s="152" t="s">
        <v>92</v>
      </c>
      <c r="AV2258" s="12" t="s">
        <v>92</v>
      </c>
      <c r="AW2258" s="12" t="s">
        <v>32</v>
      </c>
      <c r="AX2258" s="12" t="s">
        <v>76</v>
      </c>
      <c r="AY2258" s="152" t="s">
        <v>185</v>
      </c>
    </row>
    <row r="2259" spans="2:65" s="12" customFormat="1">
      <c r="B2259" s="150"/>
      <c r="D2259" s="151" t="s">
        <v>193</v>
      </c>
      <c r="E2259" s="152" t="s">
        <v>1</v>
      </c>
      <c r="F2259" s="153" t="s">
        <v>3513</v>
      </c>
      <c r="H2259" s="154">
        <v>5.5380000000000003</v>
      </c>
      <c r="I2259" s="155"/>
      <c r="L2259" s="150"/>
      <c r="M2259" s="156"/>
      <c r="T2259" s="157"/>
      <c r="AT2259" s="152" t="s">
        <v>193</v>
      </c>
      <c r="AU2259" s="152" t="s">
        <v>92</v>
      </c>
      <c r="AV2259" s="12" t="s">
        <v>92</v>
      </c>
      <c r="AW2259" s="12" t="s">
        <v>32</v>
      </c>
      <c r="AX2259" s="12" t="s">
        <v>76</v>
      </c>
      <c r="AY2259" s="152" t="s">
        <v>185</v>
      </c>
    </row>
    <row r="2260" spans="2:65" s="12" customFormat="1">
      <c r="B2260" s="150"/>
      <c r="D2260" s="151" t="s">
        <v>193</v>
      </c>
      <c r="E2260" s="152" t="s">
        <v>1</v>
      </c>
      <c r="F2260" s="153" t="s">
        <v>3514</v>
      </c>
      <c r="H2260" s="154">
        <v>3.96</v>
      </c>
      <c r="I2260" s="155"/>
      <c r="L2260" s="150"/>
      <c r="M2260" s="156"/>
      <c r="T2260" s="157"/>
      <c r="AT2260" s="152" t="s">
        <v>193</v>
      </c>
      <c r="AU2260" s="152" t="s">
        <v>92</v>
      </c>
      <c r="AV2260" s="12" t="s">
        <v>92</v>
      </c>
      <c r="AW2260" s="12" t="s">
        <v>32</v>
      </c>
      <c r="AX2260" s="12" t="s">
        <v>76</v>
      </c>
      <c r="AY2260" s="152" t="s">
        <v>185</v>
      </c>
    </row>
    <row r="2261" spans="2:65" s="12" customFormat="1">
      <c r="B2261" s="150"/>
      <c r="D2261" s="151" t="s">
        <v>193</v>
      </c>
      <c r="E2261" s="152" t="s">
        <v>1</v>
      </c>
      <c r="F2261" s="153" t="s">
        <v>3522</v>
      </c>
      <c r="H2261" s="154">
        <v>2.4</v>
      </c>
      <c r="I2261" s="155"/>
      <c r="L2261" s="150"/>
      <c r="M2261" s="156"/>
      <c r="T2261" s="157"/>
      <c r="AT2261" s="152" t="s">
        <v>193</v>
      </c>
      <c r="AU2261" s="152" t="s">
        <v>92</v>
      </c>
      <c r="AV2261" s="12" t="s">
        <v>92</v>
      </c>
      <c r="AW2261" s="12" t="s">
        <v>32</v>
      </c>
      <c r="AX2261" s="12" t="s">
        <v>76</v>
      </c>
      <c r="AY2261" s="152" t="s">
        <v>185</v>
      </c>
    </row>
    <row r="2262" spans="2:65" s="12" customFormat="1">
      <c r="B2262" s="150"/>
      <c r="D2262" s="151" t="s">
        <v>193</v>
      </c>
      <c r="E2262" s="152" t="s">
        <v>1</v>
      </c>
      <c r="F2262" s="153" t="s">
        <v>3506</v>
      </c>
      <c r="H2262" s="154">
        <v>6.9</v>
      </c>
      <c r="I2262" s="155"/>
      <c r="L2262" s="150"/>
      <c r="M2262" s="156"/>
      <c r="T2262" s="157"/>
      <c r="AT2262" s="152" t="s">
        <v>193</v>
      </c>
      <c r="AU2262" s="152" t="s">
        <v>92</v>
      </c>
      <c r="AV2262" s="12" t="s">
        <v>92</v>
      </c>
      <c r="AW2262" s="12" t="s">
        <v>32</v>
      </c>
      <c r="AX2262" s="12" t="s">
        <v>76</v>
      </c>
      <c r="AY2262" s="152" t="s">
        <v>185</v>
      </c>
    </row>
    <row r="2263" spans="2:65" s="12" customFormat="1">
      <c r="B2263" s="150"/>
      <c r="D2263" s="151" t="s">
        <v>193</v>
      </c>
      <c r="E2263" s="152" t="s">
        <v>1</v>
      </c>
      <c r="F2263" s="153" t="s">
        <v>3505</v>
      </c>
      <c r="H2263" s="154">
        <v>58.911999999999999</v>
      </c>
      <c r="I2263" s="155"/>
      <c r="L2263" s="150"/>
      <c r="M2263" s="156"/>
      <c r="T2263" s="157"/>
      <c r="AT2263" s="152" t="s">
        <v>193</v>
      </c>
      <c r="AU2263" s="152" t="s">
        <v>92</v>
      </c>
      <c r="AV2263" s="12" t="s">
        <v>92</v>
      </c>
      <c r="AW2263" s="12" t="s">
        <v>32</v>
      </c>
      <c r="AX2263" s="12" t="s">
        <v>76</v>
      </c>
      <c r="AY2263" s="152" t="s">
        <v>185</v>
      </c>
    </row>
    <row r="2264" spans="2:65" s="12" customFormat="1">
      <c r="B2264" s="150"/>
      <c r="D2264" s="151" t="s">
        <v>193</v>
      </c>
      <c r="E2264" s="152" t="s">
        <v>1</v>
      </c>
      <c r="F2264" s="153" t="s">
        <v>3523</v>
      </c>
      <c r="H2264" s="154">
        <v>3.84</v>
      </c>
      <c r="I2264" s="155"/>
      <c r="L2264" s="150"/>
      <c r="M2264" s="156"/>
      <c r="T2264" s="157"/>
      <c r="AT2264" s="152" t="s">
        <v>193</v>
      </c>
      <c r="AU2264" s="152" t="s">
        <v>92</v>
      </c>
      <c r="AV2264" s="12" t="s">
        <v>92</v>
      </c>
      <c r="AW2264" s="12" t="s">
        <v>32</v>
      </c>
      <c r="AX2264" s="12" t="s">
        <v>76</v>
      </c>
      <c r="AY2264" s="152" t="s">
        <v>185</v>
      </c>
    </row>
    <row r="2265" spans="2:65" s="13" customFormat="1">
      <c r="B2265" s="168"/>
      <c r="D2265" s="151" t="s">
        <v>193</v>
      </c>
      <c r="E2265" s="169" t="s">
        <v>1</v>
      </c>
      <c r="F2265" s="170" t="s">
        <v>2122</v>
      </c>
      <c r="H2265" s="169" t="s">
        <v>1</v>
      </c>
      <c r="I2265" s="171"/>
      <c r="L2265" s="168"/>
      <c r="M2265" s="172"/>
      <c r="T2265" s="173"/>
      <c r="AT2265" s="169" t="s">
        <v>193</v>
      </c>
      <c r="AU2265" s="169" t="s">
        <v>92</v>
      </c>
      <c r="AV2265" s="13" t="s">
        <v>84</v>
      </c>
      <c r="AW2265" s="13" t="s">
        <v>32</v>
      </c>
      <c r="AX2265" s="13" t="s">
        <v>76</v>
      </c>
      <c r="AY2265" s="169" t="s">
        <v>185</v>
      </c>
    </row>
    <row r="2266" spans="2:65" s="12" customFormat="1">
      <c r="B2266" s="150"/>
      <c r="D2266" s="151" t="s">
        <v>193</v>
      </c>
      <c r="E2266" s="152" t="s">
        <v>1</v>
      </c>
      <c r="F2266" s="153" t="s">
        <v>3524</v>
      </c>
      <c r="H2266" s="154">
        <v>1136.24</v>
      </c>
      <c r="I2266" s="155"/>
      <c r="L2266" s="150"/>
      <c r="M2266" s="156"/>
      <c r="T2266" s="157"/>
      <c r="AT2266" s="152" t="s">
        <v>193</v>
      </c>
      <c r="AU2266" s="152" t="s">
        <v>92</v>
      </c>
      <c r="AV2266" s="12" t="s">
        <v>92</v>
      </c>
      <c r="AW2266" s="12" t="s">
        <v>32</v>
      </c>
      <c r="AX2266" s="12" t="s">
        <v>76</v>
      </c>
      <c r="AY2266" s="152" t="s">
        <v>185</v>
      </c>
    </row>
    <row r="2267" spans="2:65" s="14" customFormat="1">
      <c r="B2267" s="174"/>
      <c r="D2267" s="151" t="s">
        <v>193</v>
      </c>
      <c r="E2267" s="175" t="s">
        <v>1</v>
      </c>
      <c r="F2267" s="176" t="s">
        <v>265</v>
      </c>
      <c r="H2267" s="177">
        <v>1543.5039999999999</v>
      </c>
      <c r="I2267" s="178"/>
      <c r="L2267" s="174"/>
      <c r="M2267" s="179"/>
      <c r="T2267" s="180"/>
      <c r="AT2267" s="175" t="s">
        <v>193</v>
      </c>
      <c r="AU2267" s="175" t="s">
        <v>92</v>
      </c>
      <c r="AV2267" s="14" t="s">
        <v>191</v>
      </c>
      <c r="AW2267" s="14" t="s">
        <v>32</v>
      </c>
      <c r="AX2267" s="14" t="s">
        <v>84</v>
      </c>
      <c r="AY2267" s="175" t="s">
        <v>185</v>
      </c>
    </row>
    <row r="2268" spans="2:65" s="1" customFormat="1" ht="33" customHeight="1">
      <c r="B2268" s="136"/>
      <c r="C2268" s="137" t="s">
        <v>3525</v>
      </c>
      <c r="D2268" s="137" t="s">
        <v>187</v>
      </c>
      <c r="E2268" s="138" t="s">
        <v>3526</v>
      </c>
      <c r="F2268" s="139" t="s">
        <v>3527</v>
      </c>
      <c r="G2268" s="140" t="s">
        <v>190</v>
      </c>
      <c r="H2268" s="141">
        <v>1203.0119999999999</v>
      </c>
      <c r="I2268" s="142"/>
      <c r="J2268" s="143">
        <f>ROUND(I2268*H2268,2)</f>
        <v>0</v>
      </c>
      <c r="K2268" s="139" t="s">
        <v>198</v>
      </c>
      <c r="L2268" s="32"/>
      <c r="M2268" s="144" t="s">
        <v>1</v>
      </c>
      <c r="N2268" s="145" t="s">
        <v>42</v>
      </c>
      <c r="P2268" s="146">
        <f>O2268*H2268</f>
        <v>0</v>
      </c>
      <c r="Q2268" s="146">
        <v>4.4999999999999999E-4</v>
      </c>
      <c r="R2268" s="146">
        <f>Q2268*H2268</f>
        <v>0.54135539999999993</v>
      </c>
      <c r="S2268" s="146">
        <v>0</v>
      </c>
      <c r="T2268" s="147">
        <f>S2268*H2268</f>
        <v>0</v>
      </c>
      <c r="AR2268" s="148" t="s">
        <v>289</v>
      </c>
      <c r="AT2268" s="148" t="s">
        <v>187</v>
      </c>
      <c r="AU2268" s="148" t="s">
        <v>92</v>
      </c>
      <c r="AY2268" s="17" t="s">
        <v>185</v>
      </c>
      <c r="BE2268" s="149">
        <f>IF(N2268="základní",J2268,0)</f>
        <v>0</v>
      </c>
      <c r="BF2268" s="149">
        <f>IF(N2268="snížená",J2268,0)</f>
        <v>0</v>
      </c>
      <c r="BG2268" s="149">
        <f>IF(N2268="zákl. přenesená",J2268,0)</f>
        <v>0</v>
      </c>
      <c r="BH2268" s="149">
        <f>IF(N2268="sníž. přenesená",J2268,0)</f>
        <v>0</v>
      </c>
      <c r="BI2268" s="149">
        <f>IF(N2268="nulová",J2268,0)</f>
        <v>0</v>
      </c>
      <c r="BJ2268" s="17" t="s">
        <v>92</v>
      </c>
      <c r="BK2268" s="149">
        <f>ROUND(I2268*H2268,2)</f>
        <v>0</v>
      </c>
      <c r="BL2268" s="17" t="s">
        <v>289</v>
      </c>
      <c r="BM2268" s="148" t="s">
        <v>3528</v>
      </c>
    </row>
    <row r="2269" spans="2:65" s="1" customFormat="1" ht="24.2" customHeight="1">
      <c r="B2269" s="136"/>
      <c r="C2269" s="137" t="s">
        <v>3529</v>
      </c>
      <c r="D2269" s="137" t="s">
        <v>187</v>
      </c>
      <c r="E2269" s="138" t="s">
        <v>3530</v>
      </c>
      <c r="F2269" s="139" t="s">
        <v>3531</v>
      </c>
      <c r="G2269" s="140" t="s">
        <v>190</v>
      </c>
      <c r="H2269" s="141">
        <v>20.02</v>
      </c>
      <c r="I2269" s="142"/>
      <c r="J2269" s="143">
        <f>ROUND(I2269*H2269,2)</f>
        <v>0</v>
      </c>
      <c r="K2269" s="139" t="s">
        <v>198</v>
      </c>
      <c r="L2269" s="32"/>
      <c r="M2269" s="144" t="s">
        <v>1</v>
      </c>
      <c r="N2269" s="145" t="s">
        <v>42</v>
      </c>
      <c r="P2269" s="146">
        <f>O2269*H2269</f>
        <v>0</v>
      </c>
      <c r="Q2269" s="146">
        <v>2.9E-4</v>
      </c>
      <c r="R2269" s="146">
        <f>Q2269*H2269</f>
        <v>5.8057999999999998E-3</v>
      </c>
      <c r="S2269" s="146">
        <v>0</v>
      </c>
      <c r="T2269" s="147">
        <f>S2269*H2269</f>
        <v>0</v>
      </c>
      <c r="AR2269" s="148" t="s">
        <v>289</v>
      </c>
      <c r="AT2269" s="148" t="s">
        <v>187</v>
      </c>
      <c r="AU2269" s="148" t="s">
        <v>92</v>
      </c>
      <c r="AY2269" s="17" t="s">
        <v>185</v>
      </c>
      <c r="BE2269" s="149">
        <f>IF(N2269="základní",J2269,0)</f>
        <v>0</v>
      </c>
      <c r="BF2269" s="149">
        <f>IF(N2269="snížená",J2269,0)</f>
        <v>0</v>
      </c>
      <c r="BG2269" s="149">
        <f>IF(N2269="zákl. přenesená",J2269,0)</f>
        <v>0</v>
      </c>
      <c r="BH2269" s="149">
        <f>IF(N2269="sníž. přenesená",J2269,0)</f>
        <v>0</v>
      </c>
      <c r="BI2269" s="149">
        <f>IF(N2269="nulová",J2269,0)</f>
        <v>0</v>
      </c>
      <c r="BJ2269" s="17" t="s">
        <v>92</v>
      </c>
      <c r="BK2269" s="149">
        <f>ROUND(I2269*H2269,2)</f>
        <v>0</v>
      </c>
      <c r="BL2269" s="17" t="s">
        <v>289</v>
      </c>
      <c r="BM2269" s="148" t="s">
        <v>3532</v>
      </c>
    </row>
    <row r="2270" spans="2:65" s="13" customFormat="1">
      <c r="B2270" s="168"/>
      <c r="D2270" s="151" t="s">
        <v>193</v>
      </c>
      <c r="E2270" s="169" t="s">
        <v>1</v>
      </c>
      <c r="F2270" s="170" t="s">
        <v>899</v>
      </c>
      <c r="H2270" s="169" t="s">
        <v>1</v>
      </c>
      <c r="I2270" s="171"/>
      <c r="L2270" s="168"/>
      <c r="M2270" s="172"/>
      <c r="T2270" s="173"/>
      <c r="AT2270" s="169" t="s">
        <v>193</v>
      </c>
      <c r="AU2270" s="169" t="s">
        <v>92</v>
      </c>
      <c r="AV2270" s="13" t="s">
        <v>84</v>
      </c>
      <c r="AW2270" s="13" t="s">
        <v>32</v>
      </c>
      <c r="AX2270" s="13" t="s">
        <v>76</v>
      </c>
      <c r="AY2270" s="169" t="s">
        <v>185</v>
      </c>
    </row>
    <row r="2271" spans="2:65" s="12" customFormat="1">
      <c r="B2271" s="150"/>
      <c r="D2271" s="151" t="s">
        <v>193</v>
      </c>
      <c r="E2271" s="152" t="s">
        <v>1</v>
      </c>
      <c r="F2271" s="153" t="s">
        <v>900</v>
      </c>
      <c r="H2271" s="154">
        <v>20.02</v>
      </c>
      <c r="I2271" s="155"/>
      <c r="L2271" s="150"/>
      <c r="M2271" s="156"/>
      <c r="T2271" s="157"/>
      <c r="AT2271" s="152" t="s">
        <v>193</v>
      </c>
      <c r="AU2271" s="152" t="s">
        <v>92</v>
      </c>
      <c r="AV2271" s="12" t="s">
        <v>92</v>
      </c>
      <c r="AW2271" s="12" t="s">
        <v>32</v>
      </c>
      <c r="AX2271" s="12" t="s">
        <v>76</v>
      </c>
      <c r="AY2271" s="152" t="s">
        <v>185</v>
      </c>
    </row>
    <row r="2272" spans="2:65" s="14" customFormat="1">
      <c r="B2272" s="174"/>
      <c r="D2272" s="151" t="s">
        <v>193</v>
      </c>
      <c r="E2272" s="175" t="s">
        <v>1</v>
      </c>
      <c r="F2272" s="176" t="s">
        <v>265</v>
      </c>
      <c r="H2272" s="177">
        <v>20.02</v>
      </c>
      <c r="I2272" s="178"/>
      <c r="L2272" s="174"/>
      <c r="M2272" s="179"/>
      <c r="T2272" s="180"/>
      <c r="AT2272" s="175" t="s">
        <v>193</v>
      </c>
      <c r="AU2272" s="175" t="s">
        <v>92</v>
      </c>
      <c r="AV2272" s="14" t="s">
        <v>191</v>
      </c>
      <c r="AW2272" s="14" t="s">
        <v>32</v>
      </c>
      <c r="AX2272" s="14" t="s">
        <v>84</v>
      </c>
      <c r="AY2272" s="175" t="s">
        <v>185</v>
      </c>
    </row>
    <row r="2273" spans="2:65" s="1" customFormat="1" ht="24.2" customHeight="1">
      <c r="B2273" s="136"/>
      <c r="C2273" s="137" t="s">
        <v>3533</v>
      </c>
      <c r="D2273" s="137" t="s">
        <v>187</v>
      </c>
      <c r="E2273" s="138" t="s">
        <v>3534</v>
      </c>
      <c r="F2273" s="139" t="s">
        <v>3535</v>
      </c>
      <c r="G2273" s="140" t="s">
        <v>190</v>
      </c>
      <c r="H2273" s="141">
        <v>473.44</v>
      </c>
      <c r="I2273" s="142"/>
      <c r="J2273" s="143">
        <f>ROUND(I2273*H2273,2)</f>
        <v>0</v>
      </c>
      <c r="K2273" s="139" t="s">
        <v>198</v>
      </c>
      <c r="L2273" s="32"/>
      <c r="M2273" s="144" t="s">
        <v>1</v>
      </c>
      <c r="N2273" s="145" t="s">
        <v>42</v>
      </c>
      <c r="P2273" s="146">
        <f>O2273*H2273</f>
        <v>0</v>
      </c>
      <c r="Q2273" s="146">
        <v>1.7000000000000001E-4</v>
      </c>
      <c r="R2273" s="146">
        <f>Q2273*H2273</f>
        <v>8.0484800000000009E-2</v>
      </c>
      <c r="S2273" s="146">
        <v>0</v>
      </c>
      <c r="T2273" s="147">
        <f>S2273*H2273</f>
        <v>0</v>
      </c>
      <c r="AR2273" s="148" t="s">
        <v>289</v>
      </c>
      <c r="AT2273" s="148" t="s">
        <v>187</v>
      </c>
      <c r="AU2273" s="148" t="s">
        <v>92</v>
      </c>
      <c r="AY2273" s="17" t="s">
        <v>185</v>
      </c>
      <c r="BE2273" s="149">
        <f>IF(N2273="základní",J2273,0)</f>
        <v>0</v>
      </c>
      <c r="BF2273" s="149">
        <f>IF(N2273="snížená",J2273,0)</f>
        <v>0</v>
      </c>
      <c r="BG2273" s="149">
        <f>IF(N2273="zákl. přenesená",J2273,0)</f>
        <v>0</v>
      </c>
      <c r="BH2273" s="149">
        <f>IF(N2273="sníž. přenesená",J2273,0)</f>
        <v>0</v>
      </c>
      <c r="BI2273" s="149">
        <f>IF(N2273="nulová",J2273,0)</f>
        <v>0</v>
      </c>
      <c r="BJ2273" s="17" t="s">
        <v>92</v>
      </c>
      <c r="BK2273" s="149">
        <f>ROUND(I2273*H2273,2)</f>
        <v>0</v>
      </c>
      <c r="BL2273" s="17" t="s">
        <v>289</v>
      </c>
      <c r="BM2273" s="148" t="s">
        <v>3536</v>
      </c>
    </row>
    <row r="2274" spans="2:65" s="13" customFormat="1">
      <c r="B2274" s="168"/>
      <c r="D2274" s="151" t="s">
        <v>193</v>
      </c>
      <c r="E2274" s="169" t="s">
        <v>1</v>
      </c>
      <c r="F2274" s="170" t="s">
        <v>3537</v>
      </c>
      <c r="H2274" s="169" t="s">
        <v>1</v>
      </c>
      <c r="I2274" s="171"/>
      <c r="L2274" s="168"/>
      <c r="M2274" s="172"/>
      <c r="T2274" s="173"/>
      <c r="AT2274" s="169" t="s">
        <v>193</v>
      </c>
      <c r="AU2274" s="169" t="s">
        <v>92</v>
      </c>
      <c r="AV2274" s="13" t="s">
        <v>84</v>
      </c>
      <c r="AW2274" s="13" t="s">
        <v>32</v>
      </c>
      <c r="AX2274" s="13" t="s">
        <v>76</v>
      </c>
      <c r="AY2274" s="169" t="s">
        <v>185</v>
      </c>
    </row>
    <row r="2275" spans="2:65" s="12" customFormat="1">
      <c r="B2275" s="150"/>
      <c r="D2275" s="151" t="s">
        <v>193</v>
      </c>
      <c r="E2275" s="152" t="s">
        <v>1</v>
      </c>
      <c r="F2275" s="153" t="s">
        <v>3538</v>
      </c>
      <c r="H2275" s="154">
        <v>473.44</v>
      </c>
      <c r="I2275" s="155"/>
      <c r="L2275" s="150"/>
      <c r="M2275" s="156"/>
      <c r="T2275" s="157"/>
      <c r="AT2275" s="152" t="s">
        <v>193</v>
      </c>
      <c r="AU2275" s="152" t="s">
        <v>92</v>
      </c>
      <c r="AV2275" s="12" t="s">
        <v>92</v>
      </c>
      <c r="AW2275" s="12" t="s">
        <v>32</v>
      </c>
      <c r="AX2275" s="12" t="s">
        <v>76</v>
      </c>
      <c r="AY2275" s="152" t="s">
        <v>185</v>
      </c>
    </row>
    <row r="2276" spans="2:65" s="14" customFormat="1">
      <c r="B2276" s="174"/>
      <c r="D2276" s="151" t="s">
        <v>193</v>
      </c>
      <c r="E2276" s="175" t="s">
        <v>1</v>
      </c>
      <c r="F2276" s="176" t="s">
        <v>265</v>
      </c>
      <c r="H2276" s="177">
        <v>473.44</v>
      </c>
      <c r="I2276" s="178"/>
      <c r="L2276" s="174"/>
      <c r="M2276" s="179"/>
      <c r="T2276" s="180"/>
      <c r="AT2276" s="175" t="s">
        <v>193</v>
      </c>
      <c r="AU2276" s="175" t="s">
        <v>92</v>
      </c>
      <c r="AV2276" s="14" t="s">
        <v>191</v>
      </c>
      <c r="AW2276" s="14" t="s">
        <v>32</v>
      </c>
      <c r="AX2276" s="14" t="s">
        <v>84</v>
      </c>
      <c r="AY2276" s="175" t="s">
        <v>185</v>
      </c>
    </row>
    <row r="2277" spans="2:65" s="1" customFormat="1" ht="37.9" customHeight="1">
      <c r="B2277" s="136"/>
      <c r="C2277" s="137" t="s">
        <v>3539</v>
      </c>
      <c r="D2277" s="137" t="s">
        <v>187</v>
      </c>
      <c r="E2277" s="138" t="s">
        <v>3540</v>
      </c>
      <c r="F2277" s="139" t="s">
        <v>3541</v>
      </c>
      <c r="G2277" s="140" t="s">
        <v>190</v>
      </c>
      <c r="H2277" s="141">
        <v>1209.396</v>
      </c>
      <c r="I2277" s="142"/>
      <c r="J2277" s="143">
        <f>ROUND(I2277*H2277,2)</f>
        <v>0</v>
      </c>
      <c r="K2277" s="139" t="s">
        <v>198</v>
      </c>
      <c r="L2277" s="32"/>
      <c r="M2277" s="144" t="s">
        <v>1</v>
      </c>
      <c r="N2277" s="145" t="s">
        <v>42</v>
      </c>
      <c r="P2277" s="146">
        <f>O2277*H2277</f>
        <v>0</v>
      </c>
      <c r="Q2277" s="146">
        <v>1.1E-4</v>
      </c>
      <c r="R2277" s="146">
        <f>Q2277*H2277</f>
        <v>0.13303356</v>
      </c>
      <c r="S2277" s="146">
        <v>0</v>
      </c>
      <c r="T2277" s="147">
        <f>S2277*H2277</f>
        <v>0</v>
      </c>
      <c r="AR2277" s="148" t="s">
        <v>289</v>
      </c>
      <c r="AT2277" s="148" t="s">
        <v>187</v>
      </c>
      <c r="AU2277" s="148" t="s">
        <v>92</v>
      </c>
      <c r="AY2277" s="17" t="s">
        <v>185</v>
      </c>
      <c r="BE2277" s="149">
        <f>IF(N2277="základní",J2277,0)</f>
        <v>0</v>
      </c>
      <c r="BF2277" s="149">
        <f>IF(N2277="snížená",J2277,0)</f>
        <v>0</v>
      </c>
      <c r="BG2277" s="149">
        <f>IF(N2277="zákl. přenesená",J2277,0)</f>
        <v>0</v>
      </c>
      <c r="BH2277" s="149">
        <f>IF(N2277="sníž. přenesená",J2277,0)</f>
        <v>0</v>
      </c>
      <c r="BI2277" s="149">
        <f>IF(N2277="nulová",J2277,0)</f>
        <v>0</v>
      </c>
      <c r="BJ2277" s="17" t="s">
        <v>92</v>
      </c>
      <c r="BK2277" s="149">
        <f>ROUND(I2277*H2277,2)</f>
        <v>0</v>
      </c>
      <c r="BL2277" s="17" t="s">
        <v>289</v>
      </c>
      <c r="BM2277" s="148" t="s">
        <v>3542</v>
      </c>
    </row>
    <row r="2278" spans="2:65" s="12" customFormat="1">
      <c r="B2278" s="150"/>
      <c r="D2278" s="151" t="s">
        <v>193</v>
      </c>
      <c r="E2278" s="152" t="s">
        <v>1</v>
      </c>
      <c r="F2278" s="153" t="s">
        <v>3543</v>
      </c>
      <c r="H2278" s="154">
        <v>1209.396</v>
      </c>
      <c r="I2278" s="155"/>
      <c r="L2278" s="150"/>
      <c r="M2278" s="156"/>
      <c r="T2278" s="157"/>
      <c r="AT2278" s="152" t="s">
        <v>193</v>
      </c>
      <c r="AU2278" s="152" t="s">
        <v>92</v>
      </c>
      <c r="AV2278" s="12" t="s">
        <v>92</v>
      </c>
      <c r="AW2278" s="12" t="s">
        <v>32</v>
      </c>
      <c r="AX2278" s="12" t="s">
        <v>84</v>
      </c>
      <c r="AY2278" s="152" t="s">
        <v>185</v>
      </c>
    </row>
    <row r="2279" spans="2:65" s="1" customFormat="1" ht="24.2" customHeight="1">
      <c r="B2279" s="136"/>
      <c r="C2279" s="137" t="s">
        <v>3544</v>
      </c>
      <c r="D2279" s="137" t="s">
        <v>187</v>
      </c>
      <c r="E2279" s="138" t="s">
        <v>3545</v>
      </c>
      <c r="F2279" s="139" t="s">
        <v>3546</v>
      </c>
      <c r="G2279" s="140" t="s">
        <v>190</v>
      </c>
      <c r="H2279" s="141">
        <v>1209.396</v>
      </c>
      <c r="I2279" s="142"/>
      <c r="J2279" s="143">
        <f>ROUND(I2279*H2279,2)</f>
        <v>0</v>
      </c>
      <c r="K2279" s="139" t="s">
        <v>1</v>
      </c>
      <c r="L2279" s="32"/>
      <c r="M2279" s="144" t="s">
        <v>1</v>
      </c>
      <c r="N2279" s="145" t="s">
        <v>42</v>
      </c>
      <c r="P2279" s="146">
        <f>O2279*H2279</f>
        <v>0</v>
      </c>
      <c r="Q2279" s="146">
        <v>2.7E-4</v>
      </c>
      <c r="R2279" s="146">
        <f>Q2279*H2279</f>
        <v>0.32653692000000001</v>
      </c>
      <c r="S2279" s="146">
        <v>0</v>
      </c>
      <c r="T2279" s="147">
        <f>S2279*H2279</f>
        <v>0</v>
      </c>
      <c r="AR2279" s="148" t="s">
        <v>289</v>
      </c>
      <c r="AT2279" s="148" t="s">
        <v>187</v>
      </c>
      <c r="AU2279" s="148" t="s">
        <v>92</v>
      </c>
      <c r="AY2279" s="17" t="s">
        <v>185</v>
      </c>
      <c r="BE2279" s="149">
        <f>IF(N2279="základní",J2279,0)</f>
        <v>0</v>
      </c>
      <c r="BF2279" s="149">
        <f>IF(N2279="snížená",J2279,0)</f>
        <v>0</v>
      </c>
      <c r="BG2279" s="149">
        <f>IF(N2279="zákl. přenesená",J2279,0)</f>
        <v>0</v>
      </c>
      <c r="BH2279" s="149">
        <f>IF(N2279="sníž. přenesená",J2279,0)</f>
        <v>0</v>
      </c>
      <c r="BI2279" s="149">
        <f>IF(N2279="nulová",J2279,0)</f>
        <v>0</v>
      </c>
      <c r="BJ2279" s="17" t="s">
        <v>92</v>
      </c>
      <c r="BK2279" s="149">
        <f>ROUND(I2279*H2279,2)</f>
        <v>0</v>
      </c>
      <c r="BL2279" s="17" t="s">
        <v>289</v>
      </c>
      <c r="BM2279" s="148" t="s">
        <v>3547</v>
      </c>
    </row>
    <row r="2280" spans="2:65" s="1" customFormat="1" ht="44.25" customHeight="1">
      <c r="B2280" s="136"/>
      <c r="C2280" s="137" t="s">
        <v>3548</v>
      </c>
      <c r="D2280" s="137" t="s">
        <v>187</v>
      </c>
      <c r="E2280" s="138" t="s">
        <v>3549</v>
      </c>
      <c r="F2280" s="139" t="s">
        <v>3550</v>
      </c>
      <c r="G2280" s="140" t="s">
        <v>190</v>
      </c>
      <c r="H2280" s="141">
        <v>1209.396</v>
      </c>
      <c r="I2280" s="142"/>
      <c r="J2280" s="143">
        <f>ROUND(I2280*H2280,2)</f>
        <v>0</v>
      </c>
      <c r="K2280" s="139" t="s">
        <v>1</v>
      </c>
      <c r="L2280" s="32"/>
      <c r="M2280" s="144" t="s">
        <v>1</v>
      </c>
      <c r="N2280" s="145" t="s">
        <v>42</v>
      </c>
      <c r="P2280" s="146">
        <f>O2280*H2280</f>
        <v>0</v>
      </c>
      <c r="Q2280" s="146">
        <v>2.7E-4</v>
      </c>
      <c r="R2280" s="146">
        <f>Q2280*H2280</f>
        <v>0.32653692000000001</v>
      </c>
      <c r="S2280" s="146">
        <v>0</v>
      </c>
      <c r="T2280" s="147">
        <f>S2280*H2280</f>
        <v>0</v>
      </c>
      <c r="AR2280" s="148" t="s">
        <v>289</v>
      </c>
      <c r="AT2280" s="148" t="s">
        <v>187</v>
      </c>
      <c r="AU2280" s="148" t="s">
        <v>92</v>
      </c>
      <c r="AY2280" s="17" t="s">
        <v>185</v>
      </c>
      <c r="BE2280" s="149">
        <f>IF(N2280="základní",J2280,0)</f>
        <v>0</v>
      </c>
      <c r="BF2280" s="149">
        <f>IF(N2280="snížená",J2280,0)</f>
        <v>0</v>
      </c>
      <c r="BG2280" s="149">
        <f>IF(N2280="zákl. přenesená",J2280,0)</f>
        <v>0</v>
      </c>
      <c r="BH2280" s="149">
        <f>IF(N2280="sníž. přenesená",J2280,0)</f>
        <v>0</v>
      </c>
      <c r="BI2280" s="149">
        <f>IF(N2280="nulová",J2280,0)</f>
        <v>0</v>
      </c>
      <c r="BJ2280" s="17" t="s">
        <v>92</v>
      </c>
      <c r="BK2280" s="149">
        <f>ROUND(I2280*H2280,2)</f>
        <v>0</v>
      </c>
      <c r="BL2280" s="17" t="s">
        <v>289</v>
      </c>
      <c r="BM2280" s="148" t="s">
        <v>3551</v>
      </c>
    </row>
    <row r="2281" spans="2:65" s="1" customFormat="1" ht="21.75" customHeight="1">
      <c r="B2281" s="136"/>
      <c r="C2281" s="137" t="s">
        <v>3552</v>
      </c>
      <c r="D2281" s="137" t="s">
        <v>187</v>
      </c>
      <c r="E2281" s="138" t="s">
        <v>3553</v>
      </c>
      <c r="F2281" s="139" t="s">
        <v>3554</v>
      </c>
      <c r="G2281" s="140" t="s">
        <v>190</v>
      </c>
      <c r="H2281" s="141">
        <v>14.84</v>
      </c>
      <c r="I2281" s="142"/>
      <c r="J2281" s="143">
        <f>ROUND(I2281*H2281,2)</f>
        <v>0</v>
      </c>
      <c r="K2281" s="139" t="s">
        <v>198</v>
      </c>
      <c r="L2281" s="32"/>
      <c r="M2281" s="144" t="s">
        <v>1</v>
      </c>
      <c r="N2281" s="145" t="s">
        <v>42</v>
      </c>
      <c r="P2281" s="146">
        <f>O2281*H2281</f>
        <v>0</v>
      </c>
      <c r="Q2281" s="146">
        <v>2.1000000000000001E-4</v>
      </c>
      <c r="R2281" s="146">
        <f>Q2281*H2281</f>
        <v>3.1164000000000001E-3</v>
      </c>
      <c r="S2281" s="146">
        <v>0</v>
      </c>
      <c r="T2281" s="147">
        <f>S2281*H2281</f>
        <v>0</v>
      </c>
      <c r="AR2281" s="148" t="s">
        <v>289</v>
      </c>
      <c r="AT2281" s="148" t="s">
        <v>187</v>
      </c>
      <c r="AU2281" s="148" t="s">
        <v>92</v>
      </c>
      <c r="AY2281" s="17" t="s">
        <v>185</v>
      </c>
      <c r="BE2281" s="149">
        <f>IF(N2281="základní",J2281,0)</f>
        <v>0</v>
      </c>
      <c r="BF2281" s="149">
        <f>IF(N2281="snížená",J2281,0)</f>
        <v>0</v>
      </c>
      <c r="BG2281" s="149">
        <f>IF(N2281="zákl. přenesená",J2281,0)</f>
        <v>0</v>
      </c>
      <c r="BH2281" s="149">
        <f>IF(N2281="sníž. přenesená",J2281,0)</f>
        <v>0</v>
      </c>
      <c r="BI2281" s="149">
        <f>IF(N2281="nulová",J2281,0)</f>
        <v>0</v>
      </c>
      <c r="BJ2281" s="17" t="s">
        <v>92</v>
      </c>
      <c r="BK2281" s="149">
        <f>ROUND(I2281*H2281,2)</f>
        <v>0</v>
      </c>
      <c r="BL2281" s="17" t="s">
        <v>289</v>
      </c>
      <c r="BM2281" s="148" t="s">
        <v>3555</v>
      </c>
    </row>
    <row r="2282" spans="2:65" s="13" customFormat="1">
      <c r="B2282" s="168"/>
      <c r="D2282" s="151" t="s">
        <v>193</v>
      </c>
      <c r="E2282" s="169" t="s">
        <v>1</v>
      </c>
      <c r="F2282" s="170" t="s">
        <v>279</v>
      </c>
      <c r="H2282" s="169" t="s">
        <v>1</v>
      </c>
      <c r="I2282" s="171"/>
      <c r="L2282" s="168"/>
      <c r="M2282" s="172"/>
      <c r="T2282" s="173"/>
      <c r="AT2282" s="169" t="s">
        <v>193</v>
      </c>
      <c r="AU2282" s="169" t="s">
        <v>92</v>
      </c>
      <c r="AV2282" s="13" t="s">
        <v>84</v>
      </c>
      <c r="AW2282" s="13" t="s">
        <v>32</v>
      </c>
      <c r="AX2282" s="13" t="s">
        <v>76</v>
      </c>
      <c r="AY2282" s="169" t="s">
        <v>185</v>
      </c>
    </row>
    <row r="2283" spans="2:65" s="12" customFormat="1">
      <c r="B2283" s="150"/>
      <c r="D2283" s="151" t="s">
        <v>193</v>
      </c>
      <c r="E2283" s="152" t="s">
        <v>1</v>
      </c>
      <c r="F2283" s="153" t="s">
        <v>555</v>
      </c>
      <c r="H2283" s="154">
        <v>3.24</v>
      </c>
      <c r="I2283" s="155"/>
      <c r="L2283" s="150"/>
      <c r="M2283" s="156"/>
      <c r="T2283" s="157"/>
      <c r="AT2283" s="152" t="s">
        <v>193</v>
      </c>
      <c r="AU2283" s="152" t="s">
        <v>92</v>
      </c>
      <c r="AV2283" s="12" t="s">
        <v>92</v>
      </c>
      <c r="AW2283" s="12" t="s">
        <v>32</v>
      </c>
      <c r="AX2283" s="12" t="s">
        <v>76</v>
      </c>
      <c r="AY2283" s="152" t="s">
        <v>185</v>
      </c>
    </row>
    <row r="2284" spans="2:65" s="13" customFormat="1">
      <c r="B2284" s="168"/>
      <c r="D2284" s="151" t="s">
        <v>193</v>
      </c>
      <c r="E2284" s="169" t="s">
        <v>1</v>
      </c>
      <c r="F2284" s="170" t="s">
        <v>249</v>
      </c>
      <c r="H2284" s="169" t="s">
        <v>1</v>
      </c>
      <c r="I2284" s="171"/>
      <c r="L2284" s="168"/>
      <c r="M2284" s="172"/>
      <c r="T2284" s="173"/>
      <c r="AT2284" s="169" t="s">
        <v>193</v>
      </c>
      <c r="AU2284" s="169" t="s">
        <v>92</v>
      </c>
      <c r="AV2284" s="13" t="s">
        <v>84</v>
      </c>
      <c r="AW2284" s="13" t="s">
        <v>32</v>
      </c>
      <c r="AX2284" s="13" t="s">
        <v>76</v>
      </c>
      <c r="AY2284" s="169" t="s">
        <v>185</v>
      </c>
    </row>
    <row r="2285" spans="2:65" s="12" customFormat="1">
      <c r="B2285" s="150"/>
      <c r="D2285" s="151" t="s">
        <v>193</v>
      </c>
      <c r="E2285" s="152" t="s">
        <v>1</v>
      </c>
      <c r="F2285" s="153" t="s">
        <v>250</v>
      </c>
      <c r="H2285" s="154">
        <v>7.2</v>
      </c>
      <c r="I2285" s="155"/>
      <c r="L2285" s="150"/>
      <c r="M2285" s="156"/>
      <c r="T2285" s="157"/>
      <c r="AT2285" s="152" t="s">
        <v>193</v>
      </c>
      <c r="AU2285" s="152" t="s">
        <v>92</v>
      </c>
      <c r="AV2285" s="12" t="s">
        <v>92</v>
      </c>
      <c r="AW2285" s="12" t="s">
        <v>32</v>
      </c>
      <c r="AX2285" s="12" t="s">
        <v>76</v>
      </c>
      <c r="AY2285" s="152" t="s">
        <v>185</v>
      </c>
    </row>
    <row r="2286" spans="2:65" s="13" customFormat="1">
      <c r="B2286" s="168"/>
      <c r="D2286" s="151" t="s">
        <v>193</v>
      </c>
      <c r="E2286" s="169" t="s">
        <v>1</v>
      </c>
      <c r="F2286" s="170" t="s">
        <v>251</v>
      </c>
      <c r="H2286" s="169" t="s">
        <v>1</v>
      </c>
      <c r="I2286" s="171"/>
      <c r="L2286" s="168"/>
      <c r="M2286" s="172"/>
      <c r="T2286" s="173"/>
      <c r="AT2286" s="169" t="s">
        <v>193</v>
      </c>
      <c r="AU2286" s="169" t="s">
        <v>92</v>
      </c>
      <c r="AV2286" s="13" t="s">
        <v>84</v>
      </c>
      <c r="AW2286" s="13" t="s">
        <v>32</v>
      </c>
      <c r="AX2286" s="13" t="s">
        <v>76</v>
      </c>
      <c r="AY2286" s="169" t="s">
        <v>185</v>
      </c>
    </row>
    <row r="2287" spans="2:65" s="12" customFormat="1">
      <c r="B2287" s="150"/>
      <c r="D2287" s="151" t="s">
        <v>193</v>
      </c>
      <c r="E2287" s="152" t="s">
        <v>1</v>
      </c>
      <c r="F2287" s="153" t="s">
        <v>252</v>
      </c>
      <c r="H2287" s="154">
        <v>4.4000000000000004</v>
      </c>
      <c r="I2287" s="155"/>
      <c r="L2287" s="150"/>
      <c r="M2287" s="156"/>
      <c r="T2287" s="157"/>
      <c r="AT2287" s="152" t="s">
        <v>193</v>
      </c>
      <c r="AU2287" s="152" t="s">
        <v>92</v>
      </c>
      <c r="AV2287" s="12" t="s">
        <v>92</v>
      </c>
      <c r="AW2287" s="12" t="s">
        <v>32</v>
      </c>
      <c r="AX2287" s="12" t="s">
        <v>76</v>
      </c>
      <c r="AY2287" s="152" t="s">
        <v>185</v>
      </c>
    </row>
    <row r="2288" spans="2:65" s="14" customFormat="1">
      <c r="B2288" s="174"/>
      <c r="D2288" s="151" t="s">
        <v>193</v>
      </c>
      <c r="E2288" s="175" t="s">
        <v>1</v>
      </c>
      <c r="F2288" s="176" t="s">
        <v>265</v>
      </c>
      <c r="H2288" s="177">
        <v>14.84</v>
      </c>
      <c r="I2288" s="178"/>
      <c r="L2288" s="174"/>
      <c r="M2288" s="179"/>
      <c r="T2288" s="180"/>
      <c r="AT2288" s="175" t="s">
        <v>193</v>
      </c>
      <c r="AU2288" s="175" t="s">
        <v>92</v>
      </c>
      <c r="AV2288" s="14" t="s">
        <v>191</v>
      </c>
      <c r="AW2288" s="14" t="s">
        <v>32</v>
      </c>
      <c r="AX2288" s="14" t="s">
        <v>84</v>
      </c>
      <c r="AY2288" s="175" t="s">
        <v>185</v>
      </c>
    </row>
    <row r="2289" spans="2:65" s="11" customFormat="1" ht="22.9" customHeight="1">
      <c r="B2289" s="124"/>
      <c r="D2289" s="125" t="s">
        <v>75</v>
      </c>
      <c r="E2289" s="134" t="s">
        <v>3556</v>
      </c>
      <c r="F2289" s="134" t="s">
        <v>3557</v>
      </c>
      <c r="I2289" s="127"/>
      <c r="J2289" s="135">
        <f>BK2289</f>
        <v>0</v>
      </c>
      <c r="L2289" s="124"/>
      <c r="M2289" s="129"/>
      <c r="P2289" s="130">
        <f>SUM(P2290:P2385)</f>
        <v>0</v>
      </c>
      <c r="R2289" s="130">
        <f>SUM(R2290:R2385)</f>
        <v>10.83429361</v>
      </c>
      <c r="T2289" s="131">
        <f>SUM(T2290:T2385)</f>
        <v>1.00060467</v>
      </c>
      <c r="AR2289" s="125" t="s">
        <v>92</v>
      </c>
      <c r="AT2289" s="132" t="s">
        <v>75</v>
      </c>
      <c r="AU2289" s="132" t="s">
        <v>84</v>
      </c>
      <c r="AY2289" s="125" t="s">
        <v>185</v>
      </c>
      <c r="BK2289" s="133">
        <f>SUM(BK2290:BK2385)</f>
        <v>0</v>
      </c>
    </row>
    <row r="2290" spans="2:65" s="1" customFormat="1" ht="24.2" customHeight="1">
      <c r="B2290" s="136"/>
      <c r="C2290" s="137" t="s">
        <v>3558</v>
      </c>
      <c r="D2290" s="137" t="s">
        <v>187</v>
      </c>
      <c r="E2290" s="138" t="s">
        <v>3559</v>
      </c>
      <c r="F2290" s="139" t="s">
        <v>3560</v>
      </c>
      <c r="G2290" s="140" t="s">
        <v>190</v>
      </c>
      <c r="H2290" s="141">
        <v>3227.7570000000001</v>
      </c>
      <c r="I2290" s="142"/>
      <c r="J2290" s="143">
        <f>ROUND(I2290*H2290,2)</f>
        <v>0</v>
      </c>
      <c r="K2290" s="139" t="s">
        <v>198</v>
      </c>
      <c r="L2290" s="32"/>
      <c r="M2290" s="144" t="s">
        <v>1</v>
      </c>
      <c r="N2290" s="145" t="s">
        <v>42</v>
      </c>
      <c r="P2290" s="146">
        <f>O2290*H2290</f>
        <v>0</v>
      </c>
      <c r="Q2290" s="146">
        <v>0</v>
      </c>
      <c r="R2290" s="146">
        <f>Q2290*H2290</f>
        <v>0</v>
      </c>
      <c r="S2290" s="146">
        <v>0</v>
      </c>
      <c r="T2290" s="147">
        <f>S2290*H2290</f>
        <v>0</v>
      </c>
      <c r="AR2290" s="148" t="s">
        <v>289</v>
      </c>
      <c r="AT2290" s="148" t="s">
        <v>187</v>
      </c>
      <c r="AU2290" s="148" t="s">
        <v>92</v>
      </c>
      <c r="AY2290" s="17" t="s">
        <v>185</v>
      </c>
      <c r="BE2290" s="149">
        <f>IF(N2290="základní",J2290,0)</f>
        <v>0</v>
      </c>
      <c r="BF2290" s="149">
        <f>IF(N2290="snížená",J2290,0)</f>
        <v>0</v>
      </c>
      <c r="BG2290" s="149">
        <f>IF(N2290="zákl. přenesená",J2290,0)</f>
        <v>0</v>
      </c>
      <c r="BH2290" s="149">
        <f>IF(N2290="sníž. přenesená",J2290,0)</f>
        <v>0</v>
      </c>
      <c r="BI2290" s="149">
        <f>IF(N2290="nulová",J2290,0)</f>
        <v>0</v>
      </c>
      <c r="BJ2290" s="17" t="s">
        <v>92</v>
      </c>
      <c r="BK2290" s="149">
        <f>ROUND(I2290*H2290,2)</f>
        <v>0</v>
      </c>
      <c r="BL2290" s="17" t="s">
        <v>289</v>
      </c>
      <c r="BM2290" s="148" t="s">
        <v>3561</v>
      </c>
    </row>
    <row r="2291" spans="2:65" s="1" customFormat="1" ht="21.75" customHeight="1">
      <c r="B2291" s="136"/>
      <c r="C2291" s="137" t="s">
        <v>3562</v>
      </c>
      <c r="D2291" s="137" t="s">
        <v>187</v>
      </c>
      <c r="E2291" s="138" t="s">
        <v>3563</v>
      </c>
      <c r="F2291" s="139" t="s">
        <v>3564</v>
      </c>
      <c r="G2291" s="140" t="s">
        <v>190</v>
      </c>
      <c r="H2291" s="141">
        <v>3227.7570000000001</v>
      </c>
      <c r="I2291" s="142"/>
      <c r="J2291" s="143">
        <f>ROUND(I2291*H2291,2)</f>
        <v>0</v>
      </c>
      <c r="K2291" s="139" t="s">
        <v>198</v>
      </c>
      <c r="L2291" s="32"/>
      <c r="M2291" s="144" t="s">
        <v>1</v>
      </c>
      <c r="N2291" s="145" t="s">
        <v>42</v>
      </c>
      <c r="P2291" s="146">
        <f>O2291*H2291</f>
        <v>0</v>
      </c>
      <c r="Q2291" s="146">
        <v>1E-3</v>
      </c>
      <c r="R2291" s="146">
        <f>Q2291*H2291</f>
        <v>3.227757</v>
      </c>
      <c r="S2291" s="146">
        <v>3.1E-4</v>
      </c>
      <c r="T2291" s="147">
        <f>S2291*H2291</f>
        <v>1.00060467</v>
      </c>
      <c r="AR2291" s="148" t="s">
        <v>289</v>
      </c>
      <c r="AT2291" s="148" t="s">
        <v>187</v>
      </c>
      <c r="AU2291" s="148" t="s">
        <v>92</v>
      </c>
      <c r="AY2291" s="17" t="s">
        <v>185</v>
      </c>
      <c r="BE2291" s="149">
        <f>IF(N2291="základní",J2291,0)</f>
        <v>0</v>
      </c>
      <c r="BF2291" s="149">
        <f>IF(N2291="snížená",J2291,0)</f>
        <v>0</v>
      </c>
      <c r="BG2291" s="149">
        <f>IF(N2291="zákl. přenesená",J2291,0)</f>
        <v>0</v>
      </c>
      <c r="BH2291" s="149">
        <f>IF(N2291="sníž. přenesená",J2291,0)</f>
        <v>0</v>
      </c>
      <c r="BI2291" s="149">
        <f>IF(N2291="nulová",J2291,0)</f>
        <v>0</v>
      </c>
      <c r="BJ2291" s="17" t="s">
        <v>92</v>
      </c>
      <c r="BK2291" s="149">
        <f>ROUND(I2291*H2291,2)</f>
        <v>0</v>
      </c>
      <c r="BL2291" s="17" t="s">
        <v>289</v>
      </c>
      <c r="BM2291" s="148" t="s">
        <v>3565</v>
      </c>
    </row>
    <row r="2292" spans="2:65" s="13" customFormat="1">
      <c r="B2292" s="168"/>
      <c r="D2292" s="151" t="s">
        <v>193</v>
      </c>
      <c r="E2292" s="169" t="s">
        <v>1</v>
      </c>
      <c r="F2292" s="170" t="s">
        <v>3566</v>
      </c>
      <c r="H2292" s="169" t="s">
        <v>1</v>
      </c>
      <c r="I2292" s="171"/>
      <c r="L2292" s="168"/>
      <c r="M2292" s="172"/>
      <c r="T2292" s="173"/>
      <c r="AT2292" s="169" t="s">
        <v>193</v>
      </c>
      <c r="AU2292" s="169" t="s">
        <v>92</v>
      </c>
      <c r="AV2292" s="13" t="s">
        <v>84</v>
      </c>
      <c r="AW2292" s="13" t="s">
        <v>32</v>
      </c>
      <c r="AX2292" s="13" t="s">
        <v>76</v>
      </c>
      <c r="AY2292" s="169" t="s">
        <v>185</v>
      </c>
    </row>
    <row r="2293" spans="2:65" s="13" customFormat="1">
      <c r="B2293" s="168"/>
      <c r="D2293" s="151" t="s">
        <v>193</v>
      </c>
      <c r="E2293" s="169" t="s">
        <v>1</v>
      </c>
      <c r="F2293" s="170" t="s">
        <v>634</v>
      </c>
      <c r="H2293" s="169" t="s">
        <v>1</v>
      </c>
      <c r="I2293" s="171"/>
      <c r="L2293" s="168"/>
      <c r="M2293" s="172"/>
      <c r="T2293" s="173"/>
      <c r="AT2293" s="169" t="s">
        <v>193</v>
      </c>
      <c r="AU2293" s="169" t="s">
        <v>92</v>
      </c>
      <c r="AV2293" s="13" t="s">
        <v>84</v>
      </c>
      <c r="AW2293" s="13" t="s">
        <v>32</v>
      </c>
      <c r="AX2293" s="13" t="s">
        <v>76</v>
      </c>
      <c r="AY2293" s="169" t="s">
        <v>185</v>
      </c>
    </row>
    <row r="2294" spans="2:65" s="12" customFormat="1">
      <c r="B2294" s="150"/>
      <c r="D2294" s="151" t="s">
        <v>193</v>
      </c>
      <c r="E2294" s="152" t="s">
        <v>1</v>
      </c>
      <c r="F2294" s="153" t="s">
        <v>644</v>
      </c>
      <c r="H2294" s="154">
        <v>15.6</v>
      </c>
      <c r="I2294" s="155"/>
      <c r="L2294" s="150"/>
      <c r="M2294" s="156"/>
      <c r="T2294" s="157"/>
      <c r="AT2294" s="152" t="s">
        <v>193</v>
      </c>
      <c r="AU2294" s="152" t="s">
        <v>92</v>
      </c>
      <c r="AV2294" s="12" t="s">
        <v>92</v>
      </c>
      <c r="AW2294" s="12" t="s">
        <v>32</v>
      </c>
      <c r="AX2294" s="12" t="s">
        <v>76</v>
      </c>
      <c r="AY2294" s="152" t="s">
        <v>185</v>
      </c>
    </row>
    <row r="2295" spans="2:65" s="13" customFormat="1">
      <c r="B2295" s="168"/>
      <c r="D2295" s="151" t="s">
        <v>193</v>
      </c>
      <c r="E2295" s="169" t="s">
        <v>1</v>
      </c>
      <c r="F2295" s="170" t="s">
        <v>636</v>
      </c>
      <c r="H2295" s="169" t="s">
        <v>1</v>
      </c>
      <c r="I2295" s="171"/>
      <c r="L2295" s="168"/>
      <c r="M2295" s="172"/>
      <c r="T2295" s="173"/>
      <c r="AT2295" s="169" t="s">
        <v>193</v>
      </c>
      <c r="AU2295" s="169" t="s">
        <v>92</v>
      </c>
      <c r="AV2295" s="13" t="s">
        <v>84</v>
      </c>
      <c r="AW2295" s="13" t="s">
        <v>32</v>
      </c>
      <c r="AX2295" s="13" t="s">
        <v>76</v>
      </c>
      <c r="AY2295" s="169" t="s">
        <v>185</v>
      </c>
    </row>
    <row r="2296" spans="2:65" s="12" customFormat="1">
      <c r="B2296" s="150"/>
      <c r="D2296" s="151" t="s">
        <v>193</v>
      </c>
      <c r="E2296" s="152" t="s">
        <v>1</v>
      </c>
      <c r="F2296" s="153" t="s">
        <v>645</v>
      </c>
      <c r="H2296" s="154">
        <v>540.6</v>
      </c>
      <c r="I2296" s="155"/>
      <c r="L2296" s="150"/>
      <c r="M2296" s="156"/>
      <c r="T2296" s="157"/>
      <c r="AT2296" s="152" t="s">
        <v>193</v>
      </c>
      <c r="AU2296" s="152" t="s">
        <v>92</v>
      </c>
      <c r="AV2296" s="12" t="s">
        <v>92</v>
      </c>
      <c r="AW2296" s="12" t="s">
        <v>32</v>
      </c>
      <c r="AX2296" s="12" t="s">
        <v>76</v>
      </c>
      <c r="AY2296" s="152" t="s">
        <v>185</v>
      </c>
    </row>
    <row r="2297" spans="2:65" s="13" customFormat="1">
      <c r="B2297" s="168"/>
      <c r="D2297" s="151" t="s">
        <v>193</v>
      </c>
      <c r="E2297" s="169" t="s">
        <v>1</v>
      </c>
      <c r="F2297" s="170" t="s">
        <v>638</v>
      </c>
      <c r="H2297" s="169" t="s">
        <v>1</v>
      </c>
      <c r="I2297" s="171"/>
      <c r="L2297" s="168"/>
      <c r="M2297" s="172"/>
      <c r="T2297" s="173"/>
      <c r="AT2297" s="169" t="s">
        <v>193</v>
      </c>
      <c r="AU2297" s="169" t="s">
        <v>92</v>
      </c>
      <c r="AV2297" s="13" t="s">
        <v>84</v>
      </c>
      <c r="AW2297" s="13" t="s">
        <v>32</v>
      </c>
      <c r="AX2297" s="13" t="s">
        <v>76</v>
      </c>
      <c r="AY2297" s="169" t="s">
        <v>185</v>
      </c>
    </row>
    <row r="2298" spans="2:65" s="12" customFormat="1">
      <c r="B2298" s="150"/>
      <c r="D2298" s="151" t="s">
        <v>193</v>
      </c>
      <c r="E2298" s="152" t="s">
        <v>1</v>
      </c>
      <c r="F2298" s="153" t="s">
        <v>661</v>
      </c>
      <c r="H2298" s="154">
        <v>284.3</v>
      </c>
      <c r="I2298" s="155"/>
      <c r="L2298" s="150"/>
      <c r="M2298" s="156"/>
      <c r="T2298" s="157"/>
      <c r="AT2298" s="152" t="s">
        <v>193</v>
      </c>
      <c r="AU2298" s="152" t="s">
        <v>92</v>
      </c>
      <c r="AV2298" s="12" t="s">
        <v>92</v>
      </c>
      <c r="AW2298" s="12" t="s">
        <v>32</v>
      </c>
      <c r="AX2298" s="12" t="s">
        <v>76</v>
      </c>
      <c r="AY2298" s="152" t="s">
        <v>185</v>
      </c>
    </row>
    <row r="2299" spans="2:65" s="13" customFormat="1">
      <c r="B2299" s="168"/>
      <c r="D2299" s="151" t="s">
        <v>193</v>
      </c>
      <c r="E2299" s="169" t="s">
        <v>1</v>
      </c>
      <c r="F2299" s="170" t="s">
        <v>662</v>
      </c>
      <c r="H2299" s="169" t="s">
        <v>1</v>
      </c>
      <c r="I2299" s="171"/>
      <c r="L2299" s="168"/>
      <c r="M2299" s="172"/>
      <c r="T2299" s="173"/>
      <c r="AT2299" s="169" t="s">
        <v>193</v>
      </c>
      <c r="AU2299" s="169" t="s">
        <v>92</v>
      </c>
      <c r="AV2299" s="13" t="s">
        <v>84</v>
      </c>
      <c r="AW2299" s="13" t="s">
        <v>32</v>
      </c>
      <c r="AX2299" s="13" t="s">
        <v>76</v>
      </c>
      <c r="AY2299" s="169" t="s">
        <v>185</v>
      </c>
    </row>
    <row r="2300" spans="2:65" s="12" customFormat="1">
      <c r="B2300" s="150"/>
      <c r="D2300" s="151" t="s">
        <v>193</v>
      </c>
      <c r="E2300" s="152" t="s">
        <v>1</v>
      </c>
      <c r="F2300" s="153" t="s">
        <v>663</v>
      </c>
      <c r="H2300" s="154">
        <v>75.468000000000004</v>
      </c>
      <c r="I2300" s="155"/>
      <c r="L2300" s="150"/>
      <c r="M2300" s="156"/>
      <c r="T2300" s="157"/>
      <c r="AT2300" s="152" t="s">
        <v>193</v>
      </c>
      <c r="AU2300" s="152" t="s">
        <v>92</v>
      </c>
      <c r="AV2300" s="12" t="s">
        <v>92</v>
      </c>
      <c r="AW2300" s="12" t="s">
        <v>32</v>
      </c>
      <c r="AX2300" s="12" t="s">
        <v>76</v>
      </c>
      <c r="AY2300" s="152" t="s">
        <v>185</v>
      </c>
    </row>
    <row r="2301" spans="2:65" s="13" customFormat="1">
      <c r="B2301" s="168"/>
      <c r="D2301" s="151" t="s">
        <v>193</v>
      </c>
      <c r="E2301" s="169" t="s">
        <v>1</v>
      </c>
      <c r="F2301" s="170" t="s">
        <v>624</v>
      </c>
      <c r="H2301" s="169" t="s">
        <v>1</v>
      </c>
      <c r="I2301" s="171"/>
      <c r="L2301" s="168"/>
      <c r="M2301" s="172"/>
      <c r="T2301" s="173"/>
      <c r="AT2301" s="169" t="s">
        <v>193</v>
      </c>
      <c r="AU2301" s="169" t="s">
        <v>92</v>
      </c>
      <c r="AV2301" s="13" t="s">
        <v>84</v>
      </c>
      <c r="AW2301" s="13" t="s">
        <v>32</v>
      </c>
      <c r="AX2301" s="13" t="s">
        <v>76</v>
      </c>
      <c r="AY2301" s="169" t="s">
        <v>185</v>
      </c>
    </row>
    <row r="2302" spans="2:65" s="12" customFormat="1">
      <c r="B2302" s="150"/>
      <c r="D2302" s="151" t="s">
        <v>193</v>
      </c>
      <c r="E2302" s="152" t="s">
        <v>1</v>
      </c>
      <c r="F2302" s="153" t="s">
        <v>3567</v>
      </c>
      <c r="H2302" s="154">
        <v>9.9130000000000003</v>
      </c>
      <c r="I2302" s="155"/>
      <c r="L2302" s="150"/>
      <c r="M2302" s="156"/>
      <c r="T2302" s="157"/>
      <c r="AT2302" s="152" t="s">
        <v>193</v>
      </c>
      <c r="AU2302" s="152" t="s">
        <v>92</v>
      </c>
      <c r="AV2302" s="12" t="s">
        <v>92</v>
      </c>
      <c r="AW2302" s="12" t="s">
        <v>32</v>
      </c>
      <c r="AX2302" s="12" t="s">
        <v>76</v>
      </c>
      <c r="AY2302" s="152" t="s">
        <v>185</v>
      </c>
    </row>
    <row r="2303" spans="2:65" s="13" customFormat="1">
      <c r="B2303" s="168"/>
      <c r="D2303" s="151" t="s">
        <v>193</v>
      </c>
      <c r="E2303" s="169" t="s">
        <v>1</v>
      </c>
      <c r="F2303" s="170" t="s">
        <v>3568</v>
      </c>
      <c r="H2303" s="169" t="s">
        <v>1</v>
      </c>
      <c r="I2303" s="171"/>
      <c r="L2303" s="168"/>
      <c r="M2303" s="172"/>
      <c r="T2303" s="173"/>
      <c r="AT2303" s="169" t="s">
        <v>193</v>
      </c>
      <c r="AU2303" s="169" t="s">
        <v>92</v>
      </c>
      <c r="AV2303" s="13" t="s">
        <v>84</v>
      </c>
      <c r="AW2303" s="13" t="s">
        <v>32</v>
      </c>
      <c r="AX2303" s="13" t="s">
        <v>76</v>
      </c>
      <c r="AY2303" s="169" t="s">
        <v>185</v>
      </c>
    </row>
    <row r="2304" spans="2:65" s="12" customFormat="1">
      <c r="B2304" s="150"/>
      <c r="D2304" s="151" t="s">
        <v>193</v>
      </c>
      <c r="E2304" s="152" t="s">
        <v>1</v>
      </c>
      <c r="F2304" s="153" t="s">
        <v>3569</v>
      </c>
      <c r="H2304" s="154">
        <v>930.60699999999997</v>
      </c>
      <c r="I2304" s="155"/>
      <c r="L2304" s="150"/>
      <c r="M2304" s="156"/>
      <c r="T2304" s="157"/>
      <c r="AT2304" s="152" t="s">
        <v>193</v>
      </c>
      <c r="AU2304" s="152" t="s">
        <v>92</v>
      </c>
      <c r="AV2304" s="12" t="s">
        <v>92</v>
      </c>
      <c r="AW2304" s="12" t="s">
        <v>32</v>
      </c>
      <c r="AX2304" s="12" t="s">
        <v>76</v>
      </c>
      <c r="AY2304" s="152" t="s">
        <v>185</v>
      </c>
    </row>
    <row r="2305" spans="2:65" s="12" customFormat="1">
      <c r="B2305" s="150"/>
      <c r="D2305" s="151" t="s">
        <v>193</v>
      </c>
      <c r="E2305" s="152" t="s">
        <v>1</v>
      </c>
      <c r="F2305" s="153" t="s">
        <v>697</v>
      </c>
      <c r="H2305" s="154">
        <v>1371.269</v>
      </c>
      <c r="I2305" s="155"/>
      <c r="L2305" s="150"/>
      <c r="M2305" s="156"/>
      <c r="T2305" s="157"/>
      <c r="AT2305" s="152" t="s">
        <v>193</v>
      </c>
      <c r="AU2305" s="152" t="s">
        <v>92</v>
      </c>
      <c r="AV2305" s="12" t="s">
        <v>92</v>
      </c>
      <c r="AW2305" s="12" t="s">
        <v>32</v>
      </c>
      <c r="AX2305" s="12" t="s">
        <v>76</v>
      </c>
      <c r="AY2305" s="152" t="s">
        <v>185</v>
      </c>
    </row>
    <row r="2306" spans="2:65" s="14" customFormat="1">
      <c r="B2306" s="174"/>
      <c r="D2306" s="151" t="s">
        <v>193</v>
      </c>
      <c r="E2306" s="175" t="s">
        <v>1</v>
      </c>
      <c r="F2306" s="176" t="s">
        <v>265</v>
      </c>
      <c r="H2306" s="177">
        <v>3227.7569999999996</v>
      </c>
      <c r="I2306" s="178"/>
      <c r="L2306" s="174"/>
      <c r="M2306" s="179"/>
      <c r="T2306" s="180"/>
      <c r="AT2306" s="175" t="s">
        <v>193</v>
      </c>
      <c r="AU2306" s="175" t="s">
        <v>92</v>
      </c>
      <c r="AV2306" s="14" t="s">
        <v>191</v>
      </c>
      <c r="AW2306" s="14" t="s">
        <v>32</v>
      </c>
      <c r="AX2306" s="14" t="s">
        <v>84</v>
      </c>
      <c r="AY2306" s="175" t="s">
        <v>185</v>
      </c>
    </row>
    <row r="2307" spans="2:65" s="1" customFormat="1" ht="24.2" customHeight="1">
      <c r="B2307" s="136"/>
      <c r="C2307" s="137" t="s">
        <v>3570</v>
      </c>
      <c r="D2307" s="137" t="s">
        <v>187</v>
      </c>
      <c r="E2307" s="138" t="s">
        <v>3571</v>
      </c>
      <c r="F2307" s="139" t="s">
        <v>3572</v>
      </c>
      <c r="G2307" s="140" t="s">
        <v>190</v>
      </c>
      <c r="H2307" s="141">
        <v>3227.7570000000001</v>
      </c>
      <c r="I2307" s="142"/>
      <c r="J2307" s="143">
        <f>ROUND(I2307*H2307,2)</f>
        <v>0</v>
      </c>
      <c r="K2307" s="139" t="s">
        <v>198</v>
      </c>
      <c r="L2307" s="32"/>
      <c r="M2307" s="144" t="s">
        <v>1</v>
      </c>
      <c r="N2307" s="145" t="s">
        <v>42</v>
      </c>
      <c r="P2307" s="146">
        <f>O2307*H2307</f>
        <v>0</v>
      </c>
      <c r="Q2307" s="146">
        <v>0</v>
      </c>
      <c r="R2307" s="146">
        <f>Q2307*H2307</f>
        <v>0</v>
      </c>
      <c r="S2307" s="146">
        <v>0</v>
      </c>
      <c r="T2307" s="147">
        <f>S2307*H2307</f>
        <v>0</v>
      </c>
      <c r="AR2307" s="148" t="s">
        <v>289</v>
      </c>
      <c r="AT2307" s="148" t="s">
        <v>187</v>
      </c>
      <c r="AU2307" s="148" t="s">
        <v>92</v>
      </c>
      <c r="AY2307" s="17" t="s">
        <v>185</v>
      </c>
      <c r="BE2307" s="149">
        <f>IF(N2307="základní",J2307,0)</f>
        <v>0</v>
      </c>
      <c r="BF2307" s="149">
        <f>IF(N2307="snížená",J2307,0)</f>
        <v>0</v>
      </c>
      <c r="BG2307" s="149">
        <f>IF(N2307="zákl. přenesená",J2307,0)</f>
        <v>0</v>
      </c>
      <c r="BH2307" s="149">
        <f>IF(N2307="sníž. přenesená",J2307,0)</f>
        <v>0</v>
      </c>
      <c r="BI2307" s="149">
        <f>IF(N2307="nulová",J2307,0)</f>
        <v>0</v>
      </c>
      <c r="BJ2307" s="17" t="s">
        <v>92</v>
      </c>
      <c r="BK2307" s="149">
        <f>ROUND(I2307*H2307,2)</f>
        <v>0</v>
      </c>
      <c r="BL2307" s="17" t="s">
        <v>289</v>
      </c>
      <c r="BM2307" s="148" t="s">
        <v>3573</v>
      </c>
    </row>
    <row r="2308" spans="2:65" s="1" customFormat="1" ht="16.5" customHeight="1">
      <c r="B2308" s="136"/>
      <c r="C2308" s="137" t="s">
        <v>3574</v>
      </c>
      <c r="D2308" s="137" t="s">
        <v>187</v>
      </c>
      <c r="E2308" s="138" t="s">
        <v>3575</v>
      </c>
      <c r="F2308" s="139" t="s">
        <v>3576</v>
      </c>
      <c r="G2308" s="140" t="s">
        <v>190</v>
      </c>
      <c r="H2308" s="141">
        <v>166.86</v>
      </c>
      <c r="I2308" s="142"/>
      <c r="J2308" s="143">
        <f>ROUND(I2308*H2308,2)</f>
        <v>0</v>
      </c>
      <c r="K2308" s="139" t="s">
        <v>198</v>
      </c>
      <c r="L2308" s="32"/>
      <c r="M2308" s="144" t="s">
        <v>1</v>
      </c>
      <c r="N2308" s="145" t="s">
        <v>42</v>
      </c>
      <c r="P2308" s="146">
        <f>O2308*H2308</f>
        <v>0</v>
      </c>
      <c r="Q2308" s="146">
        <v>4.4999999999999997E-3</v>
      </c>
      <c r="R2308" s="146">
        <f>Q2308*H2308</f>
        <v>0.75087000000000004</v>
      </c>
      <c r="S2308" s="146">
        <v>0</v>
      </c>
      <c r="T2308" s="147">
        <f>S2308*H2308</f>
        <v>0</v>
      </c>
      <c r="AR2308" s="148" t="s">
        <v>289</v>
      </c>
      <c r="AT2308" s="148" t="s">
        <v>187</v>
      </c>
      <c r="AU2308" s="148" t="s">
        <v>92</v>
      </c>
      <c r="AY2308" s="17" t="s">
        <v>185</v>
      </c>
      <c r="BE2308" s="149">
        <f>IF(N2308="základní",J2308,0)</f>
        <v>0</v>
      </c>
      <c r="BF2308" s="149">
        <f>IF(N2308="snížená",J2308,0)</f>
        <v>0</v>
      </c>
      <c r="BG2308" s="149">
        <f>IF(N2308="zákl. přenesená",J2308,0)</f>
        <v>0</v>
      </c>
      <c r="BH2308" s="149">
        <f>IF(N2308="sníž. přenesená",J2308,0)</f>
        <v>0</v>
      </c>
      <c r="BI2308" s="149">
        <f>IF(N2308="nulová",J2308,0)</f>
        <v>0</v>
      </c>
      <c r="BJ2308" s="17" t="s">
        <v>92</v>
      </c>
      <c r="BK2308" s="149">
        <f>ROUND(I2308*H2308,2)</f>
        <v>0</v>
      </c>
      <c r="BL2308" s="17" t="s">
        <v>289</v>
      </c>
      <c r="BM2308" s="148" t="s">
        <v>3577</v>
      </c>
    </row>
    <row r="2309" spans="2:65" s="13" customFormat="1">
      <c r="B2309" s="168"/>
      <c r="D2309" s="151" t="s">
        <v>193</v>
      </c>
      <c r="E2309" s="169" t="s">
        <v>1</v>
      </c>
      <c r="F2309" s="170" t="s">
        <v>634</v>
      </c>
      <c r="H2309" s="169" t="s">
        <v>1</v>
      </c>
      <c r="I2309" s="171"/>
      <c r="L2309" s="168"/>
      <c r="M2309" s="172"/>
      <c r="T2309" s="173"/>
      <c r="AT2309" s="169" t="s">
        <v>193</v>
      </c>
      <c r="AU2309" s="169" t="s">
        <v>92</v>
      </c>
      <c r="AV2309" s="13" t="s">
        <v>84</v>
      </c>
      <c r="AW2309" s="13" t="s">
        <v>32</v>
      </c>
      <c r="AX2309" s="13" t="s">
        <v>76</v>
      </c>
      <c r="AY2309" s="169" t="s">
        <v>185</v>
      </c>
    </row>
    <row r="2310" spans="2:65" s="12" customFormat="1">
      <c r="B2310" s="150"/>
      <c r="D2310" s="151" t="s">
        <v>193</v>
      </c>
      <c r="E2310" s="152" t="s">
        <v>1</v>
      </c>
      <c r="F2310" s="153" t="s">
        <v>3578</v>
      </c>
      <c r="H2310" s="154">
        <v>4.68</v>
      </c>
      <c r="I2310" s="155"/>
      <c r="L2310" s="150"/>
      <c r="M2310" s="156"/>
      <c r="T2310" s="157"/>
      <c r="AT2310" s="152" t="s">
        <v>193</v>
      </c>
      <c r="AU2310" s="152" t="s">
        <v>92</v>
      </c>
      <c r="AV2310" s="12" t="s">
        <v>92</v>
      </c>
      <c r="AW2310" s="12" t="s">
        <v>32</v>
      </c>
      <c r="AX2310" s="12" t="s">
        <v>76</v>
      </c>
      <c r="AY2310" s="152" t="s">
        <v>185</v>
      </c>
    </row>
    <row r="2311" spans="2:65" s="13" customFormat="1">
      <c r="B2311" s="168"/>
      <c r="D2311" s="151" t="s">
        <v>193</v>
      </c>
      <c r="E2311" s="169" t="s">
        <v>1</v>
      </c>
      <c r="F2311" s="170" t="s">
        <v>636</v>
      </c>
      <c r="H2311" s="169" t="s">
        <v>1</v>
      </c>
      <c r="I2311" s="171"/>
      <c r="L2311" s="168"/>
      <c r="M2311" s="172"/>
      <c r="T2311" s="173"/>
      <c r="AT2311" s="169" t="s">
        <v>193</v>
      </c>
      <c r="AU2311" s="169" t="s">
        <v>92</v>
      </c>
      <c r="AV2311" s="13" t="s">
        <v>84</v>
      </c>
      <c r="AW2311" s="13" t="s">
        <v>32</v>
      </c>
      <c r="AX2311" s="13" t="s">
        <v>76</v>
      </c>
      <c r="AY2311" s="169" t="s">
        <v>185</v>
      </c>
    </row>
    <row r="2312" spans="2:65" s="12" customFormat="1">
      <c r="B2312" s="150"/>
      <c r="D2312" s="151" t="s">
        <v>193</v>
      </c>
      <c r="E2312" s="152" t="s">
        <v>1</v>
      </c>
      <c r="F2312" s="153" t="s">
        <v>3579</v>
      </c>
      <c r="H2312" s="154">
        <v>162.18</v>
      </c>
      <c r="I2312" s="155"/>
      <c r="L2312" s="150"/>
      <c r="M2312" s="156"/>
      <c r="T2312" s="157"/>
      <c r="AT2312" s="152" t="s">
        <v>193</v>
      </c>
      <c r="AU2312" s="152" t="s">
        <v>92</v>
      </c>
      <c r="AV2312" s="12" t="s">
        <v>92</v>
      </c>
      <c r="AW2312" s="12" t="s">
        <v>32</v>
      </c>
      <c r="AX2312" s="12" t="s">
        <v>76</v>
      </c>
      <c r="AY2312" s="152" t="s">
        <v>185</v>
      </c>
    </row>
    <row r="2313" spans="2:65" s="14" customFormat="1">
      <c r="B2313" s="174"/>
      <c r="D2313" s="151" t="s">
        <v>193</v>
      </c>
      <c r="E2313" s="175" t="s">
        <v>1</v>
      </c>
      <c r="F2313" s="176" t="s">
        <v>265</v>
      </c>
      <c r="H2313" s="177">
        <v>166.86</v>
      </c>
      <c r="I2313" s="178"/>
      <c r="L2313" s="174"/>
      <c r="M2313" s="179"/>
      <c r="T2313" s="180"/>
      <c r="AT2313" s="175" t="s">
        <v>193</v>
      </c>
      <c r="AU2313" s="175" t="s">
        <v>92</v>
      </c>
      <c r="AV2313" s="14" t="s">
        <v>191</v>
      </c>
      <c r="AW2313" s="14" t="s">
        <v>32</v>
      </c>
      <c r="AX2313" s="14" t="s">
        <v>84</v>
      </c>
      <c r="AY2313" s="175" t="s">
        <v>185</v>
      </c>
    </row>
    <row r="2314" spans="2:65" s="1" customFormat="1" ht="33" customHeight="1">
      <c r="B2314" s="136"/>
      <c r="C2314" s="137" t="s">
        <v>3580</v>
      </c>
      <c r="D2314" s="137" t="s">
        <v>187</v>
      </c>
      <c r="E2314" s="138" t="s">
        <v>3581</v>
      </c>
      <c r="F2314" s="139" t="s">
        <v>3582</v>
      </c>
      <c r="G2314" s="140" t="s">
        <v>190</v>
      </c>
      <c r="H2314" s="141">
        <v>1297.3140000000001</v>
      </c>
      <c r="I2314" s="142"/>
      <c r="J2314" s="143">
        <f>ROUND(I2314*H2314,2)</f>
        <v>0</v>
      </c>
      <c r="K2314" s="139" t="s">
        <v>198</v>
      </c>
      <c r="L2314" s="32"/>
      <c r="M2314" s="144" t="s">
        <v>1</v>
      </c>
      <c r="N2314" s="145" t="s">
        <v>42</v>
      </c>
      <c r="P2314" s="146">
        <f>O2314*H2314</f>
        <v>0</v>
      </c>
      <c r="Q2314" s="146">
        <v>2.1000000000000001E-4</v>
      </c>
      <c r="R2314" s="146">
        <f>Q2314*H2314</f>
        <v>0.27243594000000004</v>
      </c>
      <c r="S2314" s="146">
        <v>0</v>
      </c>
      <c r="T2314" s="147">
        <f>S2314*H2314</f>
        <v>0</v>
      </c>
      <c r="AR2314" s="148" t="s">
        <v>289</v>
      </c>
      <c r="AT2314" s="148" t="s">
        <v>187</v>
      </c>
      <c r="AU2314" s="148" t="s">
        <v>92</v>
      </c>
      <c r="AY2314" s="17" t="s">
        <v>185</v>
      </c>
      <c r="BE2314" s="149">
        <f>IF(N2314="základní",J2314,0)</f>
        <v>0</v>
      </c>
      <c r="BF2314" s="149">
        <f>IF(N2314="snížená",J2314,0)</f>
        <v>0</v>
      </c>
      <c r="BG2314" s="149">
        <f>IF(N2314="zákl. přenesená",J2314,0)</f>
        <v>0</v>
      </c>
      <c r="BH2314" s="149">
        <f>IF(N2314="sníž. přenesená",J2314,0)</f>
        <v>0</v>
      </c>
      <c r="BI2314" s="149">
        <f>IF(N2314="nulová",J2314,0)</f>
        <v>0</v>
      </c>
      <c r="BJ2314" s="17" t="s">
        <v>92</v>
      </c>
      <c r="BK2314" s="149">
        <f>ROUND(I2314*H2314,2)</f>
        <v>0</v>
      </c>
      <c r="BL2314" s="17" t="s">
        <v>289</v>
      </c>
      <c r="BM2314" s="148" t="s">
        <v>3583</v>
      </c>
    </row>
    <row r="2315" spans="2:65" s="13" customFormat="1">
      <c r="B2315" s="168"/>
      <c r="D2315" s="151" t="s">
        <v>193</v>
      </c>
      <c r="E2315" s="169" t="s">
        <v>1</v>
      </c>
      <c r="F2315" s="170" t="s">
        <v>3584</v>
      </c>
      <c r="H2315" s="169" t="s">
        <v>1</v>
      </c>
      <c r="I2315" s="171"/>
      <c r="L2315" s="168"/>
      <c r="M2315" s="172"/>
      <c r="T2315" s="173"/>
      <c r="AT2315" s="169" t="s">
        <v>193</v>
      </c>
      <c r="AU2315" s="169" t="s">
        <v>92</v>
      </c>
      <c r="AV2315" s="13" t="s">
        <v>84</v>
      </c>
      <c r="AW2315" s="13" t="s">
        <v>32</v>
      </c>
      <c r="AX2315" s="13" t="s">
        <v>76</v>
      </c>
      <c r="AY2315" s="169" t="s">
        <v>185</v>
      </c>
    </row>
    <row r="2316" spans="2:65" s="12" customFormat="1">
      <c r="B2316" s="150"/>
      <c r="D2316" s="151" t="s">
        <v>193</v>
      </c>
      <c r="E2316" s="152" t="s">
        <v>1</v>
      </c>
      <c r="F2316" s="153" t="s">
        <v>3585</v>
      </c>
      <c r="H2316" s="154">
        <v>872.5</v>
      </c>
      <c r="I2316" s="155"/>
      <c r="L2316" s="150"/>
      <c r="M2316" s="156"/>
      <c r="T2316" s="157"/>
      <c r="AT2316" s="152" t="s">
        <v>193</v>
      </c>
      <c r="AU2316" s="152" t="s">
        <v>92</v>
      </c>
      <c r="AV2316" s="12" t="s">
        <v>92</v>
      </c>
      <c r="AW2316" s="12" t="s">
        <v>32</v>
      </c>
      <c r="AX2316" s="12" t="s">
        <v>76</v>
      </c>
      <c r="AY2316" s="152" t="s">
        <v>185</v>
      </c>
    </row>
    <row r="2317" spans="2:65" s="13" customFormat="1">
      <c r="B2317" s="168"/>
      <c r="D2317" s="151" t="s">
        <v>193</v>
      </c>
      <c r="E2317" s="169" t="s">
        <v>1</v>
      </c>
      <c r="F2317" s="170" t="s">
        <v>3586</v>
      </c>
      <c r="H2317" s="169" t="s">
        <v>1</v>
      </c>
      <c r="I2317" s="171"/>
      <c r="L2317" s="168"/>
      <c r="M2317" s="172"/>
      <c r="T2317" s="173"/>
      <c r="AT2317" s="169" t="s">
        <v>193</v>
      </c>
      <c r="AU2317" s="169" t="s">
        <v>92</v>
      </c>
      <c r="AV2317" s="13" t="s">
        <v>84</v>
      </c>
      <c r="AW2317" s="13" t="s">
        <v>32</v>
      </c>
      <c r="AX2317" s="13" t="s">
        <v>76</v>
      </c>
      <c r="AY2317" s="169" t="s">
        <v>185</v>
      </c>
    </row>
    <row r="2318" spans="2:65" s="12" customFormat="1">
      <c r="B2318" s="150"/>
      <c r="D2318" s="151" t="s">
        <v>193</v>
      </c>
      <c r="E2318" s="152" t="s">
        <v>1</v>
      </c>
      <c r="F2318" s="153" t="s">
        <v>3587</v>
      </c>
      <c r="H2318" s="154">
        <v>41.4</v>
      </c>
      <c r="I2318" s="155"/>
      <c r="L2318" s="150"/>
      <c r="M2318" s="156"/>
      <c r="T2318" s="157"/>
      <c r="AT2318" s="152" t="s">
        <v>193</v>
      </c>
      <c r="AU2318" s="152" t="s">
        <v>92</v>
      </c>
      <c r="AV2318" s="12" t="s">
        <v>92</v>
      </c>
      <c r="AW2318" s="12" t="s">
        <v>32</v>
      </c>
      <c r="AX2318" s="12" t="s">
        <v>76</v>
      </c>
      <c r="AY2318" s="152" t="s">
        <v>185</v>
      </c>
    </row>
    <row r="2319" spans="2:65" s="13" customFormat="1">
      <c r="B2319" s="168"/>
      <c r="D2319" s="151" t="s">
        <v>193</v>
      </c>
      <c r="E2319" s="169" t="s">
        <v>1</v>
      </c>
      <c r="F2319" s="170" t="s">
        <v>634</v>
      </c>
      <c r="H2319" s="169" t="s">
        <v>1</v>
      </c>
      <c r="I2319" s="171"/>
      <c r="L2319" s="168"/>
      <c r="M2319" s="172"/>
      <c r="T2319" s="173"/>
      <c r="AT2319" s="169" t="s">
        <v>193</v>
      </c>
      <c r="AU2319" s="169" t="s">
        <v>92</v>
      </c>
      <c r="AV2319" s="13" t="s">
        <v>84</v>
      </c>
      <c r="AW2319" s="13" t="s">
        <v>32</v>
      </c>
      <c r="AX2319" s="13" t="s">
        <v>76</v>
      </c>
      <c r="AY2319" s="169" t="s">
        <v>185</v>
      </c>
    </row>
    <row r="2320" spans="2:65" s="12" customFormat="1">
      <c r="B2320" s="150"/>
      <c r="D2320" s="151" t="s">
        <v>193</v>
      </c>
      <c r="E2320" s="152" t="s">
        <v>1</v>
      </c>
      <c r="F2320" s="153" t="s">
        <v>644</v>
      </c>
      <c r="H2320" s="154">
        <v>15.6</v>
      </c>
      <c r="I2320" s="155"/>
      <c r="L2320" s="150"/>
      <c r="M2320" s="156"/>
      <c r="T2320" s="157"/>
      <c r="AT2320" s="152" t="s">
        <v>193</v>
      </c>
      <c r="AU2320" s="152" t="s">
        <v>92</v>
      </c>
      <c r="AV2320" s="12" t="s">
        <v>92</v>
      </c>
      <c r="AW2320" s="12" t="s">
        <v>32</v>
      </c>
      <c r="AX2320" s="12" t="s">
        <v>76</v>
      </c>
      <c r="AY2320" s="152" t="s">
        <v>185</v>
      </c>
    </row>
    <row r="2321" spans="2:65" s="13" customFormat="1">
      <c r="B2321" s="168"/>
      <c r="D2321" s="151" t="s">
        <v>193</v>
      </c>
      <c r="E2321" s="169" t="s">
        <v>1</v>
      </c>
      <c r="F2321" s="170" t="s">
        <v>638</v>
      </c>
      <c r="H2321" s="169" t="s">
        <v>1</v>
      </c>
      <c r="I2321" s="171"/>
      <c r="L2321" s="168"/>
      <c r="M2321" s="172"/>
      <c r="T2321" s="173"/>
      <c r="AT2321" s="169" t="s">
        <v>193</v>
      </c>
      <c r="AU2321" s="169" t="s">
        <v>92</v>
      </c>
      <c r="AV2321" s="13" t="s">
        <v>84</v>
      </c>
      <c r="AW2321" s="13" t="s">
        <v>32</v>
      </c>
      <c r="AX2321" s="13" t="s">
        <v>76</v>
      </c>
      <c r="AY2321" s="169" t="s">
        <v>185</v>
      </c>
    </row>
    <row r="2322" spans="2:65" s="12" customFormat="1">
      <c r="B2322" s="150"/>
      <c r="D2322" s="151" t="s">
        <v>193</v>
      </c>
      <c r="E2322" s="152" t="s">
        <v>1</v>
      </c>
      <c r="F2322" s="153" t="s">
        <v>3588</v>
      </c>
      <c r="H2322" s="154">
        <v>279.8</v>
      </c>
      <c r="I2322" s="155"/>
      <c r="L2322" s="150"/>
      <c r="M2322" s="156"/>
      <c r="T2322" s="157"/>
      <c r="AT2322" s="152" t="s">
        <v>193</v>
      </c>
      <c r="AU2322" s="152" t="s">
        <v>92</v>
      </c>
      <c r="AV2322" s="12" t="s">
        <v>92</v>
      </c>
      <c r="AW2322" s="12" t="s">
        <v>32</v>
      </c>
      <c r="AX2322" s="12" t="s">
        <v>76</v>
      </c>
      <c r="AY2322" s="152" t="s">
        <v>185</v>
      </c>
    </row>
    <row r="2323" spans="2:65" s="13" customFormat="1">
      <c r="B2323" s="168"/>
      <c r="D2323" s="151" t="s">
        <v>193</v>
      </c>
      <c r="E2323" s="169" t="s">
        <v>1</v>
      </c>
      <c r="F2323" s="170" t="s">
        <v>662</v>
      </c>
      <c r="H2323" s="169" t="s">
        <v>1</v>
      </c>
      <c r="I2323" s="171"/>
      <c r="L2323" s="168"/>
      <c r="M2323" s="172"/>
      <c r="T2323" s="173"/>
      <c r="AT2323" s="169" t="s">
        <v>193</v>
      </c>
      <c r="AU2323" s="169" t="s">
        <v>92</v>
      </c>
      <c r="AV2323" s="13" t="s">
        <v>84</v>
      </c>
      <c r="AW2323" s="13" t="s">
        <v>32</v>
      </c>
      <c r="AX2323" s="13" t="s">
        <v>76</v>
      </c>
      <c r="AY2323" s="169" t="s">
        <v>185</v>
      </c>
    </row>
    <row r="2324" spans="2:65" s="12" customFormat="1">
      <c r="B2324" s="150"/>
      <c r="D2324" s="151" t="s">
        <v>193</v>
      </c>
      <c r="E2324" s="152" t="s">
        <v>1</v>
      </c>
      <c r="F2324" s="153" t="s">
        <v>3589</v>
      </c>
      <c r="H2324" s="154">
        <v>84.018000000000001</v>
      </c>
      <c r="I2324" s="155"/>
      <c r="L2324" s="150"/>
      <c r="M2324" s="156"/>
      <c r="T2324" s="157"/>
      <c r="AT2324" s="152" t="s">
        <v>193</v>
      </c>
      <c r="AU2324" s="152" t="s">
        <v>92</v>
      </c>
      <c r="AV2324" s="12" t="s">
        <v>92</v>
      </c>
      <c r="AW2324" s="12" t="s">
        <v>32</v>
      </c>
      <c r="AX2324" s="12" t="s">
        <v>76</v>
      </c>
      <c r="AY2324" s="152" t="s">
        <v>185</v>
      </c>
    </row>
    <row r="2325" spans="2:65" s="13" customFormat="1">
      <c r="B2325" s="168"/>
      <c r="D2325" s="151" t="s">
        <v>193</v>
      </c>
      <c r="E2325" s="169" t="s">
        <v>1</v>
      </c>
      <c r="F2325" s="170" t="s">
        <v>3590</v>
      </c>
      <c r="H2325" s="169" t="s">
        <v>1</v>
      </c>
      <c r="I2325" s="171"/>
      <c r="L2325" s="168"/>
      <c r="M2325" s="172"/>
      <c r="T2325" s="173"/>
      <c r="AT2325" s="169" t="s">
        <v>193</v>
      </c>
      <c r="AU2325" s="169" t="s">
        <v>92</v>
      </c>
      <c r="AV2325" s="13" t="s">
        <v>84</v>
      </c>
      <c r="AW2325" s="13" t="s">
        <v>32</v>
      </c>
      <c r="AX2325" s="13" t="s">
        <v>76</v>
      </c>
      <c r="AY2325" s="169" t="s">
        <v>185</v>
      </c>
    </row>
    <row r="2326" spans="2:65" s="12" customFormat="1">
      <c r="B2326" s="150"/>
      <c r="D2326" s="151" t="s">
        <v>193</v>
      </c>
      <c r="E2326" s="152" t="s">
        <v>1</v>
      </c>
      <c r="F2326" s="153" t="s">
        <v>3591</v>
      </c>
      <c r="H2326" s="154">
        <v>3.996</v>
      </c>
      <c r="I2326" s="155"/>
      <c r="L2326" s="150"/>
      <c r="M2326" s="156"/>
      <c r="T2326" s="157"/>
      <c r="AT2326" s="152" t="s">
        <v>193</v>
      </c>
      <c r="AU2326" s="152" t="s">
        <v>92</v>
      </c>
      <c r="AV2326" s="12" t="s">
        <v>92</v>
      </c>
      <c r="AW2326" s="12" t="s">
        <v>32</v>
      </c>
      <c r="AX2326" s="12" t="s">
        <v>76</v>
      </c>
      <c r="AY2326" s="152" t="s">
        <v>185</v>
      </c>
    </row>
    <row r="2327" spans="2:65" s="14" customFormat="1">
      <c r="B2327" s="174"/>
      <c r="D2327" s="151" t="s">
        <v>193</v>
      </c>
      <c r="E2327" s="175" t="s">
        <v>1</v>
      </c>
      <c r="F2327" s="176" t="s">
        <v>265</v>
      </c>
      <c r="H2327" s="177">
        <v>1297.3140000000001</v>
      </c>
      <c r="I2327" s="178"/>
      <c r="L2327" s="174"/>
      <c r="M2327" s="179"/>
      <c r="T2327" s="180"/>
      <c r="AT2327" s="175" t="s">
        <v>193</v>
      </c>
      <c r="AU2327" s="175" t="s">
        <v>92</v>
      </c>
      <c r="AV2327" s="14" t="s">
        <v>191</v>
      </c>
      <c r="AW2327" s="14" t="s">
        <v>32</v>
      </c>
      <c r="AX2327" s="14" t="s">
        <v>84</v>
      </c>
      <c r="AY2327" s="175" t="s">
        <v>185</v>
      </c>
    </row>
    <row r="2328" spans="2:65" s="1" customFormat="1" ht="24.2" customHeight="1">
      <c r="B2328" s="136"/>
      <c r="C2328" s="137" t="s">
        <v>3592</v>
      </c>
      <c r="D2328" s="137" t="s">
        <v>187</v>
      </c>
      <c r="E2328" s="138" t="s">
        <v>3593</v>
      </c>
      <c r="F2328" s="139" t="s">
        <v>3594</v>
      </c>
      <c r="G2328" s="140" t="s">
        <v>190</v>
      </c>
      <c r="H2328" s="141">
        <v>5826.0569999999998</v>
      </c>
      <c r="I2328" s="142"/>
      <c r="J2328" s="143">
        <f>ROUND(I2328*H2328,2)</f>
        <v>0</v>
      </c>
      <c r="K2328" s="139" t="s">
        <v>198</v>
      </c>
      <c r="L2328" s="32"/>
      <c r="M2328" s="144" t="s">
        <v>1</v>
      </c>
      <c r="N2328" s="145" t="s">
        <v>42</v>
      </c>
      <c r="P2328" s="146">
        <f>O2328*H2328</f>
        <v>0</v>
      </c>
      <c r="Q2328" s="146">
        <v>7.3999999999999999E-4</v>
      </c>
      <c r="R2328" s="146">
        <f>Q2328*H2328</f>
        <v>4.3112821800000001</v>
      </c>
      <c r="S2328" s="146">
        <v>0</v>
      </c>
      <c r="T2328" s="147">
        <f>S2328*H2328</f>
        <v>0</v>
      </c>
      <c r="AR2328" s="148" t="s">
        <v>289</v>
      </c>
      <c r="AT2328" s="148" t="s">
        <v>187</v>
      </c>
      <c r="AU2328" s="148" t="s">
        <v>92</v>
      </c>
      <c r="AY2328" s="17" t="s">
        <v>185</v>
      </c>
      <c r="BE2328" s="149">
        <f>IF(N2328="základní",J2328,0)</f>
        <v>0</v>
      </c>
      <c r="BF2328" s="149">
        <f>IF(N2328="snížená",J2328,0)</f>
        <v>0</v>
      </c>
      <c r="BG2328" s="149">
        <f>IF(N2328="zákl. přenesená",J2328,0)</f>
        <v>0</v>
      </c>
      <c r="BH2328" s="149">
        <f>IF(N2328="sníž. přenesená",J2328,0)</f>
        <v>0</v>
      </c>
      <c r="BI2328" s="149">
        <f>IF(N2328="nulová",J2328,0)</f>
        <v>0</v>
      </c>
      <c r="BJ2328" s="17" t="s">
        <v>92</v>
      </c>
      <c r="BK2328" s="149">
        <f>ROUND(I2328*H2328,2)</f>
        <v>0</v>
      </c>
      <c r="BL2328" s="17" t="s">
        <v>289</v>
      </c>
      <c r="BM2328" s="148" t="s">
        <v>3595</v>
      </c>
    </row>
    <row r="2329" spans="2:65" s="13" customFormat="1">
      <c r="B2329" s="168"/>
      <c r="D2329" s="151" t="s">
        <v>193</v>
      </c>
      <c r="E2329" s="169" t="s">
        <v>1</v>
      </c>
      <c r="F2329" s="170" t="s">
        <v>636</v>
      </c>
      <c r="H2329" s="169" t="s">
        <v>1</v>
      </c>
      <c r="I2329" s="171"/>
      <c r="L2329" s="168"/>
      <c r="M2329" s="172"/>
      <c r="T2329" s="173"/>
      <c r="AT2329" s="169" t="s">
        <v>193</v>
      </c>
      <c r="AU2329" s="169" t="s">
        <v>92</v>
      </c>
      <c r="AV2329" s="13" t="s">
        <v>84</v>
      </c>
      <c r="AW2329" s="13" t="s">
        <v>32</v>
      </c>
      <c r="AX2329" s="13" t="s">
        <v>76</v>
      </c>
      <c r="AY2329" s="169" t="s">
        <v>185</v>
      </c>
    </row>
    <row r="2330" spans="2:65" s="12" customFormat="1">
      <c r="B2330" s="150"/>
      <c r="D2330" s="151" t="s">
        <v>193</v>
      </c>
      <c r="E2330" s="152" t="s">
        <v>1</v>
      </c>
      <c r="F2330" s="153" t="s">
        <v>645</v>
      </c>
      <c r="H2330" s="154">
        <v>540.6</v>
      </c>
      <c r="I2330" s="155"/>
      <c r="L2330" s="150"/>
      <c r="M2330" s="156"/>
      <c r="T2330" s="157"/>
      <c r="AT2330" s="152" t="s">
        <v>193</v>
      </c>
      <c r="AU2330" s="152" t="s">
        <v>92</v>
      </c>
      <c r="AV2330" s="12" t="s">
        <v>92</v>
      </c>
      <c r="AW2330" s="12" t="s">
        <v>32</v>
      </c>
      <c r="AX2330" s="12" t="s">
        <v>76</v>
      </c>
      <c r="AY2330" s="152" t="s">
        <v>185</v>
      </c>
    </row>
    <row r="2331" spans="2:65" s="13" customFormat="1">
      <c r="B2331" s="168"/>
      <c r="D2331" s="151" t="s">
        <v>193</v>
      </c>
      <c r="E2331" s="169" t="s">
        <v>1</v>
      </c>
      <c r="F2331" s="170" t="s">
        <v>2240</v>
      </c>
      <c r="H2331" s="169" t="s">
        <v>1</v>
      </c>
      <c r="I2331" s="171"/>
      <c r="L2331" s="168"/>
      <c r="M2331" s="172"/>
      <c r="T2331" s="173"/>
      <c r="AT2331" s="169" t="s">
        <v>193</v>
      </c>
      <c r="AU2331" s="169" t="s">
        <v>92</v>
      </c>
      <c r="AV2331" s="13" t="s">
        <v>84</v>
      </c>
      <c r="AW2331" s="13" t="s">
        <v>32</v>
      </c>
      <c r="AX2331" s="13" t="s">
        <v>76</v>
      </c>
      <c r="AY2331" s="169" t="s">
        <v>185</v>
      </c>
    </row>
    <row r="2332" spans="2:65" s="12" customFormat="1">
      <c r="B2332" s="150"/>
      <c r="D2332" s="151" t="s">
        <v>193</v>
      </c>
      <c r="E2332" s="152" t="s">
        <v>1</v>
      </c>
      <c r="F2332" s="153" t="s">
        <v>3596</v>
      </c>
      <c r="H2332" s="154">
        <v>102.19199999999999</v>
      </c>
      <c r="I2332" s="155"/>
      <c r="L2332" s="150"/>
      <c r="M2332" s="156"/>
      <c r="T2332" s="157"/>
      <c r="AT2332" s="152" t="s">
        <v>193</v>
      </c>
      <c r="AU2332" s="152" t="s">
        <v>92</v>
      </c>
      <c r="AV2332" s="12" t="s">
        <v>92</v>
      </c>
      <c r="AW2332" s="12" t="s">
        <v>32</v>
      </c>
      <c r="AX2332" s="12" t="s">
        <v>76</v>
      </c>
      <c r="AY2332" s="152" t="s">
        <v>185</v>
      </c>
    </row>
    <row r="2333" spans="2:65" s="13" customFormat="1">
      <c r="B2333" s="168"/>
      <c r="D2333" s="151" t="s">
        <v>193</v>
      </c>
      <c r="E2333" s="169" t="s">
        <v>1</v>
      </c>
      <c r="F2333" s="170" t="s">
        <v>3597</v>
      </c>
      <c r="H2333" s="169" t="s">
        <v>1</v>
      </c>
      <c r="I2333" s="171"/>
      <c r="L2333" s="168"/>
      <c r="M2333" s="172"/>
      <c r="T2333" s="173"/>
      <c r="AT2333" s="169" t="s">
        <v>193</v>
      </c>
      <c r="AU2333" s="169" t="s">
        <v>92</v>
      </c>
      <c r="AV2333" s="13" t="s">
        <v>84</v>
      </c>
      <c r="AW2333" s="13" t="s">
        <v>32</v>
      </c>
      <c r="AX2333" s="13" t="s">
        <v>76</v>
      </c>
      <c r="AY2333" s="169" t="s">
        <v>185</v>
      </c>
    </row>
    <row r="2334" spans="2:65" s="12" customFormat="1">
      <c r="B2334" s="150"/>
      <c r="D2334" s="151" t="s">
        <v>193</v>
      </c>
      <c r="E2334" s="152" t="s">
        <v>1</v>
      </c>
      <c r="F2334" s="153" t="s">
        <v>3598</v>
      </c>
      <c r="H2334" s="154">
        <v>5.46</v>
      </c>
      <c r="I2334" s="155"/>
      <c r="L2334" s="150"/>
      <c r="M2334" s="156"/>
      <c r="T2334" s="157"/>
      <c r="AT2334" s="152" t="s">
        <v>193</v>
      </c>
      <c r="AU2334" s="152" t="s">
        <v>92</v>
      </c>
      <c r="AV2334" s="12" t="s">
        <v>92</v>
      </c>
      <c r="AW2334" s="12" t="s">
        <v>32</v>
      </c>
      <c r="AX2334" s="12" t="s">
        <v>76</v>
      </c>
      <c r="AY2334" s="152" t="s">
        <v>185</v>
      </c>
    </row>
    <row r="2335" spans="2:65" s="13" customFormat="1">
      <c r="B2335" s="168"/>
      <c r="D2335" s="151" t="s">
        <v>193</v>
      </c>
      <c r="E2335" s="169" t="s">
        <v>1</v>
      </c>
      <c r="F2335" s="170" t="s">
        <v>2249</v>
      </c>
      <c r="H2335" s="169" t="s">
        <v>1</v>
      </c>
      <c r="I2335" s="171"/>
      <c r="L2335" s="168"/>
      <c r="M2335" s="172"/>
      <c r="T2335" s="173"/>
      <c r="AT2335" s="169" t="s">
        <v>193</v>
      </c>
      <c r="AU2335" s="169" t="s">
        <v>92</v>
      </c>
      <c r="AV2335" s="13" t="s">
        <v>84</v>
      </c>
      <c r="AW2335" s="13" t="s">
        <v>32</v>
      </c>
      <c r="AX2335" s="13" t="s">
        <v>76</v>
      </c>
      <c r="AY2335" s="169" t="s">
        <v>185</v>
      </c>
    </row>
    <row r="2336" spans="2:65" s="12" customFormat="1">
      <c r="B2336" s="150"/>
      <c r="D2336" s="151" t="s">
        <v>193</v>
      </c>
      <c r="E2336" s="152" t="s">
        <v>1</v>
      </c>
      <c r="F2336" s="153" t="s">
        <v>550</v>
      </c>
      <c r="H2336" s="154">
        <v>55</v>
      </c>
      <c r="I2336" s="155"/>
      <c r="L2336" s="150"/>
      <c r="M2336" s="156"/>
      <c r="T2336" s="157"/>
      <c r="AT2336" s="152" t="s">
        <v>193</v>
      </c>
      <c r="AU2336" s="152" t="s">
        <v>92</v>
      </c>
      <c r="AV2336" s="12" t="s">
        <v>92</v>
      </c>
      <c r="AW2336" s="12" t="s">
        <v>32</v>
      </c>
      <c r="AX2336" s="12" t="s">
        <v>76</v>
      </c>
      <c r="AY2336" s="152" t="s">
        <v>185</v>
      </c>
    </row>
    <row r="2337" spans="2:65" s="13" customFormat="1">
      <c r="B2337" s="168"/>
      <c r="D2337" s="151" t="s">
        <v>193</v>
      </c>
      <c r="E2337" s="169" t="s">
        <v>1</v>
      </c>
      <c r="F2337" s="170" t="s">
        <v>624</v>
      </c>
      <c r="H2337" s="169" t="s">
        <v>1</v>
      </c>
      <c r="I2337" s="171"/>
      <c r="L2337" s="168"/>
      <c r="M2337" s="172"/>
      <c r="T2337" s="173"/>
      <c r="AT2337" s="169" t="s">
        <v>193</v>
      </c>
      <c r="AU2337" s="169" t="s">
        <v>92</v>
      </c>
      <c r="AV2337" s="13" t="s">
        <v>84</v>
      </c>
      <c r="AW2337" s="13" t="s">
        <v>32</v>
      </c>
      <c r="AX2337" s="13" t="s">
        <v>76</v>
      </c>
      <c r="AY2337" s="169" t="s">
        <v>185</v>
      </c>
    </row>
    <row r="2338" spans="2:65" s="12" customFormat="1">
      <c r="B2338" s="150"/>
      <c r="D2338" s="151" t="s">
        <v>193</v>
      </c>
      <c r="E2338" s="152" t="s">
        <v>1</v>
      </c>
      <c r="F2338" s="153" t="s">
        <v>625</v>
      </c>
      <c r="H2338" s="154">
        <v>9.9179999999999993</v>
      </c>
      <c r="I2338" s="155"/>
      <c r="L2338" s="150"/>
      <c r="M2338" s="156"/>
      <c r="T2338" s="157"/>
      <c r="AT2338" s="152" t="s">
        <v>193</v>
      </c>
      <c r="AU2338" s="152" t="s">
        <v>92</v>
      </c>
      <c r="AV2338" s="12" t="s">
        <v>92</v>
      </c>
      <c r="AW2338" s="12" t="s">
        <v>32</v>
      </c>
      <c r="AX2338" s="12" t="s">
        <v>76</v>
      </c>
      <c r="AY2338" s="152" t="s">
        <v>185</v>
      </c>
    </row>
    <row r="2339" spans="2:65" s="13" customFormat="1">
      <c r="B2339" s="168"/>
      <c r="D2339" s="151" t="s">
        <v>193</v>
      </c>
      <c r="E2339" s="169" t="s">
        <v>1</v>
      </c>
      <c r="F2339" s="170" t="s">
        <v>2273</v>
      </c>
      <c r="H2339" s="169" t="s">
        <v>1</v>
      </c>
      <c r="I2339" s="171"/>
      <c r="L2339" s="168"/>
      <c r="M2339" s="172"/>
      <c r="T2339" s="173"/>
      <c r="AT2339" s="169" t="s">
        <v>193</v>
      </c>
      <c r="AU2339" s="169" t="s">
        <v>92</v>
      </c>
      <c r="AV2339" s="13" t="s">
        <v>84</v>
      </c>
      <c r="AW2339" s="13" t="s">
        <v>32</v>
      </c>
      <c r="AX2339" s="13" t="s">
        <v>76</v>
      </c>
      <c r="AY2339" s="169" t="s">
        <v>185</v>
      </c>
    </row>
    <row r="2340" spans="2:65" s="12" customFormat="1">
      <c r="B2340" s="150"/>
      <c r="D2340" s="151" t="s">
        <v>193</v>
      </c>
      <c r="E2340" s="152" t="s">
        <v>1</v>
      </c>
      <c r="F2340" s="153" t="s">
        <v>2274</v>
      </c>
      <c r="H2340" s="154">
        <v>493.99799999999999</v>
      </c>
      <c r="I2340" s="155"/>
      <c r="L2340" s="150"/>
      <c r="M2340" s="156"/>
      <c r="T2340" s="157"/>
      <c r="AT2340" s="152" t="s">
        <v>193</v>
      </c>
      <c r="AU2340" s="152" t="s">
        <v>92</v>
      </c>
      <c r="AV2340" s="12" t="s">
        <v>92</v>
      </c>
      <c r="AW2340" s="12" t="s">
        <v>32</v>
      </c>
      <c r="AX2340" s="12" t="s">
        <v>76</v>
      </c>
      <c r="AY2340" s="152" t="s">
        <v>185</v>
      </c>
    </row>
    <row r="2341" spans="2:65" s="12" customFormat="1">
      <c r="B2341" s="150"/>
      <c r="D2341" s="151" t="s">
        <v>193</v>
      </c>
      <c r="E2341" s="152" t="s">
        <v>1</v>
      </c>
      <c r="F2341" s="153" t="s">
        <v>3599</v>
      </c>
      <c r="H2341" s="154">
        <v>8.1999999999999993</v>
      </c>
      <c r="I2341" s="155"/>
      <c r="L2341" s="150"/>
      <c r="M2341" s="156"/>
      <c r="T2341" s="157"/>
      <c r="AT2341" s="152" t="s">
        <v>193</v>
      </c>
      <c r="AU2341" s="152" t="s">
        <v>92</v>
      </c>
      <c r="AV2341" s="12" t="s">
        <v>92</v>
      </c>
      <c r="AW2341" s="12" t="s">
        <v>32</v>
      </c>
      <c r="AX2341" s="12" t="s">
        <v>76</v>
      </c>
      <c r="AY2341" s="152" t="s">
        <v>185</v>
      </c>
    </row>
    <row r="2342" spans="2:65" s="13" customFormat="1">
      <c r="B2342" s="168"/>
      <c r="D2342" s="151" t="s">
        <v>193</v>
      </c>
      <c r="E2342" s="169" t="s">
        <v>1</v>
      </c>
      <c r="F2342" s="170" t="s">
        <v>3600</v>
      </c>
      <c r="H2342" s="169" t="s">
        <v>1</v>
      </c>
      <c r="I2342" s="171"/>
      <c r="L2342" s="168"/>
      <c r="M2342" s="172"/>
      <c r="T2342" s="173"/>
      <c r="AT2342" s="169" t="s">
        <v>193</v>
      </c>
      <c r="AU2342" s="169" t="s">
        <v>92</v>
      </c>
      <c r="AV2342" s="13" t="s">
        <v>84</v>
      </c>
      <c r="AW2342" s="13" t="s">
        <v>32</v>
      </c>
      <c r="AX2342" s="13" t="s">
        <v>76</v>
      </c>
      <c r="AY2342" s="169" t="s">
        <v>185</v>
      </c>
    </row>
    <row r="2343" spans="2:65" s="12" customFormat="1">
      <c r="B2343" s="150"/>
      <c r="D2343" s="151" t="s">
        <v>193</v>
      </c>
      <c r="E2343" s="152" t="s">
        <v>1</v>
      </c>
      <c r="F2343" s="153" t="s">
        <v>3601</v>
      </c>
      <c r="H2343" s="154">
        <v>2542.12</v>
      </c>
      <c r="I2343" s="155"/>
      <c r="L2343" s="150"/>
      <c r="M2343" s="156"/>
      <c r="T2343" s="157"/>
      <c r="AT2343" s="152" t="s">
        <v>193</v>
      </c>
      <c r="AU2343" s="152" t="s">
        <v>92</v>
      </c>
      <c r="AV2343" s="12" t="s">
        <v>92</v>
      </c>
      <c r="AW2343" s="12" t="s">
        <v>32</v>
      </c>
      <c r="AX2343" s="12" t="s">
        <v>76</v>
      </c>
      <c r="AY2343" s="152" t="s">
        <v>185</v>
      </c>
    </row>
    <row r="2344" spans="2:65" s="13" customFormat="1">
      <c r="B2344" s="168"/>
      <c r="D2344" s="151" t="s">
        <v>193</v>
      </c>
      <c r="E2344" s="169" t="s">
        <v>1</v>
      </c>
      <c r="F2344" s="170" t="s">
        <v>3602</v>
      </c>
      <c r="H2344" s="169" t="s">
        <v>1</v>
      </c>
      <c r="I2344" s="171"/>
      <c r="L2344" s="168"/>
      <c r="M2344" s="172"/>
      <c r="T2344" s="173"/>
      <c r="AT2344" s="169" t="s">
        <v>193</v>
      </c>
      <c r="AU2344" s="169" t="s">
        <v>92</v>
      </c>
      <c r="AV2344" s="13" t="s">
        <v>84</v>
      </c>
      <c r="AW2344" s="13" t="s">
        <v>32</v>
      </c>
      <c r="AX2344" s="13" t="s">
        <v>76</v>
      </c>
      <c r="AY2344" s="169" t="s">
        <v>185</v>
      </c>
    </row>
    <row r="2345" spans="2:65" s="12" customFormat="1">
      <c r="B2345" s="150"/>
      <c r="D2345" s="151" t="s">
        <v>193</v>
      </c>
      <c r="E2345" s="152" t="s">
        <v>1</v>
      </c>
      <c r="F2345" s="153" t="s">
        <v>3603</v>
      </c>
      <c r="H2345" s="154">
        <v>2068.569</v>
      </c>
      <c r="I2345" s="155"/>
      <c r="L2345" s="150"/>
      <c r="M2345" s="156"/>
      <c r="T2345" s="157"/>
      <c r="AT2345" s="152" t="s">
        <v>193</v>
      </c>
      <c r="AU2345" s="152" t="s">
        <v>92</v>
      </c>
      <c r="AV2345" s="12" t="s">
        <v>92</v>
      </c>
      <c r="AW2345" s="12" t="s">
        <v>32</v>
      </c>
      <c r="AX2345" s="12" t="s">
        <v>76</v>
      </c>
      <c r="AY2345" s="152" t="s">
        <v>185</v>
      </c>
    </row>
    <row r="2346" spans="2:65" s="14" customFormat="1">
      <c r="B2346" s="174"/>
      <c r="D2346" s="151" t="s">
        <v>193</v>
      </c>
      <c r="E2346" s="175" t="s">
        <v>1</v>
      </c>
      <c r="F2346" s="176" t="s">
        <v>265</v>
      </c>
      <c r="H2346" s="177">
        <v>5826.0570000000007</v>
      </c>
      <c r="I2346" s="178"/>
      <c r="L2346" s="174"/>
      <c r="M2346" s="179"/>
      <c r="T2346" s="180"/>
      <c r="AT2346" s="175" t="s">
        <v>193</v>
      </c>
      <c r="AU2346" s="175" t="s">
        <v>92</v>
      </c>
      <c r="AV2346" s="14" t="s">
        <v>191</v>
      </c>
      <c r="AW2346" s="14" t="s">
        <v>32</v>
      </c>
      <c r="AX2346" s="14" t="s">
        <v>84</v>
      </c>
      <c r="AY2346" s="175" t="s">
        <v>185</v>
      </c>
    </row>
    <row r="2347" spans="2:65" s="1" customFormat="1" ht="37.9" customHeight="1">
      <c r="B2347" s="136"/>
      <c r="C2347" s="137" t="s">
        <v>3604</v>
      </c>
      <c r="D2347" s="137" t="s">
        <v>187</v>
      </c>
      <c r="E2347" s="138" t="s">
        <v>3605</v>
      </c>
      <c r="F2347" s="139" t="s">
        <v>3606</v>
      </c>
      <c r="G2347" s="140" t="s">
        <v>190</v>
      </c>
      <c r="H2347" s="141">
        <v>5823.0569999999998</v>
      </c>
      <c r="I2347" s="142"/>
      <c r="J2347" s="143">
        <f>ROUND(I2347*H2347,2)</f>
        <v>0</v>
      </c>
      <c r="K2347" s="139" t="s">
        <v>198</v>
      </c>
      <c r="L2347" s="32"/>
      <c r="M2347" s="144" t="s">
        <v>1</v>
      </c>
      <c r="N2347" s="145" t="s">
        <v>42</v>
      </c>
      <c r="P2347" s="146">
        <f>O2347*H2347</f>
        <v>0</v>
      </c>
      <c r="Q2347" s="146">
        <v>2.9E-4</v>
      </c>
      <c r="R2347" s="146">
        <f>Q2347*H2347</f>
        <v>1.68868653</v>
      </c>
      <c r="S2347" s="146">
        <v>0</v>
      </c>
      <c r="T2347" s="147">
        <f>S2347*H2347</f>
        <v>0</v>
      </c>
      <c r="AR2347" s="148" t="s">
        <v>289</v>
      </c>
      <c r="AT2347" s="148" t="s">
        <v>187</v>
      </c>
      <c r="AU2347" s="148" t="s">
        <v>92</v>
      </c>
      <c r="AY2347" s="17" t="s">
        <v>185</v>
      </c>
      <c r="BE2347" s="149">
        <f>IF(N2347="základní",J2347,0)</f>
        <v>0</v>
      </c>
      <c r="BF2347" s="149">
        <f>IF(N2347="snížená",J2347,0)</f>
        <v>0</v>
      </c>
      <c r="BG2347" s="149">
        <f>IF(N2347="zákl. přenesená",J2347,0)</f>
        <v>0</v>
      </c>
      <c r="BH2347" s="149">
        <f>IF(N2347="sníž. přenesená",J2347,0)</f>
        <v>0</v>
      </c>
      <c r="BI2347" s="149">
        <f>IF(N2347="nulová",J2347,0)</f>
        <v>0</v>
      </c>
      <c r="BJ2347" s="17" t="s">
        <v>92</v>
      </c>
      <c r="BK2347" s="149">
        <f>ROUND(I2347*H2347,2)</f>
        <v>0</v>
      </c>
      <c r="BL2347" s="17" t="s">
        <v>289</v>
      </c>
      <c r="BM2347" s="148" t="s">
        <v>3607</v>
      </c>
    </row>
    <row r="2348" spans="2:65" s="1" customFormat="1" ht="21.75" customHeight="1">
      <c r="B2348" s="136"/>
      <c r="C2348" s="137" t="s">
        <v>3608</v>
      </c>
      <c r="D2348" s="137" t="s">
        <v>187</v>
      </c>
      <c r="E2348" s="138" t="s">
        <v>3609</v>
      </c>
      <c r="F2348" s="139" t="s">
        <v>3610</v>
      </c>
      <c r="G2348" s="140" t="s">
        <v>190</v>
      </c>
      <c r="H2348" s="141">
        <v>840.93399999999997</v>
      </c>
      <c r="I2348" s="142"/>
      <c r="J2348" s="143">
        <f>ROUND(I2348*H2348,2)</f>
        <v>0</v>
      </c>
      <c r="K2348" s="139" t="s">
        <v>1</v>
      </c>
      <c r="L2348" s="32"/>
      <c r="M2348" s="144" t="s">
        <v>1</v>
      </c>
      <c r="N2348" s="145" t="s">
        <v>42</v>
      </c>
      <c r="P2348" s="146">
        <f>O2348*H2348</f>
        <v>0</v>
      </c>
      <c r="Q2348" s="146">
        <v>3.3E-4</v>
      </c>
      <c r="R2348" s="146">
        <f>Q2348*H2348</f>
        <v>0.27750821999999997</v>
      </c>
      <c r="S2348" s="146">
        <v>0</v>
      </c>
      <c r="T2348" s="147">
        <f>S2348*H2348</f>
        <v>0</v>
      </c>
      <c r="AR2348" s="148" t="s">
        <v>289</v>
      </c>
      <c r="AT2348" s="148" t="s">
        <v>187</v>
      </c>
      <c r="AU2348" s="148" t="s">
        <v>92</v>
      </c>
      <c r="AY2348" s="17" t="s">
        <v>185</v>
      </c>
      <c r="BE2348" s="149">
        <f>IF(N2348="základní",J2348,0)</f>
        <v>0</v>
      </c>
      <c r="BF2348" s="149">
        <f>IF(N2348="snížená",J2348,0)</f>
        <v>0</v>
      </c>
      <c r="BG2348" s="149">
        <f>IF(N2348="zákl. přenesená",J2348,0)</f>
        <v>0</v>
      </c>
      <c r="BH2348" s="149">
        <f>IF(N2348="sníž. přenesená",J2348,0)</f>
        <v>0</v>
      </c>
      <c r="BI2348" s="149">
        <f>IF(N2348="nulová",J2348,0)</f>
        <v>0</v>
      </c>
      <c r="BJ2348" s="17" t="s">
        <v>92</v>
      </c>
      <c r="BK2348" s="149">
        <f>ROUND(I2348*H2348,2)</f>
        <v>0</v>
      </c>
      <c r="BL2348" s="17" t="s">
        <v>289</v>
      </c>
      <c r="BM2348" s="148" t="s">
        <v>3611</v>
      </c>
    </row>
    <row r="2349" spans="2:65" s="13" customFormat="1">
      <c r="B2349" s="168"/>
      <c r="D2349" s="151" t="s">
        <v>193</v>
      </c>
      <c r="E2349" s="169" t="s">
        <v>1</v>
      </c>
      <c r="F2349" s="170" t="s">
        <v>3584</v>
      </c>
      <c r="H2349" s="169" t="s">
        <v>1</v>
      </c>
      <c r="I2349" s="171"/>
      <c r="L2349" s="168"/>
      <c r="M2349" s="172"/>
      <c r="T2349" s="173"/>
      <c r="AT2349" s="169" t="s">
        <v>193</v>
      </c>
      <c r="AU2349" s="169" t="s">
        <v>92</v>
      </c>
      <c r="AV2349" s="13" t="s">
        <v>84</v>
      </c>
      <c r="AW2349" s="13" t="s">
        <v>32</v>
      </c>
      <c r="AX2349" s="13" t="s">
        <v>76</v>
      </c>
      <c r="AY2349" s="169" t="s">
        <v>185</v>
      </c>
    </row>
    <row r="2350" spans="2:65" s="13" customFormat="1" ht="22.5">
      <c r="B2350" s="168"/>
      <c r="D2350" s="151" t="s">
        <v>193</v>
      </c>
      <c r="E2350" s="169" t="s">
        <v>1</v>
      </c>
      <c r="F2350" s="170" t="s">
        <v>3612</v>
      </c>
      <c r="H2350" s="169" t="s">
        <v>1</v>
      </c>
      <c r="I2350" s="171"/>
      <c r="L2350" s="168"/>
      <c r="M2350" s="172"/>
      <c r="T2350" s="173"/>
      <c r="AT2350" s="169" t="s">
        <v>193</v>
      </c>
      <c r="AU2350" s="169" t="s">
        <v>92</v>
      </c>
      <c r="AV2350" s="13" t="s">
        <v>84</v>
      </c>
      <c r="AW2350" s="13" t="s">
        <v>32</v>
      </c>
      <c r="AX2350" s="13" t="s">
        <v>76</v>
      </c>
      <c r="AY2350" s="169" t="s">
        <v>185</v>
      </c>
    </row>
    <row r="2351" spans="2:65" s="12" customFormat="1">
      <c r="B2351" s="150"/>
      <c r="D2351" s="151" t="s">
        <v>193</v>
      </c>
      <c r="E2351" s="152" t="s">
        <v>1</v>
      </c>
      <c r="F2351" s="153" t="s">
        <v>3613</v>
      </c>
      <c r="H2351" s="154">
        <v>882.33399999999995</v>
      </c>
      <c r="I2351" s="155"/>
      <c r="L2351" s="150"/>
      <c r="M2351" s="156"/>
      <c r="T2351" s="157"/>
      <c r="AT2351" s="152" t="s">
        <v>193</v>
      </c>
      <c r="AU2351" s="152" t="s">
        <v>92</v>
      </c>
      <c r="AV2351" s="12" t="s">
        <v>92</v>
      </c>
      <c r="AW2351" s="12" t="s">
        <v>32</v>
      </c>
      <c r="AX2351" s="12" t="s">
        <v>76</v>
      </c>
      <c r="AY2351" s="152" t="s">
        <v>185</v>
      </c>
    </row>
    <row r="2352" spans="2:65" s="12" customFormat="1">
      <c r="B2352" s="150"/>
      <c r="D2352" s="151" t="s">
        <v>193</v>
      </c>
      <c r="E2352" s="152" t="s">
        <v>1</v>
      </c>
      <c r="F2352" s="153" t="s">
        <v>3614</v>
      </c>
      <c r="H2352" s="154">
        <v>-41.4</v>
      </c>
      <c r="I2352" s="155"/>
      <c r="L2352" s="150"/>
      <c r="M2352" s="156"/>
      <c r="T2352" s="157"/>
      <c r="AT2352" s="152" t="s">
        <v>193</v>
      </c>
      <c r="AU2352" s="152" t="s">
        <v>92</v>
      </c>
      <c r="AV2352" s="12" t="s">
        <v>92</v>
      </c>
      <c r="AW2352" s="12" t="s">
        <v>32</v>
      </c>
      <c r="AX2352" s="12" t="s">
        <v>76</v>
      </c>
      <c r="AY2352" s="152" t="s">
        <v>185</v>
      </c>
    </row>
    <row r="2353" spans="2:65" s="14" customFormat="1">
      <c r="B2353" s="174"/>
      <c r="D2353" s="151" t="s">
        <v>193</v>
      </c>
      <c r="E2353" s="175" t="s">
        <v>1</v>
      </c>
      <c r="F2353" s="176" t="s">
        <v>265</v>
      </c>
      <c r="H2353" s="177">
        <v>840.93399999999997</v>
      </c>
      <c r="I2353" s="178"/>
      <c r="L2353" s="174"/>
      <c r="M2353" s="179"/>
      <c r="T2353" s="180"/>
      <c r="AT2353" s="175" t="s">
        <v>193</v>
      </c>
      <c r="AU2353" s="175" t="s">
        <v>92</v>
      </c>
      <c r="AV2353" s="14" t="s">
        <v>191</v>
      </c>
      <c r="AW2353" s="14" t="s">
        <v>32</v>
      </c>
      <c r="AX2353" s="14" t="s">
        <v>84</v>
      </c>
      <c r="AY2353" s="175" t="s">
        <v>185</v>
      </c>
    </row>
    <row r="2354" spans="2:65" s="1" customFormat="1" ht="24.2" customHeight="1">
      <c r="B2354" s="136"/>
      <c r="C2354" s="137" t="s">
        <v>3615</v>
      </c>
      <c r="D2354" s="137" t="s">
        <v>187</v>
      </c>
      <c r="E2354" s="138" t="s">
        <v>3616</v>
      </c>
      <c r="F2354" s="139" t="s">
        <v>3617</v>
      </c>
      <c r="G2354" s="140" t="s">
        <v>190</v>
      </c>
      <c r="H2354" s="141">
        <v>102.014</v>
      </c>
      <c r="I2354" s="142"/>
      <c r="J2354" s="143">
        <f>ROUND(I2354*H2354,2)</f>
        <v>0</v>
      </c>
      <c r="K2354" s="139" t="s">
        <v>1</v>
      </c>
      <c r="L2354" s="32"/>
      <c r="M2354" s="144" t="s">
        <v>1</v>
      </c>
      <c r="N2354" s="145" t="s">
        <v>42</v>
      </c>
      <c r="P2354" s="146">
        <f>O2354*H2354</f>
        <v>0</v>
      </c>
      <c r="Q2354" s="146">
        <v>3.3E-4</v>
      </c>
      <c r="R2354" s="146">
        <f>Q2354*H2354</f>
        <v>3.3664619999999999E-2</v>
      </c>
      <c r="S2354" s="146">
        <v>0</v>
      </c>
      <c r="T2354" s="147">
        <f>S2354*H2354</f>
        <v>0</v>
      </c>
      <c r="AR2354" s="148" t="s">
        <v>289</v>
      </c>
      <c r="AT2354" s="148" t="s">
        <v>187</v>
      </c>
      <c r="AU2354" s="148" t="s">
        <v>92</v>
      </c>
      <c r="AY2354" s="17" t="s">
        <v>185</v>
      </c>
      <c r="BE2354" s="149">
        <f>IF(N2354="základní",J2354,0)</f>
        <v>0</v>
      </c>
      <c r="BF2354" s="149">
        <f>IF(N2354="snížená",J2354,0)</f>
        <v>0</v>
      </c>
      <c r="BG2354" s="149">
        <f>IF(N2354="zákl. přenesená",J2354,0)</f>
        <v>0</v>
      </c>
      <c r="BH2354" s="149">
        <f>IF(N2354="sníž. přenesená",J2354,0)</f>
        <v>0</v>
      </c>
      <c r="BI2354" s="149">
        <f>IF(N2354="nulová",J2354,0)</f>
        <v>0</v>
      </c>
      <c r="BJ2354" s="17" t="s">
        <v>92</v>
      </c>
      <c r="BK2354" s="149">
        <f>ROUND(I2354*H2354,2)</f>
        <v>0</v>
      </c>
      <c r="BL2354" s="17" t="s">
        <v>289</v>
      </c>
      <c r="BM2354" s="148" t="s">
        <v>3618</v>
      </c>
    </row>
    <row r="2355" spans="2:65" s="13" customFormat="1">
      <c r="B2355" s="168"/>
      <c r="D2355" s="151" t="s">
        <v>193</v>
      </c>
      <c r="E2355" s="169" t="s">
        <v>1</v>
      </c>
      <c r="F2355" s="170" t="s">
        <v>3619</v>
      </c>
      <c r="H2355" s="169" t="s">
        <v>1</v>
      </c>
      <c r="I2355" s="171"/>
      <c r="L2355" s="168"/>
      <c r="M2355" s="172"/>
      <c r="T2355" s="173"/>
      <c r="AT2355" s="169" t="s">
        <v>193</v>
      </c>
      <c r="AU2355" s="169" t="s">
        <v>92</v>
      </c>
      <c r="AV2355" s="13" t="s">
        <v>84</v>
      </c>
      <c r="AW2355" s="13" t="s">
        <v>32</v>
      </c>
      <c r="AX2355" s="13" t="s">
        <v>76</v>
      </c>
      <c r="AY2355" s="169" t="s">
        <v>185</v>
      </c>
    </row>
    <row r="2356" spans="2:65" s="13" customFormat="1" ht="22.5">
      <c r="B2356" s="168"/>
      <c r="D2356" s="151" t="s">
        <v>193</v>
      </c>
      <c r="E2356" s="169" t="s">
        <v>1</v>
      </c>
      <c r="F2356" s="170" t="s">
        <v>3620</v>
      </c>
      <c r="H2356" s="169" t="s">
        <v>1</v>
      </c>
      <c r="I2356" s="171"/>
      <c r="L2356" s="168"/>
      <c r="M2356" s="172"/>
      <c r="T2356" s="173"/>
      <c r="AT2356" s="169" t="s">
        <v>193</v>
      </c>
      <c r="AU2356" s="169" t="s">
        <v>92</v>
      </c>
      <c r="AV2356" s="13" t="s">
        <v>84</v>
      </c>
      <c r="AW2356" s="13" t="s">
        <v>32</v>
      </c>
      <c r="AX2356" s="13" t="s">
        <v>76</v>
      </c>
      <c r="AY2356" s="169" t="s">
        <v>185</v>
      </c>
    </row>
    <row r="2357" spans="2:65" s="13" customFormat="1" ht="22.5">
      <c r="B2357" s="168"/>
      <c r="D2357" s="151" t="s">
        <v>193</v>
      </c>
      <c r="E2357" s="169" t="s">
        <v>1</v>
      </c>
      <c r="F2357" s="170" t="s">
        <v>3621</v>
      </c>
      <c r="H2357" s="169" t="s">
        <v>1</v>
      </c>
      <c r="I2357" s="171"/>
      <c r="L2357" s="168"/>
      <c r="M2357" s="172"/>
      <c r="T2357" s="173"/>
      <c r="AT2357" s="169" t="s">
        <v>193</v>
      </c>
      <c r="AU2357" s="169" t="s">
        <v>92</v>
      </c>
      <c r="AV2357" s="13" t="s">
        <v>84</v>
      </c>
      <c r="AW2357" s="13" t="s">
        <v>32</v>
      </c>
      <c r="AX2357" s="13" t="s">
        <v>76</v>
      </c>
      <c r="AY2357" s="169" t="s">
        <v>185</v>
      </c>
    </row>
    <row r="2358" spans="2:65" s="13" customFormat="1">
      <c r="B2358" s="168"/>
      <c r="D2358" s="151" t="s">
        <v>193</v>
      </c>
      <c r="E2358" s="169" t="s">
        <v>1</v>
      </c>
      <c r="F2358" s="170" t="s">
        <v>3622</v>
      </c>
      <c r="H2358" s="169" t="s">
        <v>1</v>
      </c>
      <c r="I2358" s="171"/>
      <c r="L2358" s="168"/>
      <c r="M2358" s="172"/>
      <c r="T2358" s="173"/>
      <c r="AT2358" s="169" t="s">
        <v>193</v>
      </c>
      <c r="AU2358" s="169" t="s">
        <v>92</v>
      </c>
      <c r="AV2358" s="13" t="s">
        <v>84</v>
      </c>
      <c r="AW2358" s="13" t="s">
        <v>32</v>
      </c>
      <c r="AX2358" s="13" t="s">
        <v>76</v>
      </c>
      <c r="AY2358" s="169" t="s">
        <v>185</v>
      </c>
    </row>
    <row r="2359" spans="2:65" s="12" customFormat="1">
      <c r="B2359" s="150"/>
      <c r="D2359" s="151" t="s">
        <v>193</v>
      </c>
      <c r="E2359" s="152" t="s">
        <v>1</v>
      </c>
      <c r="F2359" s="153" t="s">
        <v>3623</v>
      </c>
      <c r="H2359" s="154">
        <v>8.1519999999999992</v>
      </c>
      <c r="I2359" s="155"/>
      <c r="L2359" s="150"/>
      <c r="M2359" s="156"/>
      <c r="T2359" s="157"/>
      <c r="AT2359" s="152" t="s">
        <v>193</v>
      </c>
      <c r="AU2359" s="152" t="s">
        <v>92</v>
      </c>
      <c r="AV2359" s="12" t="s">
        <v>92</v>
      </c>
      <c r="AW2359" s="12" t="s">
        <v>32</v>
      </c>
      <c r="AX2359" s="12" t="s">
        <v>76</v>
      </c>
      <c r="AY2359" s="152" t="s">
        <v>185</v>
      </c>
    </row>
    <row r="2360" spans="2:65" s="12" customFormat="1">
      <c r="B2360" s="150"/>
      <c r="D2360" s="151" t="s">
        <v>193</v>
      </c>
      <c r="E2360" s="152" t="s">
        <v>1</v>
      </c>
      <c r="F2360" s="153" t="s">
        <v>3624</v>
      </c>
      <c r="H2360" s="154">
        <v>12.016999999999999</v>
      </c>
      <c r="I2360" s="155"/>
      <c r="L2360" s="150"/>
      <c r="M2360" s="156"/>
      <c r="T2360" s="157"/>
      <c r="AT2360" s="152" t="s">
        <v>193</v>
      </c>
      <c r="AU2360" s="152" t="s">
        <v>92</v>
      </c>
      <c r="AV2360" s="12" t="s">
        <v>92</v>
      </c>
      <c r="AW2360" s="12" t="s">
        <v>32</v>
      </c>
      <c r="AX2360" s="12" t="s">
        <v>76</v>
      </c>
      <c r="AY2360" s="152" t="s">
        <v>185</v>
      </c>
    </row>
    <row r="2361" spans="2:65" s="12" customFormat="1">
      <c r="B2361" s="150"/>
      <c r="D2361" s="151" t="s">
        <v>193</v>
      </c>
      <c r="E2361" s="152" t="s">
        <v>1</v>
      </c>
      <c r="F2361" s="153" t="s">
        <v>3625</v>
      </c>
      <c r="H2361" s="154">
        <v>14.13</v>
      </c>
      <c r="I2361" s="155"/>
      <c r="L2361" s="150"/>
      <c r="M2361" s="156"/>
      <c r="T2361" s="157"/>
      <c r="AT2361" s="152" t="s">
        <v>193</v>
      </c>
      <c r="AU2361" s="152" t="s">
        <v>92</v>
      </c>
      <c r="AV2361" s="12" t="s">
        <v>92</v>
      </c>
      <c r="AW2361" s="12" t="s">
        <v>32</v>
      </c>
      <c r="AX2361" s="12" t="s">
        <v>76</v>
      </c>
      <c r="AY2361" s="152" t="s">
        <v>185</v>
      </c>
    </row>
    <row r="2362" spans="2:65" s="12" customFormat="1">
      <c r="B2362" s="150"/>
      <c r="D2362" s="151" t="s">
        <v>193</v>
      </c>
      <c r="E2362" s="152" t="s">
        <v>1</v>
      </c>
      <c r="F2362" s="153" t="s">
        <v>3626</v>
      </c>
      <c r="H2362" s="154">
        <v>17.986999999999998</v>
      </c>
      <c r="I2362" s="155"/>
      <c r="L2362" s="150"/>
      <c r="M2362" s="156"/>
      <c r="T2362" s="157"/>
      <c r="AT2362" s="152" t="s">
        <v>193</v>
      </c>
      <c r="AU2362" s="152" t="s">
        <v>92</v>
      </c>
      <c r="AV2362" s="12" t="s">
        <v>92</v>
      </c>
      <c r="AW2362" s="12" t="s">
        <v>32</v>
      </c>
      <c r="AX2362" s="12" t="s">
        <v>76</v>
      </c>
      <c r="AY2362" s="152" t="s">
        <v>185</v>
      </c>
    </row>
    <row r="2363" spans="2:65" s="12" customFormat="1">
      <c r="B2363" s="150"/>
      <c r="D2363" s="151" t="s">
        <v>193</v>
      </c>
      <c r="E2363" s="152" t="s">
        <v>1</v>
      </c>
      <c r="F2363" s="153" t="s">
        <v>3627</v>
      </c>
      <c r="H2363" s="154">
        <v>5.5369999999999999</v>
      </c>
      <c r="I2363" s="155"/>
      <c r="L2363" s="150"/>
      <c r="M2363" s="156"/>
      <c r="T2363" s="157"/>
      <c r="AT2363" s="152" t="s">
        <v>193</v>
      </c>
      <c r="AU2363" s="152" t="s">
        <v>92</v>
      </c>
      <c r="AV2363" s="12" t="s">
        <v>92</v>
      </c>
      <c r="AW2363" s="12" t="s">
        <v>32</v>
      </c>
      <c r="AX2363" s="12" t="s">
        <v>76</v>
      </c>
      <c r="AY2363" s="152" t="s">
        <v>185</v>
      </c>
    </row>
    <row r="2364" spans="2:65" s="12" customFormat="1">
      <c r="B2364" s="150"/>
      <c r="D2364" s="151" t="s">
        <v>193</v>
      </c>
      <c r="E2364" s="152" t="s">
        <v>1</v>
      </c>
      <c r="F2364" s="153" t="s">
        <v>3628</v>
      </c>
      <c r="H2364" s="154">
        <v>36.185000000000002</v>
      </c>
      <c r="I2364" s="155"/>
      <c r="L2364" s="150"/>
      <c r="M2364" s="156"/>
      <c r="T2364" s="157"/>
      <c r="AT2364" s="152" t="s">
        <v>193</v>
      </c>
      <c r="AU2364" s="152" t="s">
        <v>92</v>
      </c>
      <c r="AV2364" s="12" t="s">
        <v>92</v>
      </c>
      <c r="AW2364" s="12" t="s">
        <v>32</v>
      </c>
      <c r="AX2364" s="12" t="s">
        <v>76</v>
      </c>
      <c r="AY2364" s="152" t="s">
        <v>185</v>
      </c>
    </row>
    <row r="2365" spans="2:65" s="12" customFormat="1">
      <c r="B2365" s="150"/>
      <c r="D2365" s="151" t="s">
        <v>193</v>
      </c>
      <c r="E2365" s="152" t="s">
        <v>1</v>
      </c>
      <c r="F2365" s="153" t="s">
        <v>3629</v>
      </c>
      <c r="H2365" s="154">
        <v>1.62</v>
      </c>
      <c r="I2365" s="155"/>
      <c r="L2365" s="150"/>
      <c r="M2365" s="156"/>
      <c r="T2365" s="157"/>
      <c r="AT2365" s="152" t="s">
        <v>193</v>
      </c>
      <c r="AU2365" s="152" t="s">
        <v>92</v>
      </c>
      <c r="AV2365" s="12" t="s">
        <v>92</v>
      </c>
      <c r="AW2365" s="12" t="s">
        <v>32</v>
      </c>
      <c r="AX2365" s="12" t="s">
        <v>76</v>
      </c>
      <c r="AY2365" s="152" t="s">
        <v>185</v>
      </c>
    </row>
    <row r="2366" spans="2:65" s="12" customFormat="1">
      <c r="B2366" s="150"/>
      <c r="D2366" s="151" t="s">
        <v>193</v>
      </c>
      <c r="E2366" s="152" t="s">
        <v>1</v>
      </c>
      <c r="F2366" s="153" t="s">
        <v>3630</v>
      </c>
      <c r="H2366" s="154">
        <v>6.3860000000000001</v>
      </c>
      <c r="I2366" s="155"/>
      <c r="L2366" s="150"/>
      <c r="M2366" s="156"/>
      <c r="T2366" s="157"/>
      <c r="AT2366" s="152" t="s">
        <v>193</v>
      </c>
      <c r="AU2366" s="152" t="s">
        <v>92</v>
      </c>
      <c r="AV2366" s="12" t="s">
        <v>92</v>
      </c>
      <c r="AW2366" s="12" t="s">
        <v>32</v>
      </c>
      <c r="AX2366" s="12" t="s">
        <v>76</v>
      </c>
      <c r="AY2366" s="152" t="s">
        <v>185</v>
      </c>
    </row>
    <row r="2367" spans="2:65" s="14" customFormat="1">
      <c r="B2367" s="174"/>
      <c r="D2367" s="151" t="s">
        <v>193</v>
      </c>
      <c r="E2367" s="175" t="s">
        <v>1</v>
      </c>
      <c r="F2367" s="176" t="s">
        <v>265</v>
      </c>
      <c r="H2367" s="177">
        <v>102.01400000000001</v>
      </c>
      <c r="I2367" s="178"/>
      <c r="L2367" s="174"/>
      <c r="M2367" s="179"/>
      <c r="T2367" s="180"/>
      <c r="AT2367" s="175" t="s">
        <v>193</v>
      </c>
      <c r="AU2367" s="175" t="s">
        <v>92</v>
      </c>
      <c r="AV2367" s="14" t="s">
        <v>191</v>
      </c>
      <c r="AW2367" s="14" t="s">
        <v>32</v>
      </c>
      <c r="AX2367" s="14" t="s">
        <v>84</v>
      </c>
      <c r="AY2367" s="175" t="s">
        <v>185</v>
      </c>
    </row>
    <row r="2368" spans="2:65" s="1" customFormat="1" ht="21.75" customHeight="1">
      <c r="B2368" s="136"/>
      <c r="C2368" s="137" t="s">
        <v>3631</v>
      </c>
      <c r="D2368" s="137" t="s">
        <v>187</v>
      </c>
      <c r="E2368" s="138" t="s">
        <v>3632</v>
      </c>
      <c r="F2368" s="139" t="s">
        <v>3633</v>
      </c>
      <c r="G2368" s="140" t="s">
        <v>190</v>
      </c>
      <c r="H2368" s="141">
        <v>3.996</v>
      </c>
      <c r="I2368" s="142"/>
      <c r="J2368" s="143">
        <f>ROUND(I2368*H2368,2)</f>
        <v>0</v>
      </c>
      <c r="K2368" s="139" t="s">
        <v>1</v>
      </c>
      <c r="L2368" s="32"/>
      <c r="M2368" s="144" t="s">
        <v>1</v>
      </c>
      <c r="N2368" s="145" t="s">
        <v>42</v>
      </c>
      <c r="P2368" s="146">
        <f>O2368*H2368</f>
        <v>0</v>
      </c>
      <c r="Q2368" s="146">
        <v>3.3E-4</v>
      </c>
      <c r="R2368" s="146">
        <f>Q2368*H2368</f>
        <v>1.31868E-3</v>
      </c>
      <c r="S2368" s="146">
        <v>0</v>
      </c>
      <c r="T2368" s="147">
        <f>S2368*H2368</f>
        <v>0</v>
      </c>
      <c r="AR2368" s="148" t="s">
        <v>289</v>
      </c>
      <c r="AT2368" s="148" t="s">
        <v>187</v>
      </c>
      <c r="AU2368" s="148" t="s">
        <v>92</v>
      </c>
      <c r="AY2368" s="17" t="s">
        <v>185</v>
      </c>
      <c r="BE2368" s="149">
        <f>IF(N2368="základní",J2368,0)</f>
        <v>0</v>
      </c>
      <c r="BF2368" s="149">
        <f>IF(N2368="snížená",J2368,0)</f>
        <v>0</v>
      </c>
      <c r="BG2368" s="149">
        <f>IF(N2368="zákl. přenesená",J2368,0)</f>
        <v>0</v>
      </c>
      <c r="BH2368" s="149">
        <f>IF(N2368="sníž. přenesená",J2368,0)</f>
        <v>0</v>
      </c>
      <c r="BI2368" s="149">
        <f>IF(N2368="nulová",J2368,0)</f>
        <v>0</v>
      </c>
      <c r="BJ2368" s="17" t="s">
        <v>92</v>
      </c>
      <c r="BK2368" s="149">
        <f>ROUND(I2368*H2368,2)</f>
        <v>0</v>
      </c>
      <c r="BL2368" s="17" t="s">
        <v>289</v>
      </c>
      <c r="BM2368" s="148" t="s">
        <v>3634</v>
      </c>
    </row>
    <row r="2369" spans="2:65" s="13" customFormat="1">
      <c r="B2369" s="168"/>
      <c r="D2369" s="151" t="s">
        <v>193</v>
      </c>
      <c r="E2369" s="169" t="s">
        <v>1</v>
      </c>
      <c r="F2369" s="170" t="s">
        <v>3590</v>
      </c>
      <c r="H2369" s="169" t="s">
        <v>1</v>
      </c>
      <c r="I2369" s="171"/>
      <c r="L2369" s="168"/>
      <c r="M2369" s="172"/>
      <c r="T2369" s="173"/>
      <c r="AT2369" s="169" t="s">
        <v>193</v>
      </c>
      <c r="AU2369" s="169" t="s">
        <v>92</v>
      </c>
      <c r="AV2369" s="13" t="s">
        <v>84</v>
      </c>
      <c r="AW2369" s="13" t="s">
        <v>32</v>
      </c>
      <c r="AX2369" s="13" t="s">
        <v>76</v>
      </c>
      <c r="AY2369" s="169" t="s">
        <v>185</v>
      </c>
    </row>
    <row r="2370" spans="2:65" s="13" customFormat="1" ht="22.5">
      <c r="B2370" s="168"/>
      <c r="D2370" s="151" t="s">
        <v>193</v>
      </c>
      <c r="E2370" s="169" t="s">
        <v>1</v>
      </c>
      <c r="F2370" s="170" t="s">
        <v>3612</v>
      </c>
      <c r="H2370" s="169" t="s">
        <v>1</v>
      </c>
      <c r="I2370" s="171"/>
      <c r="L2370" s="168"/>
      <c r="M2370" s="172"/>
      <c r="T2370" s="173"/>
      <c r="AT2370" s="169" t="s">
        <v>193</v>
      </c>
      <c r="AU2370" s="169" t="s">
        <v>92</v>
      </c>
      <c r="AV2370" s="13" t="s">
        <v>84</v>
      </c>
      <c r="AW2370" s="13" t="s">
        <v>32</v>
      </c>
      <c r="AX2370" s="13" t="s">
        <v>76</v>
      </c>
      <c r="AY2370" s="169" t="s">
        <v>185</v>
      </c>
    </row>
    <row r="2371" spans="2:65" s="13" customFormat="1" ht="22.5">
      <c r="B2371" s="168"/>
      <c r="D2371" s="151" t="s">
        <v>193</v>
      </c>
      <c r="E2371" s="169" t="s">
        <v>1</v>
      </c>
      <c r="F2371" s="170" t="s">
        <v>3635</v>
      </c>
      <c r="H2371" s="169" t="s">
        <v>1</v>
      </c>
      <c r="I2371" s="171"/>
      <c r="L2371" s="168"/>
      <c r="M2371" s="172"/>
      <c r="T2371" s="173"/>
      <c r="AT2371" s="169" t="s">
        <v>193</v>
      </c>
      <c r="AU2371" s="169" t="s">
        <v>92</v>
      </c>
      <c r="AV2371" s="13" t="s">
        <v>84</v>
      </c>
      <c r="AW2371" s="13" t="s">
        <v>32</v>
      </c>
      <c r="AX2371" s="13" t="s">
        <v>76</v>
      </c>
      <c r="AY2371" s="169" t="s">
        <v>185</v>
      </c>
    </row>
    <row r="2372" spans="2:65" s="12" customFormat="1">
      <c r="B2372" s="150"/>
      <c r="D2372" s="151" t="s">
        <v>193</v>
      </c>
      <c r="E2372" s="152" t="s">
        <v>1</v>
      </c>
      <c r="F2372" s="153" t="s">
        <v>3636</v>
      </c>
      <c r="H2372" s="154">
        <v>3.996</v>
      </c>
      <c r="I2372" s="155"/>
      <c r="L2372" s="150"/>
      <c r="M2372" s="156"/>
      <c r="T2372" s="157"/>
      <c r="AT2372" s="152" t="s">
        <v>193</v>
      </c>
      <c r="AU2372" s="152" t="s">
        <v>92</v>
      </c>
      <c r="AV2372" s="12" t="s">
        <v>92</v>
      </c>
      <c r="AW2372" s="12" t="s">
        <v>32</v>
      </c>
      <c r="AX2372" s="12" t="s">
        <v>76</v>
      </c>
      <c r="AY2372" s="152" t="s">
        <v>185</v>
      </c>
    </row>
    <row r="2373" spans="2:65" s="14" customFormat="1">
      <c r="B2373" s="174"/>
      <c r="D2373" s="151" t="s">
        <v>193</v>
      </c>
      <c r="E2373" s="175" t="s">
        <v>1</v>
      </c>
      <c r="F2373" s="176" t="s">
        <v>265</v>
      </c>
      <c r="H2373" s="177">
        <v>3.996</v>
      </c>
      <c r="I2373" s="178"/>
      <c r="L2373" s="174"/>
      <c r="M2373" s="179"/>
      <c r="T2373" s="180"/>
      <c r="AT2373" s="175" t="s">
        <v>193</v>
      </c>
      <c r="AU2373" s="175" t="s">
        <v>92</v>
      </c>
      <c r="AV2373" s="14" t="s">
        <v>191</v>
      </c>
      <c r="AW2373" s="14" t="s">
        <v>32</v>
      </c>
      <c r="AX2373" s="14" t="s">
        <v>84</v>
      </c>
      <c r="AY2373" s="175" t="s">
        <v>185</v>
      </c>
    </row>
    <row r="2374" spans="2:65" s="1" customFormat="1" ht="16.5" customHeight="1">
      <c r="B2374" s="136"/>
      <c r="C2374" s="137" t="s">
        <v>3637</v>
      </c>
      <c r="D2374" s="137" t="s">
        <v>187</v>
      </c>
      <c r="E2374" s="138" t="s">
        <v>3638</v>
      </c>
      <c r="F2374" s="139" t="s">
        <v>3639</v>
      </c>
      <c r="G2374" s="140" t="s">
        <v>190</v>
      </c>
      <c r="H2374" s="141">
        <v>295.39999999999998</v>
      </c>
      <c r="I2374" s="142"/>
      <c r="J2374" s="143">
        <f>ROUND(I2374*H2374,2)</f>
        <v>0</v>
      </c>
      <c r="K2374" s="139" t="s">
        <v>1</v>
      </c>
      <c r="L2374" s="32"/>
      <c r="M2374" s="144" t="s">
        <v>1</v>
      </c>
      <c r="N2374" s="145" t="s">
        <v>42</v>
      </c>
      <c r="P2374" s="146">
        <f>O2374*H2374</f>
        <v>0</v>
      </c>
      <c r="Q2374" s="146">
        <v>3.3E-4</v>
      </c>
      <c r="R2374" s="146">
        <f>Q2374*H2374</f>
        <v>9.7481999999999985E-2</v>
      </c>
      <c r="S2374" s="146">
        <v>0</v>
      </c>
      <c r="T2374" s="147">
        <f>S2374*H2374</f>
        <v>0</v>
      </c>
      <c r="AR2374" s="148" t="s">
        <v>289</v>
      </c>
      <c r="AT2374" s="148" t="s">
        <v>187</v>
      </c>
      <c r="AU2374" s="148" t="s">
        <v>92</v>
      </c>
      <c r="AY2374" s="17" t="s">
        <v>185</v>
      </c>
      <c r="BE2374" s="149">
        <f>IF(N2374="základní",J2374,0)</f>
        <v>0</v>
      </c>
      <c r="BF2374" s="149">
        <f>IF(N2374="snížená",J2374,0)</f>
        <v>0</v>
      </c>
      <c r="BG2374" s="149">
        <f>IF(N2374="zákl. přenesená",J2374,0)</f>
        <v>0</v>
      </c>
      <c r="BH2374" s="149">
        <f>IF(N2374="sníž. přenesená",J2374,0)</f>
        <v>0</v>
      </c>
      <c r="BI2374" s="149">
        <f>IF(N2374="nulová",J2374,0)</f>
        <v>0</v>
      </c>
      <c r="BJ2374" s="17" t="s">
        <v>92</v>
      </c>
      <c r="BK2374" s="149">
        <f>ROUND(I2374*H2374,2)</f>
        <v>0</v>
      </c>
      <c r="BL2374" s="17" t="s">
        <v>289</v>
      </c>
      <c r="BM2374" s="148" t="s">
        <v>3640</v>
      </c>
    </row>
    <row r="2375" spans="2:65" s="13" customFormat="1">
      <c r="B2375" s="168"/>
      <c r="D2375" s="151" t="s">
        <v>193</v>
      </c>
      <c r="E2375" s="169" t="s">
        <v>1</v>
      </c>
      <c r="F2375" s="170" t="s">
        <v>634</v>
      </c>
      <c r="H2375" s="169" t="s">
        <v>1</v>
      </c>
      <c r="I2375" s="171"/>
      <c r="L2375" s="168"/>
      <c r="M2375" s="172"/>
      <c r="T2375" s="173"/>
      <c r="AT2375" s="169" t="s">
        <v>193</v>
      </c>
      <c r="AU2375" s="169" t="s">
        <v>92</v>
      </c>
      <c r="AV2375" s="13" t="s">
        <v>84</v>
      </c>
      <c r="AW2375" s="13" t="s">
        <v>32</v>
      </c>
      <c r="AX2375" s="13" t="s">
        <v>76</v>
      </c>
      <c r="AY2375" s="169" t="s">
        <v>185</v>
      </c>
    </row>
    <row r="2376" spans="2:65" s="13" customFormat="1" ht="22.5">
      <c r="B2376" s="168"/>
      <c r="D2376" s="151" t="s">
        <v>193</v>
      </c>
      <c r="E2376" s="169" t="s">
        <v>1</v>
      </c>
      <c r="F2376" s="170" t="s">
        <v>3641</v>
      </c>
      <c r="H2376" s="169" t="s">
        <v>1</v>
      </c>
      <c r="I2376" s="171"/>
      <c r="L2376" s="168"/>
      <c r="M2376" s="172"/>
      <c r="T2376" s="173"/>
      <c r="AT2376" s="169" t="s">
        <v>193</v>
      </c>
      <c r="AU2376" s="169" t="s">
        <v>92</v>
      </c>
      <c r="AV2376" s="13" t="s">
        <v>84</v>
      </c>
      <c r="AW2376" s="13" t="s">
        <v>32</v>
      </c>
      <c r="AX2376" s="13" t="s">
        <v>76</v>
      </c>
      <c r="AY2376" s="169" t="s">
        <v>185</v>
      </c>
    </row>
    <row r="2377" spans="2:65" s="13" customFormat="1" ht="22.5">
      <c r="B2377" s="168"/>
      <c r="D2377" s="151" t="s">
        <v>193</v>
      </c>
      <c r="E2377" s="169" t="s">
        <v>1</v>
      </c>
      <c r="F2377" s="170" t="s">
        <v>3635</v>
      </c>
      <c r="H2377" s="169" t="s">
        <v>1</v>
      </c>
      <c r="I2377" s="171"/>
      <c r="L2377" s="168"/>
      <c r="M2377" s="172"/>
      <c r="T2377" s="173"/>
      <c r="AT2377" s="169" t="s">
        <v>193</v>
      </c>
      <c r="AU2377" s="169" t="s">
        <v>92</v>
      </c>
      <c r="AV2377" s="13" t="s">
        <v>84</v>
      </c>
      <c r="AW2377" s="13" t="s">
        <v>32</v>
      </c>
      <c r="AX2377" s="13" t="s">
        <v>76</v>
      </c>
      <c r="AY2377" s="169" t="s">
        <v>185</v>
      </c>
    </row>
    <row r="2378" spans="2:65" s="12" customFormat="1">
      <c r="B2378" s="150"/>
      <c r="D2378" s="151" t="s">
        <v>193</v>
      </c>
      <c r="E2378" s="152" t="s">
        <v>1</v>
      </c>
      <c r="F2378" s="153" t="s">
        <v>644</v>
      </c>
      <c r="H2378" s="154">
        <v>15.6</v>
      </c>
      <c r="I2378" s="155"/>
      <c r="L2378" s="150"/>
      <c r="M2378" s="156"/>
      <c r="T2378" s="157"/>
      <c r="AT2378" s="152" t="s">
        <v>193</v>
      </c>
      <c r="AU2378" s="152" t="s">
        <v>92</v>
      </c>
      <c r="AV2378" s="12" t="s">
        <v>92</v>
      </c>
      <c r="AW2378" s="12" t="s">
        <v>32</v>
      </c>
      <c r="AX2378" s="12" t="s">
        <v>76</v>
      </c>
      <c r="AY2378" s="152" t="s">
        <v>185</v>
      </c>
    </row>
    <row r="2379" spans="2:65" s="13" customFormat="1">
      <c r="B2379" s="168"/>
      <c r="D2379" s="151" t="s">
        <v>193</v>
      </c>
      <c r="E2379" s="169" t="s">
        <v>1</v>
      </c>
      <c r="F2379" s="170" t="s">
        <v>638</v>
      </c>
      <c r="H2379" s="169" t="s">
        <v>1</v>
      </c>
      <c r="I2379" s="171"/>
      <c r="L2379" s="168"/>
      <c r="M2379" s="172"/>
      <c r="T2379" s="173"/>
      <c r="AT2379" s="169" t="s">
        <v>193</v>
      </c>
      <c r="AU2379" s="169" t="s">
        <v>92</v>
      </c>
      <c r="AV2379" s="13" t="s">
        <v>84</v>
      </c>
      <c r="AW2379" s="13" t="s">
        <v>32</v>
      </c>
      <c r="AX2379" s="13" t="s">
        <v>76</v>
      </c>
      <c r="AY2379" s="169" t="s">
        <v>185</v>
      </c>
    </row>
    <row r="2380" spans="2:65" s="12" customFormat="1">
      <c r="B2380" s="150"/>
      <c r="D2380" s="151" t="s">
        <v>193</v>
      </c>
      <c r="E2380" s="152" t="s">
        <v>1</v>
      </c>
      <c r="F2380" s="153" t="s">
        <v>3588</v>
      </c>
      <c r="H2380" s="154">
        <v>279.8</v>
      </c>
      <c r="I2380" s="155"/>
      <c r="L2380" s="150"/>
      <c r="M2380" s="156"/>
      <c r="T2380" s="157"/>
      <c r="AT2380" s="152" t="s">
        <v>193</v>
      </c>
      <c r="AU2380" s="152" t="s">
        <v>92</v>
      </c>
      <c r="AV2380" s="12" t="s">
        <v>92</v>
      </c>
      <c r="AW2380" s="12" t="s">
        <v>32</v>
      </c>
      <c r="AX2380" s="12" t="s">
        <v>76</v>
      </c>
      <c r="AY2380" s="152" t="s">
        <v>185</v>
      </c>
    </row>
    <row r="2381" spans="2:65" s="14" customFormat="1">
      <c r="B2381" s="174"/>
      <c r="D2381" s="151" t="s">
        <v>193</v>
      </c>
      <c r="E2381" s="175" t="s">
        <v>1</v>
      </c>
      <c r="F2381" s="176" t="s">
        <v>265</v>
      </c>
      <c r="H2381" s="177">
        <v>295.40000000000003</v>
      </c>
      <c r="I2381" s="178"/>
      <c r="L2381" s="174"/>
      <c r="M2381" s="179"/>
      <c r="T2381" s="180"/>
      <c r="AT2381" s="175" t="s">
        <v>193</v>
      </c>
      <c r="AU2381" s="175" t="s">
        <v>92</v>
      </c>
      <c r="AV2381" s="14" t="s">
        <v>191</v>
      </c>
      <c r="AW2381" s="14" t="s">
        <v>32</v>
      </c>
      <c r="AX2381" s="14" t="s">
        <v>84</v>
      </c>
      <c r="AY2381" s="175" t="s">
        <v>185</v>
      </c>
    </row>
    <row r="2382" spans="2:65" s="1" customFormat="1" ht="16.5" customHeight="1">
      <c r="B2382" s="136"/>
      <c r="C2382" s="137" t="s">
        <v>3642</v>
      </c>
      <c r="D2382" s="137" t="s">
        <v>187</v>
      </c>
      <c r="E2382" s="138" t="s">
        <v>3643</v>
      </c>
      <c r="F2382" s="139" t="s">
        <v>3644</v>
      </c>
      <c r="G2382" s="140" t="s">
        <v>190</v>
      </c>
      <c r="H2382" s="141">
        <v>75.468000000000004</v>
      </c>
      <c r="I2382" s="142"/>
      <c r="J2382" s="143">
        <f>ROUND(I2382*H2382,2)</f>
        <v>0</v>
      </c>
      <c r="K2382" s="139" t="s">
        <v>1</v>
      </c>
      <c r="L2382" s="32"/>
      <c r="M2382" s="144" t="s">
        <v>1</v>
      </c>
      <c r="N2382" s="145" t="s">
        <v>42</v>
      </c>
      <c r="P2382" s="146">
        <f>O2382*H2382</f>
        <v>0</v>
      </c>
      <c r="Q2382" s="146">
        <v>3.3E-4</v>
      </c>
      <c r="R2382" s="146">
        <f>Q2382*H2382</f>
        <v>2.490444E-2</v>
      </c>
      <c r="S2382" s="146">
        <v>0</v>
      </c>
      <c r="T2382" s="147">
        <f>S2382*H2382</f>
        <v>0</v>
      </c>
      <c r="AR2382" s="148" t="s">
        <v>289</v>
      </c>
      <c r="AT2382" s="148" t="s">
        <v>187</v>
      </c>
      <c r="AU2382" s="148" t="s">
        <v>92</v>
      </c>
      <c r="AY2382" s="17" t="s">
        <v>185</v>
      </c>
      <c r="BE2382" s="149">
        <f>IF(N2382="základní",J2382,0)</f>
        <v>0</v>
      </c>
      <c r="BF2382" s="149">
        <f>IF(N2382="snížená",J2382,0)</f>
        <v>0</v>
      </c>
      <c r="BG2382" s="149">
        <f>IF(N2382="zákl. přenesená",J2382,0)</f>
        <v>0</v>
      </c>
      <c r="BH2382" s="149">
        <f>IF(N2382="sníž. přenesená",J2382,0)</f>
        <v>0</v>
      </c>
      <c r="BI2382" s="149">
        <f>IF(N2382="nulová",J2382,0)</f>
        <v>0</v>
      </c>
      <c r="BJ2382" s="17" t="s">
        <v>92</v>
      </c>
      <c r="BK2382" s="149">
        <f>ROUND(I2382*H2382,2)</f>
        <v>0</v>
      </c>
      <c r="BL2382" s="17" t="s">
        <v>289</v>
      </c>
      <c r="BM2382" s="148" t="s">
        <v>3645</v>
      </c>
    </row>
    <row r="2383" spans="2:65" s="1" customFormat="1" ht="24.2" customHeight="1">
      <c r="B2383" s="136"/>
      <c r="C2383" s="137" t="s">
        <v>3646</v>
      </c>
      <c r="D2383" s="137" t="s">
        <v>187</v>
      </c>
      <c r="E2383" s="138" t="s">
        <v>3647</v>
      </c>
      <c r="F2383" s="139" t="s">
        <v>3648</v>
      </c>
      <c r="G2383" s="140" t="s">
        <v>190</v>
      </c>
      <c r="H2383" s="141">
        <v>2.8</v>
      </c>
      <c r="I2383" s="142"/>
      <c r="J2383" s="143">
        <f>ROUND(I2383*H2383,2)</f>
        <v>0</v>
      </c>
      <c r="K2383" s="139" t="s">
        <v>1</v>
      </c>
      <c r="L2383" s="32"/>
      <c r="M2383" s="144" t="s">
        <v>1</v>
      </c>
      <c r="N2383" s="145" t="s">
        <v>42</v>
      </c>
      <c r="P2383" s="146">
        <f>O2383*H2383</f>
        <v>0</v>
      </c>
      <c r="Q2383" s="146">
        <v>2.7999999999999998E-4</v>
      </c>
      <c r="R2383" s="146">
        <f>Q2383*H2383</f>
        <v>7.8399999999999987E-4</v>
      </c>
      <c r="S2383" s="146">
        <v>0</v>
      </c>
      <c r="T2383" s="147">
        <f>S2383*H2383</f>
        <v>0</v>
      </c>
      <c r="AR2383" s="148" t="s">
        <v>289</v>
      </c>
      <c r="AT2383" s="148" t="s">
        <v>187</v>
      </c>
      <c r="AU2383" s="148" t="s">
        <v>92</v>
      </c>
      <c r="AY2383" s="17" t="s">
        <v>185</v>
      </c>
      <c r="BE2383" s="149">
        <f>IF(N2383="základní",J2383,0)</f>
        <v>0</v>
      </c>
      <c r="BF2383" s="149">
        <f>IF(N2383="snížená",J2383,0)</f>
        <v>0</v>
      </c>
      <c r="BG2383" s="149">
        <f>IF(N2383="zákl. přenesená",J2383,0)</f>
        <v>0</v>
      </c>
      <c r="BH2383" s="149">
        <f>IF(N2383="sníž. přenesená",J2383,0)</f>
        <v>0</v>
      </c>
      <c r="BI2383" s="149">
        <f>IF(N2383="nulová",J2383,0)</f>
        <v>0</v>
      </c>
      <c r="BJ2383" s="17" t="s">
        <v>92</v>
      </c>
      <c r="BK2383" s="149">
        <f>ROUND(I2383*H2383,2)</f>
        <v>0</v>
      </c>
      <c r="BL2383" s="17" t="s">
        <v>289</v>
      </c>
      <c r="BM2383" s="148" t="s">
        <v>3649</v>
      </c>
    </row>
    <row r="2384" spans="2:65" s="12" customFormat="1">
      <c r="B2384" s="150"/>
      <c r="D2384" s="151" t="s">
        <v>193</v>
      </c>
      <c r="E2384" s="152" t="s">
        <v>1</v>
      </c>
      <c r="F2384" s="153" t="s">
        <v>3650</v>
      </c>
      <c r="H2384" s="154">
        <v>2.8</v>
      </c>
      <c r="I2384" s="155"/>
      <c r="L2384" s="150"/>
      <c r="M2384" s="156"/>
      <c r="T2384" s="157"/>
      <c r="AT2384" s="152" t="s">
        <v>193</v>
      </c>
      <c r="AU2384" s="152" t="s">
        <v>92</v>
      </c>
      <c r="AV2384" s="12" t="s">
        <v>92</v>
      </c>
      <c r="AW2384" s="12" t="s">
        <v>32</v>
      </c>
      <c r="AX2384" s="12" t="s">
        <v>84</v>
      </c>
      <c r="AY2384" s="152" t="s">
        <v>185</v>
      </c>
    </row>
    <row r="2385" spans="2:65" s="1" customFormat="1" ht="24.2" customHeight="1">
      <c r="B2385" s="136"/>
      <c r="C2385" s="137" t="s">
        <v>3651</v>
      </c>
      <c r="D2385" s="137" t="s">
        <v>187</v>
      </c>
      <c r="E2385" s="138" t="s">
        <v>3652</v>
      </c>
      <c r="F2385" s="139" t="s">
        <v>3653</v>
      </c>
      <c r="G2385" s="140" t="s">
        <v>546</v>
      </c>
      <c r="H2385" s="141">
        <v>738</v>
      </c>
      <c r="I2385" s="142"/>
      <c r="J2385" s="143">
        <f>ROUND(I2385*H2385,2)</f>
        <v>0</v>
      </c>
      <c r="K2385" s="139" t="s">
        <v>1</v>
      </c>
      <c r="L2385" s="32"/>
      <c r="M2385" s="144" t="s">
        <v>1</v>
      </c>
      <c r="N2385" s="145" t="s">
        <v>42</v>
      </c>
      <c r="P2385" s="146">
        <f>O2385*H2385</f>
        <v>0</v>
      </c>
      <c r="Q2385" s="146">
        <v>2.0000000000000001E-4</v>
      </c>
      <c r="R2385" s="146">
        <f>Q2385*H2385</f>
        <v>0.14760000000000001</v>
      </c>
      <c r="S2385" s="146">
        <v>0</v>
      </c>
      <c r="T2385" s="147">
        <f>S2385*H2385</f>
        <v>0</v>
      </c>
      <c r="AR2385" s="148" t="s">
        <v>289</v>
      </c>
      <c r="AT2385" s="148" t="s">
        <v>187</v>
      </c>
      <c r="AU2385" s="148" t="s">
        <v>92</v>
      </c>
      <c r="AY2385" s="17" t="s">
        <v>185</v>
      </c>
      <c r="BE2385" s="149">
        <f>IF(N2385="základní",J2385,0)</f>
        <v>0</v>
      </c>
      <c r="BF2385" s="149">
        <f>IF(N2385="snížená",J2385,0)</f>
        <v>0</v>
      </c>
      <c r="BG2385" s="149">
        <f>IF(N2385="zákl. přenesená",J2385,0)</f>
        <v>0</v>
      </c>
      <c r="BH2385" s="149">
        <f>IF(N2385="sníž. přenesená",J2385,0)</f>
        <v>0</v>
      </c>
      <c r="BI2385" s="149">
        <f>IF(N2385="nulová",J2385,0)</f>
        <v>0</v>
      </c>
      <c r="BJ2385" s="17" t="s">
        <v>92</v>
      </c>
      <c r="BK2385" s="149">
        <f>ROUND(I2385*H2385,2)</f>
        <v>0</v>
      </c>
      <c r="BL2385" s="17" t="s">
        <v>289</v>
      </c>
      <c r="BM2385" s="148" t="s">
        <v>3654</v>
      </c>
    </row>
    <row r="2386" spans="2:65" s="11" customFormat="1" ht="25.9" customHeight="1">
      <c r="B2386" s="124"/>
      <c r="D2386" s="125" t="s">
        <v>75</v>
      </c>
      <c r="E2386" s="126" t="s">
        <v>3655</v>
      </c>
      <c r="F2386" s="126" t="s">
        <v>3656</v>
      </c>
      <c r="I2386" s="127"/>
      <c r="J2386" s="128">
        <f>BK2386</f>
        <v>0</v>
      </c>
      <c r="L2386" s="124"/>
      <c r="M2386" s="129"/>
      <c r="P2386" s="130">
        <f>P2387</f>
        <v>0</v>
      </c>
      <c r="R2386" s="130">
        <f>R2387</f>
        <v>0</v>
      </c>
      <c r="T2386" s="131">
        <f>T2387</f>
        <v>0</v>
      </c>
      <c r="AR2386" s="125" t="s">
        <v>191</v>
      </c>
      <c r="AT2386" s="132" t="s">
        <v>75</v>
      </c>
      <c r="AU2386" s="132" t="s">
        <v>76</v>
      </c>
      <c r="AY2386" s="125" t="s">
        <v>185</v>
      </c>
      <c r="BK2386" s="133">
        <f>BK2387</f>
        <v>0</v>
      </c>
    </row>
    <row r="2387" spans="2:65" s="1" customFormat="1" ht="44.25" customHeight="1">
      <c r="B2387" s="136"/>
      <c r="C2387" s="137" t="s">
        <v>3657</v>
      </c>
      <c r="D2387" s="137" t="s">
        <v>187</v>
      </c>
      <c r="E2387" s="138" t="s">
        <v>3658</v>
      </c>
      <c r="F2387" s="139" t="s">
        <v>3659</v>
      </c>
      <c r="G2387" s="140" t="s">
        <v>3660</v>
      </c>
      <c r="H2387" s="141">
        <v>50</v>
      </c>
      <c r="I2387" s="142"/>
      <c r="J2387" s="143">
        <f>ROUND(I2387*H2387,2)</f>
        <v>0</v>
      </c>
      <c r="K2387" s="139" t="s">
        <v>198</v>
      </c>
      <c r="L2387" s="32"/>
      <c r="M2387" s="189" t="s">
        <v>1</v>
      </c>
      <c r="N2387" s="190" t="s">
        <v>42</v>
      </c>
      <c r="O2387" s="191"/>
      <c r="P2387" s="192">
        <f>O2387*H2387</f>
        <v>0</v>
      </c>
      <c r="Q2387" s="192">
        <v>0</v>
      </c>
      <c r="R2387" s="192">
        <f>Q2387*H2387</f>
        <v>0</v>
      </c>
      <c r="S2387" s="192">
        <v>0</v>
      </c>
      <c r="T2387" s="193">
        <f>S2387*H2387</f>
        <v>0</v>
      </c>
      <c r="AR2387" s="148" t="s">
        <v>3045</v>
      </c>
      <c r="AT2387" s="148" t="s">
        <v>187</v>
      </c>
      <c r="AU2387" s="148" t="s">
        <v>84</v>
      </c>
      <c r="AY2387" s="17" t="s">
        <v>185</v>
      </c>
      <c r="BE2387" s="149">
        <f>IF(N2387="základní",J2387,0)</f>
        <v>0</v>
      </c>
      <c r="BF2387" s="149">
        <f>IF(N2387="snížená",J2387,0)</f>
        <v>0</v>
      </c>
      <c r="BG2387" s="149">
        <f>IF(N2387="zákl. přenesená",J2387,0)</f>
        <v>0</v>
      </c>
      <c r="BH2387" s="149">
        <f>IF(N2387="sníž. přenesená",J2387,0)</f>
        <v>0</v>
      </c>
      <c r="BI2387" s="149">
        <f>IF(N2387="nulová",J2387,0)</f>
        <v>0</v>
      </c>
      <c r="BJ2387" s="17" t="s">
        <v>92</v>
      </c>
      <c r="BK2387" s="149">
        <f>ROUND(I2387*H2387,2)</f>
        <v>0</v>
      </c>
      <c r="BL2387" s="17" t="s">
        <v>3045</v>
      </c>
      <c r="BM2387" s="148" t="s">
        <v>3661</v>
      </c>
    </row>
    <row r="2388" spans="2:65" s="1" customFormat="1" ht="6.95" customHeight="1">
      <c r="B2388" s="44"/>
      <c r="C2388" s="45"/>
      <c r="D2388" s="45"/>
      <c r="E2388" s="45"/>
      <c r="F2388" s="45"/>
      <c r="G2388" s="45"/>
      <c r="H2388" s="45"/>
      <c r="I2388" s="45"/>
      <c r="J2388" s="45"/>
      <c r="K2388" s="45"/>
      <c r="L2388" s="32"/>
    </row>
  </sheetData>
  <autoFilter ref="C147:K2387" xr:uid="{00000000-0009-0000-0000-000001000000}"/>
  <mergeCells count="9">
    <mergeCell ref="E87:H87"/>
    <mergeCell ref="E138:H138"/>
    <mergeCell ref="E140:H14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413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93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" customHeight="1">
      <c r="B8" s="20"/>
      <c r="D8" s="27" t="s">
        <v>131</v>
      </c>
      <c r="L8" s="20"/>
    </row>
    <row r="9" spans="2:46" s="1" customFormat="1" ht="16.5" customHeight="1">
      <c r="B9" s="32"/>
      <c r="E9" s="245" t="s">
        <v>3662</v>
      </c>
      <c r="F9" s="244"/>
      <c r="G9" s="244"/>
      <c r="H9" s="244"/>
      <c r="L9" s="32"/>
    </row>
    <row r="10" spans="2:46" s="1" customFormat="1" ht="12" customHeight="1">
      <c r="B10" s="32"/>
      <c r="D10" s="27" t="s">
        <v>3663</v>
      </c>
      <c r="L10" s="32"/>
    </row>
    <row r="11" spans="2:46" s="1" customFormat="1" ht="16.5" customHeight="1">
      <c r="B11" s="32"/>
      <c r="E11" s="241" t="s">
        <v>3664</v>
      </c>
      <c r="F11" s="244"/>
      <c r="G11" s="244"/>
      <c r="H11" s="244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18</v>
      </c>
      <c r="F13" s="25" t="s">
        <v>1</v>
      </c>
      <c r="I13" s="27" t="s">
        <v>19</v>
      </c>
      <c r="J13" s="25" t="s">
        <v>1</v>
      </c>
      <c r="L13" s="32"/>
    </row>
    <row r="14" spans="2:46" s="1" customFormat="1" ht="12" customHeight="1">
      <c r="B14" s="32"/>
      <c r="D14" s="27" t="s">
        <v>20</v>
      </c>
      <c r="F14" s="25" t="s">
        <v>3665</v>
      </c>
      <c r="I14" s="27" t="s">
        <v>22</v>
      </c>
      <c r="J14" s="52" t="str">
        <f>'Rekapitulace stavby'!AN8</f>
        <v>3. 11. 2025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24</v>
      </c>
      <c r="I16" s="27" t="s">
        <v>25</v>
      </c>
      <c r="J16" s="25" t="s">
        <v>1</v>
      </c>
      <c r="L16" s="32"/>
    </row>
    <row r="17" spans="2:12" s="1" customFormat="1" ht="18" customHeight="1">
      <c r="B17" s="32"/>
      <c r="E17" s="25" t="s">
        <v>26</v>
      </c>
      <c r="I17" s="27" t="s">
        <v>27</v>
      </c>
      <c r="J17" s="25" t="s">
        <v>1</v>
      </c>
      <c r="L17" s="32"/>
    </row>
    <row r="18" spans="2:12" s="1" customFormat="1" ht="6.95" customHeight="1">
      <c r="B18" s="32"/>
      <c r="L18" s="32"/>
    </row>
    <row r="19" spans="2:12" s="1" customFormat="1" ht="12" customHeight="1">
      <c r="B19" s="32"/>
      <c r="D19" s="27" t="s">
        <v>28</v>
      </c>
      <c r="I19" s="27" t="s">
        <v>25</v>
      </c>
      <c r="J19" s="28" t="str">
        <f>'Rekapitulace stavby'!AN13</f>
        <v>Vyplň údaj</v>
      </c>
      <c r="L19" s="32"/>
    </row>
    <row r="20" spans="2:12" s="1" customFormat="1" ht="18" customHeight="1">
      <c r="B20" s="32"/>
      <c r="E20" s="247" t="str">
        <f>'Rekapitulace stavby'!E14</f>
        <v>Vyplň údaj</v>
      </c>
      <c r="F20" s="233"/>
      <c r="G20" s="233"/>
      <c r="H20" s="233"/>
      <c r="I20" s="27" t="s">
        <v>27</v>
      </c>
      <c r="J20" s="28" t="str">
        <f>'Rekapitulace stavby'!AN14</f>
        <v>Vyplň údaj</v>
      </c>
      <c r="L20" s="32"/>
    </row>
    <row r="21" spans="2:12" s="1" customFormat="1" ht="6.95" customHeight="1">
      <c r="B21" s="32"/>
      <c r="L21" s="32"/>
    </row>
    <row r="22" spans="2:12" s="1" customFormat="1" ht="12" customHeight="1">
      <c r="B22" s="32"/>
      <c r="D22" s="27" t="s">
        <v>30</v>
      </c>
      <c r="I22" s="27" t="s">
        <v>25</v>
      </c>
      <c r="J22" s="25" t="s">
        <v>1</v>
      </c>
      <c r="L22" s="32"/>
    </row>
    <row r="23" spans="2:12" s="1" customFormat="1" ht="18" customHeight="1">
      <c r="B23" s="32"/>
      <c r="E23" s="25" t="s">
        <v>26</v>
      </c>
      <c r="I23" s="27" t="s">
        <v>27</v>
      </c>
      <c r="J23" s="25" t="s">
        <v>1</v>
      </c>
      <c r="L23" s="32"/>
    </row>
    <row r="24" spans="2:12" s="1" customFormat="1" ht="6.95" customHeight="1">
      <c r="B24" s="32"/>
      <c r="L24" s="32"/>
    </row>
    <row r="25" spans="2:12" s="1" customFormat="1" ht="12" customHeight="1">
      <c r="B25" s="32"/>
      <c r="D25" s="27" t="s">
        <v>33</v>
      </c>
      <c r="I25" s="27" t="s">
        <v>25</v>
      </c>
      <c r="J25" s="25" t="s">
        <v>1</v>
      </c>
      <c r="L25" s="32"/>
    </row>
    <row r="26" spans="2:12" s="1" customFormat="1" ht="18" customHeight="1">
      <c r="B26" s="32"/>
      <c r="E26" s="25" t="s">
        <v>26</v>
      </c>
      <c r="I26" s="27" t="s">
        <v>27</v>
      </c>
      <c r="J26" s="25" t="s">
        <v>1</v>
      </c>
      <c r="L26" s="32"/>
    </row>
    <row r="27" spans="2:12" s="1" customFormat="1" ht="6.95" customHeight="1">
      <c r="B27" s="32"/>
      <c r="L27" s="32"/>
    </row>
    <row r="28" spans="2:12" s="1" customFormat="1" ht="12" customHeight="1">
      <c r="B28" s="32"/>
      <c r="D28" s="27" t="s">
        <v>35</v>
      </c>
      <c r="L28" s="32"/>
    </row>
    <row r="29" spans="2:12" s="7" customFormat="1" ht="71.25" customHeight="1">
      <c r="B29" s="93"/>
      <c r="E29" s="237" t="s">
        <v>3666</v>
      </c>
      <c r="F29" s="237"/>
      <c r="G29" s="237"/>
      <c r="H29" s="237"/>
      <c r="L29" s="93"/>
    </row>
    <row r="30" spans="2:12" s="1" customFormat="1" ht="6.95" customHeight="1">
      <c r="B30" s="32"/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25.35" customHeight="1">
      <c r="B32" s="32"/>
      <c r="D32" s="94" t="s">
        <v>36</v>
      </c>
      <c r="J32" s="65">
        <f>ROUND(J130, 2)</f>
        <v>0</v>
      </c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14.45" customHeight="1">
      <c r="B34" s="32"/>
      <c r="F34" s="35" t="s">
        <v>38</v>
      </c>
      <c r="I34" s="35" t="s">
        <v>37</v>
      </c>
      <c r="J34" s="35" t="s">
        <v>39</v>
      </c>
      <c r="L34" s="32"/>
    </row>
    <row r="35" spans="2:12" s="1" customFormat="1" ht="14.45" customHeight="1">
      <c r="B35" s="32"/>
      <c r="D35" s="95" t="s">
        <v>40</v>
      </c>
      <c r="E35" s="27" t="s">
        <v>41</v>
      </c>
      <c r="F35" s="85">
        <f>ROUND((SUM(BE130:BE412)),  2)</f>
        <v>0</v>
      </c>
      <c r="I35" s="96">
        <v>0.21</v>
      </c>
      <c r="J35" s="85">
        <f>ROUND(((SUM(BE130:BE412))*I35),  2)</f>
        <v>0</v>
      </c>
      <c r="L35" s="32"/>
    </row>
    <row r="36" spans="2:12" s="1" customFormat="1" ht="14.45" customHeight="1">
      <c r="B36" s="32"/>
      <c r="E36" s="27" t="s">
        <v>42</v>
      </c>
      <c r="F36" s="85">
        <f>ROUND((SUM(BF130:BF412)),  2)</f>
        <v>0</v>
      </c>
      <c r="I36" s="96">
        <v>0.12</v>
      </c>
      <c r="J36" s="85">
        <f>ROUND(((SUM(BF130:BF412))*I36),  2)</f>
        <v>0</v>
      </c>
      <c r="L36" s="32"/>
    </row>
    <row r="37" spans="2:12" s="1" customFormat="1" ht="14.45" hidden="1" customHeight="1">
      <c r="B37" s="32"/>
      <c r="E37" s="27" t="s">
        <v>43</v>
      </c>
      <c r="F37" s="85">
        <f>ROUND((SUM(BG130:BG412)),  2)</f>
        <v>0</v>
      </c>
      <c r="I37" s="96">
        <v>0.21</v>
      </c>
      <c r="J37" s="85">
        <f>0</f>
        <v>0</v>
      </c>
      <c r="L37" s="32"/>
    </row>
    <row r="38" spans="2:12" s="1" customFormat="1" ht="14.45" hidden="1" customHeight="1">
      <c r="B38" s="32"/>
      <c r="E38" s="27" t="s">
        <v>44</v>
      </c>
      <c r="F38" s="85">
        <f>ROUND((SUM(BH130:BH412)),  2)</f>
        <v>0</v>
      </c>
      <c r="I38" s="96">
        <v>0.12</v>
      </c>
      <c r="J38" s="85">
        <f>0</f>
        <v>0</v>
      </c>
      <c r="L38" s="32"/>
    </row>
    <row r="39" spans="2:12" s="1" customFormat="1" ht="14.45" hidden="1" customHeight="1">
      <c r="B39" s="32"/>
      <c r="E39" s="27" t="s">
        <v>45</v>
      </c>
      <c r="F39" s="85">
        <f>ROUND((SUM(BI130:BI412)),  2)</f>
        <v>0</v>
      </c>
      <c r="I39" s="96">
        <v>0</v>
      </c>
      <c r="J39" s="85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7"/>
      <c r="D41" s="98" t="s">
        <v>46</v>
      </c>
      <c r="E41" s="56"/>
      <c r="F41" s="56"/>
      <c r="G41" s="99" t="s">
        <v>47</v>
      </c>
      <c r="H41" s="100" t="s">
        <v>48</v>
      </c>
      <c r="I41" s="56"/>
      <c r="J41" s="101">
        <f>SUM(J32:J39)</f>
        <v>0</v>
      </c>
      <c r="K41" s="102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s="1" customFormat="1" ht="16.5" customHeight="1">
      <c r="B87" s="32"/>
      <c r="E87" s="245" t="s">
        <v>3662</v>
      </c>
      <c r="F87" s="244"/>
      <c r="G87" s="244"/>
      <c r="H87" s="244"/>
      <c r="L87" s="32"/>
    </row>
    <row r="88" spans="2:12" s="1" customFormat="1" ht="12" customHeight="1">
      <c r="B88" s="32"/>
      <c r="C88" s="27" t="s">
        <v>3663</v>
      </c>
      <c r="L88" s="32"/>
    </row>
    <row r="89" spans="2:12" s="1" customFormat="1" ht="16.5" customHeight="1">
      <c r="B89" s="32"/>
      <c r="E89" s="241" t="str">
        <f>E11</f>
        <v>001 - Sanace vlhkosti a salinity - 1.PP</v>
      </c>
      <c r="F89" s="244"/>
      <c r="G89" s="244"/>
      <c r="H89" s="244"/>
      <c r="L89" s="32"/>
    </row>
    <row r="90" spans="2:12" s="1" customFormat="1" ht="6.95" customHeight="1">
      <c r="B90" s="32"/>
      <c r="L90" s="32"/>
    </row>
    <row r="91" spans="2:12" s="1" customFormat="1" ht="12" customHeight="1">
      <c r="B91" s="32"/>
      <c r="C91" s="27" t="s">
        <v>20</v>
      </c>
      <c r="F91" s="25" t="str">
        <f>F14</f>
        <v xml:space="preserve">250 65 Líbeznice </v>
      </c>
      <c r="I91" s="27" t="s">
        <v>22</v>
      </c>
      <c r="J91" s="52" t="str">
        <f>IF(J14="","",J14)</f>
        <v>3. 11. 2025</v>
      </c>
      <c r="L91" s="32"/>
    </row>
    <row r="92" spans="2:12" s="1" customFormat="1" ht="6.95" customHeight="1">
      <c r="B92" s="32"/>
      <c r="L92" s="32"/>
    </row>
    <row r="93" spans="2:12" s="1" customFormat="1" ht="15.2" customHeight="1">
      <c r="B93" s="32"/>
      <c r="C93" s="27" t="s">
        <v>24</v>
      </c>
      <c r="F93" s="25" t="str">
        <f>E17</f>
        <v xml:space="preserve"> </v>
      </c>
      <c r="I93" s="27" t="s">
        <v>30</v>
      </c>
      <c r="J93" s="30" t="str">
        <f>E23</f>
        <v xml:space="preserve"> </v>
      </c>
      <c r="L93" s="32"/>
    </row>
    <row r="94" spans="2:12" s="1" customFormat="1" ht="15.2" customHeight="1">
      <c r="B94" s="32"/>
      <c r="C94" s="27" t="s">
        <v>28</v>
      </c>
      <c r="F94" s="25" t="str">
        <f>IF(E20="","",E20)</f>
        <v>Vyplň údaj</v>
      </c>
      <c r="I94" s="27" t="s">
        <v>33</v>
      </c>
      <c r="J94" s="30" t="str">
        <f>E26</f>
        <v xml:space="preserve"> 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05" t="s">
        <v>134</v>
      </c>
      <c r="D96" s="97"/>
      <c r="E96" s="97"/>
      <c r="F96" s="97"/>
      <c r="G96" s="97"/>
      <c r="H96" s="97"/>
      <c r="I96" s="97"/>
      <c r="J96" s="106" t="s">
        <v>135</v>
      </c>
      <c r="K96" s="97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07" t="s">
        <v>136</v>
      </c>
      <c r="J98" s="65">
        <f>J130</f>
        <v>0</v>
      </c>
      <c r="L98" s="32"/>
      <c r="AU98" s="17" t="s">
        <v>137</v>
      </c>
    </row>
    <row r="99" spans="2:47" s="8" customFormat="1" ht="24.95" customHeight="1">
      <c r="B99" s="108"/>
      <c r="D99" s="109" t="s">
        <v>3667</v>
      </c>
      <c r="E99" s="110"/>
      <c r="F99" s="110"/>
      <c r="G99" s="110"/>
      <c r="H99" s="110"/>
      <c r="I99" s="110"/>
      <c r="J99" s="111">
        <f>J131</f>
        <v>0</v>
      </c>
      <c r="L99" s="108"/>
    </row>
    <row r="100" spans="2:47" s="9" customFormat="1" ht="19.899999999999999" customHeight="1">
      <c r="B100" s="112"/>
      <c r="D100" s="113" t="s">
        <v>141</v>
      </c>
      <c r="E100" s="114"/>
      <c r="F100" s="114"/>
      <c r="G100" s="114"/>
      <c r="H100" s="114"/>
      <c r="I100" s="114"/>
      <c r="J100" s="115">
        <f>J132</f>
        <v>0</v>
      </c>
      <c r="L100" s="112"/>
    </row>
    <row r="101" spans="2:47" s="9" customFormat="1" ht="19.899999999999999" customHeight="1">
      <c r="B101" s="112"/>
      <c r="D101" s="113" t="s">
        <v>144</v>
      </c>
      <c r="E101" s="114"/>
      <c r="F101" s="114"/>
      <c r="G101" s="114"/>
      <c r="H101" s="114"/>
      <c r="I101" s="114"/>
      <c r="J101" s="115">
        <f>J153</f>
        <v>0</v>
      </c>
      <c r="L101" s="112"/>
    </row>
    <row r="102" spans="2:47" s="9" customFormat="1" ht="19.899999999999999" customHeight="1">
      <c r="B102" s="112"/>
      <c r="D102" s="113" t="s">
        <v>145</v>
      </c>
      <c r="E102" s="114"/>
      <c r="F102" s="114"/>
      <c r="G102" s="114"/>
      <c r="H102" s="114"/>
      <c r="I102" s="114"/>
      <c r="J102" s="115">
        <f>J262</f>
        <v>0</v>
      </c>
      <c r="L102" s="112"/>
    </row>
    <row r="103" spans="2:47" s="9" customFormat="1" ht="19.899999999999999" customHeight="1">
      <c r="B103" s="112"/>
      <c r="D103" s="113" t="s">
        <v>147</v>
      </c>
      <c r="E103" s="114"/>
      <c r="F103" s="114"/>
      <c r="G103" s="114"/>
      <c r="H103" s="114"/>
      <c r="I103" s="114"/>
      <c r="J103" s="115">
        <f>J280</f>
        <v>0</v>
      </c>
      <c r="L103" s="112"/>
    </row>
    <row r="104" spans="2:47" s="8" customFormat="1" ht="24.95" customHeight="1">
      <c r="B104" s="108"/>
      <c r="D104" s="109" t="s">
        <v>149</v>
      </c>
      <c r="E104" s="110"/>
      <c r="F104" s="110"/>
      <c r="G104" s="110"/>
      <c r="H104" s="110"/>
      <c r="I104" s="110"/>
      <c r="J104" s="111">
        <f>J282</f>
        <v>0</v>
      </c>
      <c r="L104" s="108"/>
    </row>
    <row r="105" spans="2:47" s="9" customFormat="1" ht="19.899999999999999" customHeight="1">
      <c r="B105" s="112"/>
      <c r="D105" s="113" t="s">
        <v>150</v>
      </c>
      <c r="E105" s="114"/>
      <c r="F105" s="114"/>
      <c r="G105" s="114"/>
      <c r="H105" s="114"/>
      <c r="I105" s="114"/>
      <c r="J105" s="115">
        <f>J283</f>
        <v>0</v>
      </c>
      <c r="L105" s="112"/>
    </row>
    <row r="106" spans="2:47" s="9" customFormat="1" ht="19.899999999999999" customHeight="1">
      <c r="B106" s="112"/>
      <c r="D106" s="113" t="s">
        <v>168</v>
      </c>
      <c r="E106" s="114"/>
      <c r="F106" s="114"/>
      <c r="G106" s="114"/>
      <c r="H106" s="114"/>
      <c r="I106" s="114"/>
      <c r="J106" s="115">
        <f>J386</f>
        <v>0</v>
      </c>
      <c r="L106" s="112"/>
    </row>
    <row r="107" spans="2:47" s="8" customFormat="1" ht="24.95" customHeight="1">
      <c r="B107" s="108"/>
      <c r="D107" s="109" t="s">
        <v>3668</v>
      </c>
      <c r="E107" s="110"/>
      <c r="F107" s="110"/>
      <c r="G107" s="110"/>
      <c r="H107" s="110"/>
      <c r="I107" s="110"/>
      <c r="J107" s="111">
        <f>J410</f>
        <v>0</v>
      </c>
      <c r="L107" s="108"/>
    </row>
    <row r="108" spans="2:47" s="9" customFormat="1" ht="19.899999999999999" customHeight="1">
      <c r="B108" s="112"/>
      <c r="D108" s="113" t="s">
        <v>3669</v>
      </c>
      <c r="E108" s="114"/>
      <c r="F108" s="114"/>
      <c r="G108" s="114"/>
      <c r="H108" s="114"/>
      <c r="I108" s="114"/>
      <c r="J108" s="115">
        <f>J411</f>
        <v>0</v>
      </c>
      <c r="L108" s="112"/>
    </row>
    <row r="109" spans="2:47" s="1" customFormat="1" ht="21.75" customHeight="1">
      <c r="B109" s="32"/>
      <c r="L109" s="32"/>
    </row>
    <row r="110" spans="2:47" s="1" customFormat="1" ht="6.95" customHeight="1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2"/>
    </row>
    <row r="114" spans="2:12" s="1" customFormat="1" ht="6.95" customHeight="1"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2"/>
    </row>
    <row r="115" spans="2:12" s="1" customFormat="1" ht="24.95" customHeight="1">
      <c r="B115" s="32"/>
      <c r="C115" s="21" t="s">
        <v>170</v>
      </c>
      <c r="L115" s="32"/>
    </row>
    <row r="116" spans="2:12" s="1" customFormat="1" ht="6.95" customHeight="1">
      <c r="B116" s="32"/>
      <c r="L116" s="32"/>
    </row>
    <row r="117" spans="2:12" s="1" customFormat="1" ht="12" customHeight="1">
      <c r="B117" s="32"/>
      <c r="C117" s="27" t="s">
        <v>16</v>
      </c>
      <c r="L117" s="32"/>
    </row>
    <row r="118" spans="2:12" s="1" customFormat="1" ht="16.5" customHeight="1">
      <c r="B118" s="32"/>
      <c r="E118" s="245" t="str">
        <f>E7</f>
        <v>Bytový dům Líbeznice, Martinova 142</v>
      </c>
      <c r="F118" s="246"/>
      <c r="G118" s="246"/>
      <c r="H118" s="246"/>
      <c r="L118" s="32"/>
    </row>
    <row r="119" spans="2:12" ht="12" customHeight="1">
      <c r="B119" s="20"/>
      <c r="C119" s="27" t="s">
        <v>131</v>
      </c>
      <c r="L119" s="20"/>
    </row>
    <row r="120" spans="2:12" s="1" customFormat="1" ht="16.5" customHeight="1">
      <c r="B120" s="32"/>
      <c r="E120" s="245" t="s">
        <v>3662</v>
      </c>
      <c r="F120" s="244"/>
      <c r="G120" s="244"/>
      <c r="H120" s="244"/>
      <c r="L120" s="32"/>
    </row>
    <row r="121" spans="2:12" s="1" customFormat="1" ht="12" customHeight="1">
      <c r="B121" s="32"/>
      <c r="C121" s="27" t="s">
        <v>3663</v>
      </c>
      <c r="L121" s="32"/>
    </row>
    <row r="122" spans="2:12" s="1" customFormat="1" ht="16.5" customHeight="1">
      <c r="B122" s="32"/>
      <c r="E122" s="241" t="str">
        <f>E11</f>
        <v>001 - Sanace vlhkosti a salinity - 1.PP</v>
      </c>
      <c r="F122" s="244"/>
      <c r="G122" s="244"/>
      <c r="H122" s="244"/>
      <c r="L122" s="32"/>
    </row>
    <row r="123" spans="2:12" s="1" customFormat="1" ht="6.95" customHeight="1">
      <c r="B123" s="32"/>
      <c r="L123" s="32"/>
    </row>
    <row r="124" spans="2:12" s="1" customFormat="1" ht="12" customHeight="1">
      <c r="B124" s="32"/>
      <c r="C124" s="27" t="s">
        <v>20</v>
      </c>
      <c r="F124" s="25" t="str">
        <f>F14</f>
        <v xml:space="preserve">250 65 Líbeznice </v>
      </c>
      <c r="I124" s="27" t="s">
        <v>22</v>
      </c>
      <c r="J124" s="52" t="str">
        <f>IF(J14="","",J14)</f>
        <v>3. 11. 2025</v>
      </c>
      <c r="L124" s="32"/>
    </row>
    <row r="125" spans="2:12" s="1" customFormat="1" ht="6.95" customHeight="1">
      <c r="B125" s="32"/>
      <c r="L125" s="32"/>
    </row>
    <row r="126" spans="2:12" s="1" customFormat="1" ht="15.2" customHeight="1">
      <c r="B126" s="32"/>
      <c r="C126" s="27" t="s">
        <v>24</v>
      </c>
      <c r="F126" s="25" t="str">
        <f>E17</f>
        <v xml:space="preserve"> </v>
      </c>
      <c r="I126" s="27" t="s">
        <v>30</v>
      </c>
      <c r="J126" s="30" t="str">
        <f>E23</f>
        <v xml:space="preserve"> </v>
      </c>
      <c r="L126" s="32"/>
    </row>
    <row r="127" spans="2:12" s="1" customFormat="1" ht="15.2" customHeight="1">
      <c r="B127" s="32"/>
      <c r="C127" s="27" t="s">
        <v>28</v>
      </c>
      <c r="F127" s="25" t="str">
        <f>IF(E20="","",E20)</f>
        <v>Vyplň údaj</v>
      </c>
      <c r="I127" s="27" t="s">
        <v>33</v>
      </c>
      <c r="J127" s="30" t="str">
        <f>E26</f>
        <v xml:space="preserve"> </v>
      </c>
      <c r="L127" s="32"/>
    </row>
    <row r="128" spans="2:12" s="1" customFormat="1" ht="10.35" customHeight="1">
      <c r="B128" s="32"/>
      <c r="L128" s="32"/>
    </row>
    <row r="129" spans="2:65" s="10" customFormat="1" ht="29.25" customHeight="1">
      <c r="B129" s="116"/>
      <c r="C129" s="117" t="s">
        <v>171</v>
      </c>
      <c r="D129" s="118" t="s">
        <v>61</v>
      </c>
      <c r="E129" s="118" t="s">
        <v>57</v>
      </c>
      <c r="F129" s="118" t="s">
        <v>58</v>
      </c>
      <c r="G129" s="118" t="s">
        <v>172</v>
      </c>
      <c r="H129" s="118" t="s">
        <v>173</v>
      </c>
      <c r="I129" s="118" t="s">
        <v>174</v>
      </c>
      <c r="J129" s="118" t="s">
        <v>135</v>
      </c>
      <c r="K129" s="119" t="s">
        <v>175</v>
      </c>
      <c r="L129" s="116"/>
      <c r="M129" s="58" t="s">
        <v>1</v>
      </c>
      <c r="N129" s="59" t="s">
        <v>40</v>
      </c>
      <c r="O129" s="59" t="s">
        <v>176</v>
      </c>
      <c r="P129" s="59" t="s">
        <v>177</v>
      </c>
      <c r="Q129" s="59" t="s">
        <v>178</v>
      </c>
      <c r="R129" s="59" t="s">
        <v>179</v>
      </c>
      <c r="S129" s="59" t="s">
        <v>180</v>
      </c>
      <c r="T129" s="60" t="s">
        <v>181</v>
      </c>
    </row>
    <row r="130" spans="2:65" s="1" customFormat="1" ht="22.9" customHeight="1">
      <c r="B130" s="32"/>
      <c r="C130" s="63" t="s">
        <v>182</v>
      </c>
      <c r="J130" s="120">
        <f>BK130</f>
        <v>0</v>
      </c>
      <c r="L130" s="32"/>
      <c r="M130" s="61"/>
      <c r="N130" s="53"/>
      <c r="O130" s="53"/>
      <c r="P130" s="121">
        <f>P131+P282+P410</f>
        <v>0</v>
      </c>
      <c r="Q130" s="53"/>
      <c r="R130" s="121">
        <f>R131+R282+R410</f>
        <v>25.633580849999998</v>
      </c>
      <c r="S130" s="53"/>
      <c r="T130" s="122">
        <f>T131+T282+T410</f>
        <v>3.2021599999999997E-2</v>
      </c>
      <c r="AT130" s="17" t="s">
        <v>75</v>
      </c>
      <c r="AU130" s="17" t="s">
        <v>137</v>
      </c>
      <c r="BK130" s="123">
        <f>BK131+BK282+BK410</f>
        <v>0</v>
      </c>
    </row>
    <row r="131" spans="2:65" s="11" customFormat="1" ht="25.9" customHeight="1">
      <c r="B131" s="124"/>
      <c r="D131" s="125" t="s">
        <v>75</v>
      </c>
      <c r="E131" s="126" t="s">
        <v>183</v>
      </c>
      <c r="F131" s="126" t="s">
        <v>183</v>
      </c>
      <c r="I131" s="127"/>
      <c r="J131" s="128">
        <f>BK131</f>
        <v>0</v>
      </c>
      <c r="L131" s="124"/>
      <c r="M131" s="129"/>
      <c r="P131" s="130">
        <f>P132+P153+P262+P280</f>
        <v>0</v>
      </c>
      <c r="R131" s="130">
        <f>R132+R153+R262+R280</f>
        <v>24.553344289999998</v>
      </c>
      <c r="T131" s="131">
        <f>T132+T153+T262+T280</f>
        <v>3.2021599999999997E-2</v>
      </c>
      <c r="AR131" s="125" t="s">
        <v>84</v>
      </c>
      <c r="AT131" s="132" t="s">
        <v>75</v>
      </c>
      <c r="AU131" s="132" t="s">
        <v>76</v>
      </c>
      <c r="AY131" s="125" t="s">
        <v>185</v>
      </c>
      <c r="BK131" s="133">
        <f>BK132+BK153+BK262+BK280</f>
        <v>0</v>
      </c>
    </row>
    <row r="132" spans="2:65" s="11" customFormat="1" ht="22.9" customHeight="1">
      <c r="B132" s="124"/>
      <c r="D132" s="125" t="s">
        <v>75</v>
      </c>
      <c r="E132" s="134" t="s">
        <v>111</v>
      </c>
      <c r="F132" s="134" t="s">
        <v>299</v>
      </c>
      <c r="I132" s="127"/>
      <c r="J132" s="135">
        <f>BK132</f>
        <v>0</v>
      </c>
      <c r="L132" s="124"/>
      <c r="M132" s="129"/>
      <c r="P132" s="130">
        <f>SUM(P133:P152)</f>
        <v>0</v>
      </c>
      <c r="R132" s="130">
        <f>SUM(R133:R152)</f>
        <v>0.43053604000000001</v>
      </c>
      <c r="T132" s="131">
        <f>SUM(T133:T152)</f>
        <v>3.2021599999999997E-2</v>
      </c>
      <c r="AR132" s="125" t="s">
        <v>84</v>
      </c>
      <c r="AT132" s="132" t="s">
        <v>75</v>
      </c>
      <c r="AU132" s="132" t="s">
        <v>84</v>
      </c>
      <c r="AY132" s="125" t="s">
        <v>185</v>
      </c>
      <c r="BK132" s="133">
        <f>SUM(BK133:BK152)</f>
        <v>0</v>
      </c>
    </row>
    <row r="133" spans="2:65" s="1" customFormat="1" ht="37.9" customHeight="1">
      <c r="B133" s="136"/>
      <c r="C133" s="137" t="s">
        <v>84</v>
      </c>
      <c r="D133" s="137" t="s">
        <v>187</v>
      </c>
      <c r="E133" s="138" t="s">
        <v>3670</v>
      </c>
      <c r="F133" s="139" t="s">
        <v>3671</v>
      </c>
      <c r="G133" s="140" t="s">
        <v>546</v>
      </c>
      <c r="H133" s="141">
        <v>16.32</v>
      </c>
      <c r="I133" s="142"/>
      <c r="J133" s="143">
        <f>ROUND(I133*H133,2)</f>
        <v>0</v>
      </c>
      <c r="K133" s="139" t="s">
        <v>198</v>
      </c>
      <c r="L133" s="32"/>
      <c r="M133" s="144" t="s">
        <v>1</v>
      </c>
      <c r="N133" s="145" t="s">
        <v>42</v>
      </c>
      <c r="P133" s="146">
        <f>O133*H133</f>
        <v>0</v>
      </c>
      <c r="Q133" s="146">
        <v>1.2849999999999999E-3</v>
      </c>
      <c r="R133" s="146">
        <f>Q133*H133</f>
        <v>2.0971199999999999E-2</v>
      </c>
      <c r="S133" s="146">
        <v>1E-4</v>
      </c>
      <c r="T133" s="147">
        <f>S133*H133</f>
        <v>1.6320000000000002E-3</v>
      </c>
      <c r="AR133" s="148" t="s">
        <v>191</v>
      </c>
      <c r="AT133" s="148" t="s">
        <v>187</v>
      </c>
      <c r="AU133" s="148" t="s">
        <v>92</v>
      </c>
      <c r="AY133" s="17" t="s">
        <v>185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7" t="s">
        <v>92</v>
      </c>
      <c r="BK133" s="149">
        <f>ROUND(I133*H133,2)</f>
        <v>0</v>
      </c>
      <c r="BL133" s="17" t="s">
        <v>191</v>
      </c>
      <c r="BM133" s="148" t="s">
        <v>3672</v>
      </c>
    </row>
    <row r="134" spans="2:65" s="13" customFormat="1" ht="22.5">
      <c r="B134" s="168"/>
      <c r="D134" s="151" t="s">
        <v>193</v>
      </c>
      <c r="E134" s="169" t="s">
        <v>1</v>
      </c>
      <c r="F134" s="170" t="s">
        <v>3673</v>
      </c>
      <c r="H134" s="169" t="s">
        <v>1</v>
      </c>
      <c r="I134" s="171"/>
      <c r="L134" s="168"/>
      <c r="M134" s="172"/>
      <c r="T134" s="173"/>
      <c r="AT134" s="169" t="s">
        <v>193</v>
      </c>
      <c r="AU134" s="169" t="s">
        <v>92</v>
      </c>
      <c r="AV134" s="13" t="s">
        <v>84</v>
      </c>
      <c r="AW134" s="13" t="s">
        <v>32</v>
      </c>
      <c r="AX134" s="13" t="s">
        <v>76</v>
      </c>
      <c r="AY134" s="169" t="s">
        <v>185</v>
      </c>
    </row>
    <row r="135" spans="2:65" s="13" customFormat="1">
      <c r="B135" s="168"/>
      <c r="D135" s="151" t="s">
        <v>193</v>
      </c>
      <c r="E135" s="169" t="s">
        <v>1</v>
      </c>
      <c r="F135" s="170" t="s">
        <v>3674</v>
      </c>
      <c r="H135" s="169" t="s">
        <v>1</v>
      </c>
      <c r="I135" s="171"/>
      <c r="L135" s="168"/>
      <c r="M135" s="172"/>
      <c r="T135" s="173"/>
      <c r="AT135" s="169" t="s">
        <v>193</v>
      </c>
      <c r="AU135" s="169" t="s">
        <v>92</v>
      </c>
      <c r="AV135" s="13" t="s">
        <v>84</v>
      </c>
      <c r="AW135" s="13" t="s">
        <v>32</v>
      </c>
      <c r="AX135" s="13" t="s">
        <v>76</v>
      </c>
      <c r="AY135" s="169" t="s">
        <v>185</v>
      </c>
    </row>
    <row r="136" spans="2:65" s="12" customFormat="1">
      <c r="B136" s="150"/>
      <c r="D136" s="151" t="s">
        <v>193</v>
      </c>
      <c r="E136" s="152" t="s">
        <v>1</v>
      </c>
      <c r="F136" s="153" t="s">
        <v>3675</v>
      </c>
      <c r="H136" s="154">
        <v>6.08</v>
      </c>
      <c r="I136" s="155"/>
      <c r="L136" s="150"/>
      <c r="M136" s="156"/>
      <c r="T136" s="157"/>
      <c r="AT136" s="152" t="s">
        <v>193</v>
      </c>
      <c r="AU136" s="152" t="s">
        <v>92</v>
      </c>
      <c r="AV136" s="12" t="s">
        <v>92</v>
      </c>
      <c r="AW136" s="12" t="s">
        <v>32</v>
      </c>
      <c r="AX136" s="12" t="s">
        <v>76</v>
      </c>
      <c r="AY136" s="152" t="s">
        <v>185</v>
      </c>
    </row>
    <row r="137" spans="2:65" s="12" customFormat="1">
      <c r="B137" s="150"/>
      <c r="D137" s="151" t="s">
        <v>193</v>
      </c>
      <c r="E137" s="152" t="s">
        <v>1</v>
      </c>
      <c r="F137" s="153" t="s">
        <v>3676</v>
      </c>
      <c r="H137" s="154">
        <v>10.24</v>
      </c>
      <c r="I137" s="155"/>
      <c r="L137" s="150"/>
      <c r="M137" s="156"/>
      <c r="T137" s="157"/>
      <c r="AT137" s="152" t="s">
        <v>193</v>
      </c>
      <c r="AU137" s="152" t="s">
        <v>92</v>
      </c>
      <c r="AV137" s="12" t="s">
        <v>92</v>
      </c>
      <c r="AW137" s="12" t="s">
        <v>32</v>
      </c>
      <c r="AX137" s="12" t="s">
        <v>76</v>
      </c>
      <c r="AY137" s="152" t="s">
        <v>185</v>
      </c>
    </row>
    <row r="138" spans="2:65" s="14" customFormat="1">
      <c r="B138" s="174"/>
      <c r="D138" s="151" t="s">
        <v>193</v>
      </c>
      <c r="E138" s="175" t="s">
        <v>1</v>
      </c>
      <c r="F138" s="176" t="s">
        <v>265</v>
      </c>
      <c r="H138" s="177">
        <v>16.32</v>
      </c>
      <c r="I138" s="178"/>
      <c r="L138" s="174"/>
      <c r="M138" s="179"/>
      <c r="T138" s="180"/>
      <c r="AT138" s="175" t="s">
        <v>193</v>
      </c>
      <c r="AU138" s="175" t="s">
        <v>92</v>
      </c>
      <c r="AV138" s="14" t="s">
        <v>191</v>
      </c>
      <c r="AW138" s="14" t="s">
        <v>32</v>
      </c>
      <c r="AX138" s="14" t="s">
        <v>84</v>
      </c>
      <c r="AY138" s="175" t="s">
        <v>185</v>
      </c>
    </row>
    <row r="139" spans="2:65" s="1" customFormat="1" ht="37.9" customHeight="1">
      <c r="B139" s="136"/>
      <c r="C139" s="137" t="s">
        <v>92</v>
      </c>
      <c r="D139" s="137" t="s">
        <v>187</v>
      </c>
      <c r="E139" s="138" t="s">
        <v>3677</v>
      </c>
      <c r="F139" s="139" t="s">
        <v>3678</v>
      </c>
      <c r="G139" s="140" t="s">
        <v>546</v>
      </c>
      <c r="H139" s="141">
        <v>180.04</v>
      </c>
      <c r="I139" s="142"/>
      <c r="J139" s="143">
        <f>ROUND(I139*H139,2)</f>
        <v>0</v>
      </c>
      <c r="K139" s="139" t="s">
        <v>198</v>
      </c>
      <c r="L139" s="32"/>
      <c r="M139" s="144" t="s">
        <v>1</v>
      </c>
      <c r="N139" s="145" t="s">
        <v>42</v>
      </c>
      <c r="P139" s="146">
        <f>O139*H139</f>
        <v>0</v>
      </c>
      <c r="Q139" s="146">
        <v>1.8910000000000001E-3</v>
      </c>
      <c r="R139" s="146">
        <f>Q139*H139</f>
        <v>0.34045564</v>
      </c>
      <c r="S139" s="146">
        <v>1.3999999999999999E-4</v>
      </c>
      <c r="T139" s="147">
        <f>S139*H139</f>
        <v>2.5205599999999998E-2</v>
      </c>
      <c r="AR139" s="148" t="s">
        <v>191</v>
      </c>
      <c r="AT139" s="148" t="s">
        <v>187</v>
      </c>
      <c r="AU139" s="148" t="s">
        <v>92</v>
      </c>
      <c r="AY139" s="17" t="s">
        <v>185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7" t="s">
        <v>92</v>
      </c>
      <c r="BK139" s="149">
        <f>ROUND(I139*H139,2)</f>
        <v>0</v>
      </c>
      <c r="BL139" s="17" t="s">
        <v>191</v>
      </c>
      <c r="BM139" s="148" t="s">
        <v>3679</v>
      </c>
    </row>
    <row r="140" spans="2:65" s="13" customFormat="1" ht="22.5">
      <c r="B140" s="168"/>
      <c r="D140" s="151" t="s">
        <v>193</v>
      </c>
      <c r="E140" s="169" t="s">
        <v>1</v>
      </c>
      <c r="F140" s="170" t="s">
        <v>3673</v>
      </c>
      <c r="H140" s="169" t="s">
        <v>1</v>
      </c>
      <c r="I140" s="171"/>
      <c r="L140" s="168"/>
      <c r="M140" s="172"/>
      <c r="T140" s="173"/>
      <c r="AT140" s="169" t="s">
        <v>193</v>
      </c>
      <c r="AU140" s="169" t="s">
        <v>92</v>
      </c>
      <c r="AV140" s="13" t="s">
        <v>84</v>
      </c>
      <c r="AW140" s="13" t="s">
        <v>32</v>
      </c>
      <c r="AX140" s="13" t="s">
        <v>76</v>
      </c>
      <c r="AY140" s="169" t="s">
        <v>185</v>
      </c>
    </row>
    <row r="141" spans="2:65" s="13" customFormat="1">
      <c r="B141" s="168"/>
      <c r="D141" s="151" t="s">
        <v>193</v>
      </c>
      <c r="E141" s="169" t="s">
        <v>1</v>
      </c>
      <c r="F141" s="170" t="s">
        <v>3674</v>
      </c>
      <c r="H141" s="169" t="s">
        <v>1</v>
      </c>
      <c r="I141" s="171"/>
      <c r="L141" s="168"/>
      <c r="M141" s="172"/>
      <c r="T141" s="173"/>
      <c r="AT141" s="169" t="s">
        <v>193</v>
      </c>
      <c r="AU141" s="169" t="s">
        <v>92</v>
      </c>
      <c r="AV141" s="13" t="s">
        <v>84</v>
      </c>
      <c r="AW141" s="13" t="s">
        <v>32</v>
      </c>
      <c r="AX141" s="13" t="s">
        <v>76</v>
      </c>
      <c r="AY141" s="169" t="s">
        <v>185</v>
      </c>
    </row>
    <row r="142" spans="2:65" s="12" customFormat="1" ht="22.5">
      <c r="B142" s="150"/>
      <c r="D142" s="151" t="s">
        <v>193</v>
      </c>
      <c r="E142" s="152" t="s">
        <v>1</v>
      </c>
      <c r="F142" s="153" t="s">
        <v>3680</v>
      </c>
      <c r="H142" s="154">
        <v>2</v>
      </c>
      <c r="I142" s="155"/>
      <c r="L142" s="150"/>
      <c r="M142" s="156"/>
      <c r="T142" s="157"/>
      <c r="AT142" s="152" t="s">
        <v>193</v>
      </c>
      <c r="AU142" s="152" t="s">
        <v>92</v>
      </c>
      <c r="AV142" s="12" t="s">
        <v>92</v>
      </c>
      <c r="AW142" s="12" t="s">
        <v>32</v>
      </c>
      <c r="AX142" s="12" t="s">
        <v>76</v>
      </c>
      <c r="AY142" s="152" t="s">
        <v>185</v>
      </c>
    </row>
    <row r="143" spans="2:65" s="12" customFormat="1">
      <c r="B143" s="150"/>
      <c r="D143" s="151" t="s">
        <v>193</v>
      </c>
      <c r="E143" s="152" t="s">
        <v>1</v>
      </c>
      <c r="F143" s="153" t="s">
        <v>3681</v>
      </c>
      <c r="H143" s="154">
        <v>5.12</v>
      </c>
      <c r="I143" s="155"/>
      <c r="L143" s="150"/>
      <c r="M143" s="156"/>
      <c r="T143" s="157"/>
      <c r="AT143" s="152" t="s">
        <v>193</v>
      </c>
      <c r="AU143" s="152" t="s">
        <v>92</v>
      </c>
      <c r="AV143" s="12" t="s">
        <v>92</v>
      </c>
      <c r="AW143" s="12" t="s">
        <v>32</v>
      </c>
      <c r="AX143" s="12" t="s">
        <v>76</v>
      </c>
      <c r="AY143" s="152" t="s">
        <v>185</v>
      </c>
    </row>
    <row r="144" spans="2:65" s="12" customFormat="1" ht="22.5">
      <c r="B144" s="150"/>
      <c r="D144" s="151" t="s">
        <v>193</v>
      </c>
      <c r="E144" s="152" t="s">
        <v>1</v>
      </c>
      <c r="F144" s="153" t="s">
        <v>3682</v>
      </c>
      <c r="H144" s="154">
        <v>86.46</v>
      </c>
      <c r="I144" s="155"/>
      <c r="L144" s="150"/>
      <c r="M144" s="156"/>
      <c r="T144" s="157"/>
      <c r="AT144" s="152" t="s">
        <v>193</v>
      </c>
      <c r="AU144" s="152" t="s">
        <v>92</v>
      </c>
      <c r="AV144" s="12" t="s">
        <v>92</v>
      </c>
      <c r="AW144" s="12" t="s">
        <v>32</v>
      </c>
      <c r="AX144" s="12" t="s">
        <v>76</v>
      </c>
      <c r="AY144" s="152" t="s">
        <v>185</v>
      </c>
    </row>
    <row r="145" spans="2:65" s="12" customFormat="1" ht="22.5">
      <c r="B145" s="150"/>
      <c r="D145" s="151" t="s">
        <v>193</v>
      </c>
      <c r="E145" s="152" t="s">
        <v>1</v>
      </c>
      <c r="F145" s="153" t="s">
        <v>3683</v>
      </c>
      <c r="H145" s="154">
        <v>86.46</v>
      </c>
      <c r="I145" s="155"/>
      <c r="L145" s="150"/>
      <c r="M145" s="156"/>
      <c r="T145" s="157"/>
      <c r="AT145" s="152" t="s">
        <v>193</v>
      </c>
      <c r="AU145" s="152" t="s">
        <v>92</v>
      </c>
      <c r="AV145" s="12" t="s">
        <v>92</v>
      </c>
      <c r="AW145" s="12" t="s">
        <v>32</v>
      </c>
      <c r="AX145" s="12" t="s">
        <v>76</v>
      </c>
      <c r="AY145" s="152" t="s">
        <v>185</v>
      </c>
    </row>
    <row r="146" spans="2:65" s="14" customFormat="1">
      <c r="B146" s="174"/>
      <c r="D146" s="151" t="s">
        <v>193</v>
      </c>
      <c r="E146" s="175" t="s">
        <v>1</v>
      </c>
      <c r="F146" s="176" t="s">
        <v>265</v>
      </c>
      <c r="H146" s="177">
        <v>180.04</v>
      </c>
      <c r="I146" s="178"/>
      <c r="L146" s="174"/>
      <c r="M146" s="179"/>
      <c r="T146" s="180"/>
      <c r="AT146" s="175" t="s">
        <v>193</v>
      </c>
      <c r="AU146" s="175" t="s">
        <v>92</v>
      </c>
      <c r="AV146" s="14" t="s">
        <v>191</v>
      </c>
      <c r="AW146" s="14" t="s">
        <v>32</v>
      </c>
      <c r="AX146" s="14" t="s">
        <v>84</v>
      </c>
      <c r="AY146" s="175" t="s">
        <v>185</v>
      </c>
    </row>
    <row r="147" spans="2:65" s="1" customFormat="1" ht="37.9" customHeight="1">
      <c r="B147" s="136"/>
      <c r="C147" s="137" t="s">
        <v>111</v>
      </c>
      <c r="D147" s="137" t="s">
        <v>187</v>
      </c>
      <c r="E147" s="138" t="s">
        <v>3684</v>
      </c>
      <c r="F147" s="139" t="s">
        <v>3685</v>
      </c>
      <c r="G147" s="140" t="s">
        <v>546</v>
      </c>
      <c r="H147" s="141">
        <v>32.4</v>
      </c>
      <c r="I147" s="142"/>
      <c r="J147" s="143">
        <f>ROUND(I147*H147,2)</f>
        <v>0</v>
      </c>
      <c r="K147" s="139" t="s">
        <v>198</v>
      </c>
      <c r="L147" s="32"/>
      <c r="M147" s="144" t="s">
        <v>1</v>
      </c>
      <c r="N147" s="145" t="s">
        <v>42</v>
      </c>
      <c r="P147" s="146">
        <f>O147*H147</f>
        <v>0</v>
      </c>
      <c r="Q147" s="146">
        <v>2.1329999999999999E-3</v>
      </c>
      <c r="R147" s="146">
        <f>Q147*H147</f>
        <v>6.9109199999999996E-2</v>
      </c>
      <c r="S147" s="146">
        <v>1.6000000000000001E-4</v>
      </c>
      <c r="T147" s="147">
        <f>S147*H147</f>
        <v>5.1840000000000002E-3</v>
      </c>
      <c r="AR147" s="148" t="s">
        <v>191</v>
      </c>
      <c r="AT147" s="148" t="s">
        <v>187</v>
      </c>
      <c r="AU147" s="148" t="s">
        <v>92</v>
      </c>
      <c r="AY147" s="17" t="s">
        <v>185</v>
      </c>
      <c r="BE147" s="149">
        <f>IF(N147="základní",J147,0)</f>
        <v>0</v>
      </c>
      <c r="BF147" s="149">
        <f>IF(N147="snížená",J147,0)</f>
        <v>0</v>
      </c>
      <c r="BG147" s="149">
        <f>IF(N147="zákl. přenesená",J147,0)</f>
        <v>0</v>
      </c>
      <c r="BH147" s="149">
        <f>IF(N147="sníž. přenesená",J147,0)</f>
        <v>0</v>
      </c>
      <c r="BI147" s="149">
        <f>IF(N147="nulová",J147,0)</f>
        <v>0</v>
      </c>
      <c r="BJ147" s="17" t="s">
        <v>92</v>
      </c>
      <c r="BK147" s="149">
        <f>ROUND(I147*H147,2)</f>
        <v>0</v>
      </c>
      <c r="BL147" s="17" t="s">
        <v>191</v>
      </c>
      <c r="BM147" s="148" t="s">
        <v>3686</v>
      </c>
    </row>
    <row r="148" spans="2:65" s="13" customFormat="1" ht="22.5">
      <c r="B148" s="168"/>
      <c r="D148" s="151" t="s">
        <v>193</v>
      </c>
      <c r="E148" s="169" t="s">
        <v>1</v>
      </c>
      <c r="F148" s="170" t="s">
        <v>3673</v>
      </c>
      <c r="H148" s="169" t="s">
        <v>1</v>
      </c>
      <c r="I148" s="171"/>
      <c r="L148" s="168"/>
      <c r="M148" s="172"/>
      <c r="T148" s="173"/>
      <c r="AT148" s="169" t="s">
        <v>193</v>
      </c>
      <c r="AU148" s="169" t="s">
        <v>92</v>
      </c>
      <c r="AV148" s="13" t="s">
        <v>84</v>
      </c>
      <c r="AW148" s="13" t="s">
        <v>32</v>
      </c>
      <c r="AX148" s="13" t="s">
        <v>76</v>
      </c>
      <c r="AY148" s="169" t="s">
        <v>185</v>
      </c>
    </row>
    <row r="149" spans="2:65" s="13" customFormat="1">
      <c r="B149" s="168"/>
      <c r="D149" s="151" t="s">
        <v>193</v>
      </c>
      <c r="E149" s="169" t="s">
        <v>1</v>
      </c>
      <c r="F149" s="170" t="s">
        <v>3674</v>
      </c>
      <c r="H149" s="169" t="s">
        <v>1</v>
      </c>
      <c r="I149" s="171"/>
      <c r="L149" s="168"/>
      <c r="M149" s="172"/>
      <c r="T149" s="173"/>
      <c r="AT149" s="169" t="s">
        <v>193</v>
      </c>
      <c r="AU149" s="169" t="s">
        <v>92</v>
      </c>
      <c r="AV149" s="13" t="s">
        <v>84</v>
      </c>
      <c r="AW149" s="13" t="s">
        <v>32</v>
      </c>
      <c r="AX149" s="13" t="s">
        <v>76</v>
      </c>
      <c r="AY149" s="169" t="s">
        <v>185</v>
      </c>
    </row>
    <row r="150" spans="2:65" s="12" customFormat="1">
      <c r="B150" s="150"/>
      <c r="D150" s="151" t="s">
        <v>193</v>
      </c>
      <c r="E150" s="152" t="s">
        <v>1</v>
      </c>
      <c r="F150" s="153" t="s">
        <v>3687</v>
      </c>
      <c r="H150" s="154">
        <v>16.2</v>
      </c>
      <c r="I150" s="155"/>
      <c r="L150" s="150"/>
      <c r="M150" s="156"/>
      <c r="T150" s="157"/>
      <c r="AT150" s="152" t="s">
        <v>193</v>
      </c>
      <c r="AU150" s="152" t="s">
        <v>92</v>
      </c>
      <c r="AV150" s="12" t="s">
        <v>92</v>
      </c>
      <c r="AW150" s="12" t="s">
        <v>32</v>
      </c>
      <c r="AX150" s="12" t="s">
        <v>76</v>
      </c>
      <c r="AY150" s="152" t="s">
        <v>185</v>
      </c>
    </row>
    <row r="151" spans="2:65" s="12" customFormat="1" ht="22.5">
      <c r="B151" s="150"/>
      <c r="D151" s="151" t="s">
        <v>193</v>
      </c>
      <c r="E151" s="152" t="s">
        <v>1</v>
      </c>
      <c r="F151" s="153" t="s">
        <v>3688</v>
      </c>
      <c r="H151" s="154">
        <v>16.2</v>
      </c>
      <c r="I151" s="155"/>
      <c r="L151" s="150"/>
      <c r="M151" s="156"/>
      <c r="T151" s="157"/>
      <c r="AT151" s="152" t="s">
        <v>193</v>
      </c>
      <c r="AU151" s="152" t="s">
        <v>92</v>
      </c>
      <c r="AV151" s="12" t="s">
        <v>92</v>
      </c>
      <c r="AW151" s="12" t="s">
        <v>32</v>
      </c>
      <c r="AX151" s="12" t="s">
        <v>76</v>
      </c>
      <c r="AY151" s="152" t="s">
        <v>185</v>
      </c>
    </row>
    <row r="152" spans="2:65" s="14" customFormat="1">
      <c r="B152" s="174"/>
      <c r="D152" s="151" t="s">
        <v>193</v>
      </c>
      <c r="E152" s="175" t="s">
        <v>1</v>
      </c>
      <c r="F152" s="176" t="s">
        <v>265</v>
      </c>
      <c r="H152" s="177">
        <v>32.4</v>
      </c>
      <c r="I152" s="178"/>
      <c r="L152" s="174"/>
      <c r="M152" s="179"/>
      <c r="T152" s="180"/>
      <c r="AT152" s="175" t="s">
        <v>193</v>
      </c>
      <c r="AU152" s="175" t="s">
        <v>92</v>
      </c>
      <c r="AV152" s="14" t="s">
        <v>191</v>
      </c>
      <c r="AW152" s="14" t="s">
        <v>32</v>
      </c>
      <c r="AX152" s="14" t="s">
        <v>84</v>
      </c>
      <c r="AY152" s="175" t="s">
        <v>185</v>
      </c>
    </row>
    <row r="153" spans="2:65" s="11" customFormat="1" ht="22.9" customHeight="1">
      <c r="B153" s="124"/>
      <c r="D153" s="125" t="s">
        <v>75</v>
      </c>
      <c r="E153" s="134" t="s">
        <v>211</v>
      </c>
      <c r="F153" s="134" t="s">
        <v>619</v>
      </c>
      <c r="I153" s="127"/>
      <c r="J153" s="135">
        <f>BK153</f>
        <v>0</v>
      </c>
      <c r="L153" s="124"/>
      <c r="M153" s="129"/>
      <c r="P153" s="130">
        <f>SUM(P154:P261)</f>
        <v>0</v>
      </c>
      <c r="R153" s="130">
        <f>SUM(R154:R261)</f>
        <v>24.067656999999997</v>
      </c>
      <c r="T153" s="131">
        <f>SUM(T154:T261)</f>
        <v>0</v>
      </c>
      <c r="AR153" s="125" t="s">
        <v>84</v>
      </c>
      <c r="AT153" s="132" t="s">
        <v>75</v>
      </c>
      <c r="AU153" s="132" t="s">
        <v>84</v>
      </c>
      <c r="AY153" s="125" t="s">
        <v>185</v>
      </c>
      <c r="BK153" s="133">
        <f>SUM(BK154:BK261)</f>
        <v>0</v>
      </c>
    </row>
    <row r="154" spans="2:65" s="1" customFormat="1" ht="44.25" customHeight="1">
      <c r="B154" s="136"/>
      <c r="C154" s="137" t="s">
        <v>191</v>
      </c>
      <c r="D154" s="137" t="s">
        <v>187</v>
      </c>
      <c r="E154" s="138" t="s">
        <v>3689</v>
      </c>
      <c r="F154" s="139" t="s">
        <v>3690</v>
      </c>
      <c r="G154" s="140" t="s">
        <v>190</v>
      </c>
      <c r="H154" s="141">
        <v>70.400000000000006</v>
      </c>
      <c r="I154" s="142"/>
      <c r="J154" s="143">
        <f>ROUND(I154*H154,2)</f>
        <v>0</v>
      </c>
      <c r="K154" s="139" t="s">
        <v>198</v>
      </c>
      <c r="L154" s="32"/>
      <c r="M154" s="144" t="s">
        <v>1</v>
      </c>
      <c r="N154" s="145" t="s">
        <v>42</v>
      </c>
      <c r="P154" s="146">
        <f>O154*H154</f>
        <v>0</v>
      </c>
      <c r="Q154" s="146">
        <v>1.2E-2</v>
      </c>
      <c r="R154" s="146">
        <f>Q154*H154</f>
        <v>0.84480000000000011</v>
      </c>
      <c r="S154" s="146">
        <v>0</v>
      </c>
      <c r="T154" s="147">
        <f>S154*H154</f>
        <v>0</v>
      </c>
      <c r="AR154" s="148" t="s">
        <v>191</v>
      </c>
      <c r="AT154" s="148" t="s">
        <v>187</v>
      </c>
      <c r="AU154" s="148" t="s">
        <v>92</v>
      </c>
      <c r="AY154" s="17" t="s">
        <v>185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7" t="s">
        <v>92</v>
      </c>
      <c r="BK154" s="149">
        <f>ROUND(I154*H154,2)</f>
        <v>0</v>
      </c>
      <c r="BL154" s="17" t="s">
        <v>191</v>
      </c>
      <c r="BM154" s="148" t="s">
        <v>3691</v>
      </c>
    </row>
    <row r="155" spans="2:65" s="13" customFormat="1">
      <c r="B155" s="168"/>
      <c r="D155" s="151" t="s">
        <v>193</v>
      </c>
      <c r="E155" s="169" t="s">
        <v>1</v>
      </c>
      <c r="F155" s="170" t="s">
        <v>3674</v>
      </c>
      <c r="H155" s="169" t="s">
        <v>1</v>
      </c>
      <c r="I155" s="171"/>
      <c r="L155" s="168"/>
      <c r="M155" s="172"/>
      <c r="T155" s="173"/>
      <c r="AT155" s="169" t="s">
        <v>193</v>
      </c>
      <c r="AU155" s="169" t="s">
        <v>92</v>
      </c>
      <c r="AV155" s="13" t="s">
        <v>84</v>
      </c>
      <c r="AW155" s="13" t="s">
        <v>32</v>
      </c>
      <c r="AX155" s="13" t="s">
        <v>76</v>
      </c>
      <c r="AY155" s="169" t="s">
        <v>185</v>
      </c>
    </row>
    <row r="156" spans="2:65" s="13" customFormat="1" ht="33.75">
      <c r="B156" s="168"/>
      <c r="D156" s="151" t="s">
        <v>193</v>
      </c>
      <c r="E156" s="169" t="s">
        <v>1</v>
      </c>
      <c r="F156" s="170" t="s">
        <v>3692</v>
      </c>
      <c r="H156" s="169" t="s">
        <v>1</v>
      </c>
      <c r="I156" s="171"/>
      <c r="L156" s="168"/>
      <c r="M156" s="172"/>
      <c r="T156" s="173"/>
      <c r="AT156" s="169" t="s">
        <v>193</v>
      </c>
      <c r="AU156" s="169" t="s">
        <v>92</v>
      </c>
      <c r="AV156" s="13" t="s">
        <v>84</v>
      </c>
      <c r="AW156" s="13" t="s">
        <v>32</v>
      </c>
      <c r="AX156" s="13" t="s">
        <v>76</v>
      </c>
      <c r="AY156" s="169" t="s">
        <v>185</v>
      </c>
    </row>
    <row r="157" spans="2:65" s="12" customFormat="1">
      <c r="B157" s="150"/>
      <c r="D157" s="151" t="s">
        <v>193</v>
      </c>
      <c r="E157" s="152" t="s">
        <v>1</v>
      </c>
      <c r="F157" s="153" t="s">
        <v>3693</v>
      </c>
      <c r="H157" s="154">
        <v>10.6</v>
      </c>
      <c r="I157" s="155"/>
      <c r="L157" s="150"/>
      <c r="M157" s="156"/>
      <c r="T157" s="157"/>
      <c r="AT157" s="152" t="s">
        <v>193</v>
      </c>
      <c r="AU157" s="152" t="s">
        <v>92</v>
      </c>
      <c r="AV157" s="12" t="s">
        <v>92</v>
      </c>
      <c r="AW157" s="12" t="s">
        <v>32</v>
      </c>
      <c r="AX157" s="12" t="s">
        <v>76</v>
      </c>
      <c r="AY157" s="152" t="s">
        <v>185</v>
      </c>
    </row>
    <row r="158" spans="2:65" s="12" customFormat="1">
      <c r="B158" s="150"/>
      <c r="D158" s="151" t="s">
        <v>193</v>
      </c>
      <c r="E158" s="152" t="s">
        <v>1</v>
      </c>
      <c r="F158" s="153" t="s">
        <v>3694</v>
      </c>
      <c r="H158" s="154">
        <v>21.2</v>
      </c>
      <c r="I158" s="155"/>
      <c r="L158" s="150"/>
      <c r="M158" s="156"/>
      <c r="T158" s="157"/>
      <c r="AT158" s="152" t="s">
        <v>193</v>
      </c>
      <c r="AU158" s="152" t="s">
        <v>92</v>
      </c>
      <c r="AV158" s="12" t="s">
        <v>92</v>
      </c>
      <c r="AW158" s="12" t="s">
        <v>32</v>
      </c>
      <c r="AX158" s="12" t="s">
        <v>76</v>
      </c>
      <c r="AY158" s="152" t="s">
        <v>185</v>
      </c>
    </row>
    <row r="159" spans="2:65" s="12" customFormat="1">
      <c r="B159" s="150"/>
      <c r="D159" s="151" t="s">
        <v>193</v>
      </c>
      <c r="E159" s="152" t="s">
        <v>1</v>
      </c>
      <c r="F159" s="153" t="s">
        <v>3695</v>
      </c>
      <c r="H159" s="154">
        <v>19.7</v>
      </c>
      <c r="I159" s="155"/>
      <c r="L159" s="150"/>
      <c r="M159" s="156"/>
      <c r="T159" s="157"/>
      <c r="AT159" s="152" t="s">
        <v>193</v>
      </c>
      <c r="AU159" s="152" t="s">
        <v>92</v>
      </c>
      <c r="AV159" s="12" t="s">
        <v>92</v>
      </c>
      <c r="AW159" s="12" t="s">
        <v>32</v>
      </c>
      <c r="AX159" s="12" t="s">
        <v>76</v>
      </c>
      <c r="AY159" s="152" t="s">
        <v>185</v>
      </c>
    </row>
    <row r="160" spans="2:65" s="12" customFormat="1">
      <c r="B160" s="150"/>
      <c r="D160" s="151" t="s">
        <v>193</v>
      </c>
      <c r="E160" s="152" t="s">
        <v>1</v>
      </c>
      <c r="F160" s="153" t="s">
        <v>3696</v>
      </c>
      <c r="H160" s="154">
        <v>18.899999999999999</v>
      </c>
      <c r="I160" s="155"/>
      <c r="L160" s="150"/>
      <c r="M160" s="156"/>
      <c r="T160" s="157"/>
      <c r="AT160" s="152" t="s">
        <v>193</v>
      </c>
      <c r="AU160" s="152" t="s">
        <v>92</v>
      </c>
      <c r="AV160" s="12" t="s">
        <v>92</v>
      </c>
      <c r="AW160" s="12" t="s">
        <v>32</v>
      </c>
      <c r="AX160" s="12" t="s">
        <v>76</v>
      </c>
      <c r="AY160" s="152" t="s">
        <v>185</v>
      </c>
    </row>
    <row r="161" spans="2:65" s="14" customFormat="1">
      <c r="B161" s="174"/>
      <c r="D161" s="151" t="s">
        <v>193</v>
      </c>
      <c r="E161" s="175" t="s">
        <v>1</v>
      </c>
      <c r="F161" s="176" t="s">
        <v>265</v>
      </c>
      <c r="H161" s="177">
        <v>70.400000000000006</v>
      </c>
      <c r="I161" s="178"/>
      <c r="L161" s="174"/>
      <c r="M161" s="179"/>
      <c r="T161" s="180"/>
      <c r="AT161" s="175" t="s">
        <v>193</v>
      </c>
      <c r="AU161" s="175" t="s">
        <v>92</v>
      </c>
      <c r="AV161" s="14" t="s">
        <v>191</v>
      </c>
      <c r="AW161" s="14" t="s">
        <v>32</v>
      </c>
      <c r="AX161" s="14" t="s">
        <v>84</v>
      </c>
      <c r="AY161" s="175" t="s">
        <v>185</v>
      </c>
    </row>
    <row r="162" spans="2:65" s="1" customFormat="1" ht="55.5" customHeight="1">
      <c r="B162" s="136"/>
      <c r="C162" s="137" t="s">
        <v>206</v>
      </c>
      <c r="D162" s="137" t="s">
        <v>187</v>
      </c>
      <c r="E162" s="138" t="s">
        <v>3697</v>
      </c>
      <c r="F162" s="139" t="s">
        <v>3698</v>
      </c>
      <c r="G162" s="140" t="s">
        <v>190</v>
      </c>
      <c r="H162" s="141">
        <v>70.400000000000006</v>
      </c>
      <c r="I162" s="142"/>
      <c r="J162" s="143">
        <f>ROUND(I162*H162,2)</f>
        <v>0</v>
      </c>
      <c r="K162" s="139" t="s">
        <v>198</v>
      </c>
      <c r="L162" s="32"/>
      <c r="M162" s="144" t="s">
        <v>1</v>
      </c>
      <c r="N162" s="145" t="s">
        <v>42</v>
      </c>
      <c r="P162" s="146">
        <f>O162*H162</f>
        <v>0</v>
      </c>
      <c r="Q162" s="146">
        <v>1.2E-2</v>
      </c>
      <c r="R162" s="146">
        <f>Q162*H162</f>
        <v>0.84480000000000011</v>
      </c>
      <c r="S162" s="146">
        <v>0</v>
      </c>
      <c r="T162" s="147">
        <f>S162*H162</f>
        <v>0</v>
      </c>
      <c r="AR162" s="148" t="s">
        <v>191</v>
      </c>
      <c r="AT162" s="148" t="s">
        <v>187</v>
      </c>
      <c r="AU162" s="148" t="s">
        <v>92</v>
      </c>
      <c r="AY162" s="17" t="s">
        <v>185</v>
      </c>
      <c r="BE162" s="149">
        <f>IF(N162="základní",J162,0)</f>
        <v>0</v>
      </c>
      <c r="BF162" s="149">
        <f>IF(N162="snížená",J162,0)</f>
        <v>0</v>
      </c>
      <c r="BG162" s="149">
        <f>IF(N162="zákl. přenesená",J162,0)</f>
        <v>0</v>
      </c>
      <c r="BH162" s="149">
        <f>IF(N162="sníž. přenesená",J162,0)</f>
        <v>0</v>
      </c>
      <c r="BI162" s="149">
        <f>IF(N162="nulová",J162,0)</f>
        <v>0</v>
      </c>
      <c r="BJ162" s="17" t="s">
        <v>92</v>
      </c>
      <c r="BK162" s="149">
        <f>ROUND(I162*H162,2)</f>
        <v>0</v>
      </c>
      <c r="BL162" s="17" t="s">
        <v>191</v>
      </c>
      <c r="BM162" s="148" t="s">
        <v>3699</v>
      </c>
    </row>
    <row r="163" spans="2:65" s="1" customFormat="1" ht="33" customHeight="1">
      <c r="B163" s="136"/>
      <c r="C163" s="137" t="s">
        <v>211</v>
      </c>
      <c r="D163" s="137" t="s">
        <v>187</v>
      </c>
      <c r="E163" s="138" t="s">
        <v>3700</v>
      </c>
      <c r="F163" s="139" t="s">
        <v>3701</v>
      </c>
      <c r="G163" s="140" t="s">
        <v>190</v>
      </c>
      <c r="H163" s="141">
        <v>162.887</v>
      </c>
      <c r="I163" s="142"/>
      <c r="J163" s="143">
        <f>ROUND(I163*H163,2)</f>
        <v>0</v>
      </c>
      <c r="K163" s="139" t="s">
        <v>198</v>
      </c>
      <c r="L163" s="32"/>
      <c r="M163" s="144" t="s">
        <v>1</v>
      </c>
      <c r="N163" s="145" t="s">
        <v>42</v>
      </c>
      <c r="P163" s="146">
        <f>O163*H163</f>
        <v>0</v>
      </c>
      <c r="Q163" s="146">
        <v>8.0000000000000002E-3</v>
      </c>
      <c r="R163" s="146">
        <f>Q163*H163</f>
        <v>1.303096</v>
      </c>
      <c r="S163" s="146">
        <v>0</v>
      </c>
      <c r="T163" s="147">
        <f>S163*H163</f>
        <v>0</v>
      </c>
      <c r="AR163" s="148" t="s">
        <v>191</v>
      </c>
      <c r="AT163" s="148" t="s">
        <v>187</v>
      </c>
      <c r="AU163" s="148" t="s">
        <v>92</v>
      </c>
      <c r="AY163" s="17" t="s">
        <v>185</v>
      </c>
      <c r="BE163" s="149">
        <f>IF(N163="základní",J163,0)</f>
        <v>0</v>
      </c>
      <c r="BF163" s="149">
        <f>IF(N163="snížená",J163,0)</f>
        <v>0</v>
      </c>
      <c r="BG163" s="149">
        <f>IF(N163="zákl. přenesená",J163,0)</f>
        <v>0</v>
      </c>
      <c r="BH163" s="149">
        <f>IF(N163="sníž. přenesená",J163,0)</f>
        <v>0</v>
      </c>
      <c r="BI163" s="149">
        <f>IF(N163="nulová",J163,0)</f>
        <v>0</v>
      </c>
      <c r="BJ163" s="17" t="s">
        <v>92</v>
      </c>
      <c r="BK163" s="149">
        <f>ROUND(I163*H163,2)</f>
        <v>0</v>
      </c>
      <c r="BL163" s="17" t="s">
        <v>191</v>
      </c>
      <c r="BM163" s="148" t="s">
        <v>3702</v>
      </c>
    </row>
    <row r="164" spans="2:65" s="13" customFormat="1">
      <c r="B164" s="168"/>
      <c r="D164" s="151" t="s">
        <v>193</v>
      </c>
      <c r="E164" s="169" t="s">
        <v>1</v>
      </c>
      <c r="F164" s="170" t="s">
        <v>3674</v>
      </c>
      <c r="H164" s="169" t="s">
        <v>1</v>
      </c>
      <c r="I164" s="171"/>
      <c r="L164" s="168"/>
      <c r="M164" s="172"/>
      <c r="T164" s="173"/>
      <c r="AT164" s="169" t="s">
        <v>193</v>
      </c>
      <c r="AU164" s="169" t="s">
        <v>92</v>
      </c>
      <c r="AV164" s="13" t="s">
        <v>84</v>
      </c>
      <c r="AW164" s="13" t="s">
        <v>32</v>
      </c>
      <c r="AX164" s="13" t="s">
        <v>76</v>
      </c>
      <c r="AY164" s="169" t="s">
        <v>185</v>
      </c>
    </row>
    <row r="165" spans="2:65" s="13" customFormat="1" ht="33.75">
      <c r="B165" s="168"/>
      <c r="D165" s="151" t="s">
        <v>193</v>
      </c>
      <c r="E165" s="169" t="s">
        <v>1</v>
      </c>
      <c r="F165" s="170" t="s">
        <v>3703</v>
      </c>
      <c r="H165" s="169" t="s">
        <v>1</v>
      </c>
      <c r="I165" s="171"/>
      <c r="L165" s="168"/>
      <c r="M165" s="172"/>
      <c r="T165" s="173"/>
      <c r="AT165" s="169" t="s">
        <v>193</v>
      </c>
      <c r="AU165" s="169" t="s">
        <v>92</v>
      </c>
      <c r="AV165" s="13" t="s">
        <v>84</v>
      </c>
      <c r="AW165" s="13" t="s">
        <v>32</v>
      </c>
      <c r="AX165" s="13" t="s">
        <v>76</v>
      </c>
      <c r="AY165" s="169" t="s">
        <v>185</v>
      </c>
    </row>
    <row r="166" spans="2:65" s="12" customFormat="1">
      <c r="B166" s="150"/>
      <c r="D166" s="151" t="s">
        <v>193</v>
      </c>
      <c r="E166" s="152" t="s">
        <v>1</v>
      </c>
      <c r="F166" s="153" t="s">
        <v>3704</v>
      </c>
      <c r="H166" s="154">
        <v>15.541</v>
      </c>
      <c r="I166" s="155"/>
      <c r="L166" s="150"/>
      <c r="M166" s="156"/>
      <c r="T166" s="157"/>
      <c r="AT166" s="152" t="s">
        <v>193</v>
      </c>
      <c r="AU166" s="152" t="s">
        <v>92</v>
      </c>
      <c r="AV166" s="12" t="s">
        <v>92</v>
      </c>
      <c r="AW166" s="12" t="s">
        <v>32</v>
      </c>
      <c r="AX166" s="12" t="s">
        <v>76</v>
      </c>
      <c r="AY166" s="152" t="s">
        <v>185</v>
      </c>
    </row>
    <row r="167" spans="2:65" s="12" customFormat="1">
      <c r="B167" s="150"/>
      <c r="D167" s="151" t="s">
        <v>193</v>
      </c>
      <c r="E167" s="152" t="s">
        <v>1</v>
      </c>
      <c r="F167" s="153" t="s">
        <v>3705</v>
      </c>
      <c r="H167" s="154">
        <v>28.6</v>
      </c>
      <c r="I167" s="155"/>
      <c r="L167" s="150"/>
      <c r="M167" s="156"/>
      <c r="T167" s="157"/>
      <c r="AT167" s="152" t="s">
        <v>193</v>
      </c>
      <c r="AU167" s="152" t="s">
        <v>92</v>
      </c>
      <c r="AV167" s="12" t="s">
        <v>92</v>
      </c>
      <c r="AW167" s="12" t="s">
        <v>32</v>
      </c>
      <c r="AX167" s="12" t="s">
        <v>76</v>
      </c>
      <c r="AY167" s="152" t="s">
        <v>185</v>
      </c>
    </row>
    <row r="168" spans="2:65" s="12" customFormat="1">
      <c r="B168" s="150"/>
      <c r="D168" s="151" t="s">
        <v>193</v>
      </c>
      <c r="E168" s="152" t="s">
        <v>1</v>
      </c>
      <c r="F168" s="153" t="s">
        <v>3706</v>
      </c>
      <c r="H168" s="154">
        <v>32.89</v>
      </c>
      <c r="I168" s="155"/>
      <c r="L168" s="150"/>
      <c r="M168" s="156"/>
      <c r="T168" s="157"/>
      <c r="AT168" s="152" t="s">
        <v>193</v>
      </c>
      <c r="AU168" s="152" t="s">
        <v>92</v>
      </c>
      <c r="AV168" s="12" t="s">
        <v>92</v>
      </c>
      <c r="AW168" s="12" t="s">
        <v>32</v>
      </c>
      <c r="AX168" s="12" t="s">
        <v>76</v>
      </c>
      <c r="AY168" s="152" t="s">
        <v>185</v>
      </c>
    </row>
    <row r="169" spans="2:65" s="12" customFormat="1">
      <c r="B169" s="150"/>
      <c r="D169" s="151" t="s">
        <v>193</v>
      </c>
      <c r="E169" s="152" t="s">
        <v>1</v>
      </c>
      <c r="F169" s="153" t="s">
        <v>3707</v>
      </c>
      <c r="H169" s="154">
        <v>19.219000000000001</v>
      </c>
      <c r="I169" s="155"/>
      <c r="L169" s="150"/>
      <c r="M169" s="156"/>
      <c r="T169" s="157"/>
      <c r="AT169" s="152" t="s">
        <v>193</v>
      </c>
      <c r="AU169" s="152" t="s">
        <v>92</v>
      </c>
      <c r="AV169" s="12" t="s">
        <v>92</v>
      </c>
      <c r="AW169" s="12" t="s">
        <v>32</v>
      </c>
      <c r="AX169" s="12" t="s">
        <v>76</v>
      </c>
      <c r="AY169" s="152" t="s">
        <v>185</v>
      </c>
    </row>
    <row r="170" spans="2:65" s="12" customFormat="1">
      <c r="B170" s="150"/>
      <c r="D170" s="151" t="s">
        <v>193</v>
      </c>
      <c r="E170" s="152" t="s">
        <v>1</v>
      </c>
      <c r="F170" s="153" t="s">
        <v>3708</v>
      </c>
      <c r="H170" s="154">
        <v>36.064999999999998</v>
      </c>
      <c r="I170" s="155"/>
      <c r="L170" s="150"/>
      <c r="M170" s="156"/>
      <c r="T170" s="157"/>
      <c r="AT170" s="152" t="s">
        <v>193</v>
      </c>
      <c r="AU170" s="152" t="s">
        <v>92</v>
      </c>
      <c r="AV170" s="12" t="s">
        <v>92</v>
      </c>
      <c r="AW170" s="12" t="s">
        <v>32</v>
      </c>
      <c r="AX170" s="12" t="s">
        <v>76</v>
      </c>
      <c r="AY170" s="152" t="s">
        <v>185</v>
      </c>
    </row>
    <row r="171" spans="2:65" s="15" customFormat="1">
      <c r="B171" s="181"/>
      <c r="D171" s="151" t="s">
        <v>193</v>
      </c>
      <c r="E171" s="182" t="s">
        <v>1</v>
      </c>
      <c r="F171" s="183" t="s">
        <v>281</v>
      </c>
      <c r="H171" s="184">
        <v>132.315</v>
      </c>
      <c r="I171" s="185"/>
      <c r="L171" s="181"/>
      <c r="M171" s="186"/>
      <c r="T171" s="187"/>
      <c r="AT171" s="182" t="s">
        <v>193</v>
      </c>
      <c r="AU171" s="182" t="s">
        <v>92</v>
      </c>
      <c r="AV171" s="15" t="s">
        <v>111</v>
      </c>
      <c r="AW171" s="15" t="s">
        <v>32</v>
      </c>
      <c r="AX171" s="15" t="s">
        <v>76</v>
      </c>
      <c r="AY171" s="182" t="s">
        <v>185</v>
      </c>
    </row>
    <row r="172" spans="2:65" s="13" customFormat="1" ht="22.5">
      <c r="B172" s="168"/>
      <c r="D172" s="151" t="s">
        <v>193</v>
      </c>
      <c r="E172" s="169" t="s">
        <v>1</v>
      </c>
      <c r="F172" s="170" t="s">
        <v>3709</v>
      </c>
      <c r="H172" s="169" t="s">
        <v>1</v>
      </c>
      <c r="I172" s="171"/>
      <c r="L172" s="168"/>
      <c r="M172" s="172"/>
      <c r="T172" s="173"/>
      <c r="AT172" s="169" t="s">
        <v>193</v>
      </c>
      <c r="AU172" s="169" t="s">
        <v>92</v>
      </c>
      <c r="AV172" s="13" t="s">
        <v>84</v>
      </c>
      <c r="AW172" s="13" t="s">
        <v>32</v>
      </c>
      <c r="AX172" s="13" t="s">
        <v>76</v>
      </c>
      <c r="AY172" s="169" t="s">
        <v>185</v>
      </c>
    </row>
    <row r="173" spans="2:65" s="12" customFormat="1">
      <c r="B173" s="150"/>
      <c r="D173" s="151" t="s">
        <v>193</v>
      </c>
      <c r="E173" s="152" t="s">
        <v>1</v>
      </c>
      <c r="F173" s="153" t="s">
        <v>3710</v>
      </c>
      <c r="H173" s="154">
        <v>12.907</v>
      </c>
      <c r="I173" s="155"/>
      <c r="L173" s="150"/>
      <c r="M173" s="156"/>
      <c r="T173" s="157"/>
      <c r="AT173" s="152" t="s">
        <v>193</v>
      </c>
      <c r="AU173" s="152" t="s">
        <v>92</v>
      </c>
      <c r="AV173" s="12" t="s">
        <v>92</v>
      </c>
      <c r="AW173" s="12" t="s">
        <v>32</v>
      </c>
      <c r="AX173" s="12" t="s">
        <v>76</v>
      </c>
      <c r="AY173" s="152" t="s">
        <v>185</v>
      </c>
    </row>
    <row r="174" spans="2:65" s="12" customFormat="1">
      <c r="B174" s="150"/>
      <c r="D174" s="151" t="s">
        <v>193</v>
      </c>
      <c r="E174" s="152" t="s">
        <v>1</v>
      </c>
      <c r="F174" s="153" t="s">
        <v>3711</v>
      </c>
      <c r="H174" s="154">
        <v>4.5570000000000004</v>
      </c>
      <c r="I174" s="155"/>
      <c r="L174" s="150"/>
      <c r="M174" s="156"/>
      <c r="T174" s="157"/>
      <c r="AT174" s="152" t="s">
        <v>193</v>
      </c>
      <c r="AU174" s="152" t="s">
        <v>92</v>
      </c>
      <c r="AV174" s="12" t="s">
        <v>92</v>
      </c>
      <c r="AW174" s="12" t="s">
        <v>32</v>
      </c>
      <c r="AX174" s="12" t="s">
        <v>76</v>
      </c>
      <c r="AY174" s="152" t="s">
        <v>185</v>
      </c>
    </row>
    <row r="175" spans="2:65" s="12" customFormat="1">
      <c r="B175" s="150"/>
      <c r="D175" s="151" t="s">
        <v>193</v>
      </c>
      <c r="E175" s="152" t="s">
        <v>1</v>
      </c>
      <c r="F175" s="153" t="s">
        <v>3712</v>
      </c>
      <c r="H175" s="154">
        <v>3.2770000000000001</v>
      </c>
      <c r="I175" s="155"/>
      <c r="L175" s="150"/>
      <c r="M175" s="156"/>
      <c r="T175" s="157"/>
      <c r="AT175" s="152" t="s">
        <v>193</v>
      </c>
      <c r="AU175" s="152" t="s">
        <v>92</v>
      </c>
      <c r="AV175" s="12" t="s">
        <v>92</v>
      </c>
      <c r="AW175" s="12" t="s">
        <v>32</v>
      </c>
      <c r="AX175" s="12" t="s">
        <v>76</v>
      </c>
      <c r="AY175" s="152" t="s">
        <v>185</v>
      </c>
    </row>
    <row r="176" spans="2:65" s="12" customFormat="1">
      <c r="B176" s="150"/>
      <c r="D176" s="151" t="s">
        <v>193</v>
      </c>
      <c r="E176" s="152" t="s">
        <v>1</v>
      </c>
      <c r="F176" s="153" t="s">
        <v>3713</v>
      </c>
      <c r="H176" s="154">
        <v>6.5540000000000003</v>
      </c>
      <c r="I176" s="155"/>
      <c r="L176" s="150"/>
      <c r="M176" s="156"/>
      <c r="T176" s="157"/>
      <c r="AT176" s="152" t="s">
        <v>193</v>
      </c>
      <c r="AU176" s="152" t="s">
        <v>92</v>
      </c>
      <c r="AV176" s="12" t="s">
        <v>92</v>
      </c>
      <c r="AW176" s="12" t="s">
        <v>32</v>
      </c>
      <c r="AX176" s="12" t="s">
        <v>76</v>
      </c>
      <c r="AY176" s="152" t="s">
        <v>185</v>
      </c>
    </row>
    <row r="177" spans="2:65" s="12" customFormat="1">
      <c r="B177" s="150"/>
      <c r="D177" s="151" t="s">
        <v>193</v>
      </c>
      <c r="E177" s="152" t="s">
        <v>1</v>
      </c>
      <c r="F177" s="153" t="s">
        <v>3714</v>
      </c>
      <c r="H177" s="154">
        <v>3.2770000000000001</v>
      </c>
      <c r="I177" s="155"/>
      <c r="L177" s="150"/>
      <c r="M177" s="156"/>
      <c r="T177" s="157"/>
      <c r="AT177" s="152" t="s">
        <v>193</v>
      </c>
      <c r="AU177" s="152" t="s">
        <v>92</v>
      </c>
      <c r="AV177" s="12" t="s">
        <v>92</v>
      </c>
      <c r="AW177" s="12" t="s">
        <v>32</v>
      </c>
      <c r="AX177" s="12" t="s">
        <v>76</v>
      </c>
      <c r="AY177" s="152" t="s">
        <v>185</v>
      </c>
    </row>
    <row r="178" spans="2:65" s="15" customFormat="1">
      <c r="B178" s="181"/>
      <c r="D178" s="151" t="s">
        <v>193</v>
      </c>
      <c r="E178" s="182" t="s">
        <v>1</v>
      </c>
      <c r="F178" s="183" t="s">
        <v>281</v>
      </c>
      <c r="H178" s="184">
        <v>30.571999999999999</v>
      </c>
      <c r="I178" s="185"/>
      <c r="L178" s="181"/>
      <c r="M178" s="186"/>
      <c r="T178" s="187"/>
      <c r="AT178" s="182" t="s">
        <v>193</v>
      </c>
      <c r="AU178" s="182" t="s">
        <v>92</v>
      </c>
      <c r="AV178" s="15" t="s">
        <v>111</v>
      </c>
      <c r="AW178" s="15" t="s">
        <v>32</v>
      </c>
      <c r="AX178" s="15" t="s">
        <v>76</v>
      </c>
      <c r="AY178" s="182" t="s">
        <v>185</v>
      </c>
    </row>
    <row r="179" spans="2:65" s="14" customFormat="1">
      <c r="B179" s="174"/>
      <c r="D179" s="151" t="s">
        <v>193</v>
      </c>
      <c r="E179" s="175" t="s">
        <v>1</v>
      </c>
      <c r="F179" s="176" t="s">
        <v>265</v>
      </c>
      <c r="H179" s="177">
        <v>162.887</v>
      </c>
      <c r="I179" s="178"/>
      <c r="L179" s="174"/>
      <c r="M179" s="179"/>
      <c r="T179" s="180"/>
      <c r="AT179" s="175" t="s">
        <v>193</v>
      </c>
      <c r="AU179" s="175" t="s">
        <v>92</v>
      </c>
      <c r="AV179" s="14" t="s">
        <v>191</v>
      </c>
      <c r="AW179" s="14" t="s">
        <v>32</v>
      </c>
      <c r="AX179" s="14" t="s">
        <v>84</v>
      </c>
      <c r="AY179" s="175" t="s">
        <v>185</v>
      </c>
    </row>
    <row r="180" spans="2:65" s="1" customFormat="1" ht="33" customHeight="1">
      <c r="B180" s="136"/>
      <c r="C180" s="137" t="s">
        <v>216</v>
      </c>
      <c r="D180" s="137" t="s">
        <v>187</v>
      </c>
      <c r="E180" s="138" t="s">
        <v>3715</v>
      </c>
      <c r="F180" s="139" t="s">
        <v>3716</v>
      </c>
      <c r="G180" s="140" t="s">
        <v>190</v>
      </c>
      <c r="H180" s="141">
        <v>443.29</v>
      </c>
      <c r="I180" s="142"/>
      <c r="J180" s="143">
        <f>ROUND(I180*H180,2)</f>
        <v>0</v>
      </c>
      <c r="K180" s="139" t="s">
        <v>198</v>
      </c>
      <c r="L180" s="32"/>
      <c r="M180" s="144" t="s">
        <v>1</v>
      </c>
      <c r="N180" s="145" t="s">
        <v>42</v>
      </c>
      <c r="P180" s="146">
        <f>O180*H180</f>
        <v>0</v>
      </c>
      <c r="Q180" s="146">
        <v>1.47E-2</v>
      </c>
      <c r="R180" s="146">
        <f>Q180*H180</f>
        <v>6.5163630000000001</v>
      </c>
      <c r="S180" s="146">
        <v>0</v>
      </c>
      <c r="T180" s="147">
        <f>S180*H180</f>
        <v>0</v>
      </c>
      <c r="AR180" s="148" t="s">
        <v>191</v>
      </c>
      <c r="AT180" s="148" t="s">
        <v>187</v>
      </c>
      <c r="AU180" s="148" t="s">
        <v>92</v>
      </c>
      <c r="AY180" s="17" t="s">
        <v>185</v>
      </c>
      <c r="BE180" s="149">
        <f>IF(N180="základní",J180,0)</f>
        <v>0</v>
      </c>
      <c r="BF180" s="149">
        <f>IF(N180="snížená",J180,0)</f>
        <v>0</v>
      </c>
      <c r="BG180" s="149">
        <f>IF(N180="zákl. přenesená",J180,0)</f>
        <v>0</v>
      </c>
      <c r="BH180" s="149">
        <f>IF(N180="sníž. přenesená",J180,0)</f>
        <v>0</v>
      </c>
      <c r="BI180" s="149">
        <f>IF(N180="nulová",J180,0)</f>
        <v>0</v>
      </c>
      <c r="BJ180" s="17" t="s">
        <v>92</v>
      </c>
      <c r="BK180" s="149">
        <f>ROUND(I180*H180,2)</f>
        <v>0</v>
      </c>
      <c r="BL180" s="17" t="s">
        <v>191</v>
      </c>
      <c r="BM180" s="148" t="s">
        <v>3717</v>
      </c>
    </row>
    <row r="181" spans="2:65" s="13" customFormat="1">
      <c r="B181" s="168"/>
      <c r="D181" s="151" t="s">
        <v>193</v>
      </c>
      <c r="E181" s="169" t="s">
        <v>1</v>
      </c>
      <c r="F181" s="170" t="s">
        <v>3674</v>
      </c>
      <c r="H181" s="169" t="s">
        <v>1</v>
      </c>
      <c r="I181" s="171"/>
      <c r="L181" s="168"/>
      <c r="M181" s="172"/>
      <c r="T181" s="173"/>
      <c r="AT181" s="169" t="s">
        <v>193</v>
      </c>
      <c r="AU181" s="169" t="s">
        <v>92</v>
      </c>
      <c r="AV181" s="13" t="s">
        <v>84</v>
      </c>
      <c r="AW181" s="13" t="s">
        <v>32</v>
      </c>
      <c r="AX181" s="13" t="s">
        <v>76</v>
      </c>
      <c r="AY181" s="169" t="s">
        <v>185</v>
      </c>
    </row>
    <row r="182" spans="2:65" s="13" customFormat="1" ht="22.5">
      <c r="B182" s="168"/>
      <c r="D182" s="151" t="s">
        <v>193</v>
      </c>
      <c r="E182" s="169" t="s">
        <v>1</v>
      </c>
      <c r="F182" s="170" t="s">
        <v>3718</v>
      </c>
      <c r="H182" s="169" t="s">
        <v>1</v>
      </c>
      <c r="I182" s="171"/>
      <c r="L182" s="168"/>
      <c r="M182" s="172"/>
      <c r="T182" s="173"/>
      <c r="AT182" s="169" t="s">
        <v>193</v>
      </c>
      <c r="AU182" s="169" t="s">
        <v>92</v>
      </c>
      <c r="AV182" s="13" t="s">
        <v>84</v>
      </c>
      <c r="AW182" s="13" t="s">
        <v>32</v>
      </c>
      <c r="AX182" s="13" t="s">
        <v>76</v>
      </c>
      <c r="AY182" s="169" t="s">
        <v>185</v>
      </c>
    </row>
    <row r="183" spans="2:65" s="12" customFormat="1">
      <c r="B183" s="150"/>
      <c r="D183" s="151" t="s">
        <v>193</v>
      </c>
      <c r="E183" s="152" t="s">
        <v>1</v>
      </c>
      <c r="F183" s="153" t="s">
        <v>3719</v>
      </c>
      <c r="H183" s="154">
        <v>443.29</v>
      </c>
      <c r="I183" s="155"/>
      <c r="L183" s="150"/>
      <c r="M183" s="156"/>
      <c r="T183" s="157"/>
      <c r="AT183" s="152" t="s">
        <v>193</v>
      </c>
      <c r="AU183" s="152" t="s">
        <v>92</v>
      </c>
      <c r="AV183" s="12" t="s">
        <v>92</v>
      </c>
      <c r="AW183" s="12" t="s">
        <v>32</v>
      </c>
      <c r="AX183" s="12" t="s">
        <v>76</v>
      </c>
      <c r="AY183" s="152" t="s">
        <v>185</v>
      </c>
    </row>
    <row r="184" spans="2:65" s="14" customFormat="1">
      <c r="B184" s="174"/>
      <c r="D184" s="151" t="s">
        <v>193</v>
      </c>
      <c r="E184" s="175" t="s">
        <v>1</v>
      </c>
      <c r="F184" s="176" t="s">
        <v>265</v>
      </c>
      <c r="H184" s="177">
        <v>443.29</v>
      </c>
      <c r="I184" s="178"/>
      <c r="L184" s="174"/>
      <c r="M184" s="179"/>
      <c r="T184" s="180"/>
      <c r="AT184" s="175" t="s">
        <v>193</v>
      </c>
      <c r="AU184" s="175" t="s">
        <v>92</v>
      </c>
      <c r="AV184" s="14" t="s">
        <v>191</v>
      </c>
      <c r="AW184" s="14" t="s">
        <v>32</v>
      </c>
      <c r="AX184" s="14" t="s">
        <v>84</v>
      </c>
      <c r="AY184" s="175" t="s">
        <v>185</v>
      </c>
    </row>
    <row r="185" spans="2:65" s="1" customFormat="1" ht="44.25" customHeight="1">
      <c r="B185" s="136"/>
      <c r="C185" s="137" t="s">
        <v>222</v>
      </c>
      <c r="D185" s="137" t="s">
        <v>187</v>
      </c>
      <c r="E185" s="138" t="s">
        <v>3720</v>
      </c>
      <c r="F185" s="139" t="s">
        <v>3721</v>
      </c>
      <c r="G185" s="140" t="s">
        <v>190</v>
      </c>
      <c r="H185" s="141">
        <v>886.58</v>
      </c>
      <c r="I185" s="142"/>
      <c r="J185" s="143">
        <f>ROUND(I185*H185,2)</f>
        <v>0</v>
      </c>
      <c r="K185" s="139" t="s">
        <v>198</v>
      </c>
      <c r="L185" s="32"/>
      <c r="M185" s="144" t="s">
        <v>1</v>
      </c>
      <c r="N185" s="145" t="s">
        <v>42</v>
      </c>
      <c r="P185" s="146">
        <f>O185*H185</f>
        <v>0</v>
      </c>
      <c r="Q185" s="146">
        <v>7.3499999999999998E-3</v>
      </c>
      <c r="R185" s="146">
        <f>Q185*H185</f>
        <v>6.5163630000000001</v>
      </c>
      <c r="S185" s="146">
        <v>0</v>
      </c>
      <c r="T185" s="147">
        <f>S185*H185</f>
        <v>0</v>
      </c>
      <c r="AR185" s="148" t="s">
        <v>191</v>
      </c>
      <c r="AT185" s="148" t="s">
        <v>187</v>
      </c>
      <c r="AU185" s="148" t="s">
        <v>92</v>
      </c>
      <c r="AY185" s="17" t="s">
        <v>185</v>
      </c>
      <c r="BE185" s="149">
        <f>IF(N185="základní",J185,0)</f>
        <v>0</v>
      </c>
      <c r="BF185" s="149">
        <f>IF(N185="snížená",J185,0)</f>
        <v>0</v>
      </c>
      <c r="BG185" s="149">
        <f>IF(N185="zákl. přenesená",J185,0)</f>
        <v>0</v>
      </c>
      <c r="BH185" s="149">
        <f>IF(N185="sníž. přenesená",J185,0)</f>
        <v>0</v>
      </c>
      <c r="BI185" s="149">
        <f>IF(N185="nulová",J185,0)</f>
        <v>0</v>
      </c>
      <c r="BJ185" s="17" t="s">
        <v>92</v>
      </c>
      <c r="BK185" s="149">
        <f>ROUND(I185*H185,2)</f>
        <v>0</v>
      </c>
      <c r="BL185" s="17" t="s">
        <v>191</v>
      </c>
      <c r="BM185" s="148" t="s">
        <v>3722</v>
      </c>
    </row>
    <row r="186" spans="2:65" s="12" customFormat="1">
      <c r="B186" s="150"/>
      <c r="D186" s="151" t="s">
        <v>193</v>
      </c>
      <c r="E186" s="152" t="s">
        <v>1</v>
      </c>
      <c r="F186" s="153" t="s">
        <v>3723</v>
      </c>
      <c r="H186" s="154">
        <v>886.58</v>
      </c>
      <c r="I186" s="155"/>
      <c r="L186" s="150"/>
      <c r="M186" s="156"/>
      <c r="T186" s="157"/>
      <c r="AT186" s="152" t="s">
        <v>193</v>
      </c>
      <c r="AU186" s="152" t="s">
        <v>92</v>
      </c>
      <c r="AV186" s="12" t="s">
        <v>92</v>
      </c>
      <c r="AW186" s="12" t="s">
        <v>32</v>
      </c>
      <c r="AX186" s="12" t="s">
        <v>84</v>
      </c>
      <c r="AY186" s="152" t="s">
        <v>185</v>
      </c>
    </row>
    <row r="187" spans="2:65" s="1" customFormat="1" ht="37.9" customHeight="1">
      <c r="B187" s="136"/>
      <c r="C187" s="137" t="s">
        <v>226</v>
      </c>
      <c r="D187" s="137" t="s">
        <v>187</v>
      </c>
      <c r="E187" s="138" t="s">
        <v>3724</v>
      </c>
      <c r="F187" s="139" t="s">
        <v>3725</v>
      </c>
      <c r="G187" s="140" t="s">
        <v>190</v>
      </c>
      <c r="H187" s="141">
        <v>206.465</v>
      </c>
      <c r="I187" s="142"/>
      <c r="J187" s="143">
        <f>ROUND(I187*H187,2)</f>
        <v>0</v>
      </c>
      <c r="K187" s="139" t="s">
        <v>198</v>
      </c>
      <c r="L187" s="32"/>
      <c r="M187" s="144" t="s">
        <v>1</v>
      </c>
      <c r="N187" s="145" t="s">
        <v>42</v>
      </c>
      <c r="P187" s="146">
        <f>O187*H187</f>
        <v>0</v>
      </c>
      <c r="Q187" s="146">
        <v>1.2E-2</v>
      </c>
      <c r="R187" s="146">
        <f>Q187*H187</f>
        <v>2.4775800000000001</v>
      </c>
      <c r="S187" s="146">
        <v>0</v>
      </c>
      <c r="T187" s="147">
        <f>S187*H187</f>
        <v>0</v>
      </c>
      <c r="AR187" s="148" t="s">
        <v>191</v>
      </c>
      <c r="AT187" s="148" t="s">
        <v>187</v>
      </c>
      <c r="AU187" s="148" t="s">
        <v>92</v>
      </c>
      <c r="AY187" s="17" t="s">
        <v>185</v>
      </c>
      <c r="BE187" s="149">
        <f>IF(N187="základní",J187,0)</f>
        <v>0</v>
      </c>
      <c r="BF187" s="149">
        <f>IF(N187="snížená",J187,0)</f>
        <v>0</v>
      </c>
      <c r="BG187" s="149">
        <f>IF(N187="zákl. přenesená",J187,0)</f>
        <v>0</v>
      </c>
      <c r="BH187" s="149">
        <f>IF(N187="sníž. přenesená",J187,0)</f>
        <v>0</v>
      </c>
      <c r="BI187" s="149">
        <f>IF(N187="nulová",J187,0)</f>
        <v>0</v>
      </c>
      <c r="BJ187" s="17" t="s">
        <v>92</v>
      </c>
      <c r="BK187" s="149">
        <f>ROUND(I187*H187,2)</f>
        <v>0</v>
      </c>
      <c r="BL187" s="17" t="s">
        <v>191</v>
      </c>
      <c r="BM187" s="148" t="s">
        <v>3726</v>
      </c>
    </row>
    <row r="188" spans="2:65" s="13" customFormat="1">
      <c r="B188" s="168"/>
      <c r="D188" s="151" t="s">
        <v>193</v>
      </c>
      <c r="E188" s="169" t="s">
        <v>1</v>
      </c>
      <c r="F188" s="170" t="s">
        <v>3674</v>
      </c>
      <c r="H188" s="169" t="s">
        <v>1</v>
      </c>
      <c r="I188" s="171"/>
      <c r="L188" s="168"/>
      <c r="M188" s="172"/>
      <c r="T188" s="173"/>
      <c r="AT188" s="169" t="s">
        <v>193</v>
      </c>
      <c r="AU188" s="169" t="s">
        <v>92</v>
      </c>
      <c r="AV188" s="13" t="s">
        <v>84</v>
      </c>
      <c r="AW188" s="13" t="s">
        <v>32</v>
      </c>
      <c r="AX188" s="13" t="s">
        <v>76</v>
      </c>
      <c r="AY188" s="169" t="s">
        <v>185</v>
      </c>
    </row>
    <row r="189" spans="2:65" s="13" customFormat="1" ht="22.5">
      <c r="B189" s="168"/>
      <c r="D189" s="151" t="s">
        <v>193</v>
      </c>
      <c r="E189" s="169" t="s">
        <v>1</v>
      </c>
      <c r="F189" s="170" t="s">
        <v>3727</v>
      </c>
      <c r="H189" s="169" t="s">
        <v>1</v>
      </c>
      <c r="I189" s="171"/>
      <c r="L189" s="168"/>
      <c r="M189" s="172"/>
      <c r="T189" s="173"/>
      <c r="AT189" s="169" t="s">
        <v>193</v>
      </c>
      <c r="AU189" s="169" t="s">
        <v>92</v>
      </c>
      <c r="AV189" s="13" t="s">
        <v>84</v>
      </c>
      <c r="AW189" s="13" t="s">
        <v>32</v>
      </c>
      <c r="AX189" s="13" t="s">
        <v>76</v>
      </c>
      <c r="AY189" s="169" t="s">
        <v>185</v>
      </c>
    </row>
    <row r="190" spans="2:65" s="13" customFormat="1">
      <c r="B190" s="168"/>
      <c r="D190" s="151" t="s">
        <v>193</v>
      </c>
      <c r="E190" s="169" t="s">
        <v>1</v>
      </c>
      <c r="F190" s="170" t="s">
        <v>3728</v>
      </c>
      <c r="H190" s="169" t="s">
        <v>1</v>
      </c>
      <c r="I190" s="171"/>
      <c r="L190" s="168"/>
      <c r="M190" s="172"/>
      <c r="T190" s="173"/>
      <c r="AT190" s="169" t="s">
        <v>193</v>
      </c>
      <c r="AU190" s="169" t="s">
        <v>92</v>
      </c>
      <c r="AV190" s="13" t="s">
        <v>84</v>
      </c>
      <c r="AW190" s="13" t="s">
        <v>32</v>
      </c>
      <c r="AX190" s="13" t="s">
        <v>76</v>
      </c>
      <c r="AY190" s="169" t="s">
        <v>185</v>
      </c>
    </row>
    <row r="191" spans="2:65" s="12" customFormat="1" ht="22.5">
      <c r="B191" s="150"/>
      <c r="D191" s="151" t="s">
        <v>193</v>
      </c>
      <c r="E191" s="152" t="s">
        <v>1</v>
      </c>
      <c r="F191" s="153" t="s">
        <v>3729</v>
      </c>
      <c r="H191" s="154">
        <v>2.4239999999999999</v>
      </c>
      <c r="I191" s="155"/>
      <c r="L191" s="150"/>
      <c r="M191" s="156"/>
      <c r="T191" s="157"/>
      <c r="AT191" s="152" t="s">
        <v>193</v>
      </c>
      <c r="AU191" s="152" t="s">
        <v>92</v>
      </c>
      <c r="AV191" s="12" t="s">
        <v>92</v>
      </c>
      <c r="AW191" s="12" t="s">
        <v>32</v>
      </c>
      <c r="AX191" s="12" t="s">
        <v>76</v>
      </c>
      <c r="AY191" s="152" t="s">
        <v>185</v>
      </c>
    </row>
    <row r="192" spans="2:65" s="12" customFormat="1" ht="22.5">
      <c r="B192" s="150"/>
      <c r="D192" s="151" t="s">
        <v>193</v>
      </c>
      <c r="E192" s="152" t="s">
        <v>1</v>
      </c>
      <c r="F192" s="153" t="s">
        <v>3730</v>
      </c>
      <c r="H192" s="154">
        <v>6.1440000000000001</v>
      </c>
      <c r="I192" s="155"/>
      <c r="L192" s="150"/>
      <c r="M192" s="156"/>
      <c r="T192" s="157"/>
      <c r="AT192" s="152" t="s">
        <v>193</v>
      </c>
      <c r="AU192" s="152" t="s">
        <v>92</v>
      </c>
      <c r="AV192" s="12" t="s">
        <v>92</v>
      </c>
      <c r="AW192" s="12" t="s">
        <v>32</v>
      </c>
      <c r="AX192" s="12" t="s">
        <v>76</v>
      </c>
      <c r="AY192" s="152" t="s">
        <v>185</v>
      </c>
    </row>
    <row r="193" spans="2:51" s="12" customFormat="1" ht="22.5">
      <c r="B193" s="150"/>
      <c r="D193" s="151" t="s">
        <v>193</v>
      </c>
      <c r="E193" s="152" t="s">
        <v>1</v>
      </c>
      <c r="F193" s="153" t="s">
        <v>3731</v>
      </c>
      <c r="H193" s="154">
        <v>1.1399999999999999</v>
      </c>
      <c r="I193" s="155"/>
      <c r="L193" s="150"/>
      <c r="M193" s="156"/>
      <c r="T193" s="157"/>
      <c r="AT193" s="152" t="s">
        <v>193</v>
      </c>
      <c r="AU193" s="152" t="s">
        <v>92</v>
      </c>
      <c r="AV193" s="12" t="s">
        <v>92</v>
      </c>
      <c r="AW193" s="12" t="s">
        <v>32</v>
      </c>
      <c r="AX193" s="12" t="s">
        <v>76</v>
      </c>
      <c r="AY193" s="152" t="s">
        <v>185</v>
      </c>
    </row>
    <row r="194" spans="2:51" s="12" customFormat="1" ht="22.5">
      <c r="B194" s="150"/>
      <c r="D194" s="151" t="s">
        <v>193</v>
      </c>
      <c r="E194" s="152" t="s">
        <v>1</v>
      </c>
      <c r="F194" s="153" t="s">
        <v>3732</v>
      </c>
      <c r="H194" s="154">
        <v>3.0720000000000001</v>
      </c>
      <c r="I194" s="155"/>
      <c r="L194" s="150"/>
      <c r="M194" s="156"/>
      <c r="T194" s="157"/>
      <c r="AT194" s="152" t="s">
        <v>193</v>
      </c>
      <c r="AU194" s="152" t="s">
        <v>92</v>
      </c>
      <c r="AV194" s="12" t="s">
        <v>92</v>
      </c>
      <c r="AW194" s="12" t="s">
        <v>32</v>
      </c>
      <c r="AX194" s="12" t="s">
        <v>76</v>
      </c>
      <c r="AY194" s="152" t="s">
        <v>185</v>
      </c>
    </row>
    <row r="195" spans="2:51" s="12" customFormat="1" ht="22.5">
      <c r="B195" s="150"/>
      <c r="D195" s="151" t="s">
        <v>193</v>
      </c>
      <c r="E195" s="152" t="s">
        <v>1</v>
      </c>
      <c r="F195" s="153" t="s">
        <v>3733</v>
      </c>
      <c r="H195" s="154">
        <v>12.968999999999999</v>
      </c>
      <c r="I195" s="155"/>
      <c r="L195" s="150"/>
      <c r="M195" s="156"/>
      <c r="T195" s="157"/>
      <c r="AT195" s="152" t="s">
        <v>193</v>
      </c>
      <c r="AU195" s="152" t="s">
        <v>92</v>
      </c>
      <c r="AV195" s="12" t="s">
        <v>92</v>
      </c>
      <c r="AW195" s="12" t="s">
        <v>32</v>
      </c>
      <c r="AX195" s="12" t="s">
        <v>76</v>
      </c>
      <c r="AY195" s="152" t="s">
        <v>185</v>
      </c>
    </row>
    <row r="196" spans="2:51" s="12" customFormat="1" ht="33.75">
      <c r="B196" s="150"/>
      <c r="D196" s="151" t="s">
        <v>193</v>
      </c>
      <c r="E196" s="152" t="s">
        <v>1</v>
      </c>
      <c r="F196" s="153" t="s">
        <v>3734</v>
      </c>
      <c r="H196" s="154">
        <v>12.968999999999999</v>
      </c>
      <c r="I196" s="155"/>
      <c r="L196" s="150"/>
      <c r="M196" s="156"/>
      <c r="T196" s="157"/>
      <c r="AT196" s="152" t="s">
        <v>193</v>
      </c>
      <c r="AU196" s="152" t="s">
        <v>92</v>
      </c>
      <c r="AV196" s="12" t="s">
        <v>92</v>
      </c>
      <c r="AW196" s="12" t="s">
        <v>32</v>
      </c>
      <c r="AX196" s="12" t="s">
        <v>76</v>
      </c>
      <c r="AY196" s="152" t="s">
        <v>185</v>
      </c>
    </row>
    <row r="197" spans="2:51" s="12" customFormat="1" ht="22.5">
      <c r="B197" s="150"/>
      <c r="D197" s="151" t="s">
        <v>193</v>
      </c>
      <c r="E197" s="152" t="s">
        <v>1</v>
      </c>
      <c r="F197" s="153" t="s">
        <v>3735</v>
      </c>
      <c r="H197" s="154">
        <v>2.4300000000000002</v>
      </c>
      <c r="I197" s="155"/>
      <c r="L197" s="150"/>
      <c r="M197" s="156"/>
      <c r="T197" s="157"/>
      <c r="AT197" s="152" t="s">
        <v>193</v>
      </c>
      <c r="AU197" s="152" t="s">
        <v>92</v>
      </c>
      <c r="AV197" s="12" t="s">
        <v>92</v>
      </c>
      <c r="AW197" s="12" t="s">
        <v>32</v>
      </c>
      <c r="AX197" s="12" t="s">
        <v>76</v>
      </c>
      <c r="AY197" s="152" t="s">
        <v>185</v>
      </c>
    </row>
    <row r="198" spans="2:51" s="12" customFormat="1" ht="22.5">
      <c r="B198" s="150"/>
      <c r="D198" s="151" t="s">
        <v>193</v>
      </c>
      <c r="E198" s="152" t="s">
        <v>1</v>
      </c>
      <c r="F198" s="153" t="s">
        <v>3736</v>
      </c>
      <c r="H198" s="154">
        <v>2.4300000000000002</v>
      </c>
      <c r="I198" s="155"/>
      <c r="L198" s="150"/>
      <c r="M198" s="156"/>
      <c r="T198" s="157"/>
      <c r="AT198" s="152" t="s">
        <v>193</v>
      </c>
      <c r="AU198" s="152" t="s">
        <v>92</v>
      </c>
      <c r="AV198" s="12" t="s">
        <v>92</v>
      </c>
      <c r="AW198" s="12" t="s">
        <v>32</v>
      </c>
      <c r="AX198" s="12" t="s">
        <v>76</v>
      </c>
      <c r="AY198" s="152" t="s">
        <v>185</v>
      </c>
    </row>
    <row r="199" spans="2:51" s="15" customFormat="1">
      <c r="B199" s="181"/>
      <c r="D199" s="151" t="s">
        <v>193</v>
      </c>
      <c r="E199" s="182" t="s">
        <v>1</v>
      </c>
      <c r="F199" s="183" t="s">
        <v>281</v>
      </c>
      <c r="H199" s="184">
        <v>43.578000000000003</v>
      </c>
      <c r="I199" s="185"/>
      <c r="L199" s="181"/>
      <c r="M199" s="186"/>
      <c r="T199" s="187"/>
      <c r="AT199" s="182" t="s">
        <v>193</v>
      </c>
      <c r="AU199" s="182" t="s">
        <v>92</v>
      </c>
      <c r="AV199" s="15" t="s">
        <v>111</v>
      </c>
      <c r="AW199" s="15" t="s">
        <v>32</v>
      </c>
      <c r="AX199" s="15" t="s">
        <v>76</v>
      </c>
      <c r="AY199" s="182" t="s">
        <v>185</v>
      </c>
    </row>
    <row r="200" spans="2:51" s="13" customFormat="1" ht="33.75">
      <c r="B200" s="168"/>
      <c r="D200" s="151" t="s">
        <v>193</v>
      </c>
      <c r="E200" s="169" t="s">
        <v>1</v>
      </c>
      <c r="F200" s="170" t="s">
        <v>3737</v>
      </c>
      <c r="H200" s="169" t="s">
        <v>1</v>
      </c>
      <c r="I200" s="171"/>
      <c r="L200" s="168"/>
      <c r="M200" s="172"/>
      <c r="T200" s="173"/>
      <c r="AT200" s="169" t="s">
        <v>193</v>
      </c>
      <c r="AU200" s="169" t="s">
        <v>92</v>
      </c>
      <c r="AV200" s="13" t="s">
        <v>84</v>
      </c>
      <c r="AW200" s="13" t="s">
        <v>32</v>
      </c>
      <c r="AX200" s="13" t="s">
        <v>76</v>
      </c>
      <c r="AY200" s="169" t="s">
        <v>185</v>
      </c>
    </row>
    <row r="201" spans="2:51" s="12" customFormat="1">
      <c r="B201" s="150"/>
      <c r="D201" s="151" t="s">
        <v>193</v>
      </c>
      <c r="E201" s="152" t="s">
        <v>1</v>
      </c>
      <c r="F201" s="153" t="s">
        <v>3704</v>
      </c>
      <c r="H201" s="154">
        <v>15.541</v>
      </c>
      <c r="I201" s="155"/>
      <c r="L201" s="150"/>
      <c r="M201" s="156"/>
      <c r="T201" s="157"/>
      <c r="AT201" s="152" t="s">
        <v>193</v>
      </c>
      <c r="AU201" s="152" t="s">
        <v>92</v>
      </c>
      <c r="AV201" s="12" t="s">
        <v>92</v>
      </c>
      <c r="AW201" s="12" t="s">
        <v>32</v>
      </c>
      <c r="AX201" s="12" t="s">
        <v>76</v>
      </c>
      <c r="AY201" s="152" t="s">
        <v>185</v>
      </c>
    </row>
    <row r="202" spans="2:51" s="12" customFormat="1">
      <c r="B202" s="150"/>
      <c r="D202" s="151" t="s">
        <v>193</v>
      </c>
      <c r="E202" s="152" t="s">
        <v>1</v>
      </c>
      <c r="F202" s="153" t="s">
        <v>3705</v>
      </c>
      <c r="H202" s="154">
        <v>28.6</v>
      </c>
      <c r="I202" s="155"/>
      <c r="L202" s="150"/>
      <c r="M202" s="156"/>
      <c r="T202" s="157"/>
      <c r="AT202" s="152" t="s">
        <v>193</v>
      </c>
      <c r="AU202" s="152" t="s">
        <v>92</v>
      </c>
      <c r="AV202" s="12" t="s">
        <v>92</v>
      </c>
      <c r="AW202" s="12" t="s">
        <v>32</v>
      </c>
      <c r="AX202" s="12" t="s">
        <v>76</v>
      </c>
      <c r="AY202" s="152" t="s">
        <v>185</v>
      </c>
    </row>
    <row r="203" spans="2:51" s="12" customFormat="1">
      <c r="B203" s="150"/>
      <c r="D203" s="151" t="s">
        <v>193</v>
      </c>
      <c r="E203" s="152" t="s">
        <v>1</v>
      </c>
      <c r="F203" s="153" t="s">
        <v>3706</v>
      </c>
      <c r="H203" s="154">
        <v>32.89</v>
      </c>
      <c r="I203" s="155"/>
      <c r="L203" s="150"/>
      <c r="M203" s="156"/>
      <c r="T203" s="157"/>
      <c r="AT203" s="152" t="s">
        <v>193</v>
      </c>
      <c r="AU203" s="152" t="s">
        <v>92</v>
      </c>
      <c r="AV203" s="12" t="s">
        <v>92</v>
      </c>
      <c r="AW203" s="12" t="s">
        <v>32</v>
      </c>
      <c r="AX203" s="12" t="s">
        <v>76</v>
      </c>
      <c r="AY203" s="152" t="s">
        <v>185</v>
      </c>
    </row>
    <row r="204" spans="2:51" s="12" customFormat="1">
      <c r="B204" s="150"/>
      <c r="D204" s="151" t="s">
        <v>193</v>
      </c>
      <c r="E204" s="152" t="s">
        <v>1</v>
      </c>
      <c r="F204" s="153" t="s">
        <v>3707</v>
      </c>
      <c r="H204" s="154">
        <v>19.219000000000001</v>
      </c>
      <c r="I204" s="155"/>
      <c r="L204" s="150"/>
      <c r="M204" s="156"/>
      <c r="T204" s="157"/>
      <c r="AT204" s="152" t="s">
        <v>193</v>
      </c>
      <c r="AU204" s="152" t="s">
        <v>92</v>
      </c>
      <c r="AV204" s="12" t="s">
        <v>92</v>
      </c>
      <c r="AW204" s="12" t="s">
        <v>32</v>
      </c>
      <c r="AX204" s="12" t="s">
        <v>76</v>
      </c>
      <c r="AY204" s="152" t="s">
        <v>185</v>
      </c>
    </row>
    <row r="205" spans="2:51" s="12" customFormat="1">
      <c r="B205" s="150"/>
      <c r="D205" s="151" t="s">
        <v>193</v>
      </c>
      <c r="E205" s="152" t="s">
        <v>1</v>
      </c>
      <c r="F205" s="153" t="s">
        <v>3708</v>
      </c>
      <c r="H205" s="154">
        <v>36.064999999999998</v>
      </c>
      <c r="I205" s="155"/>
      <c r="L205" s="150"/>
      <c r="M205" s="156"/>
      <c r="T205" s="157"/>
      <c r="AT205" s="152" t="s">
        <v>193</v>
      </c>
      <c r="AU205" s="152" t="s">
        <v>92</v>
      </c>
      <c r="AV205" s="12" t="s">
        <v>92</v>
      </c>
      <c r="AW205" s="12" t="s">
        <v>32</v>
      </c>
      <c r="AX205" s="12" t="s">
        <v>76</v>
      </c>
      <c r="AY205" s="152" t="s">
        <v>185</v>
      </c>
    </row>
    <row r="206" spans="2:51" s="15" customFormat="1">
      <c r="B206" s="181"/>
      <c r="D206" s="151" t="s">
        <v>193</v>
      </c>
      <c r="E206" s="182" t="s">
        <v>1</v>
      </c>
      <c r="F206" s="183" t="s">
        <v>281</v>
      </c>
      <c r="H206" s="184">
        <v>132.315</v>
      </c>
      <c r="I206" s="185"/>
      <c r="L206" s="181"/>
      <c r="M206" s="186"/>
      <c r="T206" s="187"/>
      <c r="AT206" s="182" t="s">
        <v>193</v>
      </c>
      <c r="AU206" s="182" t="s">
        <v>92</v>
      </c>
      <c r="AV206" s="15" t="s">
        <v>111</v>
      </c>
      <c r="AW206" s="15" t="s">
        <v>32</v>
      </c>
      <c r="AX206" s="15" t="s">
        <v>76</v>
      </c>
      <c r="AY206" s="182" t="s">
        <v>185</v>
      </c>
    </row>
    <row r="207" spans="2:51" s="13" customFormat="1" ht="22.5">
      <c r="B207" s="168"/>
      <c r="D207" s="151" t="s">
        <v>193</v>
      </c>
      <c r="E207" s="169" t="s">
        <v>1</v>
      </c>
      <c r="F207" s="170" t="s">
        <v>3738</v>
      </c>
      <c r="H207" s="169" t="s">
        <v>1</v>
      </c>
      <c r="I207" s="171"/>
      <c r="L207" s="168"/>
      <c r="M207" s="172"/>
      <c r="T207" s="173"/>
      <c r="AT207" s="169" t="s">
        <v>193</v>
      </c>
      <c r="AU207" s="169" t="s">
        <v>92</v>
      </c>
      <c r="AV207" s="13" t="s">
        <v>84</v>
      </c>
      <c r="AW207" s="13" t="s">
        <v>32</v>
      </c>
      <c r="AX207" s="13" t="s">
        <v>76</v>
      </c>
      <c r="AY207" s="169" t="s">
        <v>185</v>
      </c>
    </row>
    <row r="208" spans="2:51" s="12" customFormat="1">
      <c r="B208" s="150"/>
      <c r="D208" s="151" t="s">
        <v>193</v>
      </c>
      <c r="E208" s="152" t="s">
        <v>1</v>
      </c>
      <c r="F208" s="153" t="s">
        <v>3739</v>
      </c>
      <c r="H208" s="154">
        <v>12.907</v>
      </c>
      <c r="I208" s="155"/>
      <c r="L208" s="150"/>
      <c r="M208" s="156"/>
      <c r="T208" s="157"/>
      <c r="AT208" s="152" t="s">
        <v>193</v>
      </c>
      <c r="AU208" s="152" t="s">
        <v>92</v>
      </c>
      <c r="AV208" s="12" t="s">
        <v>92</v>
      </c>
      <c r="AW208" s="12" t="s">
        <v>32</v>
      </c>
      <c r="AX208" s="12" t="s">
        <v>76</v>
      </c>
      <c r="AY208" s="152" t="s">
        <v>185</v>
      </c>
    </row>
    <row r="209" spans="2:65" s="12" customFormat="1">
      <c r="B209" s="150"/>
      <c r="D209" s="151" t="s">
        <v>193</v>
      </c>
      <c r="E209" s="152" t="s">
        <v>1</v>
      </c>
      <c r="F209" s="153" t="s">
        <v>3711</v>
      </c>
      <c r="H209" s="154">
        <v>4.5570000000000004</v>
      </c>
      <c r="I209" s="155"/>
      <c r="L209" s="150"/>
      <c r="M209" s="156"/>
      <c r="T209" s="157"/>
      <c r="AT209" s="152" t="s">
        <v>193</v>
      </c>
      <c r="AU209" s="152" t="s">
        <v>92</v>
      </c>
      <c r="AV209" s="12" t="s">
        <v>92</v>
      </c>
      <c r="AW209" s="12" t="s">
        <v>32</v>
      </c>
      <c r="AX209" s="12" t="s">
        <v>76</v>
      </c>
      <c r="AY209" s="152" t="s">
        <v>185</v>
      </c>
    </row>
    <row r="210" spans="2:65" s="12" customFormat="1">
      <c r="B210" s="150"/>
      <c r="D210" s="151" t="s">
        <v>193</v>
      </c>
      <c r="E210" s="152" t="s">
        <v>1</v>
      </c>
      <c r="F210" s="153" t="s">
        <v>3712</v>
      </c>
      <c r="H210" s="154">
        <v>3.2770000000000001</v>
      </c>
      <c r="I210" s="155"/>
      <c r="L210" s="150"/>
      <c r="M210" s="156"/>
      <c r="T210" s="157"/>
      <c r="AT210" s="152" t="s">
        <v>193</v>
      </c>
      <c r="AU210" s="152" t="s">
        <v>92</v>
      </c>
      <c r="AV210" s="12" t="s">
        <v>92</v>
      </c>
      <c r="AW210" s="12" t="s">
        <v>32</v>
      </c>
      <c r="AX210" s="12" t="s">
        <v>76</v>
      </c>
      <c r="AY210" s="152" t="s">
        <v>185</v>
      </c>
    </row>
    <row r="211" spans="2:65" s="12" customFormat="1">
      <c r="B211" s="150"/>
      <c r="D211" s="151" t="s">
        <v>193</v>
      </c>
      <c r="E211" s="152" t="s">
        <v>1</v>
      </c>
      <c r="F211" s="153" t="s">
        <v>3713</v>
      </c>
      <c r="H211" s="154">
        <v>6.5540000000000003</v>
      </c>
      <c r="I211" s="155"/>
      <c r="L211" s="150"/>
      <c r="M211" s="156"/>
      <c r="T211" s="157"/>
      <c r="AT211" s="152" t="s">
        <v>193</v>
      </c>
      <c r="AU211" s="152" t="s">
        <v>92</v>
      </c>
      <c r="AV211" s="12" t="s">
        <v>92</v>
      </c>
      <c r="AW211" s="12" t="s">
        <v>32</v>
      </c>
      <c r="AX211" s="12" t="s">
        <v>76</v>
      </c>
      <c r="AY211" s="152" t="s">
        <v>185</v>
      </c>
    </row>
    <row r="212" spans="2:65" s="12" customFormat="1">
      <c r="B212" s="150"/>
      <c r="D212" s="151" t="s">
        <v>193</v>
      </c>
      <c r="E212" s="152" t="s">
        <v>1</v>
      </c>
      <c r="F212" s="153" t="s">
        <v>3714</v>
      </c>
      <c r="H212" s="154">
        <v>3.2770000000000001</v>
      </c>
      <c r="I212" s="155"/>
      <c r="L212" s="150"/>
      <c r="M212" s="156"/>
      <c r="T212" s="157"/>
      <c r="AT212" s="152" t="s">
        <v>193</v>
      </c>
      <c r="AU212" s="152" t="s">
        <v>92</v>
      </c>
      <c r="AV212" s="12" t="s">
        <v>92</v>
      </c>
      <c r="AW212" s="12" t="s">
        <v>32</v>
      </c>
      <c r="AX212" s="12" t="s">
        <v>76</v>
      </c>
      <c r="AY212" s="152" t="s">
        <v>185</v>
      </c>
    </row>
    <row r="213" spans="2:65" s="15" customFormat="1">
      <c r="B213" s="181"/>
      <c r="D213" s="151" t="s">
        <v>193</v>
      </c>
      <c r="E213" s="182" t="s">
        <v>1</v>
      </c>
      <c r="F213" s="183" t="s">
        <v>281</v>
      </c>
      <c r="H213" s="184">
        <v>30.571999999999999</v>
      </c>
      <c r="I213" s="185"/>
      <c r="L213" s="181"/>
      <c r="M213" s="186"/>
      <c r="T213" s="187"/>
      <c r="AT213" s="182" t="s">
        <v>193</v>
      </c>
      <c r="AU213" s="182" t="s">
        <v>92</v>
      </c>
      <c r="AV213" s="15" t="s">
        <v>111</v>
      </c>
      <c r="AW213" s="15" t="s">
        <v>32</v>
      </c>
      <c r="AX213" s="15" t="s">
        <v>76</v>
      </c>
      <c r="AY213" s="182" t="s">
        <v>185</v>
      </c>
    </row>
    <row r="214" spans="2:65" s="14" customFormat="1">
      <c r="B214" s="174"/>
      <c r="D214" s="151" t="s">
        <v>193</v>
      </c>
      <c r="E214" s="175" t="s">
        <v>1</v>
      </c>
      <c r="F214" s="176" t="s">
        <v>265</v>
      </c>
      <c r="H214" s="177">
        <v>206.465</v>
      </c>
      <c r="I214" s="178"/>
      <c r="L214" s="174"/>
      <c r="M214" s="179"/>
      <c r="T214" s="180"/>
      <c r="AT214" s="175" t="s">
        <v>193</v>
      </c>
      <c r="AU214" s="175" t="s">
        <v>92</v>
      </c>
      <c r="AV214" s="14" t="s">
        <v>191</v>
      </c>
      <c r="AW214" s="14" t="s">
        <v>32</v>
      </c>
      <c r="AX214" s="14" t="s">
        <v>84</v>
      </c>
      <c r="AY214" s="175" t="s">
        <v>185</v>
      </c>
    </row>
    <row r="215" spans="2:65" s="1" customFormat="1" ht="55.5" customHeight="1">
      <c r="B215" s="136"/>
      <c r="C215" s="137" t="s">
        <v>230</v>
      </c>
      <c r="D215" s="137" t="s">
        <v>187</v>
      </c>
      <c r="E215" s="138" t="s">
        <v>3740</v>
      </c>
      <c r="F215" s="139" t="s">
        <v>3741</v>
      </c>
      <c r="G215" s="140" t="s">
        <v>190</v>
      </c>
      <c r="H215" s="141">
        <v>206.465</v>
      </c>
      <c r="I215" s="142"/>
      <c r="J215" s="143">
        <f>ROUND(I215*H215,2)</f>
        <v>0</v>
      </c>
      <c r="K215" s="139" t="s">
        <v>198</v>
      </c>
      <c r="L215" s="32"/>
      <c r="M215" s="144" t="s">
        <v>1</v>
      </c>
      <c r="N215" s="145" t="s">
        <v>42</v>
      </c>
      <c r="P215" s="146">
        <f>O215*H215</f>
        <v>0</v>
      </c>
      <c r="Q215" s="146">
        <v>6.0000000000000001E-3</v>
      </c>
      <c r="R215" s="146">
        <f>Q215*H215</f>
        <v>1.2387900000000001</v>
      </c>
      <c r="S215" s="146">
        <v>0</v>
      </c>
      <c r="T215" s="147">
        <f>S215*H215</f>
        <v>0</v>
      </c>
      <c r="AR215" s="148" t="s">
        <v>191</v>
      </c>
      <c r="AT215" s="148" t="s">
        <v>187</v>
      </c>
      <c r="AU215" s="148" t="s">
        <v>92</v>
      </c>
      <c r="AY215" s="17" t="s">
        <v>185</v>
      </c>
      <c r="BE215" s="149">
        <f>IF(N215="základní",J215,0)</f>
        <v>0</v>
      </c>
      <c r="BF215" s="149">
        <f>IF(N215="snížená",J215,0)</f>
        <v>0</v>
      </c>
      <c r="BG215" s="149">
        <f>IF(N215="zákl. přenesená",J215,0)</f>
        <v>0</v>
      </c>
      <c r="BH215" s="149">
        <f>IF(N215="sníž. přenesená",J215,0)</f>
        <v>0</v>
      </c>
      <c r="BI215" s="149">
        <f>IF(N215="nulová",J215,0)</f>
        <v>0</v>
      </c>
      <c r="BJ215" s="17" t="s">
        <v>92</v>
      </c>
      <c r="BK215" s="149">
        <f>ROUND(I215*H215,2)</f>
        <v>0</v>
      </c>
      <c r="BL215" s="17" t="s">
        <v>191</v>
      </c>
      <c r="BM215" s="148" t="s">
        <v>3742</v>
      </c>
    </row>
    <row r="216" spans="2:65" s="1" customFormat="1" ht="37.9" customHeight="1">
      <c r="B216" s="136"/>
      <c r="C216" s="137" t="s">
        <v>236</v>
      </c>
      <c r="D216" s="137" t="s">
        <v>187</v>
      </c>
      <c r="E216" s="138" t="s">
        <v>3743</v>
      </c>
      <c r="F216" s="139" t="s">
        <v>3744</v>
      </c>
      <c r="G216" s="140" t="s">
        <v>190</v>
      </c>
      <c r="H216" s="141">
        <v>600.81399999999996</v>
      </c>
      <c r="I216" s="142"/>
      <c r="J216" s="143">
        <f>ROUND(I216*H216,2)</f>
        <v>0</v>
      </c>
      <c r="K216" s="139" t="s">
        <v>198</v>
      </c>
      <c r="L216" s="32"/>
      <c r="M216" s="144" t="s">
        <v>1</v>
      </c>
      <c r="N216" s="145" t="s">
        <v>42</v>
      </c>
      <c r="P216" s="146">
        <f>O216*H216</f>
        <v>0</v>
      </c>
      <c r="Q216" s="146">
        <v>6.0000000000000001E-3</v>
      </c>
      <c r="R216" s="146">
        <f>Q216*H216</f>
        <v>3.6048839999999998</v>
      </c>
      <c r="S216" s="146">
        <v>0</v>
      </c>
      <c r="T216" s="147">
        <f>S216*H216</f>
        <v>0</v>
      </c>
      <c r="AR216" s="148" t="s">
        <v>191</v>
      </c>
      <c r="AT216" s="148" t="s">
        <v>187</v>
      </c>
      <c r="AU216" s="148" t="s">
        <v>92</v>
      </c>
      <c r="AY216" s="17" t="s">
        <v>185</v>
      </c>
      <c r="BE216" s="149">
        <f>IF(N216="základní",J216,0)</f>
        <v>0</v>
      </c>
      <c r="BF216" s="149">
        <f>IF(N216="snížená",J216,0)</f>
        <v>0</v>
      </c>
      <c r="BG216" s="149">
        <f>IF(N216="zákl. přenesená",J216,0)</f>
        <v>0</v>
      </c>
      <c r="BH216" s="149">
        <f>IF(N216="sníž. přenesená",J216,0)</f>
        <v>0</v>
      </c>
      <c r="BI216" s="149">
        <f>IF(N216="nulová",J216,0)</f>
        <v>0</v>
      </c>
      <c r="BJ216" s="17" t="s">
        <v>92</v>
      </c>
      <c r="BK216" s="149">
        <f>ROUND(I216*H216,2)</f>
        <v>0</v>
      </c>
      <c r="BL216" s="17" t="s">
        <v>191</v>
      </c>
      <c r="BM216" s="148" t="s">
        <v>3745</v>
      </c>
    </row>
    <row r="217" spans="2:65" s="13" customFormat="1">
      <c r="B217" s="168"/>
      <c r="D217" s="151" t="s">
        <v>193</v>
      </c>
      <c r="E217" s="169" t="s">
        <v>1</v>
      </c>
      <c r="F217" s="170" t="s">
        <v>3674</v>
      </c>
      <c r="H217" s="169" t="s">
        <v>1</v>
      </c>
      <c r="I217" s="171"/>
      <c r="L217" s="168"/>
      <c r="M217" s="172"/>
      <c r="T217" s="173"/>
      <c r="AT217" s="169" t="s">
        <v>193</v>
      </c>
      <c r="AU217" s="169" t="s">
        <v>92</v>
      </c>
      <c r="AV217" s="13" t="s">
        <v>84</v>
      </c>
      <c r="AW217" s="13" t="s">
        <v>32</v>
      </c>
      <c r="AX217" s="13" t="s">
        <v>76</v>
      </c>
      <c r="AY217" s="169" t="s">
        <v>185</v>
      </c>
    </row>
    <row r="218" spans="2:65" s="13" customFormat="1" ht="22.5">
      <c r="B218" s="168"/>
      <c r="D218" s="151" t="s">
        <v>193</v>
      </c>
      <c r="E218" s="169" t="s">
        <v>1</v>
      </c>
      <c r="F218" s="170" t="s">
        <v>3746</v>
      </c>
      <c r="H218" s="169" t="s">
        <v>1</v>
      </c>
      <c r="I218" s="171"/>
      <c r="L218" s="168"/>
      <c r="M218" s="172"/>
      <c r="T218" s="173"/>
      <c r="AT218" s="169" t="s">
        <v>193</v>
      </c>
      <c r="AU218" s="169" t="s">
        <v>92</v>
      </c>
      <c r="AV218" s="13" t="s">
        <v>84</v>
      </c>
      <c r="AW218" s="13" t="s">
        <v>32</v>
      </c>
      <c r="AX218" s="13" t="s">
        <v>76</v>
      </c>
      <c r="AY218" s="169" t="s">
        <v>185</v>
      </c>
    </row>
    <row r="219" spans="2:65" s="12" customFormat="1">
      <c r="B219" s="150"/>
      <c r="D219" s="151" t="s">
        <v>193</v>
      </c>
      <c r="E219" s="152" t="s">
        <v>1</v>
      </c>
      <c r="F219" s="153" t="s">
        <v>3747</v>
      </c>
      <c r="H219" s="154">
        <v>29.15</v>
      </c>
      <c r="I219" s="155"/>
      <c r="L219" s="150"/>
      <c r="M219" s="156"/>
      <c r="T219" s="157"/>
      <c r="AT219" s="152" t="s">
        <v>193</v>
      </c>
      <c r="AU219" s="152" t="s">
        <v>92</v>
      </c>
      <c r="AV219" s="12" t="s">
        <v>92</v>
      </c>
      <c r="AW219" s="12" t="s">
        <v>32</v>
      </c>
      <c r="AX219" s="12" t="s">
        <v>76</v>
      </c>
      <c r="AY219" s="152" t="s">
        <v>185</v>
      </c>
    </row>
    <row r="220" spans="2:65" s="12" customFormat="1">
      <c r="B220" s="150"/>
      <c r="D220" s="151" t="s">
        <v>193</v>
      </c>
      <c r="E220" s="152" t="s">
        <v>1</v>
      </c>
      <c r="F220" s="153" t="s">
        <v>3748</v>
      </c>
      <c r="H220" s="154">
        <v>58.3</v>
      </c>
      <c r="I220" s="155"/>
      <c r="L220" s="150"/>
      <c r="M220" s="156"/>
      <c r="T220" s="157"/>
      <c r="AT220" s="152" t="s">
        <v>193</v>
      </c>
      <c r="AU220" s="152" t="s">
        <v>92</v>
      </c>
      <c r="AV220" s="12" t="s">
        <v>92</v>
      </c>
      <c r="AW220" s="12" t="s">
        <v>32</v>
      </c>
      <c r="AX220" s="12" t="s">
        <v>76</v>
      </c>
      <c r="AY220" s="152" t="s">
        <v>185</v>
      </c>
    </row>
    <row r="221" spans="2:65" s="12" customFormat="1">
      <c r="B221" s="150"/>
      <c r="D221" s="151" t="s">
        <v>193</v>
      </c>
      <c r="E221" s="152" t="s">
        <v>1</v>
      </c>
      <c r="F221" s="153" t="s">
        <v>3749</v>
      </c>
      <c r="H221" s="154">
        <v>54.174999999999997</v>
      </c>
      <c r="I221" s="155"/>
      <c r="L221" s="150"/>
      <c r="M221" s="156"/>
      <c r="T221" s="157"/>
      <c r="AT221" s="152" t="s">
        <v>193</v>
      </c>
      <c r="AU221" s="152" t="s">
        <v>92</v>
      </c>
      <c r="AV221" s="12" t="s">
        <v>92</v>
      </c>
      <c r="AW221" s="12" t="s">
        <v>32</v>
      </c>
      <c r="AX221" s="12" t="s">
        <v>76</v>
      </c>
      <c r="AY221" s="152" t="s">
        <v>185</v>
      </c>
    </row>
    <row r="222" spans="2:65" s="12" customFormat="1">
      <c r="B222" s="150"/>
      <c r="D222" s="151" t="s">
        <v>193</v>
      </c>
      <c r="E222" s="152" t="s">
        <v>1</v>
      </c>
      <c r="F222" s="153" t="s">
        <v>3750</v>
      </c>
      <c r="H222" s="154">
        <v>51.975000000000001</v>
      </c>
      <c r="I222" s="155"/>
      <c r="L222" s="150"/>
      <c r="M222" s="156"/>
      <c r="T222" s="157"/>
      <c r="AT222" s="152" t="s">
        <v>193</v>
      </c>
      <c r="AU222" s="152" t="s">
        <v>92</v>
      </c>
      <c r="AV222" s="12" t="s">
        <v>92</v>
      </c>
      <c r="AW222" s="12" t="s">
        <v>32</v>
      </c>
      <c r="AX222" s="12" t="s">
        <v>76</v>
      </c>
      <c r="AY222" s="152" t="s">
        <v>185</v>
      </c>
    </row>
    <row r="223" spans="2:65" s="15" customFormat="1">
      <c r="B223" s="181"/>
      <c r="D223" s="151" t="s">
        <v>193</v>
      </c>
      <c r="E223" s="182" t="s">
        <v>1</v>
      </c>
      <c r="F223" s="183" t="s">
        <v>281</v>
      </c>
      <c r="H223" s="184">
        <v>193.6</v>
      </c>
      <c r="I223" s="185"/>
      <c r="L223" s="181"/>
      <c r="M223" s="186"/>
      <c r="T223" s="187"/>
      <c r="AT223" s="182" t="s">
        <v>193</v>
      </c>
      <c r="AU223" s="182" t="s">
        <v>92</v>
      </c>
      <c r="AV223" s="15" t="s">
        <v>111</v>
      </c>
      <c r="AW223" s="15" t="s">
        <v>32</v>
      </c>
      <c r="AX223" s="15" t="s">
        <v>76</v>
      </c>
      <c r="AY223" s="182" t="s">
        <v>185</v>
      </c>
    </row>
    <row r="224" spans="2:65" s="13" customFormat="1" ht="33.75">
      <c r="B224" s="168"/>
      <c r="D224" s="151" t="s">
        <v>193</v>
      </c>
      <c r="E224" s="169" t="s">
        <v>1</v>
      </c>
      <c r="F224" s="170" t="s">
        <v>3751</v>
      </c>
      <c r="H224" s="169" t="s">
        <v>1</v>
      </c>
      <c r="I224" s="171"/>
      <c r="L224" s="168"/>
      <c r="M224" s="172"/>
      <c r="T224" s="173"/>
      <c r="AT224" s="169" t="s">
        <v>193</v>
      </c>
      <c r="AU224" s="169" t="s">
        <v>92</v>
      </c>
      <c r="AV224" s="13" t="s">
        <v>84</v>
      </c>
      <c r="AW224" s="13" t="s">
        <v>32</v>
      </c>
      <c r="AX224" s="13" t="s">
        <v>76</v>
      </c>
      <c r="AY224" s="169" t="s">
        <v>185</v>
      </c>
    </row>
    <row r="225" spans="2:65" s="12" customFormat="1">
      <c r="B225" s="150"/>
      <c r="D225" s="151" t="s">
        <v>193</v>
      </c>
      <c r="E225" s="152" t="s">
        <v>1</v>
      </c>
      <c r="F225" s="153" t="s">
        <v>3752</v>
      </c>
      <c r="H225" s="154">
        <v>38.851999999999997</v>
      </c>
      <c r="I225" s="155"/>
      <c r="L225" s="150"/>
      <c r="M225" s="156"/>
      <c r="T225" s="157"/>
      <c r="AT225" s="152" t="s">
        <v>193</v>
      </c>
      <c r="AU225" s="152" t="s">
        <v>92</v>
      </c>
      <c r="AV225" s="12" t="s">
        <v>92</v>
      </c>
      <c r="AW225" s="12" t="s">
        <v>32</v>
      </c>
      <c r="AX225" s="12" t="s">
        <v>76</v>
      </c>
      <c r="AY225" s="152" t="s">
        <v>185</v>
      </c>
    </row>
    <row r="226" spans="2:65" s="12" customFormat="1">
      <c r="B226" s="150"/>
      <c r="D226" s="151" t="s">
        <v>193</v>
      </c>
      <c r="E226" s="152" t="s">
        <v>1</v>
      </c>
      <c r="F226" s="153" t="s">
        <v>3753</v>
      </c>
      <c r="H226" s="154">
        <v>71.5</v>
      </c>
      <c r="I226" s="155"/>
      <c r="L226" s="150"/>
      <c r="M226" s="156"/>
      <c r="T226" s="157"/>
      <c r="AT226" s="152" t="s">
        <v>193</v>
      </c>
      <c r="AU226" s="152" t="s">
        <v>92</v>
      </c>
      <c r="AV226" s="12" t="s">
        <v>92</v>
      </c>
      <c r="AW226" s="12" t="s">
        <v>32</v>
      </c>
      <c r="AX226" s="12" t="s">
        <v>76</v>
      </c>
      <c r="AY226" s="152" t="s">
        <v>185</v>
      </c>
    </row>
    <row r="227" spans="2:65" s="12" customFormat="1">
      <c r="B227" s="150"/>
      <c r="D227" s="151" t="s">
        <v>193</v>
      </c>
      <c r="E227" s="152" t="s">
        <v>1</v>
      </c>
      <c r="F227" s="153" t="s">
        <v>3754</v>
      </c>
      <c r="H227" s="154">
        <v>82.224999999999994</v>
      </c>
      <c r="I227" s="155"/>
      <c r="L227" s="150"/>
      <c r="M227" s="156"/>
      <c r="T227" s="157"/>
      <c r="AT227" s="152" t="s">
        <v>193</v>
      </c>
      <c r="AU227" s="152" t="s">
        <v>92</v>
      </c>
      <c r="AV227" s="12" t="s">
        <v>92</v>
      </c>
      <c r="AW227" s="12" t="s">
        <v>32</v>
      </c>
      <c r="AX227" s="12" t="s">
        <v>76</v>
      </c>
      <c r="AY227" s="152" t="s">
        <v>185</v>
      </c>
    </row>
    <row r="228" spans="2:65" s="12" customFormat="1">
      <c r="B228" s="150"/>
      <c r="D228" s="151" t="s">
        <v>193</v>
      </c>
      <c r="E228" s="152" t="s">
        <v>1</v>
      </c>
      <c r="F228" s="153" t="s">
        <v>3755</v>
      </c>
      <c r="H228" s="154">
        <v>48.048000000000002</v>
      </c>
      <c r="I228" s="155"/>
      <c r="L228" s="150"/>
      <c r="M228" s="156"/>
      <c r="T228" s="157"/>
      <c r="AT228" s="152" t="s">
        <v>193</v>
      </c>
      <c r="AU228" s="152" t="s">
        <v>92</v>
      </c>
      <c r="AV228" s="12" t="s">
        <v>92</v>
      </c>
      <c r="AW228" s="12" t="s">
        <v>32</v>
      </c>
      <c r="AX228" s="12" t="s">
        <v>76</v>
      </c>
      <c r="AY228" s="152" t="s">
        <v>185</v>
      </c>
    </row>
    <row r="229" spans="2:65" s="12" customFormat="1">
      <c r="B229" s="150"/>
      <c r="D229" s="151" t="s">
        <v>193</v>
      </c>
      <c r="E229" s="152" t="s">
        <v>1</v>
      </c>
      <c r="F229" s="153" t="s">
        <v>3756</v>
      </c>
      <c r="H229" s="154">
        <v>90.162000000000006</v>
      </c>
      <c r="I229" s="155"/>
      <c r="L229" s="150"/>
      <c r="M229" s="156"/>
      <c r="T229" s="157"/>
      <c r="AT229" s="152" t="s">
        <v>193</v>
      </c>
      <c r="AU229" s="152" t="s">
        <v>92</v>
      </c>
      <c r="AV229" s="12" t="s">
        <v>92</v>
      </c>
      <c r="AW229" s="12" t="s">
        <v>32</v>
      </c>
      <c r="AX229" s="12" t="s">
        <v>76</v>
      </c>
      <c r="AY229" s="152" t="s">
        <v>185</v>
      </c>
    </row>
    <row r="230" spans="2:65" s="15" customFormat="1">
      <c r="B230" s="181"/>
      <c r="D230" s="151" t="s">
        <v>193</v>
      </c>
      <c r="E230" s="182" t="s">
        <v>1</v>
      </c>
      <c r="F230" s="183" t="s">
        <v>281</v>
      </c>
      <c r="H230" s="184">
        <v>330.78699999999998</v>
      </c>
      <c r="I230" s="185"/>
      <c r="L230" s="181"/>
      <c r="M230" s="186"/>
      <c r="T230" s="187"/>
      <c r="AT230" s="182" t="s">
        <v>193</v>
      </c>
      <c r="AU230" s="182" t="s">
        <v>92</v>
      </c>
      <c r="AV230" s="15" t="s">
        <v>111</v>
      </c>
      <c r="AW230" s="15" t="s">
        <v>32</v>
      </c>
      <c r="AX230" s="15" t="s">
        <v>76</v>
      </c>
      <c r="AY230" s="182" t="s">
        <v>185</v>
      </c>
    </row>
    <row r="231" spans="2:65" s="13" customFormat="1" ht="22.5">
      <c r="B231" s="168"/>
      <c r="D231" s="151" t="s">
        <v>193</v>
      </c>
      <c r="E231" s="169" t="s">
        <v>1</v>
      </c>
      <c r="F231" s="170" t="s">
        <v>3757</v>
      </c>
      <c r="H231" s="169" t="s">
        <v>1</v>
      </c>
      <c r="I231" s="171"/>
      <c r="L231" s="168"/>
      <c r="M231" s="172"/>
      <c r="T231" s="173"/>
      <c r="AT231" s="169" t="s">
        <v>193</v>
      </c>
      <c r="AU231" s="169" t="s">
        <v>92</v>
      </c>
      <c r="AV231" s="13" t="s">
        <v>84</v>
      </c>
      <c r="AW231" s="13" t="s">
        <v>32</v>
      </c>
      <c r="AX231" s="13" t="s">
        <v>76</v>
      </c>
      <c r="AY231" s="169" t="s">
        <v>185</v>
      </c>
    </row>
    <row r="232" spans="2:65" s="12" customFormat="1" ht="22.5">
      <c r="B232" s="150"/>
      <c r="D232" s="151" t="s">
        <v>193</v>
      </c>
      <c r="E232" s="152" t="s">
        <v>1</v>
      </c>
      <c r="F232" s="153" t="s">
        <v>3758</v>
      </c>
      <c r="H232" s="154">
        <v>32.267000000000003</v>
      </c>
      <c r="I232" s="155"/>
      <c r="L232" s="150"/>
      <c r="M232" s="156"/>
      <c r="T232" s="157"/>
      <c r="AT232" s="152" t="s">
        <v>193</v>
      </c>
      <c r="AU232" s="152" t="s">
        <v>92</v>
      </c>
      <c r="AV232" s="12" t="s">
        <v>92</v>
      </c>
      <c r="AW232" s="12" t="s">
        <v>32</v>
      </c>
      <c r="AX232" s="12" t="s">
        <v>76</v>
      </c>
      <c r="AY232" s="152" t="s">
        <v>185</v>
      </c>
    </row>
    <row r="233" spans="2:65" s="12" customFormat="1">
      <c r="B233" s="150"/>
      <c r="D233" s="151" t="s">
        <v>193</v>
      </c>
      <c r="E233" s="152" t="s">
        <v>1</v>
      </c>
      <c r="F233" s="153" t="s">
        <v>3759</v>
      </c>
      <c r="H233" s="154">
        <v>11.391999999999999</v>
      </c>
      <c r="I233" s="155"/>
      <c r="L233" s="150"/>
      <c r="M233" s="156"/>
      <c r="T233" s="157"/>
      <c r="AT233" s="152" t="s">
        <v>193</v>
      </c>
      <c r="AU233" s="152" t="s">
        <v>92</v>
      </c>
      <c r="AV233" s="12" t="s">
        <v>92</v>
      </c>
      <c r="AW233" s="12" t="s">
        <v>32</v>
      </c>
      <c r="AX233" s="12" t="s">
        <v>76</v>
      </c>
      <c r="AY233" s="152" t="s">
        <v>185</v>
      </c>
    </row>
    <row r="234" spans="2:65" s="12" customFormat="1">
      <c r="B234" s="150"/>
      <c r="D234" s="151" t="s">
        <v>193</v>
      </c>
      <c r="E234" s="152" t="s">
        <v>1</v>
      </c>
      <c r="F234" s="153" t="s">
        <v>3760</v>
      </c>
      <c r="H234" s="154">
        <v>8.1920000000000002</v>
      </c>
      <c r="I234" s="155"/>
      <c r="L234" s="150"/>
      <c r="M234" s="156"/>
      <c r="T234" s="157"/>
      <c r="AT234" s="152" t="s">
        <v>193</v>
      </c>
      <c r="AU234" s="152" t="s">
        <v>92</v>
      </c>
      <c r="AV234" s="12" t="s">
        <v>92</v>
      </c>
      <c r="AW234" s="12" t="s">
        <v>32</v>
      </c>
      <c r="AX234" s="12" t="s">
        <v>76</v>
      </c>
      <c r="AY234" s="152" t="s">
        <v>185</v>
      </c>
    </row>
    <row r="235" spans="2:65" s="12" customFormat="1">
      <c r="B235" s="150"/>
      <c r="D235" s="151" t="s">
        <v>193</v>
      </c>
      <c r="E235" s="152" t="s">
        <v>1</v>
      </c>
      <c r="F235" s="153" t="s">
        <v>3761</v>
      </c>
      <c r="H235" s="154">
        <v>16.384</v>
      </c>
      <c r="I235" s="155"/>
      <c r="L235" s="150"/>
      <c r="M235" s="156"/>
      <c r="T235" s="157"/>
      <c r="AT235" s="152" t="s">
        <v>193</v>
      </c>
      <c r="AU235" s="152" t="s">
        <v>92</v>
      </c>
      <c r="AV235" s="12" t="s">
        <v>92</v>
      </c>
      <c r="AW235" s="12" t="s">
        <v>32</v>
      </c>
      <c r="AX235" s="12" t="s">
        <v>76</v>
      </c>
      <c r="AY235" s="152" t="s">
        <v>185</v>
      </c>
    </row>
    <row r="236" spans="2:65" s="12" customFormat="1">
      <c r="B236" s="150"/>
      <c r="D236" s="151" t="s">
        <v>193</v>
      </c>
      <c r="E236" s="152" t="s">
        <v>1</v>
      </c>
      <c r="F236" s="153" t="s">
        <v>3762</v>
      </c>
      <c r="H236" s="154">
        <v>8.1920000000000002</v>
      </c>
      <c r="I236" s="155"/>
      <c r="L236" s="150"/>
      <c r="M236" s="156"/>
      <c r="T236" s="157"/>
      <c r="AT236" s="152" t="s">
        <v>193</v>
      </c>
      <c r="AU236" s="152" t="s">
        <v>92</v>
      </c>
      <c r="AV236" s="12" t="s">
        <v>92</v>
      </c>
      <c r="AW236" s="12" t="s">
        <v>32</v>
      </c>
      <c r="AX236" s="12" t="s">
        <v>76</v>
      </c>
      <c r="AY236" s="152" t="s">
        <v>185</v>
      </c>
    </row>
    <row r="237" spans="2:65" s="15" customFormat="1">
      <c r="B237" s="181"/>
      <c r="D237" s="151" t="s">
        <v>193</v>
      </c>
      <c r="E237" s="182" t="s">
        <v>1</v>
      </c>
      <c r="F237" s="183" t="s">
        <v>281</v>
      </c>
      <c r="H237" s="184">
        <v>76.427000000000007</v>
      </c>
      <c r="I237" s="185"/>
      <c r="L237" s="181"/>
      <c r="M237" s="186"/>
      <c r="T237" s="187"/>
      <c r="AT237" s="182" t="s">
        <v>193</v>
      </c>
      <c r="AU237" s="182" t="s">
        <v>92</v>
      </c>
      <c r="AV237" s="15" t="s">
        <v>111</v>
      </c>
      <c r="AW237" s="15" t="s">
        <v>32</v>
      </c>
      <c r="AX237" s="15" t="s">
        <v>76</v>
      </c>
      <c r="AY237" s="182" t="s">
        <v>185</v>
      </c>
    </row>
    <row r="238" spans="2:65" s="14" customFormat="1">
      <c r="B238" s="174"/>
      <c r="D238" s="151" t="s">
        <v>193</v>
      </c>
      <c r="E238" s="175" t="s">
        <v>1</v>
      </c>
      <c r="F238" s="176" t="s">
        <v>265</v>
      </c>
      <c r="H238" s="177">
        <v>600.81399999999996</v>
      </c>
      <c r="I238" s="178"/>
      <c r="L238" s="174"/>
      <c r="M238" s="179"/>
      <c r="T238" s="180"/>
      <c r="AT238" s="175" t="s">
        <v>193</v>
      </c>
      <c r="AU238" s="175" t="s">
        <v>92</v>
      </c>
      <c r="AV238" s="14" t="s">
        <v>191</v>
      </c>
      <c r="AW238" s="14" t="s">
        <v>32</v>
      </c>
      <c r="AX238" s="14" t="s">
        <v>84</v>
      </c>
      <c r="AY238" s="175" t="s">
        <v>185</v>
      </c>
    </row>
    <row r="239" spans="2:65" s="1" customFormat="1" ht="37.9" customHeight="1">
      <c r="B239" s="136"/>
      <c r="C239" s="137" t="s">
        <v>8</v>
      </c>
      <c r="D239" s="137" t="s">
        <v>187</v>
      </c>
      <c r="E239" s="138" t="s">
        <v>3763</v>
      </c>
      <c r="F239" s="139" t="s">
        <v>3764</v>
      </c>
      <c r="G239" s="140" t="s">
        <v>190</v>
      </c>
      <c r="H239" s="141">
        <v>240.327</v>
      </c>
      <c r="I239" s="142"/>
      <c r="J239" s="143">
        <f>ROUND(I239*H239,2)</f>
        <v>0</v>
      </c>
      <c r="K239" s="139" t="s">
        <v>198</v>
      </c>
      <c r="L239" s="32"/>
      <c r="M239" s="144" t="s">
        <v>1</v>
      </c>
      <c r="N239" s="145" t="s">
        <v>42</v>
      </c>
      <c r="P239" s="146">
        <f>O239*H239</f>
        <v>0</v>
      </c>
      <c r="Q239" s="146">
        <v>3.0000000000000001E-3</v>
      </c>
      <c r="R239" s="146">
        <f>Q239*H239</f>
        <v>0.72098099999999998</v>
      </c>
      <c r="S239" s="146">
        <v>0</v>
      </c>
      <c r="T239" s="147">
        <f>S239*H239</f>
        <v>0</v>
      </c>
      <c r="AR239" s="148" t="s">
        <v>191</v>
      </c>
      <c r="AT239" s="148" t="s">
        <v>187</v>
      </c>
      <c r="AU239" s="148" t="s">
        <v>92</v>
      </c>
      <c r="AY239" s="17" t="s">
        <v>185</v>
      </c>
      <c r="BE239" s="149">
        <f>IF(N239="základní",J239,0)</f>
        <v>0</v>
      </c>
      <c r="BF239" s="149">
        <f>IF(N239="snížená",J239,0)</f>
        <v>0</v>
      </c>
      <c r="BG239" s="149">
        <f>IF(N239="zákl. přenesená",J239,0)</f>
        <v>0</v>
      </c>
      <c r="BH239" s="149">
        <f>IF(N239="sníž. přenesená",J239,0)</f>
        <v>0</v>
      </c>
      <c r="BI239" s="149">
        <f>IF(N239="nulová",J239,0)</f>
        <v>0</v>
      </c>
      <c r="BJ239" s="17" t="s">
        <v>92</v>
      </c>
      <c r="BK239" s="149">
        <f>ROUND(I239*H239,2)</f>
        <v>0</v>
      </c>
      <c r="BL239" s="17" t="s">
        <v>191</v>
      </c>
      <c r="BM239" s="148" t="s">
        <v>3765</v>
      </c>
    </row>
    <row r="240" spans="2:65" s="13" customFormat="1">
      <c r="B240" s="168"/>
      <c r="D240" s="151" t="s">
        <v>193</v>
      </c>
      <c r="E240" s="169" t="s">
        <v>1</v>
      </c>
      <c r="F240" s="170" t="s">
        <v>3674</v>
      </c>
      <c r="H240" s="169" t="s">
        <v>1</v>
      </c>
      <c r="I240" s="171"/>
      <c r="L240" s="168"/>
      <c r="M240" s="172"/>
      <c r="T240" s="173"/>
      <c r="AT240" s="169" t="s">
        <v>193</v>
      </c>
      <c r="AU240" s="169" t="s">
        <v>92</v>
      </c>
      <c r="AV240" s="13" t="s">
        <v>84</v>
      </c>
      <c r="AW240" s="13" t="s">
        <v>32</v>
      </c>
      <c r="AX240" s="13" t="s">
        <v>76</v>
      </c>
      <c r="AY240" s="169" t="s">
        <v>185</v>
      </c>
    </row>
    <row r="241" spans="2:51" s="13" customFormat="1" ht="22.5">
      <c r="B241" s="168"/>
      <c r="D241" s="151" t="s">
        <v>193</v>
      </c>
      <c r="E241" s="169" t="s">
        <v>1</v>
      </c>
      <c r="F241" s="170" t="s">
        <v>3766</v>
      </c>
      <c r="H241" s="169" t="s">
        <v>1</v>
      </c>
      <c r="I241" s="171"/>
      <c r="L241" s="168"/>
      <c r="M241" s="172"/>
      <c r="T241" s="173"/>
      <c r="AT241" s="169" t="s">
        <v>193</v>
      </c>
      <c r="AU241" s="169" t="s">
        <v>92</v>
      </c>
      <c r="AV241" s="13" t="s">
        <v>84</v>
      </c>
      <c r="AW241" s="13" t="s">
        <v>32</v>
      </c>
      <c r="AX241" s="13" t="s">
        <v>76</v>
      </c>
      <c r="AY241" s="169" t="s">
        <v>185</v>
      </c>
    </row>
    <row r="242" spans="2:51" s="12" customFormat="1">
      <c r="B242" s="150"/>
      <c r="D242" s="151" t="s">
        <v>193</v>
      </c>
      <c r="E242" s="152" t="s">
        <v>1</v>
      </c>
      <c r="F242" s="153" t="s">
        <v>3767</v>
      </c>
      <c r="H242" s="154">
        <v>11.66</v>
      </c>
      <c r="I242" s="155"/>
      <c r="L242" s="150"/>
      <c r="M242" s="156"/>
      <c r="T242" s="157"/>
      <c r="AT242" s="152" t="s">
        <v>193</v>
      </c>
      <c r="AU242" s="152" t="s">
        <v>92</v>
      </c>
      <c r="AV242" s="12" t="s">
        <v>92</v>
      </c>
      <c r="AW242" s="12" t="s">
        <v>32</v>
      </c>
      <c r="AX242" s="12" t="s">
        <v>76</v>
      </c>
      <c r="AY242" s="152" t="s">
        <v>185</v>
      </c>
    </row>
    <row r="243" spans="2:51" s="12" customFormat="1">
      <c r="B243" s="150"/>
      <c r="D243" s="151" t="s">
        <v>193</v>
      </c>
      <c r="E243" s="152" t="s">
        <v>1</v>
      </c>
      <c r="F243" s="153" t="s">
        <v>3768</v>
      </c>
      <c r="H243" s="154">
        <v>23.32</v>
      </c>
      <c r="I243" s="155"/>
      <c r="L243" s="150"/>
      <c r="M243" s="156"/>
      <c r="T243" s="157"/>
      <c r="AT243" s="152" t="s">
        <v>193</v>
      </c>
      <c r="AU243" s="152" t="s">
        <v>92</v>
      </c>
      <c r="AV243" s="12" t="s">
        <v>92</v>
      </c>
      <c r="AW243" s="12" t="s">
        <v>32</v>
      </c>
      <c r="AX243" s="12" t="s">
        <v>76</v>
      </c>
      <c r="AY243" s="152" t="s">
        <v>185</v>
      </c>
    </row>
    <row r="244" spans="2:51" s="12" customFormat="1">
      <c r="B244" s="150"/>
      <c r="D244" s="151" t="s">
        <v>193</v>
      </c>
      <c r="E244" s="152" t="s">
        <v>1</v>
      </c>
      <c r="F244" s="153" t="s">
        <v>3769</v>
      </c>
      <c r="H244" s="154">
        <v>21.67</v>
      </c>
      <c r="I244" s="155"/>
      <c r="L244" s="150"/>
      <c r="M244" s="156"/>
      <c r="T244" s="157"/>
      <c r="AT244" s="152" t="s">
        <v>193</v>
      </c>
      <c r="AU244" s="152" t="s">
        <v>92</v>
      </c>
      <c r="AV244" s="12" t="s">
        <v>92</v>
      </c>
      <c r="AW244" s="12" t="s">
        <v>32</v>
      </c>
      <c r="AX244" s="12" t="s">
        <v>76</v>
      </c>
      <c r="AY244" s="152" t="s">
        <v>185</v>
      </c>
    </row>
    <row r="245" spans="2:51" s="12" customFormat="1">
      <c r="B245" s="150"/>
      <c r="D245" s="151" t="s">
        <v>193</v>
      </c>
      <c r="E245" s="152" t="s">
        <v>1</v>
      </c>
      <c r="F245" s="153" t="s">
        <v>3770</v>
      </c>
      <c r="H245" s="154">
        <v>20.79</v>
      </c>
      <c r="I245" s="155"/>
      <c r="L245" s="150"/>
      <c r="M245" s="156"/>
      <c r="T245" s="157"/>
      <c r="AT245" s="152" t="s">
        <v>193</v>
      </c>
      <c r="AU245" s="152" t="s">
        <v>92</v>
      </c>
      <c r="AV245" s="12" t="s">
        <v>92</v>
      </c>
      <c r="AW245" s="12" t="s">
        <v>32</v>
      </c>
      <c r="AX245" s="12" t="s">
        <v>76</v>
      </c>
      <c r="AY245" s="152" t="s">
        <v>185</v>
      </c>
    </row>
    <row r="246" spans="2:51" s="15" customFormat="1">
      <c r="B246" s="181"/>
      <c r="D246" s="151" t="s">
        <v>193</v>
      </c>
      <c r="E246" s="182" t="s">
        <v>1</v>
      </c>
      <c r="F246" s="183" t="s">
        <v>281</v>
      </c>
      <c r="H246" s="184">
        <v>77.44</v>
      </c>
      <c r="I246" s="185"/>
      <c r="L246" s="181"/>
      <c r="M246" s="186"/>
      <c r="T246" s="187"/>
      <c r="AT246" s="182" t="s">
        <v>193</v>
      </c>
      <c r="AU246" s="182" t="s">
        <v>92</v>
      </c>
      <c r="AV246" s="15" t="s">
        <v>111</v>
      </c>
      <c r="AW246" s="15" t="s">
        <v>32</v>
      </c>
      <c r="AX246" s="15" t="s">
        <v>76</v>
      </c>
      <c r="AY246" s="182" t="s">
        <v>185</v>
      </c>
    </row>
    <row r="247" spans="2:51" s="13" customFormat="1" ht="22.5">
      <c r="B247" s="168"/>
      <c r="D247" s="151" t="s">
        <v>193</v>
      </c>
      <c r="E247" s="169" t="s">
        <v>1</v>
      </c>
      <c r="F247" s="170" t="s">
        <v>3771</v>
      </c>
      <c r="H247" s="169" t="s">
        <v>1</v>
      </c>
      <c r="I247" s="171"/>
      <c r="L247" s="168"/>
      <c r="M247" s="172"/>
      <c r="T247" s="173"/>
      <c r="AT247" s="169" t="s">
        <v>193</v>
      </c>
      <c r="AU247" s="169" t="s">
        <v>92</v>
      </c>
      <c r="AV247" s="13" t="s">
        <v>84</v>
      </c>
      <c r="AW247" s="13" t="s">
        <v>32</v>
      </c>
      <c r="AX247" s="13" t="s">
        <v>76</v>
      </c>
      <c r="AY247" s="169" t="s">
        <v>185</v>
      </c>
    </row>
    <row r="248" spans="2:51" s="12" customFormat="1">
      <c r="B248" s="150"/>
      <c r="D248" s="151" t="s">
        <v>193</v>
      </c>
      <c r="E248" s="152" t="s">
        <v>1</v>
      </c>
      <c r="F248" s="153" t="s">
        <v>3704</v>
      </c>
      <c r="H248" s="154">
        <v>15.541</v>
      </c>
      <c r="I248" s="155"/>
      <c r="L248" s="150"/>
      <c r="M248" s="156"/>
      <c r="T248" s="157"/>
      <c r="AT248" s="152" t="s">
        <v>193</v>
      </c>
      <c r="AU248" s="152" t="s">
        <v>92</v>
      </c>
      <c r="AV248" s="12" t="s">
        <v>92</v>
      </c>
      <c r="AW248" s="12" t="s">
        <v>32</v>
      </c>
      <c r="AX248" s="12" t="s">
        <v>76</v>
      </c>
      <c r="AY248" s="152" t="s">
        <v>185</v>
      </c>
    </row>
    <row r="249" spans="2:51" s="12" customFormat="1">
      <c r="B249" s="150"/>
      <c r="D249" s="151" t="s">
        <v>193</v>
      </c>
      <c r="E249" s="152" t="s">
        <v>1</v>
      </c>
      <c r="F249" s="153" t="s">
        <v>3705</v>
      </c>
      <c r="H249" s="154">
        <v>28.6</v>
      </c>
      <c r="I249" s="155"/>
      <c r="L249" s="150"/>
      <c r="M249" s="156"/>
      <c r="T249" s="157"/>
      <c r="AT249" s="152" t="s">
        <v>193</v>
      </c>
      <c r="AU249" s="152" t="s">
        <v>92</v>
      </c>
      <c r="AV249" s="12" t="s">
        <v>92</v>
      </c>
      <c r="AW249" s="12" t="s">
        <v>32</v>
      </c>
      <c r="AX249" s="12" t="s">
        <v>76</v>
      </c>
      <c r="AY249" s="152" t="s">
        <v>185</v>
      </c>
    </row>
    <row r="250" spans="2:51" s="12" customFormat="1">
      <c r="B250" s="150"/>
      <c r="D250" s="151" t="s">
        <v>193</v>
      </c>
      <c r="E250" s="152" t="s">
        <v>1</v>
      </c>
      <c r="F250" s="153" t="s">
        <v>3706</v>
      </c>
      <c r="H250" s="154">
        <v>32.89</v>
      </c>
      <c r="I250" s="155"/>
      <c r="L250" s="150"/>
      <c r="M250" s="156"/>
      <c r="T250" s="157"/>
      <c r="AT250" s="152" t="s">
        <v>193</v>
      </c>
      <c r="AU250" s="152" t="s">
        <v>92</v>
      </c>
      <c r="AV250" s="12" t="s">
        <v>92</v>
      </c>
      <c r="AW250" s="12" t="s">
        <v>32</v>
      </c>
      <c r="AX250" s="12" t="s">
        <v>76</v>
      </c>
      <c r="AY250" s="152" t="s">
        <v>185</v>
      </c>
    </row>
    <row r="251" spans="2:51" s="12" customFormat="1">
      <c r="B251" s="150"/>
      <c r="D251" s="151" t="s">
        <v>193</v>
      </c>
      <c r="E251" s="152" t="s">
        <v>1</v>
      </c>
      <c r="F251" s="153" t="s">
        <v>3707</v>
      </c>
      <c r="H251" s="154">
        <v>19.219000000000001</v>
      </c>
      <c r="I251" s="155"/>
      <c r="L251" s="150"/>
      <c r="M251" s="156"/>
      <c r="T251" s="157"/>
      <c r="AT251" s="152" t="s">
        <v>193</v>
      </c>
      <c r="AU251" s="152" t="s">
        <v>92</v>
      </c>
      <c r="AV251" s="12" t="s">
        <v>92</v>
      </c>
      <c r="AW251" s="12" t="s">
        <v>32</v>
      </c>
      <c r="AX251" s="12" t="s">
        <v>76</v>
      </c>
      <c r="AY251" s="152" t="s">
        <v>185</v>
      </c>
    </row>
    <row r="252" spans="2:51" s="12" customFormat="1">
      <c r="B252" s="150"/>
      <c r="D252" s="151" t="s">
        <v>193</v>
      </c>
      <c r="E252" s="152" t="s">
        <v>1</v>
      </c>
      <c r="F252" s="153" t="s">
        <v>3708</v>
      </c>
      <c r="H252" s="154">
        <v>36.064999999999998</v>
      </c>
      <c r="I252" s="155"/>
      <c r="L252" s="150"/>
      <c r="M252" s="156"/>
      <c r="T252" s="157"/>
      <c r="AT252" s="152" t="s">
        <v>193</v>
      </c>
      <c r="AU252" s="152" t="s">
        <v>92</v>
      </c>
      <c r="AV252" s="12" t="s">
        <v>92</v>
      </c>
      <c r="AW252" s="12" t="s">
        <v>32</v>
      </c>
      <c r="AX252" s="12" t="s">
        <v>76</v>
      </c>
      <c r="AY252" s="152" t="s">
        <v>185</v>
      </c>
    </row>
    <row r="253" spans="2:51" s="15" customFormat="1">
      <c r="B253" s="181"/>
      <c r="D253" s="151" t="s">
        <v>193</v>
      </c>
      <c r="E253" s="182" t="s">
        <v>1</v>
      </c>
      <c r="F253" s="183" t="s">
        <v>281</v>
      </c>
      <c r="H253" s="184">
        <v>132.315</v>
      </c>
      <c r="I253" s="185"/>
      <c r="L253" s="181"/>
      <c r="M253" s="186"/>
      <c r="T253" s="187"/>
      <c r="AT253" s="182" t="s">
        <v>193</v>
      </c>
      <c r="AU253" s="182" t="s">
        <v>92</v>
      </c>
      <c r="AV253" s="15" t="s">
        <v>111</v>
      </c>
      <c r="AW253" s="15" t="s">
        <v>32</v>
      </c>
      <c r="AX253" s="15" t="s">
        <v>76</v>
      </c>
      <c r="AY253" s="182" t="s">
        <v>185</v>
      </c>
    </row>
    <row r="254" spans="2:51" s="13" customFormat="1" ht="22.5">
      <c r="B254" s="168"/>
      <c r="D254" s="151" t="s">
        <v>193</v>
      </c>
      <c r="E254" s="169" t="s">
        <v>1</v>
      </c>
      <c r="F254" s="170" t="s">
        <v>3772</v>
      </c>
      <c r="H254" s="169" t="s">
        <v>1</v>
      </c>
      <c r="I254" s="171"/>
      <c r="L254" s="168"/>
      <c r="M254" s="172"/>
      <c r="T254" s="173"/>
      <c r="AT254" s="169" t="s">
        <v>193</v>
      </c>
      <c r="AU254" s="169" t="s">
        <v>92</v>
      </c>
      <c r="AV254" s="13" t="s">
        <v>84</v>
      </c>
      <c r="AW254" s="13" t="s">
        <v>32</v>
      </c>
      <c r="AX254" s="13" t="s">
        <v>76</v>
      </c>
      <c r="AY254" s="169" t="s">
        <v>185</v>
      </c>
    </row>
    <row r="255" spans="2:51" s="12" customFormat="1">
      <c r="B255" s="150"/>
      <c r="D255" s="151" t="s">
        <v>193</v>
      </c>
      <c r="E255" s="152" t="s">
        <v>1</v>
      </c>
      <c r="F255" s="153" t="s">
        <v>3739</v>
      </c>
      <c r="H255" s="154">
        <v>12.907</v>
      </c>
      <c r="I255" s="155"/>
      <c r="L255" s="150"/>
      <c r="M255" s="156"/>
      <c r="T255" s="157"/>
      <c r="AT255" s="152" t="s">
        <v>193</v>
      </c>
      <c r="AU255" s="152" t="s">
        <v>92</v>
      </c>
      <c r="AV255" s="12" t="s">
        <v>92</v>
      </c>
      <c r="AW255" s="12" t="s">
        <v>32</v>
      </c>
      <c r="AX255" s="12" t="s">
        <v>76</v>
      </c>
      <c r="AY255" s="152" t="s">
        <v>185</v>
      </c>
    </row>
    <row r="256" spans="2:51" s="12" customFormat="1">
      <c r="B256" s="150"/>
      <c r="D256" s="151" t="s">
        <v>193</v>
      </c>
      <c r="E256" s="152" t="s">
        <v>1</v>
      </c>
      <c r="F256" s="153" t="s">
        <v>3711</v>
      </c>
      <c r="H256" s="154">
        <v>4.5570000000000004</v>
      </c>
      <c r="I256" s="155"/>
      <c r="L256" s="150"/>
      <c r="M256" s="156"/>
      <c r="T256" s="157"/>
      <c r="AT256" s="152" t="s">
        <v>193</v>
      </c>
      <c r="AU256" s="152" t="s">
        <v>92</v>
      </c>
      <c r="AV256" s="12" t="s">
        <v>92</v>
      </c>
      <c r="AW256" s="12" t="s">
        <v>32</v>
      </c>
      <c r="AX256" s="12" t="s">
        <v>76</v>
      </c>
      <c r="AY256" s="152" t="s">
        <v>185</v>
      </c>
    </row>
    <row r="257" spans="2:65" s="12" customFormat="1">
      <c r="B257" s="150"/>
      <c r="D257" s="151" t="s">
        <v>193</v>
      </c>
      <c r="E257" s="152" t="s">
        <v>1</v>
      </c>
      <c r="F257" s="153" t="s">
        <v>3712</v>
      </c>
      <c r="H257" s="154">
        <v>3.2770000000000001</v>
      </c>
      <c r="I257" s="155"/>
      <c r="L257" s="150"/>
      <c r="M257" s="156"/>
      <c r="T257" s="157"/>
      <c r="AT257" s="152" t="s">
        <v>193</v>
      </c>
      <c r="AU257" s="152" t="s">
        <v>92</v>
      </c>
      <c r="AV257" s="12" t="s">
        <v>92</v>
      </c>
      <c r="AW257" s="12" t="s">
        <v>32</v>
      </c>
      <c r="AX257" s="12" t="s">
        <v>76</v>
      </c>
      <c r="AY257" s="152" t="s">
        <v>185</v>
      </c>
    </row>
    <row r="258" spans="2:65" s="12" customFormat="1">
      <c r="B258" s="150"/>
      <c r="D258" s="151" t="s">
        <v>193</v>
      </c>
      <c r="E258" s="152" t="s">
        <v>1</v>
      </c>
      <c r="F258" s="153" t="s">
        <v>3713</v>
      </c>
      <c r="H258" s="154">
        <v>6.5540000000000003</v>
      </c>
      <c r="I258" s="155"/>
      <c r="L258" s="150"/>
      <c r="M258" s="156"/>
      <c r="T258" s="157"/>
      <c r="AT258" s="152" t="s">
        <v>193</v>
      </c>
      <c r="AU258" s="152" t="s">
        <v>92</v>
      </c>
      <c r="AV258" s="12" t="s">
        <v>92</v>
      </c>
      <c r="AW258" s="12" t="s">
        <v>32</v>
      </c>
      <c r="AX258" s="12" t="s">
        <v>76</v>
      </c>
      <c r="AY258" s="152" t="s">
        <v>185</v>
      </c>
    </row>
    <row r="259" spans="2:65" s="12" customFormat="1">
      <c r="B259" s="150"/>
      <c r="D259" s="151" t="s">
        <v>193</v>
      </c>
      <c r="E259" s="152" t="s">
        <v>1</v>
      </c>
      <c r="F259" s="153" t="s">
        <v>3714</v>
      </c>
      <c r="H259" s="154">
        <v>3.2770000000000001</v>
      </c>
      <c r="I259" s="155"/>
      <c r="L259" s="150"/>
      <c r="M259" s="156"/>
      <c r="T259" s="157"/>
      <c r="AT259" s="152" t="s">
        <v>193</v>
      </c>
      <c r="AU259" s="152" t="s">
        <v>92</v>
      </c>
      <c r="AV259" s="12" t="s">
        <v>92</v>
      </c>
      <c r="AW259" s="12" t="s">
        <v>32</v>
      </c>
      <c r="AX259" s="12" t="s">
        <v>76</v>
      </c>
      <c r="AY259" s="152" t="s">
        <v>185</v>
      </c>
    </row>
    <row r="260" spans="2:65" s="15" customFormat="1">
      <c r="B260" s="181"/>
      <c r="D260" s="151" t="s">
        <v>193</v>
      </c>
      <c r="E260" s="182" t="s">
        <v>1</v>
      </c>
      <c r="F260" s="183" t="s">
        <v>281</v>
      </c>
      <c r="H260" s="184">
        <v>30.571999999999999</v>
      </c>
      <c r="I260" s="185"/>
      <c r="L260" s="181"/>
      <c r="M260" s="186"/>
      <c r="T260" s="187"/>
      <c r="AT260" s="182" t="s">
        <v>193</v>
      </c>
      <c r="AU260" s="182" t="s">
        <v>92</v>
      </c>
      <c r="AV260" s="15" t="s">
        <v>111</v>
      </c>
      <c r="AW260" s="15" t="s">
        <v>32</v>
      </c>
      <c r="AX260" s="15" t="s">
        <v>76</v>
      </c>
      <c r="AY260" s="182" t="s">
        <v>185</v>
      </c>
    </row>
    <row r="261" spans="2:65" s="14" customFormat="1">
      <c r="B261" s="174"/>
      <c r="D261" s="151" t="s">
        <v>193</v>
      </c>
      <c r="E261" s="175" t="s">
        <v>1</v>
      </c>
      <c r="F261" s="176" t="s">
        <v>265</v>
      </c>
      <c r="H261" s="177">
        <v>240.327</v>
      </c>
      <c r="I261" s="178"/>
      <c r="L261" s="174"/>
      <c r="M261" s="179"/>
      <c r="T261" s="180"/>
      <c r="AT261" s="175" t="s">
        <v>193</v>
      </c>
      <c r="AU261" s="175" t="s">
        <v>92</v>
      </c>
      <c r="AV261" s="14" t="s">
        <v>191</v>
      </c>
      <c r="AW261" s="14" t="s">
        <v>32</v>
      </c>
      <c r="AX261" s="14" t="s">
        <v>84</v>
      </c>
      <c r="AY261" s="175" t="s">
        <v>185</v>
      </c>
    </row>
    <row r="262" spans="2:65" s="11" customFormat="1" ht="22.9" customHeight="1">
      <c r="B262" s="124"/>
      <c r="D262" s="125" t="s">
        <v>75</v>
      </c>
      <c r="E262" s="134" t="s">
        <v>226</v>
      </c>
      <c r="F262" s="134" t="s">
        <v>926</v>
      </c>
      <c r="I262" s="127"/>
      <c r="J262" s="135">
        <f>BK262</f>
        <v>0</v>
      </c>
      <c r="L262" s="124"/>
      <c r="M262" s="129"/>
      <c r="P262" s="130">
        <f>SUM(P263:P279)</f>
        <v>0</v>
      </c>
      <c r="R262" s="130">
        <f>SUM(R263:R279)</f>
        <v>5.5151249999999999E-2</v>
      </c>
      <c r="T262" s="131">
        <f>SUM(T263:T279)</f>
        <v>0</v>
      </c>
      <c r="AR262" s="125" t="s">
        <v>84</v>
      </c>
      <c r="AT262" s="132" t="s">
        <v>75</v>
      </c>
      <c r="AU262" s="132" t="s">
        <v>84</v>
      </c>
      <c r="AY262" s="125" t="s">
        <v>185</v>
      </c>
      <c r="BK262" s="133">
        <f>SUM(BK263:BK279)</f>
        <v>0</v>
      </c>
    </row>
    <row r="263" spans="2:65" s="1" customFormat="1" ht="24.2" customHeight="1">
      <c r="B263" s="136"/>
      <c r="C263" s="137" t="s">
        <v>245</v>
      </c>
      <c r="D263" s="137" t="s">
        <v>187</v>
      </c>
      <c r="E263" s="138" t="s">
        <v>3773</v>
      </c>
      <c r="F263" s="139" t="s">
        <v>3774</v>
      </c>
      <c r="G263" s="140" t="s">
        <v>190</v>
      </c>
      <c r="H263" s="141">
        <v>80.22</v>
      </c>
      <c r="I263" s="142"/>
      <c r="J263" s="143">
        <f>ROUND(I263*H263,2)</f>
        <v>0</v>
      </c>
      <c r="K263" s="139" t="s">
        <v>198</v>
      </c>
      <c r="L263" s="32"/>
      <c r="M263" s="144" t="s">
        <v>1</v>
      </c>
      <c r="N263" s="145" t="s">
        <v>42</v>
      </c>
      <c r="P263" s="146">
        <f>O263*H263</f>
        <v>0</v>
      </c>
      <c r="Q263" s="146">
        <v>6.8749999999999996E-4</v>
      </c>
      <c r="R263" s="146">
        <f>Q263*H263</f>
        <v>5.5151249999999999E-2</v>
      </c>
      <c r="S263" s="146">
        <v>0</v>
      </c>
      <c r="T263" s="147">
        <f>S263*H263</f>
        <v>0</v>
      </c>
      <c r="AR263" s="148" t="s">
        <v>191</v>
      </c>
      <c r="AT263" s="148" t="s">
        <v>187</v>
      </c>
      <c r="AU263" s="148" t="s">
        <v>92</v>
      </c>
      <c r="AY263" s="17" t="s">
        <v>185</v>
      </c>
      <c r="BE263" s="149">
        <f>IF(N263="základní",J263,0)</f>
        <v>0</v>
      </c>
      <c r="BF263" s="149">
        <f>IF(N263="snížená",J263,0)</f>
        <v>0</v>
      </c>
      <c r="BG263" s="149">
        <f>IF(N263="zákl. přenesená",J263,0)</f>
        <v>0</v>
      </c>
      <c r="BH263" s="149">
        <f>IF(N263="sníž. přenesená",J263,0)</f>
        <v>0</v>
      </c>
      <c r="BI263" s="149">
        <f>IF(N263="nulová",J263,0)</f>
        <v>0</v>
      </c>
      <c r="BJ263" s="17" t="s">
        <v>92</v>
      </c>
      <c r="BK263" s="149">
        <f>ROUND(I263*H263,2)</f>
        <v>0</v>
      </c>
      <c r="BL263" s="17" t="s">
        <v>191</v>
      </c>
      <c r="BM263" s="148" t="s">
        <v>3775</v>
      </c>
    </row>
    <row r="264" spans="2:65" s="13" customFormat="1">
      <c r="B264" s="168"/>
      <c r="D264" s="151" t="s">
        <v>193</v>
      </c>
      <c r="E264" s="169" t="s">
        <v>1</v>
      </c>
      <c r="F264" s="170" t="s">
        <v>3674</v>
      </c>
      <c r="H264" s="169" t="s">
        <v>1</v>
      </c>
      <c r="I264" s="171"/>
      <c r="L264" s="168"/>
      <c r="M264" s="172"/>
      <c r="T264" s="173"/>
      <c r="AT264" s="169" t="s">
        <v>193</v>
      </c>
      <c r="AU264" s="169" t="s">
        <v>92</v>
      </c>
      <c r="AV264" s="13" t="s">
        <v>84</v>
      </c>
      <c r="AW264" s="13" t="s">
        <v>32</v>
      </c>
      <c r="AX264" s="13" t="s">
        <v>76</v>
      </c>
      <c r="AY264" s="169" t="s">
        <v>185</v>
      </c>
    </row>
    <row r="265" spans="2:65" s="13" customFormat="1" ht="22.5">
      <c r="B265" s="168"/>
      <c r="D265" s="151" t="s">
        <v>193</v>
      </c>
      <c r="E265" s="169" t="s">
        <v>1</v>
      </c>
      <c r="F265" s="170" t="s">
        <v>3776</v>
      </c>
      <c r="H265" s="169" t="s">
        <v>1</v>
      </c>
      <c r="I265" s="171"/>
      <c r="L265" s="168"/>
      <c r="M265" s="172"/>
      <c r="T265" s="173"/>
      <c r="AT265" s="169" t="s">
        <v>193</v>
      </c>
      <c r="AU265" s="169" t="s">
        <v>92</v>
      </c>
      <c r="AV265" s="13" t="s">
        <v>84</v>
      </c>
      <c r="AW265" s="13" t="s">
        <v>32</v>
      </c>
      <c r="AX265" s="13" t="s">
        <v>76</v>
      </c>
      <c r="AY265" s="169" t="s">
        <v>185</v>
      </c>
    </row>
    <row r="266" spans="2:65" s="12" customFormat="1">
      <c r="B266" s="150"/>
      <c r="D266" s="151" t="s">
        <v>193</v>
      </c>
      <c r="E266" s="152" t="s">
        <v>1</v>
      </c>
      <c r="F266" s="153" t="s">
        <v>3693</v>
      </c>
      <c r="H266" s="154">
        <v>10.6</v>
      </c>
      <c r="I266" s="155"/>
      <c r="L266" s="150"/>
      <c r="M266" s="156"/>
      <c r="T266" s="157"/>
      <c r="AT266" s="152" t="s">
        <v>193</v>
      </c>
      <c r="AU266" s="152" t="s">
        <v>92</v>
      </c>
      <c r="AV266" s="12" t="s">
        <v>92</v>
      </c>
      <c r="AW266" s="12" t="s">
        <v>32</v>
      </c>
      <c r="AX266" s="12" t="s">
        <v>76</v>
      </c>
      <c r="AY266" s="152" t="s">
        <v>185</v>
      </c>
    </row>
    <row r="267" spans="2:65" s="12" customFormat="1">
      <c r="B267" s="150"/>
      <c r="D267" s="151" t="s">
        <v>193</v>
      </c>
      <c r="E267" s="152" t="s">
        <v>1</v>
      </c>
      <c r="F267" s="153" t="s">
        <v>3694</v>
      </c>
      <c r="H267" s="154">
        <v>21.2</v>
      </c>
      <c r="I267" s="155"/>
      <c r="L267" s="150"/>
      <c r="M267" s="156"/>
      <c r="T267" s="157"/>
      <c r="AT267" s="152" t="s">
        <v>193</v>
      </c>
      <c r="AU267" s="152" t="s">
        <v>92</v>
      </c>
      <c r="AV267" s="12" t="s">
        <v>92</v>
      </c>
      <c r="AW267" s="12" t="s">
        <v>32</v>
      </c>
      <c r="AX267" s="12" t="s">
        <v>76</v>
      </c>
      <c r="AY267" s="152" t="s">
        <v>185</v>
      </c>
    </row>
    <row r="268" spans="2:65" s="12" customFormat="1">
      <c r="B268" s="150"/>
      <c r="D268" s="151" t="s">
        <v>193</v>
      </c>
      <c r="E268" s="152" t="s">
        <v>1</v>
      </c>
      <c r="F268" s="153" t="s">
        <v>3695</v>
      </c>
      <c r="H268" s="154">
        <v>19.7</v>
      </c>
      <c r="I268" s="155"/>
      <c r="L268" s="150"/>
      <c r="M268" s="156"/>
      <c r="T268" s="157"/>
      <c r="AT268" s="152" t="s">
        <v>193</v>
      </c>
      <c r="AU268" s="152" t="s">
        <v>92</v>
      </c>
      <c r="AV268" s="12" t="s">
        <v>92</v>
      </c>
      <c r="AW268" s="12" t="s">
        <v>32</v>
      </c>
      <c r="AX268" s="12" t="s">
        <v>76</v>
      </c>
      <c r="AY268" s="152" t="s">
        <v>185</v>
      </c>
    </row>
    <row r="269" spans="2:65" s="12" customFormat="1">
      <c r="B269" s="150"/>
      <c r="D269" s="151" t="s">
        <v>193</v>
      </c>
      <c r="E269" s="152" t="s">
        <v>1</v>
      </c>
      <c r="F269" s="153" t="s">
        <v>3696</v>
      </c>
      <c r="H269" s="154">
        <v>18.899999999999999</v>
      </c>
      <c r="I269" s="155"/>
      <c r="L269" s="150"/>
      <c r="M269" s="156"/>
      <c r="T269" s="157"/>
      <c r="AT269" s="152" t="s">
        <v>193</v>
      </c>
      <c r="AU269" s="152" t="s">
        <v>92</v>
      </c>
      <c r="AV269" s="12" t="s">
        <v>92</v>
      </c>
      <c r="AW269" s="12" t="s">
        <v>32</v>
      </c>
      <c r="AX269" s="12" t="s">
        <v>76</v>
      </c>
      <c r="AY269" s="152" t="s">
        <v>185</v>
      </c>
    </row>
    <row r="270" spans="2:65" s="12" customFormat="1">
      <c r="B270" s="150"/>
      <c r="D270" s="151" t="s">
        <v>193</v>
      </c>
      <c r="E270" s="152" t="s">
        <v>1</v>
      </c>
      <c r="F270" s="153" t="s">
        <v>3777</v>
      </c>
      <c r="H270" s="154">
        <v>9.82</v>
      </c>
      <c r="I270" s="155"/>
      <c r="L270" s="150"/>
      <c r="M270" s="156"/>
      <c r="T270" s="157"/>
      <c r="AT270" s="152" t="s">
        <v>193</v>
      </c>
      <c r="AU270" s="152" t="s">
        <v>92</v>
      </c>
      <c r="AV270" s="12" t="s">
        <v>92</v>
      </c>
      <c r="AW270" s="12" t="s">
        <v>32</v>
      </c>
      <c r="AX270" s="12" t="s">
        <v>76</v>
      </c>
      <c r="AY270" s="152" t="s">
        <v>185</v>
      </c>
    </row>
    <row r="271" spans="2:65" s="14" customFormat="1">
      <c r="B271" s="174"/>
      <c r="D271" s="151" t="s">
        <v>193</v>
      </c>
      <c r="E271" s="175" t="s">
        <v>1</v>
      </c>
      <c r="F271" s="176" t="s">
        <v>265</v>
      </c>
      <c r="H271" s="177">
        <v>80.22</v>
      </c>
      <c r="I271" s="178"/>
      <c r="L271" s="174"/>
      <c r="M271" s="179"/>
      <c r="T271" s="180"/>
      <c r="AT271" s="175" t="s">
        <v>193</v>
      </c>
      <c r="AU271" s="175" t="s">
        <v>92</v>
      </c>
      <c r="AV271" s="14" t="s">
        <v>191</v>
      </c>
      <c r="AW271" s="14" t="s">
        <v>32</v>
      </c>
      <c r="AX271" s="14" t="s">
        <v>84</v>
      </c>
      <c r="AY271" s="175" t="s">
        <v>185</v>
      </c>
    </row>
    <row r="272" spans="2:65" s="1" customFormat="1" ht="37.9" customHeight="1">
      <c r="B272" s="136"/>
      <c r="C272" s="137" t="s">
        <v>267</v>
      </c>
      <c r="D272" s="137" t="s">
        <v>187</v>
      </c>
      <c r="E272" s="138" t="s">
        <v>3778</v>
      </c>
      <c r="F272" s="139" t="s">
        <v>3779</v>
      </c>
      <c r="G272" s="140" t="s">
        <v>190</v>
      </c>
      <c r="H272" s="141">
        <v>70.400000000000006</v>
      </c>
      <c r="I272" s="142"/>
      <c r="J272" s="143">
        <f>ROUND(I272*H272,2)</f>
        <v>0</v>
      </c>
      <c r="K272" s="139" t="s">
        <v>198</v>
      </c>
      <c r="L272" s="32"/>
      <c r="M272" s="144" t="s">
        <v>1</v>
      </c>
      <c r="N272" s="145" t="s">
        <v>42</v>
      </c>
      <c r="P272" s="146">
        <f>O272*H272</f>
        <v>0</v>
      </c>
      <c r="Q272" s="146">
        <v>0</v>
      </c>
      <c r="R272" s="146">
        <f>Q272*H272</f>
        <v>0</v>
      </c>
      <c r="S272" s="146">
        <v>0</v>
      </c>
      <c r="T272" s="147">
        <f>S272*H272</f>
        <v>0</v>
      </c>
      <c r="AR272" s="148" t="s">
        <v>191</v>
      </c>
      <c r="AT272" s="148" t="s">
        <v>187</v>
      </c>
      <c r="AU272" s="148" t="s">
        <v>92</v>
      </c>
      <c r="AY272" s="17" t="s">
        <v>185</v>
      </c>
      <c r="BE272" s="149">
        <f>IF(N272="základní",J272,0)</f>
        <v>0</v>
      </c>
      <c r="BF272" s="149">
        <f>IF(N272="snížená",J272,0)</f>
        <v>0</v>
      </c>
      <c r="BG272" s="149">
        <f>IF(N272="zákl. přenesená",J272,0)</f>
        <v>0</v>
      </c>
      <c r="BH272" s="149">
        <f>IF(N272="sníž. přenesená",J272,0)</f>
        <v>0</v>
      </c>
      <c r="BI272" s="149">
        <f>IF(N272="nulová",J272,0)</f>
        <v>0</v>
      </c>
      <c r="BJ272" s="17" t="s">
        <v>92</v>
      </c>
      <c r="BK272" s="149">
        <f>ROUND(I272*H272,2)</f>
        <v>0</v>
      </c>
      <c r="BL272" s="17" t="s">
        <v>191</v>
      </c>
      <c r="BM272" s="148" t="s">
        <v>3780</v>
      </c>
    </row>
    <row r="273" spans="2:65" s="13" customFormat="1">
      <c r="B273" s="168"/>
      <c r="D273" s="151" t="s">
        <v>193</v>
      </c>
      <c r="E273" s="169" t="s">
        <v>1</v>
      </c>
      <c r="F273" s="170" t="s">
        <v>3674</v>
      </c>
      <c r="H273" s="169" t="s">
        <v>1</v>
      </c>
      <c r="I273" s="171"/>
      <c r="L273" s="168"/>
      <c r="M273" s="172"/>
      <c r="T273" s="173"/>
      <c r="AT273" s="169" t="s">
        <v>193</v>
      </c>
      <c r="AU273" s="169" t="s">
        <v>92</v>
      </c>
      <c r="AV273" s="13" t="s">
        <v>84</v>
      </c>
      <c r="AW273" s="13" t="s">
        <v>32</v>
      </c>
      <c r="AX273" s="13" t="s">
        <v>76</v>
      </c>
      <c r="AY273" s="169" t="s">
        <v>185</v>
      </c>
    </row>
    <row r="274" spans="2:65" s="13" customFormat="1" ht="33.75">
      <c r="B274" s="168"/>
      <c r="D274" s="151" t="s">
        <v>193</v>
      </c>
      <c r="E274" s="169" t="s">
        <v>1</v>
      </c>
      <c r="F274" s="170" t="s">
        <v>3781</v>
      </c>
      <c r="H274" s="169" t="s">
        <v>1</v>
      </c>
      <c r="I274" s="171"/>
      <c r="L274" s="168"/>
      <c r="M274" s="172"/>
      <c r="T274" s="173"/>
      <c r="AT274" s="169" t="s">
        <v>193</v>
      </c>
      <c r="AU274" s="169" t="s">
        <v>92</v>
      </c>
      <c r="AV274" s="13" t="s">
        <v>84</v>
      </c>
      <c r="AW274" s="13" t="s">
        <v>32</v>
      </c>
      <c r="AX274" s="13" t="s">
        <v>76</v>
      </c>
      <c r="AY274" s="169" t="s">
        <v>185</v>
      </c>
    </row>
    <row r="275" spans="2:65" s="12" customFormat="1">
      <c r="B275" s="150"/>
      <c r="D275" s="151" t="s">
        <v>193</v>
      </c>
      <c r="E275" s="152" t="s">
        <v>1</v>
      </c>
      <c r="F275" s="153" t="s">
        <v>3693</v>
      </c>
      <c r="H275" s="154">
        <v>10.6</v>
      </c>
      <c r="I275" s="155"/>
      <c r="L275" s="150"/>
      <c r="M275" s="156"/>
      <c r="T275" s="157"/>
      <c r="AT275" s="152" t="s">
        <v>193</v>
      </c>
      <c r="AU275" s="152" t="s">
        <v>92</v>
      </c>
      <c r="AV275" s="12" t="s">
        <v>92</v>
      </c>
      <c r="AW275" s="12" t="s">
        <v>32</v>
      </c>
      <c r="AX275" s="12" t="s">
        <v>76</v>
      </c>
      <c r="AY275" s="152" t="s">
        <v>185</v>
      </c>
    </row>
    <row r="276" spans="2:65" s="12" customFormat="1">
      <c r="B276" s="150"/>
      <c r="D276" s="151" t="s">
        <v>193</v>
      </c>
      <c r="E276" s="152" t="s">
        <v>1</v>
      </c>
      <c r="F276" s="153" t="s">
        <v>3694</v>
      </c>
      <c r="H276" s="154">
        <v>21.2</v>
      </c>
      <c r="I276" s="155"/>
      <c r="L276" s="150"/>
      <c r="M276" s="156"/>
      <c r="T276" s="157"/>
      <c r="AT276" s="152" t="s">
        <v>193</v>
      </c>
      <c r="AU276" s="152" t="s">
        <v>92</v>
      </c>
      <c r="AV276" s="12" t="s">
        <v>92</v>
      </c>
      <c r="AW276" s="12" t="s">
        <v>32</v>
      </c>
      <c r="AX276" s="12" t="s">
        <v>76</v>
      </c>
      <c r="AY276" s="152" t="s">
        <v>185</v>
      </c>
    </row>
    <row r="277" spans="2:65" s="12" customFormat="1">
      <c r="B277" s="150"/>
      <c r="D277" s="151" t="s">
        <v>193</v>
      </c>
      <c r="E277" s="152" t="s">
        <v>1</v>
      </c>
      <c r="F277" s="153" t="s">
        <v>3695</v>
      </c>
      <c r="H277" s="154">
        <v>19.7</v>
      </c>
      <c r="I277" s="155"/>
      <c r="L277" s="150"/>
      <c r="M277" s="156"/>
      <c r="T277" s="157"/>
      <c r="AT277" s="152" t="s">
        <v>193</v>
      </c>
      <c r="AU277" s="152" t="s">
        <v>92</v>
      </c>
      <c r="AV277" s="12" t="s">
        <v>92</v>
      </c>
      <c r="AW277" s="12" t="s">
        <v>32</v>
      </c>
      <c r="AX277" s="12" t="s">
        <v>76</v>
      </c>
      <c r="AY277" s="152" t="s">
        <v>185</v>
      </c>
    </row>
    <row r="278" spans="2:65" s="12" customFormat="1">
      <c r="B278" s="150"/>
      <c r="D278" s="151" t="s">
        <v>193</v>
      </c>
      <c r="E278" s="152" t="s">
        <v>1</v>
      </c>
      <c r="F278" s="153" t="s">
        <v>3696</v>
      </c>
      <c r="H278" s="154">
        <v>18.899999999999999</v>
      </c>
      <c r="I278" s="155"/>
      <c r="L278" s="150"/>
      <c r="M278" s="156"/>
      <c r="T278" s="157"/>
      <c r="AT278" s="152" t="s">
        <v>193</v>
      </c>
      <c r="AU278" s="152" t="s">
        <v>92</v>
      </c>
      <c r="AV278" s="12" t="s">
        <v>92</v>
      </c>
      <c r="AW278" s="12" t="s">
        <v>32</v>
      </c>
      <c r="AX278" s="12" t="s">
        <v>76</v>
      </c>
      <c r="AY278" s="152" t="s">
        <v>185</v>
      </c>
    </row>
    <row r="279" spans="2:65" s="14" customFormat="1">
      <c r="B279" s="174"/>
      <c r="D279" s="151" t="s">
        <v>193</v>
      </c>
      <c r="E279" s="175" t="s">
        <v>1</v>
      </c>
      <c r="F279" s="176" t="s">
        <v>265</v>
      </c>
      <c r="H279" s="177">
        <v>70.400000000000006</v>
      </c>
      <c r="I279" s="178"/>
      <c r="L279" s="174"/>
      <c r="M279" s="179"/>
      <c r="T279" s="180"/>
      <c r="AT279" s="175" t="s">
        <v>193</v>
      </c>
      <c r="AU279" s="175" t="s">
        <v>92</v>
      </c>
      <c r="AV279" s="14" t="s">
        <v>191</v>
      </c>
      <c r="AW279" s="14" t="s">
        <v>32</v>
      </c>
      <c r="AX279" s="14" t="s">
        <v>84</v>
      </c>
      <c r="AY279" s="175" t="s">
        <v>185</v>
      </c>
    </row>
    <row r="280" spans="2:65" s="11" customFormat="1" ht="22.9" customHeight="1">
      <c r="B280" s="124"/>
      <c r="D280" s="125" t="s">
        <v>75</v>
      </c>
      <c r="E280" s="134" t="s">
        <v>1485</v>
      </c>
      <c r="F280" s="134" t="s">
        <v>1486</v>
      </c>
      <c r="I280" s="127"/>
      <c r="J280" s="135">
        <f>BK280</f>
        <v>0</v>
      </c>
      <c r="L280" s="124"/>
      <c r="M280" s="129"/>
      <c r="P280" s="130">
        <f>P281</f>
        <v>0</v>
      </c>
      <c r="R280" s="130">
        <f>R281</f>
        <v>0</v>
      </c>
      <c r="T280" s="131">
        <f>T281</f>
        <v>0</v>
      </c>
      <c r="AR280" s="125" t="s">
        <v>84</v>
      </c>
      <c r="AT280" s="132" t="s">
        <v>75</v>
      </c>
      <c r="AU280" s="132" t="s">
        <v>84</v>
      </c>
      <c r="AY280" s="125" t="s">
        <v>185</v>
      </c>
      <c r="BK280" s="133">
        <f>BK281</f>
        <v>0</v>
      </c>
    </row>
    <row r="281" spans="2:65" s="1" customFormat="1" ht="21.75" customHeight="1">
      <c r="B281" s="136"/>
      <c r="C281" s="137" t="s">
        <v>284</v>
      </c>
      <c r="D281" s="137" t="s">
        <v>187</v>
      </c>
      <c r="E281" s="138" t="s">
        <v>1488</v>
      </c>
      <c r="F281" s="139" t="s">
        <v>1489</v>
      </c>
      <c r="G281" s="140" t="s">
        <v>219</v>
      </c>
      <c r="H281" s="141">
        <v>24.553000000000001</v>
      </c>
      <c r="I281" s="142"/>
      <c r="J281" s="143">
        <f>ROUND(I281*H281,2)</f>
        <v>0</v>
      </c>
      <c r="K281" s="139" t="s">
        <v>198</v>
      </c>
      <c r="L281" s="32"/>
      <c r="M281" s="144" t="s">
        <v>1</v>
      </c>
      <c r="N281" s="145" t="s">
        <v>42</v>
      </c>
      <c r="P281" s="146">
        <f>O281*H281</f>
        <v>0</v>
      </c>
      <c r="Q281" s="146">
        <v>0</v>
      </c>
      <c r="R281" s="146">
        <f>Q281*H281</f>
        <v>0</v>
      </c>
      <c r="S281" s="146">
        <v>0</v>
      </c>
      <c r="T281" s="147">
        <f>S281*H281</f>
        <v>0</v>
      </c>
      <c r="AR281" s="148" t="s">
        <v>191</v>
      </c>
      <c r="AT281" s="148" t="s">
        <v>187</v>
      </c>
      <c r="AU281" s="148" t="s">
        <v>92</v>
      </c>
      <c r="AY281" s="17" t="s">
        <v>185</v>
      </c>
      <c r="BE281" s="149">
        <f>IF(N281="základní",J281,0)</f>
        <v>0</v>
      </c>
      <c r="BF281" s="149">
        <f>IF(N281="snížená",J281,0)</f>
        <v>0</v>
      </c>
      <c r="BG281" s="149">
        <f>IF(N281="zákl. přenesená",J281,0)</f>
        <v>0</v>
      </c>
      <c r="BH281" s="149">
        <f>IF(N281="sníž. přenesená",J281,0)</f>
        <v>0</v>
      </c>
      <c r="BI281" s="149">
        <f>IF(N281="nulová",J281,0)</f>
        <v>0</v>
      </c>
      <c r="BJ281" s="17" t="s">
        <v>92</v>
      </c>
      <c r="BK281" s="149">
        <f>ROUND(I281*H281,2)</f>
        <v>0</v>
      </c>
      <c r="BL281" s="17" t="s">
        <v>191</v>
      </c>
      <c r="BM281" s="148" t="s">
        <v>3782</v>
      </c>
    </row>
    <row r="282" spans="2:65" s="11" customFormat="1" ht="25.9" customHeight="1">
      <c r="B282" s="124"/>
      <c r="D282" s="125" t="s">
        <v>75</v>
      </c>
      <c r="E282" s="126" t="s">
        <v>1695</v>
      </c>
      <c r="F282" s="126" t="s">
        <v>1696</v>
      </c>
      <c r="I282" s="127"/>
      <c r="J282" s="128">
        <f>BK282</f>
        <v>0</v>
      </c>
      <c r="L282" s="124"/>
      <c r="M282" s="129"/>
      <c r="P282" s="130">
        <f>P283+P386</f>
        <v>0</v>
      </c>
      <c r="R282" s="130">
        <f>R283+R386</f>
        <v>1.0802365600000001</v>
      </c>
      <c r="T282" s="131">
        <f>T283+T386</f>
        <v>0</v>
      </c>
      <c r="AR282" s="125" t="s">
        <v>92</v>
      </c>
      <c r="AT282" s="132" t="s">
        <v>75</v>
      </c>
      <c r="AU282" s="132" t="s">
        <v>76</v>
      </c>
      <c r="AY282" s="125" t="s">
        <v>185</v>
      </c>
      <c r="BK282" s="133">
        <f>BK283+BK386</f>
        <v>0</v>
      </c>
    </row>
    <row r="283" spans="2:65" s="11" customFormat="1" ht="22.9" customHeight="1">
      <c r="B283" s="124"/>
      <c r="D283" s="125" t="s">
        <v>75</v>
      </c>
      <c r="E283" s="134" t="s">
        <v>1697</v>
      </c>
      <c r="F283" s="134" t="s">
        <v>1698</v>
      </c>
      <c r="I283" s="127"/>
      <c r="J283" s="135">
        <f>BK283</f>
        <v>0</v>
      </c>
      <c r="L283" s="124"/>
      <c r="M283" s="129"/>
      <c r="P283" s="130">
        <f>SUM(P284:P385)</f>
        <v>0</v>
      </c>
      <c r="R283" s="130">
        <f>SUM(R284:R385)</f>
        <v>1.0129450000000002</v>
      </c>
      <c r="T283" s="131">
        <f>SUM(T284:T385)</f>
        <v>0</v>
      </c>
      <c r="AR283" s="125" t="s">
        <v>92</v>
      </c>
      <c r="AT283" s="132" t="s">
        <v>75</v>
      </c>
      <c r="AU283" s="132" t="s">
        <v>84</v>
      </c>
      <c r="AY283" s="125" t="s">
        <v>185</v>
      </c>
      <c r="BK283" s="133">
        <f>SUM(BK284:BK385)</f>
        <v>0</v>
      </c>
    </row>
    <row r="284" spans="2:65" s="1" customFormat="1" ht="24.2" customHeight="1">
      <c r="B284" s="136"/>
      <c r="C284" s="137" t="s">
        <v>289</v>
      </c>
      <c r="D284" s="137" t="s">
        <v>187</v>
      </c>
      <c r="E284" s="138" t="s">
        <v>3783</v>
      </c>
      <c r="F284" s="139" t="s">
        <v>3784</v>
      </c>
      <c r="G284" s="140" t="s">
        <v>190</v>
      </c>
      <c r="H284" s="141">
        <v>132.315</v>
      </c>
      <c r="I284" s="142"/>
      <c r="J284" s="143">
        <f>ROUND(I284*H284,2)</f>
        <v>0</v>
      </c>
      <c r="K284" s="139" t="s">
        <v>198</v>
      </c>
      <c r="L284" s="32"/>
      <c r="M284" s="144" t="s">
        <v>1</v>
      </c>
      <c r="N284" s="145" t="s">
        <v>42</v>
      </c>
      <c r="P284" s="146">
        <f>O284*H284</f>
        <v>0</v>
      </c>
      <c r="Q284" s="146">
        <v>0</v>
      </c>
      <c r="R284" s="146">
        <f>Q284*H284</f>
        <v>0</v>
      </c>
      <c r="S284" s="146">
        <v>0</v>
      </c>
      <c r="T284" s="147">
        <f>S284*H284</f>
        <v>0</v>
      </c>
      <c r="AR284" s="148" t="s">
        <v>289</v>
      </c>
      <c r="AT284" s="148" t="s">
        <v>187</v>
      </c>
      <c r="AU284" s="148" t="s">
        <v>92</v>
      </c>
      <c r="AY284" s="17" t="s">
        <v>185</v>
      </c>
      <c r="BE284" s="149">
        <f>IF(N284="základní",J284,0)</f>
        <v>0</v>
      </c>
      <c r="BF284" s="149">
        <f>IF(N284="snížená",J284,0)</f>
        <v>0</v>
      </c>
      <c r="BG284" s="149">
        <f>IF(N284="zákl. přenesená",J284,0)</f>
        <v>0</v>
      </c>
      <c r="BH284" s="149">
        <f>IF(N284="sníž. přenesená",J284,0)</f>
        <v>0</v>
      </c>
      <c r="BI284" s="149">
        <f>IF(N284="nulová",J284,0)</f>
        <v>0</v>
      </c>
      <c r="BJ284" s="17" t="s">
        <v>92</v>
      </c>
      <c r="BK284" s="149">
        <f>ROUND(I284*H284,2)</f>
        <v>0</v>
      </c>
      <c r="BL284" s="17" t="s">
        <v>289</v>
      </c>
      <c r="BM284" s="148" t="s">
        <v>3785</v>
      </c>
    </row>
    <row r="285" spans="2:65" s="13" customFormat="1">
      <c r="B285" s="168"/>
      <c r="D285" s="151" t="s">
        <v>193</v>
      </c>
      <c r="E285" s="169" t="s">
        <v>1</v>
      </c>
      <c r="F285" s="170" t="s">
        <v>3674</v>
      </c>
      <c r="H285" s="169" t="s">
        <v>1</v>
      </c>
      <c r="I285" s="171"/>
      <c r="L285" s="168"/>
      <c r="M285" s="172"/>
      <c r="T285" s="173"/>
      <c r="AT285" s="169" t="s">
        <v>193</v>
      </c>
      <c r="AU285" s="169" t="s">
        <v>92</v>
      </c>
      <c r="AV285" s="13" t="s">
        <v>84</v>
      </c>
      <c r="AW285" s="13" t="s">
        <v>32</v>
      </c>
      <c r="AX285" s="13" t="s">
        <v>76</v>
      </c>
      <c r="AY285" s="169" t="s">
        <v>185</v>
      </c>
    </row>
    <row r="286" spans="2:65" s="13" customFormat="1" ht="33.75">
      <c r="B286" s="168"/>
      <c r="D286" s="151" t="s">
        <v>193</v>
      </c>
      <c r="E286" s="169" t="s">
        <v>1</v>
      </c>
      <c r="F286" s="170" t="s">
        <v>3786</v>
      </c>
      <c r="H286" s="169" t="s">
        <v>1</v>
      </c>
      <c r="I286" s="171"/>
      <c r="L286" s="168"/>
      <c r="M286" s="172"/>
      <c r="T286" s="173"/>
      <c r="AT286" s="169" t="s">
        <v>193</v>
      </c>
      <c r="AU286" s="169" t="s">
        <v>92</v>
      </c>
      <c r="AV286" s="13" t="s">
        <v>84</v>
      </c>
      <c r="AW286" s="13" t="s">
        <v>32</v>
      </c>
      <c r="AX286" s="13" t="s">
        <v>76</v>
      </c>
      <c r="AY286" s="169" t="s">
        <v>185</v>
      </c>
    </row>
    <row r="287" spans="2:65" s="12" customFormat="1">
      <c r="B287" s="150"/>
      <c r="D287" s="151" t="s">
        <v>193</v>
      </c>
      <c r="E287" s="152" t="s">
        <v>1</v>
      </c>
      <c r="F287" s="153" t="s">
        <v>3704</v>
      </c>
      <c r="H287" s="154">
        <v>15.541</v>
      </c>
      <c r="I287" s="155"/>
      <c r="L287" s="150"/>
      <c r="M287" s="156"/>
      <c r="T287" s="157"/>
      <c r="AT287" s="152" t="s">
        <v>193</v>
      </c>
      <c r="AU287" s="152" t="s">
        <v>92</v>
      </c>
      <c r="AV287" s="12" t="s">
        <v>92</v>
      </c>
      <c r="AW287" s="12" t="s">
        <v>32</v>
      </c>
      <c r="AX287" s="12" t="s">
        <v>76</v>
      </c>
      <c r="AY287" s="152" t="s">
        <v>185</v>
      </c>
    </row>
    <row r="288" spans="2:65" s="12" customFormat="1">
      <c r="B288" s="150"/>
      <c r="D288" s="151" t="s">
        <v>193</v>
      </c>
      <c r="E288" s="152" t="s">
        <v>1</v>
      </c>
      <c r="F288" s="153" t="s">
        <v>3705</v>
      </c>
      <c r="H288" s="154">
        <v>28.6</v>
      </c>
      <c r="I288" s="155"/>
      <c r="L288" s="150"/>
      <c r="M288" s="156"/>
      <c r="T288" s="157"/>
      <c r="AT288" s="152" t="s">
        <v>193</v>
      </c>
      <c r="AU288" s="152" t="s">
        <v>92</v>
      </c>
      <c r="AV288" s="12" t="s">
        <v>92</v>
      </c>
      <c r="AW288" s="12" t="s">
        <v>32</v>
      </c>
      <c r="AX288" s="12" t="s">
        <v>76</v>
      </c>
      <c r="AY288" s="152" t="s">
        <v>185</v>
      </c>
    </row>
    <row r="289" spans="2:65" s="12" customFormat="1">
      <c r="B289" s="150"/>
      <c r="D289" s="151" t="s">
        <v>193</v>
      </c>
      <c r="E289" s="152" t="s">
        <v>1</v>
      </c>
      <c r="F289" s="153" t="s">
        <v>3706</v>
      </c>
      <c r="H289" s="154">
        <v>32.89</v>
      </c>
      <c r="I289" s="155"/>
      <c r="L289" s="150"/>
      <c r="M289" s="156"/>
      <c r="T289" s="157"/>
      <c r="AT289" s="152" t="s">
        <v>193</v>
      </c>
      <c r="AU289" s="152" t="s">
        <v>92</v>
      </c>
      <c r="AV289" s="12" t="s">
        <v>92</v>
      </c>
      <c r="AW289" s="12" t="s">
        <v>32</v>
      </c>
      <c r="AX289" s="12" t="s">
        <v>76</v>
      </c>
      <c r="AY289" s="152" t="s">
        <v>185</v>
      </c>
    </row>
    <row r="290" spans="2:65" s="12" customFormat="1">
      <c r="B290" s="150"/>
      <c r="D290" s="151" t="s">
        <v>193</v>
      </c>
      <c r="E290" s="152" t="s">
        <v>1</v>
      </c>
      <c r="F290" s="153" t="s">
        <v>3707</v>
      </c>
      <c r="H290" s="154">
        <v>19.219000000000001</v>
      </c>
      <c r="I290" s="155"/>
      <c r="L290" s="150"/>
      <c r="M290" s="156"/>
      <c r="T290" s="157"/>
      <c r="AT290" s="152" t="s">
        <v>193</v>
      </c>
      <c r="AU290" s="152" t="s">
        <v>92</v>
      </c>
      <c r="AV290" s="12" t="s">
        <v>92</v>
      </c>
      <c r="AW290" s="12" t="s">
        <v>32</v>
      </c>
      <c r="AX290" s="12" t="s">
        <v>76</v>
      </c>
      <c r="AY290" s="152" t="s">
        <v>185</v>
      </c>
    </row>
    <row r="291" spans="2:65" s="12" customFormat="1">
      <c r="B291" s="150"/>
      <c r="D291" s="151" t="s">
        <v>193</v>
      </c>
      <c r="E291" s="152" t="s">
        <v>1</v>
      </c>
      <c r="F291" s="153" t="s">
        <v>3708</v>
      </c>
      <c r="H291" s="154">
        <v>36.064999999999998</v>
      </c>
      <c r="I291" s="155"/>
      <c r="L291" s="150"/>
      <c r="M291" s="156"/>
      <c r="T291" s="157"/>
      <c r="AT291" s="152" t="s">
        <v>193</v>
      </c>
      <c r="AU291" s="152" t="s">
        <v>92</v>
      </c>
      <c r="AV291" s="12" t="s">
        <v>92</v>
      </c>
      <c r="AW291" s="12" t="s">
        <v>32</v>
      </c>
      <c r="AX291" s="12" t="s">
        <v>76</v>
      </c>
      <c r="AY291" s="152" t="s">
        <v>185</v>
      </c>
    </row>
    <row r="292" spans="2:65" s="14" customFormat="1">
      <c r="B292" s="174"/>
      <c r="D292" s="151" t="s">
        <v>193</v>
      </c>
      <c r="E292" s="175" t="s">
        <v>1</v>
      </c>
      <c r="F292" s="176" t="s">
        <v>265</v>
      </c>
      <c r="H292" s="177">
        <v>132.315</v>
      </c>
      <c r="I292" s="178"/>
      <c r="L292" s="174"/>
      <c r="M292" s="179"/>
      <c r="T292" s="180"/>
      <c r="AT292" s="175" t="s">
        <v>193</v>
      </c>
      <c r="AU292" s="175" t="s">
        <v>92</v>
      </c>
      <c r="AV292" s="14" t="s">
        <v>191</v>
      </c>
      <c r="AW292" s="14" t="s">
        <v>32</v>
      </c>
      <c r="AX292" s="14" t="s">
        <v>84</v>
      </c>
      <c r="AY292" s="175" t="s">
        <v>185</v>
      </c>
    </row>
    <row r="293" spans="2:65" s="1" customFormat="1" ht="24.2" customHeight="1">
      <c r="B293" s="136"/>
      <c r="C293" s="158" t="s">
        <v>294</v>
      </c>
      <c r="D293" s="158" t="s">
        <v>231</v>
      </c>
      <c r="E293" s="159" t="s">
        <v>3787</v>
      </c>
      <c r="F293" s="160" t="s">
        <v>3788</v>
      </c>
      <c r="G293" s="161" t="s">
        <v>242</v>
      </c>
      <c r="H293" s="162">
        <v>13.231999999999999</v>
      </c>
      <c r="I293" s="163"/>
      <c r="J293" s="164">
        <f>ROUND(I293*H293,2)</f>
        <v>0</v>
      </c>
      <c r="K293" s="160" t="s">
        <v>198</v>
      </c>
      <c r="L293" s="165"/>
      <c r="M293" s="166" t="s">
        <v>1</v>
      </c>
      <c r="N293" s="167" t="s">
        <v>42</v>
      </c>
      <c r="P293" s="146">
        <f>O293*H293</f>
        <v>0</v>
      </c>
      <c r="Q293" s="146">
        <v>1E-3</v>
      </c>
      <c r="R293" s="146">
        <f>Q293*H293</f>
        <v>1.3231999999999999E-2</v>
      </c>
      <c r="S293" s="146">
        <v>0</v>
      </c>
      <c r="T293" s="147">
        <f>S293*H293</f>
        <v>0</v>
      </c>
      <c r="AR293" s="148" t="s">
        <v>394</v>
      </c>
      <c r="AT293" s="148" t="s">
        <v>231</v>
      </c>
      <c r="AU293" s="148" t="s">
        <v>92</v>
      </c>
      <c r="AY293" s="17" t="s">
        <v>185</v>
      </c>
      <c r="BE293" s="149">
        <f>IF(N293="základní",J293,0)</f>
        <v>0</v>
      </c>
      <c r="BF293" s="149">
        <f>IF(N293="snížená",J293,0)</f>
        <v>0</v>
      </c>
      <c r="BG293" s="149">
        <f>IF(N293="zákl. přenesená",J293,0)</f>
        <v>0</v>
      </c>
      <c r="BH293" s="149">
        <f>IF(N293="sníž. přenesená",J293,0)</f>
        <v>0</v>
      </c>
      <c r="BI293" s="149">
        <f>IF(N293="nulová",J293,0)</f>
        <v>0</v>
      </c>
      <c r="BJ293" s="17" t="s">
        <v>92</v>
      </c>
      <c r="BK293" s="149">
        <f>ROUND(I293*H293,2)</f>
        <v>0</v>
      </c>
      <c r="BL293" s="17" t="s">
        <v>289</v>
      </c>
      <c r="BM293" s="148" t="s">
        <v>3789</v>
      </c>
    </row>
    <row r="294" spans="2:65" s="12" customFormat="1">
      <c r="B294" s="150"/>
      <c r="D294" s="151" t="s">
        <v>193</v>
      </c>
      <c r="E294" s="152" t="s">
        <v>1</v>
      </c>
      <c r="F294" s="153" t="s">
        <v>3790</v>
      </c>
      <c r="H294" s="154">
        <v>13.231999999999999</v>
      </c>
      <c r="I294" s="155"/>
      <c r="L294" s="150"/>
      <c r="M294" s="156"/>
      <c r="T294" s="157"/>
      <c r="AT294" s="152" t="s">
        <v>193</v>
      </c>
      <c r="AU294" s="152" t="s">
        <v>92</v>
      </c>
      <c r="AV294" s="12" t="s">
        <v>92</v>
      </c>
      <c r="AW294" s="12" t="s">
        <v>32</v>
      </c>
      <c r="AX294" s="12" t="s">
        <v>84</v>
      </c>
      <c r="AY294" s="152" t="s">
        <v>185</v>
      </c>
    </row>
    <row r="295" spans="2:65" s="1" customFormat="1" ht="33" customHeight="1">
      <c r="B295" s="136"/>
      <c r="C295" s="137" t="s">
        <v>300</v>
      </c>
      <c r="D295" s="137" t="s">
        <v>187</v>
      </c>
      <c r="E295" s="138" t="s">
        <v>3791</v>
      </c>
      <c r="F295" s="139" t="s">
        <v>3792</v>
      </c>
      <c r="G295" s="140" t="s">
        <v>190</v>
      </c>
      <c r="H295" s="141">
        <v>74.45</v>
      </c>
      <c r="I295" s="142"/>
      <c r="J295" s="143">
        <f>ROUND(I295*H295,2)</f>
        <v>0</v>
      </c>
      <c r="K295" s="139" t="s">
        <v>198</v>
      </c>
      <c r="L295" s="32"/>
      <c r="M295" s="144" t="s">
        <v>1</v>
      </c>
      <c r="N295" s="145" t="s">
        <v>42</v>
      </c>
      <c r="P295" s="146">
        <f>O295*H295</f>
        <v>0</v>
      </c>
      <c r="Q295" s="146">
        <v>0</v>
      </c>
      <c r="R295" s="146">
        <f>Q295*H295</f>
        <v>0</v>
      </c>
      <c r="S295" s="146">
        <v>0</v>
      </c>
      <c r="T295" s="147">
        <f>S295*H295</f>
        <v>0</v>
      </c>
      <c r="AR295" s="148" t="s">
        <v>289</v>
      </c>
      <c r="AT295" s="148" t="s">
        <v>187</v>
      </c>
      <c r="AU295" s="148" t="s">
        <v>92</v>
      </c>
      <c r="AY295" s="17" t="s">
        <v>185</v>
      </c>
      <c r="BE295" s="149">
        <f>IF(N295="základní",J295,0)</f>
        <v>0</v>
      </c>
      <c r="BF295" s="149">
        <f>IF(N295="snížená",J295,0)</f>
        <v>0</v>
      </c>
      <c r="BG295" s="149">
        <f>IF(N295="zákl. přenesená",J295,0)</f>
        <v>0</v>
      </c>
      <c r="BH295" s="149">
        <f>IF(N295="sníž. přenesená",J295,0)</f>
        <v>0</v>
      </c>
      <c r="BI295" s="149">
        <f>IF(N295="nulová",J295,0)</f>
        <v>0</v>
      </c>
      <c r="BJ295" s="17" t="s">
        <v>92</v>
      </c>
      <c r="BK295" s="149">
        <f>ROUND(I295*H295,2)</f>
        <v>0</v>
      </c>
      <c r="BL295" s="17" t="s">
        <v>289</v>
      </c>
      <c r="BM295" s="148" t="s">
        <v>3793</v>
      </c>
    </row>
    <row r="296" spans="2:65" s="13" customFormat="1">
      <c r="B296" s="168"/>
      <c r="D296" s="151" t="s">
        <v>193</v>
      </c>
      <c r="E296" s="169" t="s">
        <v>1</v>
      </c>
      <c r="F296" s="170" t="s">
        <v>3674</v>
      </c>
      <c r="H296" s="169" t="s">
        <v>1</v>
      </c>
      <c r="I296" s="171"/>
      <c r="L296" s="168"/>
      <c r="M296" s="172"/>
      <c r="T296" s="173"/>
      <c r="AT296" s="169" t="s">
        <v>193</v>
      </c>
      <c r="AU296" s="169" t="s">
        <v>92</v>
      </c>
      <c r="AV296" s="13" t="s">
        <v>84</v>
      </c>
      <c r="AW296" s="13" t="s">
        <v>32</v>
      </c>
      <c r="AX296" s="13" t="s">
        <v>76</v>
      </c>
      <c r="AY296" s="169" t="s">
        <v>185</v>
      </c>
    </row>
    <row r="297" spans="2:65" s="13" customFormat="1" ht="22.5">
      <c r="B297" s="168"/>
      <c r="D297" s="151" t="s">
        <v>193</v>
      </c>
      <c r="E297" s="169" t="s">
        <v>1</v>
      </c>
      <c r="F297" s="170" t="s">
        <v>3794</v>
      </c>
      <c r="H297" s="169" t="s">
        <v>1</v>
      </c>
      <c r="I297" s="171"/>
      <c r="L297" s="168"/>
      <c r="M297" s="172"/>
      <c r="T297" s="173"/>
      <c r="AT297" s="169" t="s">
        <v>193</v>
      </c>
      <c r="AU297" s="169" t="s">
        <v>92</v>
      </c>
      <c r="AV297" s="13" t="s">
        <v>84</v>
      </c>
      <c r="AW297" s="13" t="s">
        <v>32</v>
      </c>
      <c r="AX297" s="13" t="s">
        <v>76</v>
      </c>
      <c r="AY297" s="169" t="s">
        <v>185</v>
      </c>
    </row>
    <row r="298" spans="2:65" s="12" customFormat="1">
      <c r="B298" s="150"/>
      <c r="D298" s="151" t="s">
        <v>193</v>
      </c>
      <c r="E298" s="152" t="s">
        <v>1</v>
      </c>
      <c r="F298" s="153" t="s">
        <v>3693</v>
      </c>
      <c r="H298" s="154">
        <v>10.6</v>
      </c>
      <c r="I298" s="155"/>
      <c r="L298" s="150"/>
      <c r="M298" s="156"/>
      <c r="T298" s="157"/>
      <c r="AT298" s="152" t="s">
        <v>193</v>
      </c>
      <c r="AU298" s="152" t="s">
        <v>92</v>
      </c>
      <c r="AV298" s="12" t="s">
        <v>92</v>
      </c>
      <c r="AW298" s="12" t="s">
        <v>32</v>
      </c>
      <c r="AX298" s="12" t="s">
        <v>76</v>
      </c>
      <c r="AY298" s="152" t="s">
        <v>185</v>
      </c>
    </row>
    <row r="299" spans="2:65" s="12" customFormat="1">
      <c r="B299" s="150"/>
      <c r="D299" s="151" t="s">
        <v>193</v>
      </c>
      <c r="E299" s="152" t="s">
        <v>1</v>
      </c>
      <c r="F299" s="153" t="s">
        <v>3795</v>
      </c>
      <c r="H299" s="154">
        <v>4.05</v>
      </c>
      <c r="I299" s="155"/>
      <c r="L299" s="150"/>
      <c r="M299" s="156"/>
      <c r="T299" s="157"/>
      <c r="AT299" s="152" t="s">
        <v>193</v>
      </c>
      <c r="AU299" s="152" t="s">
        <v>92</v>
      </c>
      <c r="AV299" s="12" t="s">
        <v>92</v>
      </c>
      <c r="AW299" s="12" t="s">
        <v>32</v>
      </c>
      <c r="AX299" s="12" t="s">
        <v>76</v>
      </c>
      <c r="AY299" s="152" t="s">
        <v>185</v>
      </c>
    </row>
    <row r="300" spans="2:65" s="12" customFormat="1">
      <c r="B300" s="150"/>
      <c r="D300" s="151" t="s">
        <v>193</v>
      </c>
      <c r="E300" s="152" t="s">
        <v>1</v>
      </c>
      <c r="F300" s="153" t="s">
        <v>3694</v>
      </c>
      <c r="H300" s="154">
        <v>21.2</v>
      </c>
      <c r="I300" s="155"/>
      <c r="L300" s="150"/>
      <c r="M300" s="156"/>
      <c r="T300" s="157"/>
      <c r="AT300" s="152" t="s">
        <v>193</v>
      </c>
      <c r="AU300" s="152" t="s">
        <v>92</v>
      </c>
      <c r="AV300" s="12" t="s">
        <v>92</v>
      </c>
      <c r="AW300" s="12" t="s">
        <v>32</v>
      </c>
      <c r="AX300" s="12" t="s">
        <v>76</v>
      </c>
      <c r="AY300" s="152" t="s">
        <v>185</v>
      </c>
    </row>
    <row r="301" spans="2:65" s="12" customFormat="1">
      <c r="B301" s="150"/>
      <c r="D301" s="151" t="s">
        <v>193</v>
      </c>
      <c r="E301" s="152" t="s">
        <v>1</v>
      </c>
      <c r="F301" s="153" t="s">
        <v>3695</v>
      </c>
      <c r="H301" s="154">
        <v>19.7</v>
      </c>
      <c r="I301" s="155"/>
      <c r="L301" s="150"/>
      <c r="M301" s="156"/>
      <c r="T301" s="157"/>
      <c r="AT301" s="152" t="s">
        <v>193</v>
      </c>
      <c r="AU301" s="152" t="s">
        <v>92</v>
      </c>
      <c r="AV301" s="12" t="s">
        <v>92</v>
      </c>
      <c r="AW301" s="12" t="s">
        <v>32</v>
      </c>
      <c r="AX301" s="12" t="s">
        <v>76</v>
      </c>
      <c r="AY301" s="152" t="s">
        <v>185</v>
      </c>
    </row>
    <row r="302" spans="2:65" s="12" customFormat="1">
      <c r="B302" s="150"/>
      <c r="D302" s="151" t="s">
        <v>193</v>
      </c>
      <c r="E302" s="152" t="s">
        <v>1</v>
      </c>
      <c r="F302" s="153" t="s">
        <v>3696</v>
      </c>
      <c r="H302" s="154">
        <v>18.899999999999999</v>
      </c>
      <c r="I302" s="155"/>
      <c r="L302" s="150"/>
      <c r="M302" s="156"/>
      <c r="T302" s="157"/>
      <c r="AT302" s="152" t="s">
        <v>193</v>
      </c>
      <c r="AU302" s="152" t="s">
        <v>92</v>
      </c>
      <c r="AV302" s="12" t="s">
        <v>92</v>
      </c>
      <c r="AW302" s="12" t="s">
        <v>32</v>
      </c>
      <c r="AX302" s="12" t="s">
        <v>76</v>
      </c>
      <c r="AY302" s="152" t="s">
        <v>185</v>
      </c>
    </row>
    <row r="303" spans="2:65" s="14" customFormat="1">
      <c r="B303" s="174"/>
      <c r="D303" s="151" t="s">
        <v>193</v>
      </c>
      <c r="E303" s="175" t="s">
        <v>1</v>
      </c>
      <c r="F303" s="176" t="s">
        <v>265</v>
      </c>
      <c r="H303" s="177">
        <v>74.45</v>
      </c>
      <c r="I303" s="178"/>
      <c r="L303" s="174"/>
      <c r="M303" s="179"/>
      <c r="T303" s="180"/>
      <c r="AT303" s="175" t="s">
        <v>193</v>
      </c>
      <c r="AU303" s="175" t="s">
        <v>92</v>
      </c>
      <c r="AV303" s="14" t="s">
        <v>191</v>
      </c>
      <c r="AW303" s="14" t="s">
        <v>32</v>
      </c>
      <c r="AX303" s="14" t="s">
        <v>84</v>
      </c>
      <c r="AY303" s="175" t="s">
        <v>185</v>
      </c>
    </row>
    <row r="304" spans="2:65" s="1" customFormat="1" ht="33" customHeight="1">
      <c r="B304" s="136"/>
      <c r="C304" s="137" t="s">
        <v>307</v>
      </c>
      <c r="D304" s="137" t="s">
        <v>187</v>
      </c>
      <c r="E304" s="138" t="s">
        <v>3796</v>
      </c>
      <c r="F304" s="139" t="s">
        <v>3797</v>
      </c>
      <c r="G304" s="140" t="s">
        <v>190</v>
      </c>
      <c r="H304" s="141">
        <v>103.765</v>
      </c>
      <c r="I304" s="142"/>
      <c r="J304" s="143">
        <f>ROUND(I304*H304,2)</f>
        <v>0</v>
      </c>
      <c r="K304" s="139" t="s">
        <v>198</v>
      </c>
      <c r="L304" s="32"/>
      <c r="M304" s="144" t="s">
        <v>1</v>
      </c>
      <c r="N304" s="145" t="s">
        <v>42</v>
      </c>
      <c r="P304" s="146">
        <f>O304*H304</f>
        <v>0</v>
      </c>
      <c r="Q304" s="146">
        <v>0</v>
      </c>
      <c r="R304" s="146">
        <f>Q304*H304</f>
        <v>0</v>
      </c>
      <c r="S304" s="146">
        <v>0</v>
      </c>
      <c r="T304" s="147">
        <f>S304*H304</f>
        <v>0</v>
      </c>
      <c r="AR304" s="148" t="s">
        <v>289</v>
      </c>
      <c r="AT304" s="148" t="s">
        <v>187</v>
      </c>
      <c r="AU304" s="148" t="s">
        <v>92</v>
      </c>
      <c r="AY304" s="17" t="s">
        <v>185</v>
      </c>
      <c r="BE304" s="149">
        <f>IF(N304="základní",J304,0)</f>
        <v>0</v>
      </c>
      <c r="BF304" s="149">
        <f>IF(N304="snížená",J304,0)</f>
        <v>0</v>
      </c>
      <c r="BG304" s="149">
        <f>IF(N304="zákl. přenesená",J304,0)</f>
        <v>0</v>
      </c>
      <c r="BH304" s="149">
        <f>IF(N304="sníž. přenesená",J304,0)</f>
        <v>0</v>
      </c>
      <c r="BI304" s="149">
        <f>IF(N304="nulová",J304,0)</f>
        <v>0</v>
      </c>
      <c r="BJ304" s="17" t="s">
        <v>92</v>
      </c>
      <c r="BK304" s="149">
        <f>ROUND(I304*H304,2)</f>
        <v>0</v>
      </c>
      <c r="BL304" s="17" t="s">
        <v>289</v>
      </c>
      <c r="BM304" s="148" t="s">
        <v>3798</v>
      </c>
    </row>
    <row r="305" spans="2:51" s="13" customFormat="1">
      <c r="B305" s="168"/>
      <c r="D305" s="151" t="s">
        <v>193</v>
      </c>
      <c r="E305" s="169" t="s">
        <v>1</v>
      </c>
      <c r="F305" s="170" t="s">
        <v>3674</v>
      </c>
      <c r="H305" s="169" t="s">
        <v>1</v>
      </c>
      <c r="I305" s="171"/>
      <c r="L305" s="168"/>
      <c r="M305" s="172"/>
      <c r="T305" s="173"/>
      <c r="AT305" s="169" t="s">
        <v>193</v>
      </c>
      <c r="AU305" s="169" t="s">
        <v>92</v>
      </c>
      <c r="AV305" s="13" t="s">
        <v>84</v>
      </c>
      <c r="AW305" s="13" t="s">
        <v>32</v>
      </c>
      <c r="AX305" s="13" t="s">
        <v>76</v>
      </c>
      <c r="AY305" s="169" t="s">
        <v>185</v>
      </c>
    </row>
    <row r="306" spans="2:51" s="13" customFormat="1" ht="22.5">
      <c r="B306" s="168"/>
      <c r="D306" s="151" t="s">
        <v>193</v>
      </c>
      <c r="E306" s="169" t="s">
        <v>1</v>
      </c>
      <c r="F306" s="170" t="s">
        <v>3799</v>
      </c>
      <c r="H306" s="169" t="s">
        <v>1</v>
      </c>
      <c r="I306" s="171"/>
      <c r="L306" s="168"/>
      <c r="M306" s="172"/>
      <c r="T306" s="173"/>
      <c r="AT306" s="169" t="s">
        <v>193</v>
      </c>
      <c r="AU306" s="169" t="s">
        <v>92</v>
      </c>
      <c r="AV306" s="13" t="s">
        <v>84</v>
      </c>
      <c r="AW306" s="13" t="s">
        <v>32</v>
      </c>
      <c r="AX306" s="13" t="s">
        <v>76</v>
      </c>
      <c r="AY306" s="169" t="s">
        <v>185</v>
      </c>
    </row>
    <row r="307" spans="2:51" s="12" customFormat="1">
      <c r="B307" s="150"/>
      <c r="D307" s="151" t="s">
        <v>193</v>
      </c>
      <c r="E307" s="152" t="s">
        <v>1</v>
      </c>
      <c r="F307" s="153" t="s">
        <v>3739</v>
      </c>
      <c r="H307" s="154">
        <v>12.907</v>
      </c>
      <c r="I307" s="155"/>
      <c r="L307" s="150"/>
      <c r="M307" s="156"/>
      <c r="T307" s="157"/>
      <c r="AT307" s="152" t="s">
        <v>193</v>
      </c>
      <c r="AU307" s="152" t="s">
        <v>92</v>
      </c>
      <c r="AV307" s="12" t="s">
        <v>92</v>
      </c>
      <c r="AW307" s="12" t="s">
        <v>32</v>
      </c>
      <c r="AX307" s="12" t="s">
        <v>76</v>
      </c>
      <c r="AY307" s="152" t="s">
        <v>185</v>
      </c>
    </row>
    <row r="308" spans="2:51" s="12" customFormat="1">
      <c r="B308" s="150"/>
      <c r="D308" s="151" t="s">
        <v>193</v>
      </c>
      <c r="E308" s="152" t="s">
        <v>1</v>
      </c>
      <c r="F308" s="153" t="s">
        <v>3711</v>
      </c>
      <c r="H308" s="154">
        <v>4.5570000000000004</v>
      </c>
      <c r="I308" s="155"/>
      <c r="L308" s="150"/>
      <c r="M308" s="156"/>
      <c r="T308" s="157"/>
      <c r="AT308" s="152" t="s">
        <v>193</v>
      </c>
      <c r="AU308" s="152" t="s">
        <v>92</v>
      </c>
      <c r="AV308" s="12" t="s">
        <v>92</v>
      </c>
      <c r="AW308" s="12" t="s">
        <v>32</v>
      </c>
      <c r="AX308" s="12" t="s">
        <v>76</v>
      </c>
      <c r="AY308" s="152" t="s">
        <v>185</v>
      </c>
    </row>
    <row r="309" spans="2:51" s="12" customFormat="1">
      <c r="B309" s="150"/>
      <c r="D309" s="151" t="s">
        <v>193</v>
      </c>
      <c r="E309" s="152" t="s">
        <v>1</v>
      </c>
      <c r="F309" s="153" t="s">
        <v>3800</v>
      </c>
      <c r="H309" s="154">
        <v>2.7930000000000001</v>
      </c>
      <c r="I309" s="155"/>
      <c r="L309" s="150"/>
      <c r="M309" s="156"/>
      <c r="T309" s="157"/>
      <c r="AT309" s="152" t="s">
        <v>193</v>
      </c>
      <c r="AU309" s="152" t="s">
        <v>92</v>
      </c>
      <c r="AV309" s="12" t="s">
        <v>92</v>
      </c>
      <c r="AW309" s="12" t="s">
        <v>32</v>
      </c>
      <c r="AX309" s="12" t="s">
        <v>76</v>
      </c>
      <c r="AY309" s="152" t="s">
        <v>185</v>
      </c>
    </row>
    <row r="310" spans="2:51" s="12" customFormat="1">
      <c r="B310" s="150"/>
      <c r="D310" s="151" t="s">
        <v>193</v>
      </c>
      <c r="E310" s="152" t="s">
        <v>1</v>
      </c>
      <c r="F310" s="153" t="s">
        <v>3712</v>
      </c>
      <c r="H310" s="154">
        <v>3.2770000000000001</v>
      </c>
      <c r="I310" s="155"/>
      <c r="L310" s="150"/>
      <c r="M310" s="156"/>
      <c r="T310" s="157"/>
      <c r="AT310" s="152" t="s">
        <v>193</v>
      </c>
      <c r="AU310" s="152" t="s">
        <v>92</v>
      </c>
      <c r="AV310" s="12" t="s">
        <v>92</v>
      </c>
      <c r="AW310" s="12" t="s">
        <v>32</v>
      </c>
      <c r="AX310" s="12" t="s">
        <v>76</v>
      </c>
      <c r="AY310" s="152" t="s">
        <v>185</v>
      </c>
    </row>
    <row r="311" spans="2:51" s="12" customFormat="1">
      <c r="B311" s="150"/>
      <c r="D311" s="151" t="s">
        <v>193</v>
      </c>
      <c r="E311" s="152" t="s">
        <v>1</v>
      </c>
      <c r="F311" s="153" t="s">
        <v>3713</v>
      </c>
      <c r="H311" s="154">
        <v>6.5540000000000003</v>
      </c>
      <c r="I311" s="155"/>
      <c r="L311" s="150"/>
      <c r="M311" s="156"/>
      <c r="T311" s="157"/>
      <c r="AT311" s="152" t="s">
        <v>193</v>
      </c>
      <c r="AU311" s="152" t="s">
        <v>92</v>
      </c>
      <c r="AV311" s="12" t="s">
        <v>92</v>
      </c>
      <c r="AW311" s="12" t="s">
        <v>32</v>
      </c>
      <c r="AX311" s="12" t="s">
        <v>76</v>
      </c>
      <c r="AY311" s="152" t="s">
        <v>185</v>
      </c>
    </row>
    <row r="312" spans="2:51" s="12" customFormat="1">
      <c r="B312" s="150"/>
      <c r="D312" s="151" t="s">
        <v>193</v>
      </c>
      <c r="E312" s="152" t="s">
        <v>1</v>
      </c>
      <c r="F312" s="153" t="s">
        <v>3714</v>
      </c>
      <c r="H312" s="154">
        <v>3.2770000000000001</v>
      </c>
      <c r="I312" s="155"/>
      <c r="L312" s="150"/>
      <c r="M312" s="156"/>
      <c r="T312" s="157"/>
      <c r="AT312" s="152" t="s">
        <v>193</v>
      </c>
      <c r="AU312" s="152" t="s">
        <v>92</v>
      </c>
      <c r="AV312" s="12" t="s">
        <v>92</v>
      </c>
      <c r="AW312" s="12" t="s">
        <v>32</v>
      </c>
      <c r="AX312" s="12" t="s">
        <v>76</v>
      </c>
      <c r="AY312" s="152" t="s">
        <v>185</v>
      </c>
    </row>
    <row r="313" spans="2:51" s="15" customFormat="1">
      <c r="B313" s="181"/>
      <c r="D313" s="151" t="s">
        <v>193</v>
      </c>
      <c r="E313" s="182" t="s">
        <v>1</v>
      </c>
      <c r="F313" s="183" t="s">
        <v>281</v>
      </c>
      <c r="H313" s="184">
        <v>33.365000000000002</v>
      </c>
      <c r="I313" s="185"/>
      <c r="L313" s="181"/>
      <c r="M313" s="186"/>
      <c r="T313" s="187"/>
      <c r="AT313" s="182" t="s">
        <v>193</v>
      </c>
      <c r="AU313" s="182" t="s">
        <v>92</v>
      </c>
      <c r="AV313" s="15" t="s">
        <v>111</v>
      </c>
      <c r="AW313" s="15" t="s">
        <v>32</v>
      </c>
      <c r="AX313" s="15" t="s">
        <v>76</v>
      </c>
      <c r="AY313" s="182" t="s">
        <v>185</v>
      </c>
    </row>
    <row r="314" spans="2:51" s="13" customFormat="1" ht="22.5">
      <c r="B314" s="168"/>
      <c r="D314" s="151" t="s">
        <v>193</v>
      </c>
      <c r="E314" s="169" t="s">
        <v>1</v>
      </c>
      <c r="F314" s="170" t="s">
        <v>3801</v>
      </c>
      <c r="H314" s="169" t="s">
        <v>1</v>
      </c>
      <c r="I314" s="171"/>
      <c r="L314" s="168"/>
      <c r="M314" s="172"/>
      <c r="T314" s="173"/>
      <c r="AT314" s="169" t="s">
        <v>193</v>
      </c>
      <c r="AU314" s="169" t="s">
        <v>92</v>
      </c>
      <c r="AV314" s="13" t="s">
        <v>84</v>
      </c>
      <c r="AW314" s="13" t="s">
        <v>32</v>
      </c>
      <c r="AX314" s="13" t="s">
        <v>76</v>
      </c>
      <c r="AY314" s="169" t="s">
        <v>185</v>
      </c>
    </row>
    <row r="315" spans="2:51" s="12" customFormat="1">
      <c r="B315" s="150"/>
      <c r="D315" s="151" t="s">
        <v>193</v>
      </c>
      <c r="E315" s="152" t="s">
        <v>1</v>
      </c>
      <c r="F315" s="153" t="s">
        <v>3693</v>
      </c>
      <c r="H315" s="154">
        <v>10.6</v>
      </c>
      <c r="I315" s="155"/>
      <c r="L315" s="150"/>
      <c r="M315" s="156"/>
      <c r="T315" s="157"/>
      <c r="AT315" s="152" t="s">
        <v>193</v>
      </c>
      <c r="AU315" s="152" t="s">
        <v>92</v>
      </c>
      <c r="AV315" s="12" t="s">
        <v>92</v>
      </c>
      <c r="AW315" s="12" t="s">
        <v>32</v>
      </c>
      <c r="AX315" s="12" t="s">
        <v>76</v>
      </c>
      <c r="AY315" s="152" t="s">
        <v>185</v>
      </c>
    </row>
    <row r="316" spans="2:51" s="12" customFormat="1">
      <c r="B316" s="150"/>
      <c r="D316" s="151" t="s">
        <v>193</v>
      </c>
      <c r="E316" s="152" t="s">
        <v>1</v>
      </c>
      <c r="F316" s="153" t="s">
        <v>3694</v>
      </c>
      <c r="H316" s="154">
        <v>21.2</v>
      </c>
      <c r="I316" s="155"/>
      <c r="L316" s="150"/>
      <c r="M316" s="156"/>
      <c r="T316" s="157"/>
      <c r="AT316" s="152" t="s">
        <v>193</v>
      </c>
      <c r="AU316" s="152" t="s">
        <v>92</v>
      </c>
      <c r="AV316" s="12" t="s">
        <v>92</v>
      </c>
      <c r="AW316" s="12" t="s">
        <v>32</v>
      </c>
      <c r="AX316" s="12" t="s">
        <v>76</v>
      </c>
      <c r="AY316" s="152" t="s">
        <v>185</v>
      </c>
    </row>
    <row r="317" spans="2:51" s="12" customFormat="1">
      <c r="B317" s="150"/>
      <c r="D317" s="151" t="s">
        <v>193</v>
      </c>
      <c r="E317" s="152" t="s">
        <v>1</v>
      </c>
      <c r="F317" s="153" t="s">
        <v>3695</v>
      </c>
      <c r="H317" s="154">
        <v>19.7</v>
      </c>
      <c r="I317" s="155"/>
      <c r="L317" s="150"/>
      <c r="M317" s="156"/>
      <c r="T317" s="157"/>
      <c r="AT317" s="152" t="s">
        <v>193</v>
      </c>
      <c r="AU317" s="152" t="s">
        <v>92</v>
      </c>
      <c r="AV317" s="12" t="s">
        <v>92</v>
      </c>
      <c r="AW317" s="12" t="s">
        <v>32</v>
      </c>
      <c r="AX317" s="12" t="s">
        <v>76</v>
      </c>
      <c r="AY317" s="152" t="s">
        <v>185</v>
      </c>
    </row>
    <row r="318" spans="2:51" s="12" customFormat="1">
      <c r="B318" s="150"/>
      <c r="D318" s="151" t="s">
        <v>193</v>
      </c>
      <c r="E318" s="152" t="s">
        <v>1</v>
      </c>
      <c r="F318" s="153" t="s">
        <v>3696</v>
      </c>
      <c r="H318" s="154">
        <v>18.899999999999999</v>
      </c>
      <c r="I318" s="155"/>
      <c r="L318" s="150"/>
      <c r="M318" s="156"/>
      <c r="T318" s="157"/>
      <c r="AT318" s="152" t="s">
        <v>193</v>
      </c>
      <c r="AU318" s="152" t="s">
        <v>92</v>
      </c>
      <c r="AV318" s="12" t="s">
        <v>92</v>
      </c>
      <c r="AW318" s="12" t="s">
        <v>32</v>
      </c>
      <c r="AX318" s="12" t="s">
        <v>76</v>
      </c>
      <c r="AY318" s="152" t="s">
        <v>185</v>
      </c>
    </row>
    <row r="319" spans="2:51" s="15" customFormat="1">
      <c r="B319" s="181"/>
      <c r="D319" s="151" t="s">
        <v>193</v>
      </c>
      <c r="E319" s="182" t="s">
        <v>1</v>
      </c>
      <c r="F319" s="183" t="s">
        <v>281</v>
      </c>
      <c r="H319" s="184">
        <v>70.400000000000006</v>
      </c>
      <c r="I319" s="185"/>
      <c r="L319" s="181"/>
      <c r="M319" s="186"/>
      <c r="T319" s="187"/>
      <c r="AT319" s="182" t="s">
        <v>193</v>
      </c>
      <c r="AU319" s="182" t="s">
        <v>92</v>
      </c>
      <c r="AV319" s="15" t="s">
        <v>111</v>
      </c>
      <c r="AW319" s="15" t="s">
        <v>32</v>
      </c>
      <c r="AX319" s="15" t="s">
        <v>76</v>
      </c>
      <c r="AY319" s="182" t="s">
        <v>185</v>
      </c>
    </row>
    <row r="320" spans="2:51" s="14" customFormat="1">
      <c r="B320" s="174"/>
      <c r="D320" s="151" t="s">
        <v>193</v>
      </c>
      <c r="E320" s="175" t="s">
        <v>1</v>
      </c>
      <c r="F320" s="176" t="s">
        <v>265</v>
      </c>
      <c r="H320" s="177">
        <v>103.765</v>
      </c>
      <c r="I320" s="178"/>
      <c r="L320" s="174"/>
      <c r="M320" s="179"/>
      <c r="T320" s="180"/>
      <c r="AT320" s="175" t="s">
        <v>193</v>
      </c>
      <c r="AU320" s="175" t="s">
        <v>92</v>
      </c>
      <c r="AV320" s="14" t="s">
        <v>191</v>
      </c>
      <c r="AW320" s="14" t="s">
        <v>32</v>
      </c>
      <c r="AX320" s="14" t="s">
        <v>84</v>
      </c>
      <c r="AY320" s="175" t="s">
        <v>185</v>
      </c>
    </row>
    <row r="321" spans="2:65" s="1" customFormat="1" ht="33" customHeight="1">
      <c r="B321" s="136"/>
      <c r="C321" s="158" t="s">
        <v>322</v>
      </c>
      <c r="D321" s="158" t="s">
        <v>231</v>
      </c>
      <c r="E321" s="159" t="s">
        <v>3802</v>
      </c>
      <c r="F321" s="160" t="s">
        <v>3803</v>
      </c>
      <c r="G321" s="161" t="s">
        <v>242</v>
      </c>
      <c r="H321" s="162">
        <v>207.53</v>
      </c>
      <c r="I321" s="163"/>
      <c r="J321" s="164">
        <f>ROUND(I321*H321,2)</f>
        <v>0</v>
      </c>
      <c r="K321" s="160" t="s">
        <v>198</v>
      </c>
      <c r="L321" s="165"/>
      <c r="M321" s="166" t="s">
        <v>1</v>
      </c>
      <c r="N321" s="167" t="s">
        <v>42</v>
      </c>
      <c r="P321" s="146">
        <f>O321*H321</f>
        <v>0</v>
      </c>
      <c r="Q321" s="146">
        <v>1E-3</v>
      </c>
      <c r="R321" s="146">
        <f>Q321*H321</f>
        <v>0.20752999999999999</v>
      </c>
      <c r="S321" s="146">
        <v>0</v>
      </c>
      <c r="T321" s="147">
        <f>S321*H321</f>
        <v>0</v>
      </c>
      <c r="AR321" s="148" t="s">
        <v>394</v>
      </c>
      <c r="AT321" s="148" t="s">
        <v>231</v>
      </c>
      <c r="AU321" s="148" t="s">
        <v>92</v>
      </c>
      <c r="AY321" s="17" t="s">
        <v>185</v>
      </c>
      <c r="BE321" s="149">
        <f>IF(N321="základní",J321,0)</f>
        <v>0</v>
      </c>
      <c r="BF321" s="149">
        <f>IF(N321="snížená",J321,0)</f>
        <v>0</v>
      </c>
      <c r="BG321" s="149">
        <f>IF(N321="zákl. přenesená",J321,0)</f>
        <v>0</v>
      </c>
      <c r="BH321" s="149">
        <f>IF(N321="sníž. přenesená",J321,0)</f>
        <v>0</v>
      </c>
      <c r="BI321" s="149">
        <f>IF(N321="nulová",J321,0)</f>
        <v>0</v>
      </c>
      <c r="BJ321" s="17" t="s">
        <v>92</v>
      </c>
      <c r="BK321" s="149">
        <f>ROUND(I321*H321,2)</f>
        <v>0</v>
      </c>
      <c r="BL321" s="17" t="s">
        <v>289</v>
      </c>
      <c r="BM321" s="148" t="s">
        <v>3804</v>
      </c>
    </row>
    <row r="322" spans="2:65" s="12" customFormat="1">
      <c r="B322" s="150"/>
      <c r="D322" s="151" t="s">
        <v>193</v>
      </c>
      <c r="E322" s="152" t="s">
        <v>1</v>
      </c>
      <c r="F322" s="153" t="s">
        <v>3805</v>
      </c>
      <c r="H322" s="154">
        <v>207.53</v>
      </c>
      <c r="I322" s="155"/>
      <c r="L322" s="150"/>
      <c r="M322" s="156"/>
      <c r="T322" s="157"/>
      <c r="AT322" s="152" t="s">
        <v>193</v>
      </c>
      <c r="AU322" s="152" t="s">
        <v>92</v>
      </c>
      <c r="AV322" s="12" t="s">
        <v>92</v>
      </c>
      <c r="AW322" s="12" t="s">
        <v>32</v>
      </c>
      <c r="AX322" s="12" t="s">
        <v>84</v>
      </c>
      <c r="AY322" s="152" t="s">
        <v>185</v>
      </c>
    </row>
    <row r="323" spans="2:65" s="1" customFormat="1" ht="33" customHeight="1">
      <c r="B323" s="136"/>
      <c r="C323" s="137" t="s">
        <v>7</v>
      </c>
      <c r="D323" s="137" t="s">
        <v>187</v>
      </c>
      <c r="E323" s="138" t="s">
        <v>3806</v>
      </c>
      <c r="F323" s="139" t="s">
        <v>3807</v>
      </c>
      <c r="G323" s="140" t="s">
        <v>190</v>
      </c>
      <c r="H323" s="141">
        <v>56.191000000000003</v>
      </c>
      <c r="I323" s="142"/>
      <c r="J323" s="143">
        <f>ROUND(I323*H323,2)</f>
        <v>0</v>
      </c>
      <c r="K323" s="139" t="s">
        <v>198</v>
      </c>
      <c r="L323" s="32"/>
      <c r="M323" s="144" t="s">
        <v>1</v>
      </c>
      <c r="N323" s="145" t="s">
        <v>42</v>
      </c>
      <c r="P323" s="146">
        <f>O323*H323</f>
        <v>0</v>
      </c>
      <c r="Q323" s="146">
        <v>0</v>
      </c>
      <c r="R323" s="146">
        <f>Q323*H323</f>
        <v>0</v>
      </c>
      <c r="S323" s="146">
        <v>0</v>
      </c>
      <c r="T323" s="147">
        <f>S323*H323</f>
        <v>0</v>
      </c>
      <c r="AR323" s="148" t="s">
        <v>289</v>
      </c>
      <c r="AT323" s="148" t="s">
        <v>187</v>
      </c>
      <c r="AU323" s="148" t="s">
        <v>92</v>
      </c>
      <c r="AY323" s="17" t="s">
        <v>185</v>
      </c>
      <c r="BE323" s="149">
        <f>IF(N323="základní",J323,0)</f>
        <v>0</v>
      </c>
      <c r="BF323" s="149">
        <f>IF(N323="snížená",J323,0)</f>
        <v>0</v>
      </c>
      <c r="BG323" s="149">
        <f>IF(N323="zákl. přenesená",J323,0)</f>
        <v>0</v>
      </c>
      <c r="BH323" s="149">
        <f>IF(N323="sníž. přenesená",J323,0)</f>
        <v>0</v>
      </c>
      <c r="BI323" s="149">
        <f>IF(N323="nulová",J323,0)</f>
        <v>0</v>
      </c>
      <c r="BJ323" s="17" t="s">
        <v>92</v>
      </c>
      <c r="BK323" s="149">
        <f>ROUND(I323*H323,2)</f>
        <v>0</v>
      </c>
      <c r="BL323" s="17" t="s">
        <v>289</v>
      </c>
      <c r="BM323" s="148" t="s">
        <v>3808</v>
      </c>
    </row>
    <row r="324" spans="2:65" s="13" customFormat="1">
      <c r="B324" s="168"/>
      <c r="D324" s="151" t="s">
        <v>193</v>
      </c>
      <c r="E324" s="169" t="s">
        <v>1</v>
      </c>
      <c r="F324" s="170" t="s">
        <v>3674</v>
      </c>
      <c r="H324" s="169" t="s">
        <v>1</v>
      </c>
      <c r="I324" s="171"/>
      <c r="L324" s="168"/>
      <c r="M324" s="172"/>
      <c r="T324" s="173"/>
      <c r="AT324" s="169" t="s">
        <v>193</v>
      </c>
      <c r="AU324" s="169" t="s">
        <v>92</v>
      </c>
      <c r="AV324" s="13" t="s">
        <v>84</v>
      </c>
      <c r="AW324" s="13" t="s">
        <v>32</v>
      </c>
      <c r="AX324" s="13" t="s">
        <v>76</v>
      </c>
      <c r="AY324" s="169" t="s">
        <v>185</v>
      </c>
    </row>
    <row r="325" spans="2:65" s="13" customFormat="1" ht="22.5">
      <c r="B325" s="168"/>
      <c r="D325" s="151" t="s">
        <v>193</v>
      </c>
      <c r="E325" s="169" t="s">
        <v>1</v>
      </c>
      <c r="F325" s="170" t="s">
        <v>3727</v>
      </c>
      <c r="H325" s="169" t="s">
        <v>1</v>
      </c>
      <c r="I325" s="171"/>
      <c r="L325" s="168"/>
      <c r="M325" s="172"/>
      <c r="T325" s="173"/>
      <c r="AT325" s="169" t="s">
        <v>193</v>
      </c>
      <c r="AU325" s="169" t="s">
        <v>92</v>
      </c>
      <c r="AV325" s="13" t="s">
        <v>84</v>
      </c>
      <c r="AW325" s="13" t="s">
        <v>32</v>
      </c>
      <c r="AX325" s="13" t="s">
        <v>76</v>
      </c>
      <c r="AY325" s="169" t="s">
        <v>185</v>
      </c>
    </row>
    <row r="326" spans="2:65" s="13" customFormat="1">
      <c r="B326" s="168"/>
      <c r="D326" s="151" t="s">
        <v>193</v>
      </c>
      <c r="E326" s="169" t="s">
        <v>1</v>
      </c>
      <c r="F326" s="170" t="s">
        <v>3728</v>
      </c>
      <c r="H326" s="169" t="s">
        <v>1</v>
      </c>
      <c r="I326" s="171"/>
      <c r="L326" s="168"/>
      <c r="M326" s="172"/>
      <c r="T326" s="173"/>
      <c r="AT326" s="169" t="s">
        <v>193</v>
      </c>
      <c r="AU326" s="169" t="s">
        <v>92</v>
      </c>
      <c r="AV326" s="13" t="s">
        <v>84</v>
      </c>
      <c r="AW326" s="13" t="s">
        <v>32</v>
      </c>
      <c r="AX326" s="13" t="s">
        <v>76</v>
      </c>
      <c r="AY326" s="169" t="s">
        <v>185</v>
      </c>
    </row>
    <row r="327" spans="2:65" s="12" customFormat="1" ht="22.5">
      <c r="B327" s="150"/>
      <c r="D327" s="151" t="s">
        <v>193</v>
      </c>
      <c r="E327" s="152" t="s">
        <v>1</v>
      </c>
      <c r="F327" s="153" t="s">
        <v>3729</v>
      </c>
      <c r="H327" s="154">
        <v>2.4239999999999999</v>
      </c>
      <c r="I327" s="155"/>
      <c r="L327" s="150"/>
      <c r="M327" s="156"/>
      <c r="T327" s="157"/>
      <c r="AT327" s="152" t="s">
        <v>193</v>
      </c>
      <c r="AU327" s="152" t="s">
        <v>92</v>
      </c>
      <c r="AV327" s="12" t="s">
        <v>92</v>
      </c>
      <c r="AW327" s="12" t="s">
        <v>32</v>
      </c>
      <c r="AX327" s="12" t="s">
        <v>76</v>
      </c>
      <c r="AY327" s="152" t="s">
        <v>185</v>
      </c>
    </row>
    <row r="328" spans="2:65" s="12" customFormat="1" ht="22.5">
      <c r="B328" s="150"/>
      <c r="D328" s="151" t="s">
        <v>193</v>
      </c>
      <c r="E328" s="152" t="s">
        <v>1</v>
      </c>
      <c r="F328" s="153" t="s">
        <v>3730</v>
      </c>
      <c r="H328" s="154">
        <v>6.1440000000000001</v>
      </c>
      <c r="I328" s="155"/>
      <c r="L328" s="150"/>
      <c r="M328" s="156"/>
      <c r="T328" s="157"/>
      <c r="AT328" s="152" t="s">
        <v>193</v>
      </c>
      <c r="AU328" s="152" t="s">
        <v>92</v>
      </c>
      <c r="AV328" s="12" t="s">
        <v>92</v>
      </c>
      <c r="AW328" s="12" t="s">
        <v>32</v>
      </c>
      <c r="AX328" s="12" t="s">
        <v>76</v>
      </c>
      <c r="AY328" s="152" t="s">
        <v>185</v>
      </c>
    </row>
    <row r="329" spans="2:65" s="12" customFormat="1" ht="22.5">
      <c r="B329" s="150"/>
      <c r="D329" s="151" t="s">
        <v>193</v>
      </c>
      <c r="E329" s="152" t="s">
        <v>1</v>
      </c>
      <c r="F329" s="153" t="s">
        <v>3731</v>
      </c>
      <c r="H329" s="154">
        <v>1.1399999999999999</v>
      </c>
      <c r="I329" s="155"/>
      <c r="L329" s="150"/>
      <c r="M329" s="156"/>
      <c r="T329" s="157"/>
      <c r="AT329" s="152" t="s">
        <v>193</v>
      </c>
      <c r="AU329" s="152" t="s">
        <v>92</v>
      </c>
      <c r="AV329" s="12" t="s">
        <v>92</v>
      </c>
      <c r="AW329" s="12" t="s">
        <v>32</v>
      </c>
      <c r="AX329" s="12" t="s">
        <v>76</v>
      </c>
      <c r="AY329" s="152" t="s">
        <v>185</v>
      </c>
    </row>
    <row r="330" spans="2:65" s="12" customFormat="1" ht="22.5">
      <c r="B330" s="150"/>
      <c r="D330" s="151" t="s">
        <v>193</v>
      </c>
      <c r="E330" s="152" t="s">
        <v>1</v>
      </c>
      <c r="F330" s="153" t="s">
        <v>3732</v>
      </c>
      <c r="H330" s="154">
        <v>3.0720000000000001</v>
      </c>
      <c r="I330" s="155"/>
      <c r="L330" s="150"/>
      <c r="M330" s="156"/>
      <c r="T330" s="157"/>
      <c r="AT330" s="152" t="s">
        <v>193</v>
      </c>
      <c r="AU330" s="152" t="s">
        <v>92</v>
      </c>
      <c r="AV330" s="12" t="s">
        <v>92</v>
      </c>
      <c r="AW330" s="12" t="s">
        <v>32</v>
      </c>
      <c r="AX330" s="12" t="s">
        <v>76</v>
      </c>
      <c r="AY330" s="152" t="s">
        <v>185</v>
      </c>
    </row>
    <row r="331" spans="2:65" s="12" customFormat="1" ht="22.5">
      <c r="B331" s="150"/>
      <c r="D331" s="151" t="s">
        <v>193</v>
      </c>
      <c r="E331" s="152" t="s">
        <v>1</v>
      </c>
      <c r="F331" s="153" t="s">
        <v>3733</v>
      </c>
      <c r="H331" s="154">
        <v>12.968999999999999</v>
      </c>
      <c r="I331" s="155"/>
      <c r="L331" s="150"/>
      <c r="M331" s="156"/>
      <c r="T331" s="157"/>
      <c r="AT331" s="152" t="s">
        <v>193</v>
      </c>
      <c r="AU331" s="152" t="s">
        <v>92</v>
      </c>
      <c r="AV331" s="12" t="s">
        <v>92</v>
      </c>
      <c r="AW331" s="12" t="s">
        <v>32</v>
      </c>
      <c r="AX331" s="12" t="s">
        <v>76</v>
      </c>
      <c r="AY331" s="152" t="s">
        <v>185</v>
      </c>
    </row>
    <row r="332" spans="2:65" s="12" customFormat="1" ht="33.75">
      <c r="B332" s="150"/>
      <c r="D332" s="151" t="s">
        <v>193</v>
      </c>
      <c r="E332" s="152" t="s">
        <v>1</v>
      </c>
      <c r="F332" s="153" t="s">
        <v>3734</v>
      </c>
      <c r="H332" s="154">
        <v>12.968999999999999</v>
      </c>
      <c r="I332" s="155"/>
      <c r="L332" s="150"/>
      <c r="M332" s="156"/>
      <c r="T332" s="157"/>
      <c r="AT332" s="152" t="s">
        <v>193</v>
      </c>
      <c r="AU332" s="152" t="s">
        <v>92</v>
      </c>
      <c r="AV332" s="12" t="s">
        <v>92</v>
      </c>
      <c r="AW332" s="12" t="s">
        <v>32</v>
      </c>
      <c r="AX332" s="12" t="s">
        <v>76</v>
      </c>
      <c r="AY332" s="152" t="s">
        <v>185</v>
      </c>
    </row>
    <row r="333" spans="2:65" s="12" customFormat="1" ht="22.5">
      <c r="B333" s="150"/>
      <c r="D333" s="151" t="s">
        <v>193</v>
      </c>
      <c r="E333" s="152" t="s">
        <v>1</v>
      </c>
      <c r="F333" s="153" t="s">
        <v>3735</v>
      </c>
      <c r="H333" s="154">
        <v>2.4300000000000002</v>
      </c>
      <c r="I333" s="155"/>
      <c r="L333" s="150"/>
      <c r="M333" s="156"/>
      <c r="T333" s="157"/>
      <c r="AT333" s="152" t="s">
        <v>193</v>
      </c>
      <c r="AU333" s="152" t="s">
        <v>92</v>
      </c>
      <c r="AV333" s="12" t="s">
        <v>92</v>
      </c>
      <c r="AW333" s="12" t="s">
        <v>32</v>
      </c>
      <c r="AX333" s="12" t="s">
        <v>76</v>
      </c>
      <c r="AY333" s="152" t="s">
        <v>185</v>
      </c>
    </row>
    <row r="334" spans="2:65" s="12" customFormat="1" ht="22.5">
      <c r="B334" s="150"/>
      <c r="D334" s="151" t="s">
        <v>193</v>
      </c>
      <c r="E334" s="152" t="s">
        <v>1</v>
      </c>
      <c r="F334" s="153" t="s">
        <v>3736</v>
      </c>
      <c r="H334" s="154">
        <v>2.4300000000000002</v>
      </c>
      <c r="I334" s="155"/>
      <c r="L334" s="150"/>
      <c r="M334" s="156"/>
      <c r="T334" s="157"/>
      <c r="AT334" s="152" t="s">
        <v>193</v>
      </c>
      <c r="AU334" s="152" t="s">
        <v>92</v>
      </c>
      <c r="AV334" s="12" t="s">
        <v>92</v>
      </c>
      <c r="AW334" s="12" t="s">
        <v>32</v>
      </c>
      <c r="AX334" s="12" t="s">
        <v>76</v>
      </c>
      <c r="AY334" s="152" t="s">
        <v>185</v>
      </c>
    </row>
    <row r="335" spans="2:65" s="12" customFormat="1">
      <c r="B335" s="150"/>
      <c r="D335" s="151" t="s">
        <v>193</v>
      </c>
      <c r="E335" s="152" t="s">
        <v>1</v>
      </c>
      <c r="F335" s="153" t="s">
        <v>3800</v>
      </c>
      <c r="H335" s="154">
        <v>2.7930000000000001</v>
      </c>
      <c r="I335" s="155"/>
      <c r="L335" s="150"/>
      <c r="M335" s="156"/>
      <c r="T335" s="157"/>
      <c r="AT335" s="152" t="s">
        <v>193</v>
      </c>
      <c r="AU335" s="152" t="s">
        <v>92</v>
      </c>
      <c r="AV335" s="12" t="s">
        <v>92</v>
      </c>
      <c r="AW335" s="12" t="s">
        <v>32</v>
      </c>
      <c r="AX335" s="12" t="s">
        <v>76</v>
      </c>
      <c r="AY335" s="152" t="s">
        <v>185</v>
      </c>
    </row>
    <row r="336" spans="2:65" s="12" customFormat="1" ht="22.5">
      <c r="B336" s="150"/>
      <c r="D336" s="151" t="s">
        <v>193</v>
      </c>
      <c r="E336" s="152" t="s">
        <v>1</v>
      </c>
      <c r="F336" s="153" t="s">
        <v>3809</v>
      </c>
      <c r="H336" s="154">
        <v>9.82</v>
      </c>
      <c r="I336" s="155"/>
      <c r="L336" s="150"/>
      <c r="M336" s="156"/>
      <c r="T336" s="157"/>
      <c r="AT336" s="152" t="s">
        <v>193</v>
      </c>
      <c r="AU336" s="152" t="s">
        <v>92</v>
      </c>
      <c r="AV336" s="12" t="s">
        <v>92</v>
      </c>
      <c r="AW336" s="12" t="s">
        <v>32</v>
      </c>
      <c r="AX336" s="12" t="s">
        <v>76</v>
      </c>
      <c r="AY336" s="152" t="s">
        <v>185</v>
      </c>
    </row>
    <row r="337" spans="2:65" s="14" customFormat="1">
      <c r="B337" s="174"/>
      <c r="D337" s="151" t="s">
        <v>193</v>
      </c>
      <c r="E337" s="175" t="s">
        <v>1</v>
      </c>
      <c r="F337" s="176" t="s">
        <v>265</v>
      </c>
      <c r="H337" s="177">
        <v>56.191000000000003</v>
      </c>
      <c r="I337" s="178"/>
      <c r="L337" s="174"/>
      <c r="M337" s="179"/>
      <c r="T337" s="180"/>
      <c r="AT337" s="175" t="s">
        <v>193</v>
      </c>
      <c r="AU337" s="175" t="s">
        <v>92</v>
      </c>
      <c r="AV337" s="14" t="s">
        <v>191</v>
      </c>
      <c r="AW337" s="14" t="s">
        <v>32</v>
      </c>
      <c r="AX337" s="14" t="s">
        <v>84</v>
      </c>
      <c r="AY337" s="175" t="s">
        <v>185</v>
      </c>
    </row>
    <row r="338" spans="2:65" s="1" customFormat="1" ht="24.2" customHeight="1">
      <c r="B338" s="136"/>
      <c r="C338" s="158" t="s">
        <v>335</v>
      </c>
      <c r="D338" s="158" t="s">
        <v>231</v>
      </c>
      <c r="E338" s="159" t="s">
        <v>3810</v>
      </c>
      <c r="F338" s="160" t="s">
        <v>3811</v>
      </c>
      <c r="G338" s="161" t="s">
        <v>242</v>
      </c>
      <c r="H338" s="162">
        <v>261.28199999999998</v>
      </c>
      <c r="I338" s="163"/>
      <c r="J338" s="164">
        <f>ROUND(I338*H338,2)</f>
        <v>0</v>
      </c>
      <c r="K338" s="160" t="s">
        <v>198</v>
      </c>
      <c r="L338" s="165"/>
      <c r="M338" s="166" t="s">
        <v>1</v>
      </c>
      <c r="N338" s="167" t="s">
        <v>42</v>
      </c>
      <c r="P338" s="146">
        <f>O338*H338</f>
        <v>0</v>
      </c>
      <c r="Q338" s="146">
        <v>1E-3</v>
      </c>
      <c r="R338" s="146">
        <f>Q338*H338</f>
        <v>0.26128200000000001</v>
      </c>
      <c r="S338" s="146">
        <v>0</v>
      </c>
      <c r="T338" s="147">
        <f>S338*H338</f>
        <v>0</v>
      </c>
      <c r="AR338" s="148" t="s">
        <v>394</v>
      </c>
      <c r="AT338" s="148" t="s">
        <v>231</v>
      </c>
      <c r="AU338" s="148" t="s">
        <v>92</v>
      </c>
      <c r="AY338" s="17" t="s">
        <v>185</v>
      </c>
      <c r="BE338" s="149">
        <f>IF(N338="základní",J338,0)</f>
        <v>0</v>
      </c>
      <c r="BF338" s="149">
        <f>IF(N338="snížená",J338,0)</f>
        <v>0</v>
      </c>
      <c r="BG338" s="149">
        <f>IF(N338="zákl. přenesená",J338,0)</f>
        <v>0</v>
      </c>
      <c r="BH338" s="149">
        <f>IF(N338="sníž. přenesená",J338,0)</f>
        <v>0</v>
      </c>
      <c r="BI338" s="149">
        <f>IF(N338="nulová",J338,0)</f>
        <v>0</v>
      </c>
      <c r="BJ338" s="17" t="s">
        <v>92</v>
      </c>
      <c r="BK338" s="149">
        <f>ROUND(I338*H338,2)</f>
        <v>0</v>
      </c>
      <c r="BL338" s="17" t="s">
        <v>289</v>
      </c>
      <c r="BM338" s="148" t="s">
        <v>3812</v>
      </c>
    </row>
    <row r="339" spans="2:65" s="12" customFormat="1">
      <c r="B339" s="150"/>
      <c r="D339" s="151" t="s">
        <v>193</v>
      </c>
      <c r="E339" s="152" t="s">
        <v>1</v>
      </c>
      <c r="F339" s="153" t="s">
        <v>3813</v>
      </c>
      <c r="H339" s="154">
        <v>261.28199999999998</v>
      </c>
      <c r="I339" s="155"/>
      <c r="L339" s="150"/>
      <c r="M339" s="156"/>
      <c r="T339" s="157"/>
      <c r="AT339" s="152" t="s">
        <v>193</v>
      </c>
      <c r="AU339" s="152" t="s">
        <v>92</v>
      </c>
      <c r="AV339" s="12" t="s">
        <v>92</v>
      </c>
      <c r="AW339" s="12" t="s">
        <v>32</v>
      </c>
      <c r="AX339" s="12" t="s">
        <v>84</v>
      </c>
      <c r="AY339" s="152" t="s">
        <v>185</v>
      </c>
    </row>
    <row r="340" spans="2:65" s="1" customFormat="1" ht="44.25" customHeight="1">
      <c r="B340" s="136"/>
      <c r="C340" s="137" t="s">
        <v>340</v>
      </c>
      <c r="D340" s="137" t="s">
        <v>187</v>
      </c>
      <c r="E340" s="138" t="s">
        <v>3814</v>
      </c>
      <c r="F340" s="139" t="s">
        <v>3815</v>
      </c>
      <c r="G340" s="140" t="s">
        <v>190</v>
      </c>
      <c r="H340" s="141">
        <v>74.45</v>
      </c>
      <c r="I340" s="142"/>
      <c r="J340" s="143">
        <f>ROUND(I340*H340,2)</f>
        <v>0</v>
      </c>
      <c r="K340" s="139" t="s">
        <v>198</v>
      </c>
      <c r="L340" s="32"/>
      <c r="M340" s="144" t="s">
        <v>1</v>
      </c>
      <c r="N340" s="145" t="s">
        <v>42</v>
      </c>
      <c r="P340" s="146">
        <f>O340*H340</f>
        <v>0</v>
      </c>
      <c r="Q340" s="146">
        <v>0</v>
      </c>
      <c r="R340" s="146">
        <f>Q340*H340</f>
        <v>0</v>
      </c>
      <c r="S340" s="146">
        <v>0</v>
      </c>
      <c r="T340" s="147">
        <f>S340*H340</f>
        <v>0</v>
      </c>
      <c r="AR340" s="148" t="s">
        <v>289</v>
      </c>
      <c r="AT340" s="148" t="s">
        <v>187</v>
      </c>
      <c r="AU340" s="148" t="s">
        <v>92</v>
      </c>
      <c r="AY340" s="17" t="s">
        <v>185</v>
      </c>
      <c r="BE340" s="149">
        <f>IF(N340="základní",J340,0)</f>
        <v>0</v>
      </c>
      <c r="BF340" s="149">
        <f>IF(N340="snížená",J340,0)</f>
        <v>0</v>
      </c>
      <c r="BG340" s="149">
        <f>IF(N340="zákl. přenesená",J340,0)</f>
        <v>0</v>
      </c>
      <c r="BH340" s="149">
        <f>IF(N340="sníž. přenesená",J340,0)</f>
        <v>0</v>
      </c>
      <c r="BI340" s="149">
        <f>IF(N340="nulová",J340,0)</f>
        <v>0</v>
      </c>
      <c r="BJ340" s="17" t="s">
        <v>92</v>
      </c>
      <c r="BK340" s="149">
        <f>ROUND(I340*H340,2)</f>
        <v>0</v>
      </c>
      <c r="BL340" s="17" t="s">
        <v>289</v>
      </c>
      <c r="BM340" s="148" t="s">
        <v>3816</v>
      </c>
    </row>
    <row r="341" spans="2:65" s="13" customFormat="1">
      <c r="B341" s="168"/>
      <c r="D341" s="151" t="s">
        <v>193</v>
      </c>
      <c r="E341" s="169" t="s">
        <v>1</v>
      </c>
      <c r="F341" s="170" t="s">
        <v>3674</v>
      </c>
      <c r="H341" s="169" t="s">
        <v>1</v>
      </c>
      <c r="I341" s="171"/>
      <c r="L341" s="168"/>
      <c r="M341" s="172"/>
      <c r="T341" s="173"/>
      <c r="AT341" s="169" t="s">
        <v>193</v>
      </c>
      <c r="AU341" s="169" t="s">
        <v>92</v>
      </c>
      <c r="AV341" s="13" t="s">
        <v>84</v>
      </c>
      <c r="AW341" s="13" t="s">
        <v>32</v>
      </c>
      <c r="AX341" s="13" t="s">
        <v>76</v>
      </c>
      <c r="AY341" s="169" t="s">
        <v>185</v>
      </c>
    </row>
    <row r="342" spans="2:65" s="13" customFormat="1" ht="22.5">
      <c r="B342" s="168"/>
      <c r="D342" s="151" t="s">
        <v>193</v>
      </c>
      <c r="E342" s="169" t="s">
        <v>1</v>
      </c>
      <c r="F342" s="170" t="s">
        <v>3817</v>
      </c>
      <c r="H342" s="169" t="s">
        <v>1</v>
      </c>
      <c r="I342" s="171"/>
      <c r="L342" s="168"/>
      <c r="M342" s="172"/>
      <c r="T342" s="173"/>
      <c r="AT342" s="169" t="s">
        <v>193</v>
      </c>
      <c r="AU342" s="169" t="s">
        <v>92</v>
      </c>
      <c r="AV342" s="13" t="s">
        <v>84</v>
      </c>
      <c r="AW342" s="13" t="s">
        <v>32</v>
      </c>
      <c r="AX342" s="13" t="s">
        <v>76</v>
      </c>
      <c r="AY342" s="169" t="s">
        <v>185</v>
      </c>
    </row>
    <row r="343" spans="2:65" s="12" customFormat="1">
      <c r="B343" s="150"/>
      <c r="D343" s="151" t="s">
        <v>193</v>
      </c>
      <c r="E343" s="152" t="s">
        <v>1</v>
      </c>
      <c r="F343" s="153" t="s">
        <v>3693</v>
      </c>
      <c r="H343" s="154">
        <v>10.6</v>
      </c>
      <c r="I343" s="155"/>
      <c r="L343" s="150"/>
      <c r="M343" s="156"/>
      <c r="T343" s="157"/>
      <c r="AT343" s="152" t="s">
        <v>193</v>
      </c>
      <c r="AU343" s="152" t="s">
        <v>92</v>
      </c>
      <c r="AV343" s="12" t="s">
        <v>92</v>
      </c>
      <c r="AW343" s="12" t="s">
        <v>32</v>
      </c>
      <c r="AX343" s="12" t="s">
        <v>76</v>
      </c>
      <c r="AY343" s="152" t="s">
        <v>185</v>
      </c>
    </row>
    <row r="344" spans="2:65" s="12" customFormat="1">
      <c r="B344" s="150"/>
      <c r="D344" s="151" t="s">
        <v>193</v>
      </c>
      <c r="E344" s="152" t="s">
        <v>1</v>
      </c>
      <c r="F344" s="153" t="s">
        <v>3795</v>
      </c>
      <c r="H344" s="154">
        <v>4.05</v>
      </c>
      <c r="I344" s="155"/>
      <c r="L344" s="150"/>
      <c r="M344" s="156"/>
      <c r="T344" s="157"/>
      <c r="AT344" s="152" t="s">
        <v>193</v>
      </c>
      <c r="AU344" s="152" t="s">
        <v>92</v>
      </c>
      <c r="AV344" s="12" t="s">
        <v>92</v>
      </c>
      <c r="AW344" s="12" t="s">
        <v>32</v>
      </c>
      <c r="AX344" s="12" t="s">
        <v>76</v>
      </c>
      <c r="AY344" s="152" t="s">
        <v>185</v>
      </c>
    </row>
    <row r="345" spans="2:65" s="12" customFormat="1">
      <c r="B345" s="150"/>
      <c r="D345" s="151" t="s">
        <v>193</v>
      </c>
      <c r="E345" s="152" t="s">
        <v>1</v>
      </c>
      <c r="F345" s="153" t="s">
        <v>3694</v>
      </c>
      <c r="H345" s="154">
        <v>21.2</v>
      </c>
      <c r="I345" s="155"/>
      <c r="L345" s="150"/>
      <c r="M345" s="156"/>
      <c r="T345" s="157"/>
      <c r="AT345" s="152" t="s">
        <v>193</v>
      </c>
      <c r="AU345" s="152" t="s">
        <v>92</v>
      </c>
      <c r="AV345" s="12" t="s">
        <v>92</v>
      </c>
      <c r="AW345" s="12" t="s">
        <v>32</v>
      </c>
      <c r="AX345" s="12" t="s">
        <v>76</v>
      </c>
      <c r="AY345" s="152" t="s">
        <v>185</v>
      </c>
    </row>
    <row r="346" spans="2:65" s="12" customFormat="1">
      <c r="B346" s="150"/>
      <c r="D346" s="151" t="s">
        <v>193</v>
      </c>
      <c r="E346" s="152" t="s">
        <v>1</v>
      </c>
      <c r="F346" s="153" t="s">
        <v>3695</v>
      </c>
      <c r="H346" s="154">
        <v>19.7</v>
      </c>
      <c r="I346" s="155"/>
      <c r="L346" s="150"/>
      <c r="M346" s="156"/>
      <c r="T346" s="157"/>
      <c r="AT346" s="152" t="s">
        <v>193</v>
      </c>
      <c r="AU346" s="152" t="s">
        <v>92</v>
      </c>
      <c r="AV346" s="12" t="s">
        <v>92</v>
      </c>
      <c r="AW346" s="12" t="s">
        <v>32</v>
      </c>
      <c r="AX346" s="12" t="s">
        <v>76</v>
      </c>
      <c r="AY346" s="152" t="s">
        <v>185</v>
      </c>
    </row>
    <row r="347" spans="2:65" s="12" customFormat="1">
      <c r="B347" s="150"/>
      <c r="D347" s="151" t="s">
        <v>193</v>
      </c>
      <c r="E347" s="152" t="s">
        <v>1</v>
      </c>
      <c r="F347" s="153" t="s">
        <v>3696</v>
      </c>
      <c r="H347" s="154">
        <v>18.899999999999999</v>
      </c>
      <c r="I347" s="155"/>
      <c r="L347" s="150"/>
      <c r="M347" s="156"/>
      <c r="T347" s="157"/>
      <c r="AT347" s="152" t="s">
        <v>193</v>
      </c>
      <c r="AU347" s="152" t="s">
        <v>92</v>
      </c>
      <c r="AV347" s="12" t="s">
        <v>92</v>
      </c>
      <c r="AW347" s="12" t="s">
        <v>32</v>
      </c>
      <c r="AX347" s="12" t="s">
        <v>76</v>
      </c>
      <c r="AY347" s="152" t="s">
        <v>185</v>
      </c>
    </row>
    <row r="348" spans="2:65" s="14" customFormat="1">
      <c r="B348" s="174"/>
      <c r="D348" s="151" t="s">
        <v>193</v>
      </c>
      <c r="E348" s="175" t="s">
        <v>1</v>
      </c>
      <c r="F348" s="176" t="s">
        <v>265</v>
      </c>
      <c r="H348" s="177">
        <v>74.45</v>
      </c>
      <c r="I348" s="178"/>
      <c r="L348" s="174"/>
      <c r="M348" s="179"/>
      <c r="T348" s="180"/>
      <c r="AT348" s="175" t="s">
        <v>193</v>
      </c>
      <c r="AU348" s="175" t="s">
        <v>92</v>
      </c>
      <c r="AV348" s="14" t="s">
        <v>191</v>
      </c>
      <c r="AW348" s="14" t="s">
        <v>32</v>
      </c>
      <c r="AX348" s="14" t="s">
        <v>84</v>
      </c>
      <c r="AY348" s="175" t="s">
        <v>185</v>
      </c>
    </row>
    <row r="349" spans="2:65" s="1" customFormat="1" ht="37.9" customHeight="1">
      <c r="B349" s="136"/>
      <c r="C349" s="137" t="s">
        <v>345</v>
      </c>
      <c r="D349" s="137" t="s">
        <v>187</v>
      </c>
      <c r="E349" s="138" t="s">
        <v>3818</v>
      </c>
      <c r="F349" s="139" t="s">
        <v>3819</v>
      </c>
      <c r="G349" s="140" t="s">
        <v>190</v>
      </c>
      <c r="H349" s="141">
        <v>9.82</v>
      </c>
      <c r="I349" s="142"/>
      <c r="J349" s="143">
        <f>ROUND(I349*H349,2)</f>
        <v>0</v>
      </c>
      <c r="K349" s="139" t="s">
        <v>198</v>
      </c>
      <c r="L349" s="32"/>
      <c r="M349" s="144" t="s">
        <v>1</v>
      </c>
      <c r="N349" s="145" t="s">
        <v>42</v>
      </c>
      <c r="P349" s="146">
        <f>O349*H349</f>
        <v>0</v>
      </c>
      <c r="Q349" s="146">
        <v>0</v>
      </c>
      <c r="R349" s="146">
        <f>Q349*H349</f>
        <v>0</v>
      </c>
      <c r="S349" s="146">
        <v>0</v>
      </c>
      <c r="T349" s="147">
        <f>S349*H349</f>
        <v>0</v>
      </c>
      <c r="AR349" s="148" t="s">
        <v>289</v>
      </c>
      <c r="AT349" s="148" t="s">
        <v>187</v>
      </c>
      <c r="AU349" s="148" t="s">
        <v>92</v>
      </c>
      <c r="AY349" s="17" t="s">
        <v>185</v>
      </c>
      <c r="BE349" s="149">
        <f>IF(N349="základní",J349,0)</f>
        <v>0</v>
      </c>
      <c r="BF349" s="149">
        <f>IF(N349="snížená",J349,0)</f>
        <v>0</v>
      </c>
      <c r="BG349" s="149">
        <f>IF(N349="zákl. přenesená",J349,0)</f>
        <v>0</v>
      </c>
      <c r="BH349" s="149">
        <f>IF(N349="sníž. přenesená",J349,0)</f>
        <v>0</v>
      </c>
      <c r="BI349" s="149">
        <f>IF(N349="nulová",J349,0)</f>
        <v>0</v>
      </c>
      <c r="BJ349" s="17" t="s">
        <v>92</v>
      </c>
      <c r="BK349" s="149">
        <f>ROUND(I349*H349,2)</f>
        <v>0</v>
      </c>
      <c r="BL349" s="17" t="s">
        <v>289</v>
      </c>
      <c r="BM349" s="148" t="s">
        <v>3820</v>
      </c>
    </row>
    <row r="350" spans="2:65" s="13" customFormat="1">
      <c r="B350" s="168"/>
      <c r="D350" s="151" t="s">
        <v>193</v>
      </c>
      <c r="E350" s="169" t="s">
        <v>1</v>
      </c>
      <c r="F350" s="170" t="s">
        <v>3674</v>
      </c>
      <c r="H350" s="169" t="s">
        <v>1</v>
      </c>
      <c r="I350" s="171"/>
      <c r="L350" s="168"/>
      <c r="M350" s="172"/>
      <c r="T350" s="173"/>
      <c r="AT350" s="169" t="s">
        <v>193</v>
      </c>
      <c r="AU350" s="169" t="s">
        <v>92</v>
      </c>
      <c r="AV350" s="13" t="s">
        <v>84</v>
      </c>
      <c r="AW350" s="13" t="s">
        <v>32</v>
      </c>
      <c r="AX350" s="13" t="s">
        <v>76</v>
      </c>
      <c r="AY350" s="169" t="s">
        <v>185</v>
      </c>
    </row>
    <row r="351" spans="2:65" s="13" customFormat="1" ht="33.75">
      <c r="B351" s="168"/>
      <c r="D351" s="151" t="s">
        <v>193</v>
      </c>
      <c r="E351" s="169" t="s">
        <v>1</v>
      </c>
      <c r="F351" s="170" t="s">
        <v>3821</v>
      </c>
      <c r="H351" s="169" t="s">
        <v>1</v>
      </c>
      <c r="I351" s="171"/>
      <c r="L351" s="168"/>
      <c r="M351" s="172"/>
      <c r="T351" s="173"/>
      <c r="AT351" s="169" t="s">
        <v>193</v>
      </c>
      <c r="AU351" s="169" t="s">
        <v>92</v>
      </c>
      <c r="AV351" s="13" t="s">
        <v>84</v>
      </c>
      <c r="AW351" s="13" t="s">
        <v>32</v>
      </c>
      <c r="AX351" s="13" t="s">
        <v>76</v>
      </c>
      <c r="AY351" s="169" t="s">
        <v>185</v>
      </c>
    </row>
    <row r="352" spans="2:65" s="12" customFormat="1">
      <c r="B352" s="150"/>
      <c r="D352" s="151" t="s">
        <v>193</v>
      </c>
      <c r="E352" s="152" t="s">
        <v>1</v>
      </c>
      <c r="F352" s="153" t="s">
        <v>3822</v>
      </c>
      <c r="H352" s="154">
        <v>2.36</v>
      </c>
      <c r="I352" s="155"/>
      <c r="L352" s="150"/>
      <c r="M352" s="156"/>
      <c r="T352" s="157"/>
      <c r="AT352" s="152" t="s">
        <v>193</v>
      </c>
      <c r="AU352" s="152" t="s">
        <v>92</v>
      </c>
      <c r="AV352" s="12" t="s">
        <v>92</v>
      </c>
      <c r="AW352" s="12" t="s">
        <v>32</v>
      </c>
      <c r="AX352" s="12" t="s">
        <v>76</v>
      </c>
      <c r="AY352" s="152" t="s">
        <v>185</v>
      </c>
    </row>
    <row r="353" spans="2:65" s="12" customFormat="1">
      <c r="B353" s="150"/>
      <c r="D353" s="151" t="s">
        <v>193</v>
      </c>
      <c r="E353" s="152" t="s">
        <v>1</v>
      </c>
      <c r="F353" s="153" t="s">
        <v>3823</v>
      </c>
      <c r="H353" s="154">
        <v>2.7</v>
      </c>
      <c r="I353" s="155"/>
      <c r="L353" s="150"/>
      <c r="M353" s="156"/>
      <c r="T353" s="157"/>
      <c r="AT353" s="152" t="s">
        <v>193</v>
      </c>
      <c r="AU353" s="152" t="s">
        <v>92</v>
      </c>
      <c r="AV353" s="12" t="s">
        <v>92</v>
      </c>
      <c r="AW353" s="12" t="s">
        <v>32</v>
      </c>
      <c r="AX353" s="12" t="s">
        <v>76</v>
      </c>
      <c r="AY353" s="152" t="s">
        <v>185</v>
      </c>
    </row>
    <row r="354" spans="2:65" s="12" customFormat="1">
      <c r="B354" s="150"/>
      <c r="D354" s="151" t="s">
        <v>193</v>
      </c>
      <c r="E354" s="152" t="s">
        <v>1</v>
      </c>
      <c r="F354" s="153" t="s">
        <v>3824</v>
      </c>
      <c r="H354" s="154">
        <v>1.92</v>
      </c>
      <c r="I354" s="155"/>
      <c r="L354" s="150"/>
      <c r="M354" s="156"/>
      <c r="T354" s="157"/>
      <c r="AT354" s="152" t="s">
        <v>193</v>
      </c>
      <c r="AU354" s="152" t="s">
        <v>92</v>
      </c>
      <c r="AV354" s="12" t="s">
        <v>92</v>
      </c>
      <c r="AW354" s="12" t="s">
        <v>32</v>
      </c>
      <c r="AX354" s="12" t="s">
        <v>76</v>
      </c>
      <c r="AY354" s="152" t="s">
        <v>185</v>
      </c>
    </row>
    <row r="355" spans="2:65" s="12" customFormat="1">
      <c r="B355" s="150"/>
      <c r="D355" s="151" t="s">
        <v>193</v>
      </c>
      <c r="E355" s="152" t="s">
        <v>1</v>
      </c>
      <c r="F355" s="153" t="s">
        <v>3825</v>
      </c>
      <c r="H355" s="154">
        <v>2.84</v>
      </c>
      <c r="I355" s="155"/>
      <c r="L355" s="150"/>
      <c r="M355" s="156"/>
      <c r="T355" s="157"/>
      <c r="AT355" s="152" t="s">
        <v>193</v>
      </c>
      <c r="AU355" s="152" t="s">
        <v>92</v>
      </c>
      <c r="AV355" s="12" t="s">
        <v>92</v>
      </c>
      <c r="AW355" s="12" t="s">
        <v>32</v>
      </c>
      <c r="AX355" s="12" t="s">
        <v>76</v>
      </c>
      <c r="AY355" s="152" t="s">
        <v>185</v>
      </c>
    </row>
    <row r="356" spans="2:65" s="14" customFormat="1">
      <c r="B356" s="174"/>
      <c r="D356" s="151" t="s">
        <v>193</v>
      </c>
      <c r="E356" s="175" t="s">
        <v>1</v>
      </c>
      <c r="F356" s="176" t="s">
        <v>265</v>
      </c>
      <c r="H356" s="177">
        <v>9.82</v>
      </c>
      <c r="I356" s="178"/>
      <c r="L356" s="174"/>
      <c r="M356" s="179"/>
      <c r="T356" s="180"/>
      <c r="AT356" s="175" t="s">
        <v>193</v>
      </c>
      <c r="AU356" s="175" t="s">
        <v>92</v>
      </c>
      <c r="AV356" s="14" t="s">
        <v>191</v>
      </c>
      <c r="AW356" s="14" t="s">
        <v>32</v>
      </c>
      <c r="AX356" s="14" t="s">
        <v>84</v>
      </c>
      <c r="AY356" s="175" t="s">
        <v>185</v>
      </c>
    </row>
    <row r="357" spans="2:65" s="1" customFormat="1" ht="16.5" customHeight="1">
      <c r="B357" s="136"/>
      <c r="C357" s="158" t="s">
        <v>351</v>
      </c>
      <c r="D357" s="158" t="s">
        <v>231</v>
      </c>
      <c r="E357" s="159" t="s">
        <v>3826</v>
      </c>
      <c r="F357" s="160" t="s">
        <v>3827</v>
      </c>
      <c r="G357" s="161" t="s">
        <v>3828</v>
      </c>
      <c r="H357" s="162">
        <v>25.280999999999999</v>
      </c>
      <c r="I357" s="163"/>
      <c r="J357" s="164">
        <f>ROUND(I357*H357,2)</f>
        <v>0</v>
      </c>
      <c r="K357" s="160" t="s">
        <v>198</v>
      </c>
      <c r="L357" s="165"/>
      <c r="M357" s="166" t="s">
        <v>1</v>
      </c>
      <c r="N357" s="167" t="s">
        <v>42</v>
      </c>
      <c r="P357" s="146">
        <f>O357*H357</f>
        <v>0</v>
      </c>
      <c r="Q357" s="146">
        <v>1E-3</v>
      </c>
      <c r="R357" s="146">
        <f>Q357*H357</f>
        <v>2.5280999999999998E-2</v>
      </c>
      <c r="S357" s="146">
        <v>0</v>
      </c>
      <c r="T357" s="147">
        <f>S357*H357</f>
        <v>0</v>
      </c>
      <c r="AR357" s="148" t="s">
        <v>394</v>
      </c>
      <c r="AT357" s="148" t="s">
        <v>231</v>
      </c>
      <c r="AU357" s="148" t="s">
        <v>92</v>
      </c>
      <c r="AY357" s="17" t="s">
        <v>185</v>
      </c>
      <c r="BE357" s="149">
        <f>IF(N357="základní",J357,0)</f>
        <v>0</v>
      </c>
      <c r="BF357" s="149">
        <f>IF(N357="snížená",J357,0)</f>
        <v>0</v>
      </c>
      <c r="BG357" s="149">
        <f>IF(N357="zákl. přenesená",J357,0)</f>
        <v>0</v>
      </c>
      <c r="BH357" s="149">
        <f>IF(N357="sníž. přenesená",J357,0)</f>
        <v>0</v>
      </c>
      <c r="BI357" s="149">
        <f>IF(N357="nulová",J357,0)</f>
        <v>0</v>
      </c>
      <c r="BJ357" s="17" t="s">
        <v>92</v>
      </c>
      <c r="BK357" s="149">
        <f>ROUND(I357*H357,2)</f>
        <v>0</v>
      </c>
      <c r="BL357" s="17" t="s">
        <v>289</v>
      </c>
      <c r="BM357" s="148" t="s">
        <v>3829</v>
      </c>
    </row>
    <row r="358" spans="2:65" s="12" customFormat="1">
      <c r="B358" s="150"/>
      <c r="D358" s="151" t="s">
        <v>193</v>
      </c>
      <c r="E358" s="152" t="s">
        <v>1</v>
      </c>
      <c r="F358" s="153" t="s">
        <v>3830</v>
      </c>
      <c r="H358" s="154">
        <v>25.280999999999999</v>
      </c>
      <c r="I358" s="155"/>
      <c r="L358" s="150"/>
      <c r="M358" s="156"/>
      <c r="T358" s="157"/>
      <c r="AT358" s="152" t="s">
        <v>193</v>
      </c>
      <c r="AU358" s="152" t="s">
        <v>92</v>
      </c>
      <c r="AV358" s="12" t="s">
        <v>92</v>
      </c>
      <c r="AW358" s="12" t="s">
        <v>32</v>
      </c>
      <c r="AX358" s="12" t="s">
        <v>84</v>
      </c>
      <c r="AY358" s="152" t="s">
        <v>185</v>
      </c>
    </row>
    <row r="359" spans="2:65" s="1" customFormat="1" ht="55.5" customHeight="1">
      <c r="B359" s="136"/>
      <c r="C359" s="137" t="s">
        <v>357</v>
      </c>
      <c r="D359" s="137" t="s">
        <v>187</v>
      </c>
      <c r="E359" s="138" t="s">
        <v>3831</v>
      </c>
      <c r="F359" s="139" t="s">
        <v>3832</v>
      </c>
      <c r="G359" s="140" t="s">
        <v>190</v>
      </c>
      <c r="H359" s="141">
        <v>132.315</v>
      </c>
      <c r="I359" s="142"/>
      <c r="J359" s="143">
        <f>ROUND(I359*H359,2)</f>
        <v>0</v>
      </c>
      <c r="K359" s="139" t="s">
        <v>3833</v>
      </c>
      <c r="L359" s="32"/>
      <c r="M359" s="144" t="s">
        <v>1</v>
      </c>
      <c r="N359" s="145" t="s">
        <v>42</v>
      </c>
      <c r="P359" s="146">
        <f>O359*H359</f>
        <v>0</v>
      </c>
      <c r="Q359" s="146">
        <v>0</v>
      </c>
      <c r="R359" s="146">
        <f>Q359*H359</f>
        <v>0</v>
      </c>
      <c r="S359" s="146">
        <v>0</v>
      </c>
      <c r="T359" s="147">
        <f>S359*H359</f>
        <v>0</v>
      </c>
      <c r="AR359" s="148" t="s">
        <v>289</v>
      </c>
      <c r="AT359" s="148" t="s">
        <v>187</v>
      </c>
      <c r="AU359" s="148" t="s">
        <v>92</v>
      </c>
      <c r="AY359" s="17" t="s">
        <v>185</v>
      </c>
      <c r="BE359" s="149">
        <f>IF(N359="základní",J359,0)</f>
        <v>0</v>
      </c>
      <c r="BF359" s="149">
        <f>IF(N359="snížená",J359,0)</f>
        <v>0</v>
      </c>
      <c r="BG359" s="149">
        <f>IF(N359="zákl. přenesená",J359,0)</f>
        <v>0</v>
      </c>
      <c r="BH359" s="149">
        <f>IF(N359="sníž. přenesená",J359,0)</f>
        <v>0</v>
      </c>
      <c r="BI359" s="149">
        <f>IF(N359="nulová",J359,0)</f>
        <v>0</v>
      </c>
      <c r="BJ359" s="17" t="s">
        <v>92</v>
      </c>
      <c r="BK359" s="149">
        <f>ROUND(I359*H359,2)</f>
        <v>0</v>
      </c>
      <c r="BL359" s="17" t="s">
        <v>289</v>
      </c>
      <c r="BM359" s="148" t="s">
        <v>3834</v>
      </c>
    </row>
    <row r="360" spans="2:65" s="13" customFormat="1">
      <c r="B360" s="168"/>
      <c r="D360" s="151" t="s">
        <v>193</v>
      </c>
      <c r="E360" s="169" t="s">
        <v>1</v>
      </c>
      <c r="F360" s="170" t="s">
        <v>3674</v>
      </c>
      <c r="H360" s="169" t="s">
        <v>1</v>
      </c>
      <c r="I360" s="171"/>
      <c r="L360" s="168"/>
      <c r="M360" s="172"/>
      <c r="T360" s="173"/>
      <c r="AT360" s="169" t="s">
        <v>193</v>
      </c>
      <c r="AU360" s="169" t="s">
        <v>92</v>
      </c>
      <c r="AV360" s="13" t="s">
        <v>84</v>
      </c>
      <c r="AW360" s="13" t="s">
        <v>32</v>
      </c>
      <c r="AX360" s="13" t="s">
        <v>76</v>
      </c>
      <c r="AY360" s="169" t="s">
        <v>185</v>
      </c>
    </row>
    <row r="361" spans="2:65" s="13" customFormat="1" ht="33.75">
      <c r="B361" s="168"/>
      <c r="D361" s="151" t="s">
        <v>193</v>
      </c>
      <c r="E361" s="169" t="s">
        <v>1</v>
      </c>
      <c r="F361" s="170" t="s">
        <v>3835</v>
      </c>
      <c r="H361" s="169" t="s">
        <v>1</v>
      </c>
      <c r="I361" s="171"/>
      <c r="L361" s="168"/>
      <c r="M361" s="172"/>
      <c r="T361" s="173"/>
      <c r="AT361" s="169" t="s">
        <v>193</v>
      </c>
      <c r="AU361" s="169" t="s">
        <v>92</v>
      </c>
      <c r="AV361" s="13" t="s">
        <v>84</v>
      </c>
      <c r="AW361" s="13" t="s">
        <v>32</v>
      </c>
      <c r="AX361" s="13" t="s">
        <v>76</v>
      </c>
      <c r="AY361" s="169" t="s">
        <v>185</v>
      </c>
    </row>
    <row r="362" spans="2:65" s="12" customFormat="1">
      <c r="B362" s="150"/>
      <c r="D362" s="151" t="s">
        <v>193</v>
      </c>
      <c r="E362" s="152" t="s">
        <v>1</v>
      </c>
      <c r="F362" s="153" t="s">
        <v>3704</v>
      </c>
      <c r="H362" s="154">
        <v>15.541</v>
      </c>
      <c r="I362" s="155"/>
      <c r="L362" s="150"/>
      <c r="M362" s="156"/>
      <c r="T362" s="157"/>
      <c r="AT362" s="152" t="s">
        <v>193</v>
      </c>
      <c r="AU362" s="152" t="s">
        <v>92</v>
      </c>
      <c r="AV362" s="12" t="s">
        <v>92</v>
      </c>
      <c r="AW362" s="12" t="s">
        <v>32</v>
      </c>
      <c r="AX362" s="12" t="s">
        <v>76</v>
      </c>
      <c r="AY362" s="152" t="s">
        <v>185</v>
      </c>
    </row>
    <row r="363" spans="2:65" s="12" customFormat="1">
      <c r="B363" s="150"/>
      <c r="D363" s="151" t="s">
        <v>193</v>
      </c>
      <c r="E363" s="152" t="s">
        <v>1</v>
      </c>
      <c r="F363" s="153" t="s">
        <v>3705</v>
      </c>
      <c r="H363" s="154">
        <v>28.6</v>
      </c>
      <c r="I363" s="155"/>
      <c r="L363" s="150"/>
      <c r="M363" s="156"/>
      <c r="T363" s="157"/>
      <c r="AT363" s="152" t="s">
        <v>193</v>
      </c>
      <c r="AU363" s="152" t="s">
        <v>92</v>
      </c>
      <c r="AV363" s="12" t="s">
        <v>92</v>
      </c>
      <c r="AW363" s="12" t="s">
        <v>32</v>
      </c>
      <c r="AX363" s="12" t="s">
        <v>76</v>
      </c>
      <c r="AY363" s="152" t="s">
        <v>185</v>
      </c>
    </row>
    <row r="364" spans="2:65" s="12" customFormat="1">
      <c r="B364" s="150"/>
      <c r="D364" s="151" t="s">
        <v>193</v>
      </c>
      <c r="E364" s="152" t="s">
        <v>1</v>
      </c>
      <c r="F364" s="153" t="s">
        <v>3706</v>
      </c>
      <c r="H364" s="154">
        <v>32.89</v>
      </c>
      <c r="I364" s="155"/>
      <c r="L364" s="150"/>
      <c r="M364" s="156"/>
      <c r="T364" s="157"/>
      <c r="AT364" s="152" t="s">
        <v>193</v>
      </c>
      <c r="AU364" s="152" t="s">
        <v>92</v>
      </c>
      <c r="AV364" s="12" t="s">
        <v>92</v>
      </c>
      <c r="AW364" s="12" t="s">
        <v>32</v>
      </c>
      <c r="AX364" s="12" t="s">
        <v>76</v>
      </c>
      <c r="AY364" s="152" t="s">
        <v>185</v>
      </c>
    </row>
    <row r="365" spans="2:65" s="12" customFormat="1">
      <c r="B365" s="150"/>
      <c r="D365" s="151" t="s">
        <v>193</v>
      </c>
      <c r="E365" s="152" t="s">
        <v>1</v>
      </c>
      <c r="F365" s="153" t="s">
        <v>3707</v>
      </c>
      <c r="H365" s="154">
        <v>19.219000000000001</v>
      </c>
      <c r="I365" s="155"/>
      <c r="L365" s="150"/>
      <c r="M365" s="156"/>
      <c r="T365" s="157"/>
      <c r="AT365" s="152" t="s">
        <v>193</v>
      </c>
      <c r="AU365" s="152" t="s">
        <v>92</v>
      </c>
      <c r="AV365" s="12" t="s">
        <v>92</v>
      </c>
      <c r="AW365" s="12" t="s">
        <v>32</v>
      </c>
      <c r="AX365" s="12" t="s">
        <v>76</v>
      </c>
      <c r="AY365" s="152" t="s">
        <v>185</v>
      </c>
    </row>
    <row r="366" spans="2:65" s="12" customFormat="1">
      <c r="B366" s="150"/>
      <c r="D366" s="151" t="s">
        <v>193</v>
      </c>
      <c r="E366" s="152" t="s">
        <v>1</v>
      </c>
      <c r="F366" s="153" t="s">
        <v>3708</v>
      </c>
      <c r="H366" s="154">
        <v>36.064999999999998</v>
      </c>
      <c r="I366" s="155"/>
      <c r="L366" s="150"/>
      <c r="M366" s="156"/>
      <c r="T366" s="157"/>
      <c r="AT366" s="152" t="s">
        <v>193</v>
      </c>
      <c r="AU366" s="152" t="s">
        <v>92</v>
      </c>
      <c r="AV366" s="12" t="s">
        <v>92</v>
      </c>
      <c r="AW366" s="12" t="s">
        <v>32</v>
      </c>
      <c r="AX366" s="12" t="s">
        <v>76</v>
      </c>
      <c r="AY366" s="152" t="s">
        <v>185</v>
      </c>
    </row>
    <row r="367" spans="2:65" s="14" customFormat="1">
      <c r="B367" s="174"/>
      <c r="D367" s="151" t="s">
        <v>193</v>
      </c>
      <c r="E367" s="175" t="s">
        <v>1</v>
      </c>
      <c r="F367" s="176" t="s">
        <v>265</v>
      </c>
      <c r="H367" s="177">
        <v>132.315</v>
      </c>
      <c r="I367" s="178"/>
      <c r="L367" s="174"/>
      <c r="M367" s="179"/>
      <c r="T367" s="180"/>
      <c r="AT367" s="175" t="s">
        <v>193</v>
      </c>
      <c r="AU367" s="175" t="s">
        <v>92</v>
      </c>
      <c r="AV367" s="14" t="s">
        <v>191</v>
      </c>
      <c r="AW367" s="14" t="s">
        <v>32</v>
      </c>
      <c r="AX367" s="14" t="s">
        <v>84</v>
      </c>
      <c r="AY367" s="175" t="s">
        <v>185</v>
      </c>
    </row>
    <row r="368" spans="2:65" s="1" customFormat="1" ht="37.9" customHeight="1">
      <c r="B368" s="136"/>
      <c r="C368" s="137" t="s">
        <v>362</v>
      </c>
      <c r="D368" s="137" t="s">
        <v>187</v>
      </c>
      <c r="E368" s="138" t="s">
        <v>3836</v>
      </c>
      <c r="F368" s="139" t="s">
        <v>3837</v>
      </c>
      <c r="G368" s="140" t="s">
        <v>190</v>
      </c>
      <c r="H368" s="141">
        <v>74.45</v>
      </c>
      <c r="I368" s="142"/>
      <c r="J368" s="143">
        <f>ROUND(I368*H368,2)</f>
        <v>0</v>
      </c>
      <c r="K368" s="139" t="s">
        <v>198</v>
      </c>
      <c r="L368" s="32"/>
      <c r="M368" s="144" t="s">
        <v>1</v>
      </c>
      <c r="N368" s="145" t="s">
        <v>42</v>
      </c>
      <c r="P368" s="146">
        <f>O368*H368</f>
        <v>0</v>
      </c>
      <c r="Q368" s="146">
        <v>6.0000000000000001E-3</v>
      </c>
      <c r="R368" s="146">
        <f>Q368*H368</f>
        <v>0.44670000000000004</v>
      </c>
      <c r="S368" s="146">
        <v>0</v>
      </c>
      <c r="T368" s="147">
        <f>S368*H368</f>
        <v>0</v>
      </c>
      <c r="AR368" s="148" t="s">
        <v>289</v>
      </c>
      <c r="AT368" s="148" t="s">
        <v>187</v>
      </c>
      <c r="AU368" s="148" t="s">
        <v>92</v>
      </c>
      <c r="AY368" s="17" t="s">
        <v>185</v>
      </c>
      <c r="BE368" s="149">
        <f>IF(N368="základní",J368,0)</f>
        <v>0</v>
      </c>
      <c r="BF368" s="149">
        <f>IF(N368="snížená",J368,0)</f>
        <v>0</v>
      </c>
      <c r="BG368" s="149">
        <f>IF(N368="zákl. přenesená",J368,0)</f>
        <v>0</v>
      </c>
      <c r="BH368" s="149">
        <f>IF(N368="sníž. přenesená",J368,0)</f>
        <v>0</v>
      </c>
      <c r="BI368" s="149">
        <f>IF(N368="nulová",J368,0)</f>
        <v>0</v>
      </c>
      <c r="BJ368" s="17" t="s">
        <v>92</v>
      </c>
      <c r="BK368" s="149">
        <f>ROUND(I368*H368,2)</f>
        <v>0</v>
      </c>
      <c r="BL368" s="17" t="s">
        <v>289</v>
      </c>
      <c r="BM368" s="148" t="s">
        <v>3838</v>
      </c>
    </row>
    <row r="369" spans="2:65" s="13" customFormat="1">
      <c r="B369" s="168"/>
      <c r="D369" s="151" t="s">
        <v>193</v>
      </c>
      <c r="E369" s="169" t="s">
        <v>1</v>
      </c>
      <c r="F369" s="170" t="s">
        <v>3674</v>
      </c>
      <c r="H369" s="169" t="s">
        <v>1</v>
      </c>
      <c r="I369" s="171"/>
      <c r="L369" s="168"/>
      <c r="M369" s="172"/>
      <c r="T369" s="173"/>
      <c r="AT369" s="169" t="s">
        <v>193</v>
      </c>
      <c r="AU369" s="169" t="s">
        <v>92</v>
      </c>
      <c r="AV369" s="13" t="s">
        <v>84</v>
      </c>
      <c r="AW369" s="13" t="s">
        <v>32</v>
      </c>
      <c r="AX369" s="13" t="s">
        <v>76</v>
      </c>
      <c r="AY369" s="169" t="s">
        <v>185</v>
      </c>
    </row>
    <row r="370" spans="2:65" s="13" customFormat="1" ht="22.5">
      <c r="B370" s="168"/>
      <c r="D370" s="151" t="s">
        <v>193</v>
      </c>
      <c r="E370" s="169" t="s">
        <v>1</v>
      </c>
      <c r="F370" s="170" t="s">
        <v>3839</v>
      </c>
      <c r="H370" s="169" t="s">
        <v>1</v>
      </c>
      <c r="I370" s="171"/>
      <c r="L370" s="168"/>
      <c r="M370" s="172"/>
      <c r="T370" s="173"/>
      <c r="AT370" s="169" t="s">
        <v>193</v>
      </c>
      <c r="AU370" s="169" t="s">
        <v>92</v>
      </c>
      <c r="AV370" s="13" t="s">
        <v>84</v>
      </c>
      <c r="AW370" s="13" t="s">
        <v>32</v>
      </c>
      <c r="AX370" s="13" t="s">
        <v>76</v>
      </c>
      <c r="AY370" s="169" t="s">
        <v>185</v>
      </c>
    </row>
    <row r="371" spans="2:65" s="12" customFormat="1">
      <c r="B371" s="150"/>
      <c r="D371" s="151" t="s">
        <v>193</v>
      </c>
      <c r="E371" s="152" t="s">
        <v>1</v>
      </c>
      <c r="F371" s="153" t="s">
        <v>3693</v>
      </c>
      <c r="H371" s="154">
        <v>10.6</v>
      </c>
      <c r="I371" s="155"/>
      <c r="L371" s="150"/>
      <c r="M371" s="156"/>
      <c r="T371" s="157"/>
      <c r="AT371" s="152" t="s">
        <v>193</v>
      </c>
      <c r="AU371" s="152" t="s">
        <v>92</v>
      </c>
      <c r="AV371" s="12" t="s">
        <v>92</v>
      </c>
      <c r="AW371" s="12" t="s">
        <v>32</v>
      </c>
      <c r="AX371" s="12" t="s">
        <v>76</v>
      </c>
      <c r="AY371" s="152" t="s">
        <v>185</v>
      </c>
    </row>
    <row r="372" spans="2:65" s="12" customFormat="1">
      <c r="B372" s="150"/>
      <c r="D372" s="151" t="s">
        <v>193</v>
      </c>
      <c r="E372" s="152" t="s">
        <v>1</v>
      </c>
      <c r="F372" s="153" t="s">
        <v>3795</v>
      </c>
      <c r="H372" s="154">
        <v>4.05</v>
      </c>
      <c r="I372" s="155"/>
      <c r="L372" s="150"/>
      <c r="M372" s="156"/>
      <c r="T372" s="157"/>
      <c r="AT372" s="152" t="s">
        <v>193</v>
      </c>
      <c r="AU372" s="152" t="s">
        <v>92</v>
      </c>
      <c r="AV372" s="12" t="s">
        <v>92</v>
      </c>
      <c r="AW372" s="12" t="s">
        <v>32</v>
      </c>
      <c r="AX372" s="12" t="s">
        <v>76</v>
      </c>
      <c r="AY372" s="152" t="s">
        <v>185</v>
      </c>
    </row>
    <row r="373" spans="2:65" s="12" customFormat="1">
      <c r="B373" s="150"/>
      <c r="D373" s="151" t="s">
        <v>193</v>
      </c>
      <c r="E373" s="152" t="s">
        <v>1</v>
      </c>
      <c r="F373" s="153" t="s">
        <v>3694</v>
      </c>
      <c r="H373" s="154">
        <v>21.2</v>
      </c>
      <c r="I373" s="155"/>
      <c r="L373" s="150"/>
      <c r="M373" s="156"/>
      <c r="T373" s="157"/>
      <c r="AT373" s="152" t="s">
        <v>193</v>
      </c>
      <c r="AU373" s="152" t="s">
        <v>92</v>
      </c>
      <c r="AV373" s="12" t="s">
        <v>92</v>
      </c>
      <c r="AW373" s="12" t="s">
        <v>32</v>
      </c>
      <c r="AX373" s="12" t="s">
        <v>76</v>
      </c>
      <c r="AY373" s="152" t="s">
        <v>185</v>
      </c>
    </row>
    <row r="374" spans="2:65" s="12" customFormat="1">
      <c r="B374" s="150"/>
      <c r="D374" s="151" t="s">
        <v>193</v>
      </c>
      <c r="E374" s="152" t="s">
        <v>1</v>
      </c>
      <c r="F374" s="153" t="s">
        <v>3695</v>
      </c>
      <c r="H374" s="154">
        <v>19.7</v>
      </c>
      <c r="I374" s="155"/>
      <c r="L374" s="150"/>
      <c r="M374" s="156"/>
      <c r="T374" s="157"/>
      <c r="AT374" s="152" t="s">
        <v>193</v>
      </c>
      <c r="AU374" s="152" t="s">
        <v>92</v>
      </c>
      <c r="AV374" s="12" t="s">
        <v>92</v>
      </c>
      <c r="AW374" s="12" t="s">
        <v>32</v>
      </c>
      <c r="AX374" s="12" t="s">
        <v>76</v>
      </c>
      <c r="AY374" s="152" t="s">
        <v>185</v>
      </c>
    </row>
    <row r="375" spans="2:65" s="12" customFormat="1">
      <c r="B375" s="150"/>
      <c r="D375" s="151" t="s">
        <v>193</v>
      </c>
      <c r="E375" s="152" t="s">
        <v>1</v>
      </c>
      <c r="F375" s="153" t="s">
        <v>3696</v>
      </c>
      <c r="H375" s="154">
        <v>18.899999999999999</v>
      </c>
      <c r="I375" s="155"/>
      <c r="L375" s="150"/>
      <c r="M375" s="156"/>
      <c r="T375" s="157"/>
      <c r="AT375" s="152" t="s">
        <v>193</v>
      </c>
      <c r="AU375" s="152" t="s">
        <v>92</v>
      </c>
      <c r="AV375" s="12" t="s">
        <v>92</v>
      </c>
      <c r="AW375" s="12" t="s">
        <v>32</v>
      </c>
      <c r="AX375" s="12" t="s">
        <v>76</v>
      </c>
      <c r="AY375" s="152" t="s">
        <v>185</v>
      </c>
    </row>
    <row r="376" spans="2:65" s="14" customFormat="1">
      <c r="B376" s="174"/>
      <c r="D376" s="151" t="s">
        <v>193</v>
      </c>
      <c r="E376" s="175" t="s">
        <v>1</v>
      </c>
      <c r="F376" s="176" t="s">
        <v>265</v>
      </c>
      <c r="H376" s="177">
        <v>74.45</v>
      </c>
      <c r="I376" s="178"/>
      <c r="L376" s="174"/>
      <c r="M376" s="179"/>
      <c r="T376" s="180"/>
      <c r="AT376" s="175" t="s">
        <v>193</v>
      </c>
      <c r="AU376" s="175" t="s">
        <v>92</v>
      </c>
      <c r="AV376" s="14" t="s">
        <v>191</v>
      </c>
      <c r="AW376" s="14" t="s">
        <v>32</v>
      </c>
      <c r="AX376" s="14" t="s">
        <v>84</v>
      </c>
      <c r="AY376" s="175" t="s">
        <v>185</v>
      </c>
    </row>
    <row r="377" spans="2:65" s="1" customFormat="1" ht="37.9" customHeight="1">
      <c r="B377" s="136"/>
      <c r="C377" s="137" t="s">
        <v>368</v>
      </c>
      <c r="D377" s="137" t="s">
        <v>187</v>
      </c>
      <c r="E377" s="138" t="s">
        <v>3840</v>
      </c>
      <c r="F377" s="139" t="s">
        <v>3841</v>
      </c>
      <c r="G377" s="140" t="s">
        <v>190</v>
      </c>
      <c r="H377" s="141">
        <v>9.82</v>
      </c>
      <c r="I377" s="142"/>
      <c r="J377" s="143">
        <f>ROUND(I377*H377,2)</f>
        <v>0</v>
      </c>
      <c r="K377" s="139" t="s">
        <v>198</v>
      </c>
      <c r="L377" s="32"/>
      <c r="M377" s="144" t="s">
        <v>1</v>
      </c>
      <c r="N377" s="145" t="s">
        <v>42</v>
      </c>
      <c r="P377" s="146">
        <f>O377*H377</f>
        <v>0</v>
      </c>
      <c r="Q377" s="146">
        <v>6.0000000000000001E-3</v>
      </c>
      <c r="R377" s="146">
        <f>Q377*H377</f>
        <v>5.892E-2</v>
      </c>
      <c r="S377" s="146">
        <v>0</v>
      </c>
      <c r="T377" s="147">
        <f>S377*H377</f>
        <v>0</v>
      </c>
      <c r="AR377" s="148" t="s">
        <v>289</v>
      </c>
      <c r="AT377" s="148" t="s">
        <v>187</v>
      </c>
      <c r="AU377" s="148" t="s">
        <v>92</v>
      </c>
      <c r="AY377" s="17" t="s">
        <v>185</v>
      </c>
      <c r="BE377" s="149">
        <f>IF(N377="základní",J377,0)</f>
        <v>0</v>
      </c>
      <c r="BF377" s="149">
        <f>IF(N377="snížená",J377,0)</f>
        <v>0</v>
      </c>
      <c r="BG377" s="149">
        <f>IF(N377="zákl. přenesená",J377,0)</f>
        <v>0</v>
      </c>
      <c r="BH377" s="149">
        <f>IF(N377="sníž. přenesená",J377,0)</f>
        <v>0</v>
      </c>
      <c r="BI377" s="149">
        <f>IF(N377="nulová",J377,0)</f>
        <v>0</v>
      </c>
      <c r="BJ377" s="17" t="s">
        <v>92</v>
      </c>
      <c r="BK377" s="149">
        <f>ROUND(I377*H377,2)</f>
        <v>0</v>
      </c>
      <c r="BL377" s="17" t="s">
        <v>289</v>
      </c>
      <c r="BM377" s="148" t="s">
        <v>3842</v>
      </c>
    </row>
    <row r="378" spans="2:65" s="13" customFormat="1">
      <c r="B378" s="168"/>
      <c r="D378" s="151" t="s">
        <v>193</v>
      </c>
      <c r="E378" s="169" t="s">
        <v>1</v>
      </c>
      <c r="F378" s="170" t="s">
        <v>3674</v>
      </c>
      <c r="H378" s="169" t="s">
        <v>1</v>
      </c>
      <c r="I378" s="171"/>
      <c r="L378" s="168"/>
      <c r="M378" s="172"/>
      <c r="T378" s="173"/>
      <c r="AT378" s="169" t="s">
        <v>193</v>
      </c>
      <c r="AU378" s="169" t="s">
        <v>92</v>
      </c>
      <c r="AV378" s="13" t="s">
        <v>84</v>
      </c>
      <c r="AW378" s="13" t="s">
        <v>32</v>
      </c>
      <c r="AX378" s="13" t="s">
        <v>76</v>
      </c>
      <c r="AY378" s="169" t="s">
        <v>185</v>
      </c>
    </row>
    <row r="379" spans="2:65" s="13" customFormat="1" ht="33.75">
      <c r="B379" s="168"/>
      <c r="D379" s="151" t="s">
        <v>193</v>
      </c>
      <c r="E379" s="169" t="s">
        <v>1</v>
      </c>
      <c r="F379" s="170" t="s">
        <v>3843</v>
      </c>
      <c r="H379" s="169" t="s">
        <v>1</v>
      </c>
      <c r="I379" s="171"/>
      <c r="L379" s="168"/>
      <c r="M379" s="172"/>
      <c r="T379" s="173"/>
      <c r="AT379" s="169" t="s">
        <v>193</v>
      </c>
      <c r="AU379" s="169" t="s">
        <v>92</v>
      </c>
      <c r="AV379" s="13" t="s">
        <v>84</v>
      </c>
      <c r="AW379" s="13" t="s">
        <v>32</v>
      </c>
      <c r="AX379" s="13" t="s">
        <v>76</v>
      </c>
      <c r="AY379" s="169" t="s">
        <v>185</v>
      </c>
    </row>
    <row r="380" spans="2:65" s="12" customFormat="1">
      <c r="B380" s="150"/>
      <c r="D380" s="151" t="s">
        <v>193</v>
      </c>
      <c r="E380" s="152" t="s">
        <v>1</v>
      </c>
      <c r="F380" s="153" t="s">
        <v>3822</v>
      </c>
      <c r="H380" s="154">
        <v>2.36</v>
      </c>
      <c r="I380" s="155"/>
      <c r="L380" s="150"/>
      <c r="M380" s="156"/>
      <c r="T380" s="157"/>
      <c r="AT380" s="152" t="s">
        <v>193</v>
      </c>
      <c r="AU380" s="152" t="s">
        <v>92</v>
      </c>
      <c r="AV380" s="12" t="s">
        <v>92</v>
      </c>
      <c r="AW380" s="12" t="s">
        <v>32</v>
      </c>
      <c r="AX380" s="12" t="s">
        <v>76</v>
      </c>
      <c r="AY380" s="152" t="s">
        <v>185</v>
      </c>
    </row>
    <row r="381" spans="2:65" s="12" customFormat="1">
      <c r="B381" s="150"/>
      <c r="D381" s="151" t="s">
        <v>193</v>
      </c>
      <c r="E381" s="152" t="s">
        <v>1</v>
      </c>
      <c r="F381" s="153" t="s">
        <v>3823</v>
      </c>
      <c r="H381" s="154">
        <v>2.7</v>
      </c>
      <c r="I381" s="155"/>
      <c r="L381" s="150"/>
      <c r="M381" s="156"/>
      <c r="T381" s="157"/>
      <c r="AT381" s="152" t="s">
        <v>193</v>
      </c>
      <c r="AU381" s="152" t="s">
        <v>92</v>
      </c>
      <c r="AV381" s="12" t="s">
        <v>92</v>
      </c>
      <c r="AW381" s="12" t="s">
        <v>32</v>
      </c>
      <c r="AX381" s="12" t="s">
        <v>76</v>
      </c>
      <c r="AY381" s="152" t="s">
        <v>185</v>
      </c>
    </row>
    <row r="382" spans="2:65" s="12" customFormat="1">
      <c r="B382" s="150"/>
      <c r="D382" s="151" t="s">
        <v>193</v>
      </c>
      <c r="E382" s="152" t="s">
        <v>1</v>
      </c>
      <c r="F382" s="153" t="s">
        <v>3824</v>
      </c>
      <c r="H382" s="154">
        <v>1.92</v>
      </c>
      <c r="I382" s="155"/>
      <c r="L382" s="150"/>
      <c r="M382" s="156"/>
      <c r="T382" s="157"/>
      <c r="AT382" s="152" t="s">
        <v>193</v>
      </c>
      <c r="AU382" s="152" t="s">
        <v>92</v>
      </c>
      <c r="AV382" s="12" t="s">
        <v>92</v>
      </c>
      <c r="AW382" s="12" t="s">
        <v>32</v>
      </c>
      <c r="AX382" s="12" t="s">
        <v>76</v>
      </c>
      <c r="AY382" s="152" t="s">
        <v>185</v>
      </c>
    </row>
    <row r="383" spans="2:65" s="12" customFormat="1">
      <c r="B383" s="150"/>
      <c r="D383" s="151" t="s">
        <v>193</v>
      </c>
      <c r="E383" s="152" t="s">
        <v>1</v>
      </c>
      <c r="F383" s="153" t="s">
        <v>3825</v>
      </c>
      <c r="H383" s="154">
        <v>2.84</v>
      </c>
      <c r="I383" s="155"/>
      <c r="L383" s="150"/>
      <c r="M383" s="156"/>
      <c r="T383" s="157"/>
      <c r="AT383" s="152" t="s">
        <v>193</v>
      </c>
      <c r="AU383" s="152" t="s">
        <v>92</v>
      </c>
      <c r="AV383" s="12" t="s">
        <v>92</v>
      </c>
      <c r="AW383" s="12" t="s">
        <v>32</v>
      </c>
      <c r="AX383" s="12" t="s">
        <v>76</v>
      </c>
      <c r="AY383" s="152" t="s">
        <v>185</v>
      </c>
    </row>
    <row r="384" spans="2:65" s="14" customFormat="1">
      <c r="B384" s="174"/>
      <c r="D384" s="151" t="s">
        <v>193</v>
      </c>
      <c r="E384" s="175" t="s">
        <v>1</v>
      </c>
      <c r="F384" s="176" t="s">
        <v>265</v>
      </c>
      <c r="H384" s="177">
        <v>9.82</v>
      </c>
      <c r="I384" s="178"/>
      <c r="L384" s="174"/>
      <c r="M384" s="179"/>
      <c r="T384" s="180"/>
      <c r="AT384" s="175" t="s">
        <v>193</v>
      </c>
      <c r="AU384" s="175" t="s">
        <v>92</v>
      </c>
      <c r="AV384" s="14" t="s">
        <v>191</v>
      </c>
      <c r="AW384" s="14" t="s">
        <v>32</v>
      </c>
      <c r="AX384" s="14" t="s">
        <v>84</v>
      </c>
      <c r="AY384" s="175" t="s">
        <v>185</v>
      </c>
    </row>
    <row r="385" spans="2:65" s="1" customFormat="1" ht="33" customHeight="1">
      <c r="B385" s="136"/>
      <c r="C385" s="137" t="s">
        <v>374</v>
      </c>
      <c r="D385" s="137" t="s">
        <v>187</v>
      </c>
      <c r="E385" s="138" t="s">
        <v>1713</v>
      </c>
      <c r="F385" s="139" t="s">
        <v>1714</v>
      </c>
      <c r="G385" s="140" t="s">
        <v>1715</v>
      </c>
      <c r="H385" s="188"/>
      <c r="I385" s="142"/>
      <c r="J385" s="143">
        <f>ROUND(I385*H385,2)</f>
        <v>0</v>
      </c>
      <c r="K385" s="139" t="s">
        <v>198</v>
      </c>
      <c r="L385" s="32"/>
      <c r="M385" s="144" t="s">
        <v>1</v>
      </c>
      <c r="N385" s="145" t="s">
        <v>42</v>
      </c>
      <c r="P385" s="146">
        <f>O385*H385</f>
        <v>0</v>
      </c>
      <c r="Q385" s="146">
        <v>0</v>
      </c>
      <c r="R385" s="146">
        <f>Q385*H385</f>
        <v>0</v>
      </c>
      <c r="S385" s="146">
        <v>0</v>
      </c>
      <c r="T385" s="147">
        <f>S385*H385</f>
        <v>0</v>
      </c>
      <c r="AR385" s="148" t="s">
        <v>289</v>
      </c>
      <c r="AT385" s="148" t="s">
        <v>187</v>
      </c>
      <c r="AU385" s="148" t="s">
        <v>92</v>
      </c>
      <c r="AY385" s="17" t="s">
        <v>185</v>
      </c>
      <c r="BE385" s="149">
        <f>IF(N385="základní",J385,0)</f>
        <v>0</v>
      </c>
      <c r="BF385" s="149">
        <f>IF(N385="snížená",J385,0)</f>
        <v>0</v>
      </c>
      <c r="BG385" s="149">
        <f>IF(N385="zákl. přenesená",J385,0)</f>
        <v>0</v>
      </c>
      <c r="BH385" s="149">
        <f>IF(N385="sníž. přenesená",J385,0)</f>
        <v>0</v>
      </c>
      <c r="BI385" s="149">
        <f>IF(N385="nulová",J385,0)</f>
        <v>0</v>
      </c>
      <c r="BJ385" s="17" t="s">
        <v>92</v>
      </c>
      <c r="BK385" s="149">
        <f>ROUND(I385*H385,2)</f>
        <v>0</v>
      </c>
      <c r="BL385" s="17" t="s">
        <v>289</v>
      </c>
      <c r="BM385" s="148" t="s">
        <v>3844</v>
      </c>
    </row>
    <row r="386" spans="2:65" s="11" customFormat="1" ht="22.9" customHeight="1">
      <c r="B386" s="124"/>
      <c r="D386" s="125" t="s">
        <v>75</v>
      </c>
      <c r="E386" s="134" t="s">
        <v>3556</v>
      </c>
      <c r="F386" s="134" t="s">
        <v>3557</v>
      </c>
      <c r="I386" s="127"/>
      <c r="J386" s="135">
        <f>BK386</f>
        <v>0</v>
      </c>
      <c r="L386" s="124"/>
      <c r="M386" s="129"/>
      <c r="P386" s="130">
        <f>SUM(P387:P409)</f>
        <v>0</v>
      </c>
      <c r="R386" s="130">
        <f>SUM(R387:R409)</f>
        <v>6.729156E-2</v>
      </c>
      <c r="T386" s="131">
        <f>SUM(T387:T409)</f>
        <v>0</v>
      </c>
      <c r="AR386" s="125" t="s">
        <v>92</v>
      </c>
      <c r="AT386" s="132" t="s">
        <v>75</v>
      </c>
      <c r="AU386" s="132" t="s">
        <v>84</v>
      </c>
      <c r="AY386" s="125" t="s">
        <v>185</v>
      </c>
      <c r="BK386" s="133">
        <f>SUM(BK387:BK409)</f>
        <v>0</v>
      </c>
    </row>
    <row r="387" spans="2:65" s="1" customFormat="1" ht="24.2" customHeight="1">
      <c r="B387" s="136"/>
      <c r="C387" s="137" t="s">
        <v>378</v>
      </c>
      <c r="D387" s="137" t="s">
        <v>187</v>
      </c>
      <c r="E387" s="138" t="s">
        <v>3845</v>
      </c>
      <c r="F387" s="139" t="s">
        <v>3846</v>
      </c>
      <c r="G387" s="140" t="s">
        <v>190</v>
      </c>
      <c r="H387" s="141">
        <v>240.327</v>
      </c>
      <c r="I387" s="142"/>
      <c r="J387" s="143">
        <f>ROUND(I387*H387,2)</f>
        <v>0</v>
      </c>
      <c r="K387" s="139" t="s">
        <v>198</v>
      </c>
      <c r="L387" s="32"/>
      <c r="M387" s="144" t="s">
        <v>1</v>
      </c>
      <c r="N387" s="145" t="s">
        <v>42</v>
      </c>
      <c r="P387" s="146">
        <f>O387*H387</f>
        <v>0</v>
      </c>
      <c r="Q387" s="146">
        <v>2.7999999999999998E-4</v>
      </c>
      <c r="R387" s="146">
        <f>Q387*H387</f>
        <v>6.729156E-2</v>
      </c>
      <c r="S387" s="146">
        <v>0</v>
      </c>
      <c r="T387" s="147">
        <f>S387*H387</f>
        <v>0</v>
      </c>
      <c r="AR387" s="148" t="s">
        <v>289</v>
      </c>
      <c r="AT387" s="148" t="s">
        <v>187</v>
      </c>
      <c r="AU387" s="148" t="s">
        <v>92</v>
      </c>
      <c r="AY387" s="17" t="s">
        <v>185</v>
      </c>
      <c r="BE387" s="149">
        <f>IF(N387="základní",J387,0)</f>
        <v>0</v>
      </c>
      <c r="BF387" s="149">
        <f>IF(N387="snížená",J387,0)</f>
        <v>0</v>
      </c>
      <c r="BG387" s="149">
        <f>IF(N387="zákl. přenesená",J387,0)</f>
        <v>0</v>
      </c>
      <c r="BH387" s="149">
        <f>IF(N387="sníž. přenesená",J387,0)</f>
        <v>0</v>
      </c>
      <c r="BI387" s="149">
        <f>IF(N387="nulová",J387,0)</f>
        <v>0</v>
      </c>
      <c r="BJ387" s="17" t="s">
        <v>92</v>
      </c>
      <c r="BK387" s="149">
        <f>ROUND(I387*H387,2)</f>
        <v>0</v>
      </c>
      <c r="BL387" s="17" t="s">
        <v>289</v>
      </c>
      <c r="BM387" s="148" t="s">
        <v>3847</v>
      </c>
    </row>
    <row r="388" spans="2:65" s="13" customFormat="1">
      <c r="B388" s="168"/>
      <c r="D388" s="151" t="s">
        <v>193</v>
      </c>
      <c r="E388" s="169" t="s">
        <v>1</v>
      </c>
      <c r="F388" s="170" t="s">
        <v>3674</v>
      </c>
      <c r="H388" s="169" t="s">
        <v>1</v>
      </c>
      <c r="I388" s="171"/>
      <c r="L388" s="168"/>
      <c r="M388" s="172"/>
      <c r="T388" s="173"/>
      <c r="AT388" s="169" t="s">
        <v>193</v>
      </c>
      <c r="AU388" s="169" t="s">
        <v>92</v>
      </c>
      <c r="AV388" s="13" t="s">
        <v>84</v>
      </c>
      <c r="AW388" s="13" t="s">
        <v>32</v>
      </c>
      <c r="AX388" s="13" t="s">
        <v>76</v>
      </c>
      <c r="AY388" s="169" t="s">
        <v>185</v>
      </c>
    </row>
    <row r="389" spans="2:65" s="13" customFormat="1" ht="22.5">
      <c r="B389" s="168"/>
      <c r="D389" s="151" t="s">
        <v>193</v>
      </c>
      <c r="E389" s="169" t="s">
        <v>1</v>
      </c>
      <c r="F389" s="170" t="s">
        <v>3848</v>
      </c>
      <c r="H389" s="169" t="s">
        <v>1</v>
      </c>
      <c r="I389" s="171"/>
      <c r="L389" s="168"/>
      <c r="M389" s="172"/>
      <c r="T389" s="173"/>
      <c r="AT389" s="169" t="s">
        <v>193</v>
      </c>
      <c r="AU389" s="169" t="s">
        <v>92</v>
      </c>
      <c r="AV389" s="13" t="s">
        <v>84</v>
      </c>
      <c r="AW389" s="13" t="s">
        <v>32</v>
      </c>
      <c r="AX389" s="13" t="s">
        <v>76</v>
      </c>
      <c r="AY389" s="169" t="s">
        <v>185</v>
      </c>
    </row>
    <row r="390" spans="2:65" s="12" customFormat="1">
      <c r="B390" s="150"/>
      <c r="D390" s="151" t="s">
        <v>193</v>
      </c>
      <c r="E390" s="152" t="s">
        <v>1</v>
      </c>
      <c r="F390" s="153" t="s">
        <v>3767</v>
      </c>
      <c r="H390" s="154">
        <v>11.66</v>
      </c>
      <c r="I390" s="155"/>
      <c r="L390" s="150"/>
      <c r="M390" s="156"/>
      <c r="T390" s="157"/>
      <c r="AT390" s="152" t="s">
        <v>193</v>
      </c>
      <c r="AU390" s="152" t="s">
        <v>92</v>
      </c>
      <c r="AV390" s="12" t="s">
        <v>92</v>
      </c>
      <c r="AW390" s="12" t="s">
        <v>32</v>
      </c>
      <c r="AX390" s="12" t="s">
        <v>76</v>
      </c>
      <c r="AY390" s="152" t="s">
        <v>185</v>
      </c>
    </row>
    <row r="391" spans="2:65" s="12" customFormat="1">
      <c r="B391" s="150"/>
      <c r="D391" s="151" t="s">
        <v>193</v>
      </c>
      <c r="E391" s="152" t="s">
        <v>1</v>
      </c>
      <c r="F391" s="153" t="s">
        <v>3768</v>
      </c>
      <c r="H391" s="154">
        <v>23.32</v>
      </c>
      <c r="I391" s="155"/>
      <c r="L391" s="150"/>
      <c r="M391" s="156"/>
      <c r="T391" s="157"/>
      <c r="AT391" s="152" t="s">
        <v>193</v>
      </c>
      <c r="AU391" s="152" t="s">
        <v>92</v>
      </c>
      <c r="AV391" s="12" t="s">
        <v>92</v>
      </c>
      <c r="AW391" s="12" t="s">
        <v>32</v>
      </c>
      <c r="AX391" s="12" t="s">
        <v>76</v>
      </c>
      <c r="AY391" s="152" t="s">
        <v>185</v>
      </c>
    </row>
    <row r="392" spans="2:65" s="12" customFormat="1">
      <c r="B392" s="150"/>
      <c r="D392" s="151" t="s">
        <v>193</v>
      </c>
      <c r="E392" s="152" t="s">
        <v>1</v>
      </c>
      <c r="F392" s="153" t="s">
        <v>3769</v>
      </c>
      <c r="H392" s="154">
        <v>21.67</v>
      </c>
      <c r="I392" s="155"/>
      <c r="L392" s="150"/>
      <c r="M392" s="156"/>
      <c r="T392" s="157"/>
      <c r="AT392" s="152" t="s">
        <v>193</v>
      </c>
      <c r="AU392" s="152" t="s">
        <v>92</v>
      </c>
      <c r="AV392" s="12" t="s">
        <v>92</v>
      </c>
      <c r="AW392" s="12" t="s">
        <v>32</v>
      </c>
      <c r="AX392" s="12" t="s">
        <v>76</v>
      </c>
      <c r="AY392" s="152" t="s">
        <v>185</v>
      </c>
    </row>
    <row r="393" spans="2:65" s="12" customFormat="1">
      <c r="B393" s="150"/>
      <c r="D393" s="151" t="s">
        <v>193</v>
      </c>
      <c r="E393" s="152" t="s">
        <v>1</v>
      </c>
      <c r="F393" s="153" t="s">
        <v>3770</v>
      </c>
      <c r="H393" s="154">
        <v>20.79</v>
      </c>
      <c r="I393" s="155"/>
      <c r="L393" s="150"/>
      <c r="M393" s="156"/>
      <c r="T393" s="157"/>
      <c r="AT393" s="152" t="s">
        <v>193</v>
      </c>
      <c r="AU393" s="152" t="s">
        <v>92</v>
      </c>
      <c r="AV393" s="12" t="s">
        <v>92</v>
      </c>
      <c r="AW393" s="12" t="s">
        <v>32</v>
      </c>
      <c r="AX393" s="12" t="s">
        <v>76</v>
      </c>
      <c r="AY393" s="152" t="s">
        <v>185</v>
      </c>
    </row>
    <row r="394" spans="2:65" s="15" customFormat="1">
      <c r="B394" s="181"/>
      <c r="D394" s="151" t="s">
        <v>193</v>
      </c>
      <c r="E394" s="182" t="s">
        <v>1</v>
      </c>
      <c r="F394" s="183" t="s">
        <v>281</v>
      </c>
      <c r="H394" s="184">
        <v>77.44</v>
      </c>
      <c r="I394" s="185"/>
      <c r="L394" s="181"/>
      <c r="M394" s="186"/>
      <c r="T394" s="187"/>
      <c r="AT394" s="182" t="s">
        <v>193</v>
      </c>
      <c r="AU394" s="182" t="s">
        <v>92</v>
      </c>
      <c r="AV394" s="15" t="s">
        <v>111</v>
      </c>
      <c r="AW394" s="15" t="s">
        <v>32</v>
      </c>
      <c r="AX394" s="15" t="s">
        <v>76</v>
      </c>
      <c r="AY394" s="182" t="s">
        <v>185</v>
      </c>
    </row>
    <row r="395" spans="2:65" s="13" customFormat="1" ht="22.5">
      <c r="B395" s="168"/>
      <c r="D395" s="151" t="s">
        <v>193</v>
      </c>
      <c r="E395" s="169" t="s">
        <v>1</v>
      </c>
      <c r="F395" s="170" t="s">
        <v>3849</v>
      </c>
      <c r="H395" s="169" t="s">
        <v>1</v>
      </c>
      <c r="I395" s="171"/>
      <c r="L395" s="168"/>
      <c r="M395" s="172"/>
      <c r="T395" s="173"/>
      <c r="AT395" s="169" t="s">
        <v>193</v>
      </c>
      <c r="AU395" s="169" t="s">
        <v>92</v>
      </c>
      <c r="AV395" s="13" t="s">
        <v>84</v>
      </c>
      <c r="AW395" s="13" t="s">
        <v>32</v>
      </c>
      <c r="AX395" s="13" t="s">
        <v>76</v>
      </c>
      <c r="AY395" s="169" t="s">
        <v>185</v>
      </c>
    </row>
    <row r="396" spans="2:65" s="12" customFormat="1">
      <c r="B396" s="150"/>
      <c r="D396" s="151" t="s">
        <v>193</v>
      </c>
      <c r="E396" s="152" t="s">
        <v>1</v>
      </c>
      <c r="F396" s="153" t="s">
        <v>3704</v>
      </c>
      <c r="H396" s="154">
        <v>15.541</v>
      </c>
      <c r="I396" s="155"/>
      <c r="L396" s="150"/>
      <c r="M396" s="156"/>
      <c r="T396" s="157"/>
      <c r="AT396" s="152" t="s">
        <v>193</v>
      </c>
      <c r="AU396" s="152" t="s">
        <v>92</v>
      </c>
      <c r="AV396" s="12" t="s">
        <v>92</v>
      </c>
      <c r="AW396" s="12" t="s">
        <v>32</v>
      </c>
      <c r="AX396" s="12" t="s">
        <v>76</v>
      </c>
      <c r="AY396" s="152" t="s">
        <v>185</v>
      </c>
    </row>
    <row r="397" spans="2:65" s="12" customFormat="1">
      <c r="B397" s="150"/>
      <c r="D397" s="151" t="s">
        <v>193</v>
      </c>
      <c r="E397" s="152" t="s">
        <v>1</v>
      </c>
      <c r="F397" s="153" t="s">
        <v>3705</v>
      </c>
      <c r="H397" s="154">
        <v>28.6</v>
      </c>
      <c r="I397" s="155"/>
      <c r="L397" s="150"/>
      <c r="M397" s="156"/>
      <c r="T397" s="157"/>
      <c r="AT397" s="152" t="s">
        <v>193</v>
      </c>
      <c r="AU397" s="152" t="s">
        <v>92</v>
      </c>
      <c r="AV397" s="12" t="s">
        <v>92</v>
      </c>
      <c r="AW397" s="12" t="s">
        <v>32</v>
      </c>
      <c r="AX397" s="12" t="s">
        <v>76</v>
      </c>
      <c r="AY397" s="152" t="s">
        <v>185</v>
      </c>
    </row>
    <row r="398" spans="2:65" s="12" customFormat="1">
      <c r="B398" s="150"/>
      <c r="D398" s="151" t="s">
        <v>193</v>
      </c>
      <c r="E398" s="152" t="s">
        <v>1</v>
      </c>
      <c r="F398" s="153" t="s">
        <v>3706</v>
      </c>
      <c r="H398" s="154">
        <v>32.89</v>
      </c>
      <c r="I398" s="155"/>
      <c r="L398" s="150"/>
      <c r="M398" s="156"/>
      <c r="T398" s="157"/>
      <c r="AT398" s="152" t="s">
        <v>193</v>
      </c>
      <c r="AU398" s="152" t="s">
        <v>92</v>
      </c>
      <c r="AV398" s="12" t="s">
        <v>92</v>
      </c>
      <c r="AW398" s="12" t="s">
        <v>32</v>
      </c>
      <c r="AX398" s="12" t="s">
        <v>76</v>
      </c>
      <c r="AY398" s="152" t="s">
        <v>185</v>
      </c>
    </row>
    <row r="399" spans="2:65" s="12" customFormat="1">
      <c r="B399" s="150"/>
      <c r="D399" s="151" t="s">
        <v>193</v>
      </c>
      <c r="E399" s="152" t="s">
        <v>1</v>
      </c>
      <c r="F399" s="153" t="s">
        <v>3707</v>
      </c>
      <c r="H399" s="154">
        <v>19.219000000000001</v>
      </c>
      <c r="I399" s="155"/>
      <c r="L399" s="150"/>
      <c r="M399" s="156"/>
      <c r="T399" s="157"/>
      <c r="AT399" s="152" t="s">
        <v>193</v>
      </c>
      <c r="AU399" s="152" t="s">
        <v>92</v>
      </c>
      <c r="AV399" s="12" t="s">
        <v>92</v>
      </c>
      <c r="AW399" s="12" t="s">
        <v>32</v>
      </c>
      <c r="AX399" s="12" t="s">
        <v>76</v>
      </c>
      <c r="AY399" s="152" t="s">
        <v>185</v>
      </c>
    </row>
    <row r="400" spans="2:65" s="12" customFormat="1">
      <c r="B400" s="150"/>
      <c r="D400" s="151" t="s">
        <v>193</v>
      </c>
      <c r="E400" s="152" t="s">
        <v>1</v>
      </c>
      <c r="F400" s="153" t="s">
        <v>3708</v>
      </c>
      <c r="H400" s="154">
        <v>36.064999999999998</v>
      </c>
      <c r="I400" s="155"/>
      <c r="L400" s="150"/>
      <c r="M400" s="156"/>
      <c r="T400" s="157"/>
      <c r="AT400" s="152" t="s">
        <v>193</v>
      </c>
      <c r="AU400" s="152" t="s">
        <v>92</v>
      </c>
      <c r="AV400" s="12" t="s">
        <v>92</v>
      </c>
      <c r="AW400" s="12" t="s">
        <v>32</v>
      </c>
      <c r="AX400" s="12" t="s">
        <v>76</v>
      </c>
      <c r="AY400" s="152" t="s">
        <v>185</v>
      </c>
    </row>
    <row r="401" spans="2:65" s="15" customFormat="1">
      <c r="B401" s="181"/>
      <c r="D401" s="151" t="s">
        <v>193</v>
      </c>
      <c r="E401" s="182" t="s">
        <v>1</v>
      </c>
      <c r="F401" s="183" t="s">
        <v>281</v>
      </c>
      <c r="H401" s="184">
        <v>132.315</v>
      </c>
      <c r="I401" s="185"/>
      <c r="L401" s="181"/>
      <c r="M401" s="186"/>
      <c r="T401" s="187"/>
      <c r="AT401" s="182" t="s">
        <v>193</v>
      </c>
      <c r="AU401" s="182" t="s">
        <v>92</v>
      </c>
      <c r="AV401" s="15" t="s">
        <v>111</v>
      </c>
      <c r="AW401" s="15" t="s">
        <v>32</v>
      </c>
      <c r="AX401" s="15" t="s">
        <v>76</v>
      </c>
      <c r="AY401" s="182" t="s">
        <v>185</v>
      </c>
    </row>
    <row r="402" spans="2:65" s="13" customFormat="1" ht="22.5">
      <c r="B402" s="168"/>
      <c r="D402" s="151" t="s">
        <v>193</v>
      </c>
      <c r="E402" s="169" t="s">
        <v>1</v>
      </c>
      <c r="F402" s="170" t="s">
        <v>3850</v>
      </c>
      <c r="H402" s="169" t="s">
        <v>1</v>
      </c>
      <c r="I402" s="171"/>
      <c r="L402" s="168"/>
      <c r="M402" s="172"/>
      <c r="T402" s="173"/>
      <c r="AT402" s="169" t="s">
        <v>193</v>
      </c>
      <c r="AU402" s="169" t="s">
        <v>92</v>
      </c>
      <c r="AV402" s="13" t="s">
        <v>84</v>
      </c>
      <c r="AW402" s="13" t="s">
        <v>32</v>
      </c>
      <c r="AX402" s="13" t="s">
        <v>76</v>
      </c>
      <c r="AY402" s="169" t="s">
        <v>185</v>
      </c>
    </row>
    <row r="403" spans="2:65" s="12" customFormat="1">
      <c r="B403" s="150"/>
      <c r="D403" s="151" t="s">
        <v>193</v>
      </c>
      <c r="E403" s="152" t="s">
        <v>1</v>
      </c>
      <c r="F403" s="153" t="s">
        <v>3739</v>
      </c>
      <c r="H403" s="154">
        <v>12.907</v>
      </c>
      <c r="I403" s="155"/>
      <c r="L403" s="150"/>
      <c r="M403" s="156"/>
      <c r="T403" s="157"/>
      <c r="AT403" s="152" t="s">
        <v>193</v>
      </c>
      <c r="AU403" s="152" t="s">
        <v>92</v>
      </c>
      <c r="AV403" s="12" t="s">
        <v>92</v>
      </c>
      <c r="AW403" s="12" t="s">
        <v>32</v>
      </c>
      <c r="AX403" s="12" t="s">
        <v>76</v>
      </c>
      <c r="AY403" s="152" t="s">
        <v>185</v>
      </c>
    </row>
    <row r="404" spans="2:65" s="12" customFormat="1">
      <c r="B404" s="150"/>
      <c r="D404" s="151" t="s">
        <v>193</v>
      </c>
      <c r="E404" s="152" t="s">
        <v>1</v>
      </c>
      <c r="F404" s="153" t="s">
        <v>3711</v>
      </c>
      <c r="H404" s="154">
        <v>4.5570000000000004</v>
      </c>
      <c r="I404" s="155"/>
      <c r="L404" s="150"/>
      <c r="M404" s="156"/>
      <c r="T404" s="157"/>
      <c r="AT404" s="152" t="s">
        <v>193</v>
      </c>
      <c r="AU404" s="152" t="s">
        <v>92</v>
      </c>
      <c r="AV404" s="12" t="s">
        <v>92</v>
      </c>
      <c r="AW404" s="12" t="s">
        <v>32</v>
      </c>
      <c r="AX404" s="12" t="s">
        <v>76</v>
      </c>
      <c r="AY404" s="152" t="s">
        <v>185</v>
      </c>
    </row>
    <row r="405" spans="2:65" s="12" customFormat="1">
      <c r="B405" s="150"/>
      <c r="D405" s="151" t="s">
        <v>193</v>
      </c>
      <c r="E405" s="152" t="s">
        <v>1</v>
      </c>
      <c r="F405" s="153" t="s">
        <v>3712</v>
      </c>
      <c r="H405" s="154">
        <v>3.2770000000000001</v>
      </c>
      <c r="I405" s="155"/>
      <c r="L405" s="150"/>
      <c r="M405" s="156"/>
      <c r="T405" s="157"/>
      <c r="AT405" s="152" t="s">
        <v>193</v>
      </c>
      <c r="AU405" s="152" t="s">
        <v>92</v>
      </c>
      <c r="AV405" s="12" t="s">
        <v>92</v>
      </c>
      <c r="AW405" s="12" t="s">
        <v>32</v>
      </c>
      <c r="AX405" s="12" t="s">
        <v>76</v>
      </c>
      <c r="AY405" s="152" t="s">
        <v>185</v>
      </c>
    </row>
    <row r="406" spans="2:65" s="12" customFormat="1">
      <c r="B406" s="150"/>
      <c r="D406" s="151" t="s">
        <v>193</v>
      </c>
      <c r="E406" s="152" t="s">
        <v>1</v>
      </c>
      <c r="F406" s="153" t="s">
        <v>3713</v>
      </c>
      <c r="H406" s="154">
        <v>6.5540000000000003</v>
      </c>
      <c r="I406" s="155"/>
      <c r="L406" s="150"/>
      <c r="M406" s="156"/>
      <c r="T406" s="157"/>
      <c r="AT406" s="152" t="s">
        <v>193</v>
      </c>
      <c r="AU406" s="152" t="s">
        <v>92</v>
      </c>
      <c r="AV406" s="12" t="s">
        <v>92</v>
      </c>
      <c r="AW406" s="12" t="s">
        <v>32</v>
      </c>
      <c r="AX406" s="12" t="s">
        <v>76</v>
      </c>
      <c r="AY406" s="152" t="s">
        <v>185</v>
      </c>
    </row>
    <row r="407" spans="2:65" s="12" customFormat="1">
      <c r="B407" s="150"/>
      <c r="D407" s="151" t="s">
        <v>193</v>
      </c>
      <c r="E407" s="152" t="s">
        <v>1</v>
      </c>
      <c r="F407" s="153" t="s">
        <v>3714</v>
      </c>
      <c r="H407" s="154">
        <v>3.2770000000000001</v>
      </c>
      <c r="I407" s="155"/>
      <c r="L407" s="150"/>
      <c r="M407" s="156"/>
      <c r="T407" s="157"/>
      <c r="AT407" s="152" t="s">
        <v>193</v>
      </c>
      <c r="AU407" s="152" t="s">
        <v>92</v>
      </c>
      <c r="AV407" s="12" t="s">
        <v>92</v>
      </c>
      <c r="AW407" s="12" t="s">
        <v>32</v>
      </c>
      <c r="AX407" s="12" t="s">
        <v>76</v>
      </c>
      <c r="AY407" s="152" t="s">
        <v>185</v>
      </c>
    </row>
    <row r="408" spans="2:65" s="15" customFormat="1">
      <c r="B408" s="181"/>
      <c r="D408" s="151" t="s">
        <v>193</v>
      </c>
      <c r="E408" s="182" t="s">
        <v>1</v>
      </c>
      <c r="F408" s="183" t="s">
        <v>281</v>
      </c>
      <c r="H408" s="184">
        <v>30.571999999999999</v>
      </c>
      <c r="I408" s="185"/>
      <c r="L408" s="181"/>
      <c r="M408" s="186"/>
      <c r="T408" s="187"/>
      <c r="AT408" s="182" t="s">
        <v>193</v>
      </c>
      <c r="AU408" s="182" t="s">
        <v>92</v>
      </c>
      <c r="AV408" s="15" t="s">
        <v>111</v>
      </c>
      <c r="AW408" s="15" t="s">
        <v>32</v>
      </c>
      <c r="AX408" s="15" t="s">
        <v>76</v>
      </c>
      <c r="AY408" s="182" t="s">
        <v>185</v>
      </c>
    </row>
    <row r="409" spans="2:65" s="14" customFormat="1">
      <c r="B409" s="174"/>
      <c r="D409" s="151" t="s">
        <v>193</v>
      </c>
      <c r="E409" s="175" t="s">
        <v>1</v>
      </c>
      <c r="F409" s="176" t="s">
        <v>265</v>
      </c>
      <c r="H409" s="177">
        <v>240.327</v>
      </c>
      <c r="I409" s="178"/>
      <c r="L409" s="174"/>
      <c r="M409" s="179"/>
      <c r="T409" s="180"/>
      <c r="AT409" s="175" t="s">
        <v>193</v>
      </c>
      <c r="AU409" s="175" t="s">
        <v>92</v>
      </c>
      <c r="AV409" s="14" t="s">
        <v>191</v>
      </c>
      <c r="AW409" s="14" t="s">
        <v>32</v>
      </c>
      <c r="AX409" s="14" t="s">
        <v>84</v>
      </c>
      <c r="AY409" s="175" t="s">
        <v>185</v>
      </c>
    </row>
    <row r="410" spans="2:65" s="11" customFormat="1" ht="25.9" customHeight="1">
      <c r="B410" s="124"/>
      <c r="D410" s="125" t="s">
        <v>75</v>
      </c>
      <c r="E410" s="126" t="s">
        <v>3851</v>
      </c>
      <c r="F410" s="126" t="s">
        <v>128</v>
      </c>
      <c r="I410" s="127"/>
      <c r="J410" s="128">
        <f>BK410</f>
        <v>0</v>
      </c>
      <c r="L410" s="124"/>
      <c r="M410" s="129"/>
      <c r="P410" s="130">
        <f>P411</f>
        <v>0</v>
      </c>
      <c r="R410" s="130">
        <f>R411</f>
        <v>0</v>
      </c>
      <c r="T410" s="131">
        <f>T411</f>
        <v>0</v>
      </c>
      <c r="AR410" s="125" t="s">
        <v>206</v>
      </c>
      <c r="AT410" s="132" t="s">
        <v>75</v>
      </c>
      <c r="AU410" s="132" t="s">
        <v>76</v>
      </c>
      <c r="AY410" s="125" t="s">
        <v>185</v>
      </c>
      <c r="BK410" s="133">
        <f>BK411</f>
        <v>0</v>
      </c>
    </row>
    <row r="411" spans="2:65" s="11" customFormat="1" ht="22.9" customHeight="1">
      <c r="B411" s="124"/>
      <c r="D411" s="125" t="s">
        <v>75</v>
      </c>
      <c r="E411" s="134" t="s">
        <v>3852</v>
      </c>
      <c r="F411" s="134" t="s">
        <v>3853</v>
      </c>
      <c r="I411" s="127"/>
      <c r="J411" s="135">
        <f>BK411</f>
        <v>0</v>
      </c>
      <c r="L411" s="124"/>
      <c r="M411" s="129"/>
      <c r="P411" s="130">
        <f>P412</f>
        <v>0</v>
      </c>
      <c r="R411" s="130">
        <f>R412</f>
        <v>0</v>
      </c>
      <c r="T411" s="131">
        <f>T412</f>
        <v>0</v>
      </c>
      <c r="AR411" s="125" t="s">
        <v>206</v>
      </c>
      <c r="AT411" s="132" t="s">
        <v>75</v>
      </c>
      <c r="AU411" s="132" t="s">
        <v>84</v>
      </c>
      <c r="AY411" s="125" t="s">
        <v>185</v>
      </c>
      <c r="BK411" s="133">
        <f>BK412</f>
        <v>0</v>
      </c>
    </row>
    <row r="412" spans="2:65" s="1" customFormat="1" ht="16.5" customHeight="1">
      <c r="B412" s="136"/>
      <c r="C412" s="137" t="s">
        <v>387</v>
      </c>
      <c r="D412" s="137" t="s">
        <v>187</v>
      </c>
      <c r="E412" s="138" t="s">
        <v>3854</v>
      </c>
      <c r="F412" s="139" t="s">
        <v>3853</v>
      </c>
      <c r="G412" s="140" t="s">
        <v>1715</v>
      </c>
      <c r="H412" s="188"/>
      <c r="I412" s="142"/>
      <c r="J412" s="143">
        <f>ROUND(I412*H412,2)</f>
        <v>0</v>
      </c>
      <c r="K412" s="139" t="s">
        <v>198</v>
      </c>
      <c r="L412" s="32"/>
      <c r="M412" s="189" t="s">
        <v>1</v>
      </c>
      <c r="N412" s="190" t="s">
        <v>42</v>
      </c>
      <c r="O412" s="191"/>
      <c r="P412" s="192">
        <f>O412*H412</f>
        <v>0</v>
      </c>
      <c r="Q412" s="192">
        <v>0</v>
      </c>
      <c r="R412" s="192">
        <f>Q412*H412</f>
        <v>0</v>
      </c>
      <c r="S412" s="192">
        <v>0</v>
      </c>
      <c r="T412" s="193">
        <f>S412*H412</f>
        <v>0</v>
      </c>
      <c r="AR412" s="148" t="s">
        <v>3855</v>
      </c>
      <c r="AT412" s="148" t="s">
        <v>187</v>
      </c>
      <c r="AU412" s="148" t="s">
        <v>92</v>
      </c>
      <c r="AY412" s="17" t="s">
        <v>185</v>
      </c>
      <c r="BE412" s="149">
        <f>IF(N412="základní",J412,0)</f>
        <v>0</v>
      </c>
      <c r="BF412" s="149">
        <f>IF(N412="snížená",J412,0)</f>
        <v>0</v>
      </c>
      <c r="BG412" s="149">
        <f>IF(N412="zákl. přenesená",J412,0)</f>
        <v>0</v>
      </c>
      <c r="BH412" s="149">
        <f>IF(N412="sníž. přenesená",J412,0)</f>
        <v>0</v>
      </c>
      <c r="BI412" s="149">
        <f>IF(N412="nulová",J412,0)</f>
        <v>0</v>
      </c>
      <c r="BJ412" s="17" t="s">
        <v>92</v>
      </c>
      <c r="BK412" s="149">
        <f>ROUND(I412*H412,2)</f>
        <v>0</v>
      </c>
      <c r="BL412" s="17" t="s">
        <v>3855</v>
      </c>
      <c r="BM412" s="148" t="s">
        <v>3856</v>
      </c>
    </row>
    <row r="413" spans="2:65" s="1" customFormat="1" ht="6.95" customHeight="1">
      <c r="B413" s="44"/>
      <c r="C413" s="45"/>
      <c r="D413" s="45"/>
      <c r="E413" s="45"/>
      <c r="F413" s="45"/>
      <c r="G413" s="45"/>
      <c r="H413" s="45"/>
      <c r="I413" s="45"/>
      <c r="J413" s="45"/>
      <c r="K413" s="45"/>
      <c r="L413" s="32"/>
    </row>
  </sheetData>
  <autoFilter ref="C129:K412" xr:uid="{00000000-0009-0000-0000-000002000000}"/>
  <mergeCells count="12">
    <mergeCell ref="E122:H122"/>
    <mergeCell ref="L2:V2"/>
    <mergeCell ref="E85:H85"/>
    <mergeCell ref="E87:H87"/>
    <mergeCell ref="E89:H89"/>
    <mergeCell ref="E118:H118"/>
    <mergeCell ref="E120:H120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509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96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" customHeight="1">
      <c r="B8" s="20"/>
      <c r="D8" s="27" t="s">
        <v>131</v>
      </c>
      <c r="L8" s="20"/>
    </row>
    <row r="9" spans="2:46" s="1" customFormat="1" ht="16.5" customHeight="1">
      <c r="B9" s="32"/>
      <c r="E9" s="245" t="s">
        <v>3662</v>
      </c>
      <c r="F9" s="244"/>
      <c r="G9" s="244"/>
      <c r="H9" s="244"/>
      <c r="L9" s="32"/>
    </row>
    <row r="10" spans="2:46" s="1" customFormat="1" ht="12" customHeight="1">
      <c r="B10" s="32"/>
      <c r="D10" s="27" t="s">
        <v>3663</v>
      </c>
      <c r="L10" s="32"/>
    </row>
    <row r="11" spans="2:46" s="1" customFormat="1" ht="16.5" customHeight="1">
      <c r="B11" s="32"/>
      <c r="E11" s="241" t="s">
        <v>3857</v>
      </c>
      <c r="F11" s="244"/>
      <c r="G11" s="244"/>
      <c r="H11" s="244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18</v>
      </c>
      <c r="F13" s="25" t="s">
        <v>1</v>
      </c>
      <c r="I13" s="27" t="s">
        <v>19</v>
      </c>
      <c r="J13" s="25" t="s">
        <v>1</v>
      </c>
      <c r="L13" s="32"/>
    </row>
    <row r="14" spans="2:46" s="1" customFormat="1" ht="12" customHeight="1">
      <c r="B14" s="32"/>
      <c r="D14" s="27" t="s">
        <v>20</v>
      </c>
      <c r="F14" s="25" t="s">
        <v>3665</v>
      </c>
      <c r="I14" s="27" t="s">
        <v>22</v>
      </c>
      <c r="J14" s="52" t="str">
        <f>'Rekapitulace stavby'!AN8</f>
        <v>3. 11. 2025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24</v>
      </c>
      <c r="I16" s="27" t="s">
        <v>25</v>
      </c>
      <c r="J16" s="25" t="s">
        <v>1</v>
      </c>
      <c r="L16" s="32"/>
    </row>
    <row r="17" spans="2:12" s="1" customFormat="1" ht="18" customHeight="1">
      <c r="B17" s="32"/>
      <c r="E17" s="25" t="s">
        <v>26</v>
      </c>
      <c r="I17" s="27" t="s">
        <v>27</v>
      </c>
      <c r="J17" s="25" t="s">
        <v>1</v>
      </c>
      <c r="L17" s="32"/>
    </row>
    <row r="18" spans="2:12" s="1" customFormat="1" ht="6.95" customHeight="1">
      <c r="B18" s="32"/>
      <c r="L18" s="32"/>
    </row>
    <row r="19" spans="2:12" s="1" customFormat="1" ht="12" customHeight="1">
      <c r="B19" s="32"/>
      <c r="D19" s="27" t="s">
        <v>28</v>
      </c>
      <c r="I19" s="27" t="s">
        <v>25</v>
      </c>
      <c r="J19" s="28" t="str">
        <f>'Rekapitulace stavby'!AN13</f>
        <v>Vyplň údaj</v>
      </c>
      <c r="L19" s="32"/>
    </row>
    <row r="20" spans="2:12" s="1" customFormat="1" ht="18" customHeight="1">
      <c r="B20" s="32"/>
      <c r="E20" s="247" t="str">
        <f>'Rekapitulace stavby'!E14</f>
        <v>Vyplň údaj</v>
      </c>
      <c r="F20" s="233"/>
      <c r="G20" s="233"/>
      <c r="H20" s="233"/>
      <c r="I20" s="27" t="s">
        <v>27</v>
      </c>
      <c r="J20" s="28" t="str">
        <f>'Rekapitulace stavby'!AN14</f>
        <v>Vyplň údaj</v>
      </c>
      <c r="L20" s="32"/>
    </row>
    <row r="21" spans="2:12" s="1" customFormat="1" ht="6.95" customHeight="1">
      <c r="B21" s="32"/>
      <c r="L21" s="32"/>
    </row>
    <row r="22" spans="2:12" s="1" customFormat="1" ht="12" customHeight="1">
      <c r="B22" s="32"/>
      <c r="D22" s="27" t="s">
        <v>30</v>
      </c>
      <c r="I22" s="27" t="s">
        <v>25</v>
      </c>
      <c r="J22" s="25" t="s">
        <v>1</v>
      </c>
      <c r="L22" s="32"/>
    </row>
    <row r="23" spans="2:12" s="1" customFormat="1" ht="18" customHeight="1">
      <c r="B23" s="32"/>
      <c r="E23" s="25" t="s">
        <v>26</v>
      </c>
      <c r="I23" s="27" t="s">
        <v>27</v>
      </c>
      <c r="J23" s="25" t="s">
        <v>1</v>
      </c>
      <c r="L23" s="32"/>
    </row>
    <row r="24" spans="2:12" s="1" customFormat="1" ht="6.95" customHeight="1">
      <c r="B24" s="32"/>
      <c r="L24" s="32"/>
    </row>
    <row r="25" spans="2:12" s="1" customFormat="1" ht="12" customHeight="1">
      <c r="B25" s="32"/>
      <c r="D25" s="27" t="s">
        <v>33</v>
      </c>
      <c r="I25" s="27" t="s">
        <v>25</v>
      </c>
      <c r="J25" s="25" t="s">
        <v>1</v>
      </c>
      <c r="L25" s="32"/>
    </row>
    <row r="26" spans="2:12" s="1" customFormat="1" ht="18" customHeight="1">
      <c r="B26" s="32"/>
      <c r="E26" s="25" t="s">
        <v>26</v>
      </c>
      <c r="I26" s="27" t="s">
        <v>27</v>
      </c>
      <c r="J26" s="25" t="s">
        <v>1</v>
      </c>
      <c r="L26" s="32"/>
    </row>
    <row r="27" spans="2:12" s="1" customFormat="1" ht="6.95" customHeight="1">
      <c r="B27" s="32"/>
      <c r="L27" s="32"/>
    </row>
    <row r="28" spans="2:12" s="1" customFormat="1" ht="12" customHeight="1">
      <c r="B28" s="32"/>
      <c r="D28" s="27" t="s">
        <v>35</v>
      </c>
      <c r="L28" s="32"/>
    </row>
    <row r="29" spans="2:12" s="7" customFormat="1" ht="71.25" customHeight="1">
      <c r="B29" s="93"/>
      <c r="E29" s="237" t="s">
        <v>3666</v>
      </c>
      <c r="F29" s="237"/>
      <c r="G29" s="237"/>
      <c r="H29" s="237"/>
      <c r="L29" s="93"/>
    </row>
    <row r="30" spans="2:12" s="1" customFormat="1" ht="6.95" customHeight="1">
      <c r="B30" s="32"/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25.35" customHeight="1">
      <c r="B32" s="32"/>
      <c r="D32" s="94" t="s">
        <v>36</v>
      </c>
      <c r="J32" s="65">
        <f>ROUND(J129, 2)</f>
        <v>0</v>
      </c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14.45" customHeight="1">
      <c r="B34" s="32"/>
      <c r="F34" s="35" t="s">
        <v>38</v>
      </c>
      <c r="I34" s="35" t="s">
        <v>37</v>
      </c>
      <c r="J34" s="35" t="s">
        <v>39</v>
      </c>
      <c r="L34" s="32"/>
    </row>
    <row r="35" spans="2:12" s="1" customFormat="1" ht="14.45" customHeight="1">
      <c r="B35" s="32"/>
      <c r="D35" s="95" t="s">
        <v>40</v>
      </c>
      <c r="E35" s="27" t="s">
        <v>41</v>
      </c>
      <c r="F35" s="85">
        <f>ROUND((SUM(BE129:BE508)),  2)</f>
        <v>0</v>
      </c>
      <c r="I35" s="96">
        <v>0.21</v>
      </c>
      <c r="J35" s="85">
        <f>ROUND(((SUM(BE129:BE508))*I35),  2)</f>
        <v>0</v>
      </c>
      <c r="L35" s="32"/>
    </row>
    <row r="36" spans="2:12" s="1" customFormat="1" ht="14.45" customHeight="1">
      <c r="B36" s="32"/>
      <c r="E36" s="27" t="s">
        <v>42</v>
      </c>
      <c r="F36" s="85">
        <f>ROUND((SUM(BF129:BF508)),  2)</f>
        <v>0</v>
      </c>
      <c r="I36" s="96">
        <v>0.12</v>
      </c>
      <c r="J36" s="85">
        <f>ROUND(((SUM(BF129:BF508))*I36),  2)</f>
        <v>0</v>
      </c>
      <c r="L36" s="32"/>
    </row>
    <row r="37" spans="2:12" s="1" customFormat="1" ht="14.45" hidden="1" customHeight="1">
      <c r="B37" s="32"/>
      <c r="E37" s="27" t="s">
        <v>43</v>
      </c>
      <c r="F37" s="85">
        <f>ROUND((SUM(BG129:BG508)),  2)</f>
        <v>0</v>
      </c>
      <c r="I37" s="96">
        <v>0.21</v>
      </c>
      <c r="J37" s="85">
        <f>0</f>
        <v>0</v>
      </c>
      <c r="L37" s="32"/>
    </row>
    <row r="38" spans="2:12" s="1" customFormat="1" ht="14.45" hidden="1" customHeight="1">
      <c r="B38" s="32"/>
      <c r="E38" s="27" t="s">
        <v>44</v>
      </c>
      <c r="F38" s="85">
        <f>ROUND((SUM(BH129:BH508)),  2)</f>
        <v>0</v>
      </c>
      <c r="I38" s="96">
        <v>0.12</v>
      </c>
      <c r="J38" s="85">
        <f>0</f>
        <v>0</v>
      </c>
      <c r="L38" s="32"/>
    </row>
    <row r="39" spans="2:12" s="1" customFormat="1" ht="14.45" hidden="1" customHeight="1">
      <c r="B39" s="32"/>
      <c r="E39" s="27" t="s">
        <v>45</v>
      </c>
      <c r="F39" s="85">
        <f>ROUND((SUM(BI129:BI508)),  2)</f>
        <v>0</v>
      </c>
      <c r="I39" s="96">
        <v>0</v>
      </c>
      <c r="J39" s="85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7"/>
      <c r="D41" s="98" t="s">
        <v>46</v>
      </c>
      <c r="E41" s="56"/>
      <c r="F41" s="56"/>
      <c r="G41" s="99" t="s">
        <v>47</v>
      </c>
      <c r="H41" s="100" t="s">
        <v>48</v>
      </c>
      <c r="I41" s="56"/>
      <c r="J41" s="101">
        <f>SUM(J32:J39)</f>
        <v>0</v>
      </c>
      <c r="K41" s="102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s="1" customFormat="1" ht="16.5" customHeight="1">
      <c r="B87" s="32"/>
      <c r="E87" s="245" t="s">
        <v>3662</v>
      </c>
      <c r="F87" s="244"/>
      <c r="G87" s="244"/>
      <c r="H87" s="244"/>
      <c r="L87" s="32"/>
    </row>
    <row r="88" spans="2:12" s="1" customFormat="1" ht="12" customHeight="1">
      <c r="B88" s="32"/>
      <c r="C88" s="27" t="s">
        <v>3663</v>
      </c>
      <c r="L88" s="32"/>
    </row>
    <row r="89" spans="2:12" s="1" customFormat="1" ht="16.5" customHeight="1">
      <c r="B89" s="32"/>
      <c r="E89" s="241" t="str">
        <f>E11</f>
        <v>002 - Sanace vlhkosti a salinity - 1.NP</v>
      </c>
      <c r="F89" s="244"/>
      <c r="G89" s="244"/>
      <c r="H89" s="244"/>
      <c r="L89" s="32"/>
    </row>
    <row r="90" spans="2:12" s="1" customFormat="1" ht="6.95" customHeight="1">
      <c r="B90" s="32"/>
      <c r="L90" s="32"/>
    </row>
    <row r="91" spans="2:12" s="1" customFormat="1" ht="12" customHeight="1">
      <c r="B91" s="32"/>
      <c r="C91" s="27" t="s">
        <v>20</v>
      </c>
      <c r="F91" s="25" t="str">
        <f>F14</f>
        <v xml:space="preserve">250 65 Líbeznice </v>
      </c>
      <c r="I91" s="27" t="s">
        <v>22</v>
      </c>
      <c r="J91" s="52" t="str">
        <f>IF(J14="","",J14)</f>
        <v>3. 11. 2025</v>
      </c>
      <c r="L91" s="32"/>
    </row>
    <row r="92" spans="2:12" s="1" customFormat="1" ht="6.95" customHeight="1">
      <c r="B92" s="32"/>
      <c r="L92" s="32"/>
    </row>
    <row r="93" spans="2:12" s="1" customFormat="1" ht="15.2" customHeight="1">
      <c r="B93" s="32"/>
      <c r="C93" s="27" t="s">
        <v>24</v>
      </c>
      <c r="F93" s="25" t="str">
        <f>E17</f>
        <v xml:space="preserve"> </v>
      </c>
      <c r="I93" s="27" t="s">
        <v>30</v>
      </c>
      <c r="J93" s="30" t="str">
        <f>E23</f>
        <v xml:space="preserve"> </v>
      </c>
      <c r="L93" s="32"/>
    </row>
    <row r="94" spans="2:12" s="1" customFormat="1" ht="15.2" customHeight="1">
      <c r="B94" s="32"/>
      <c r="C94" s="27" t="s">
        <v>28</v>
      </c>
      <c r="F94" s="25" t="str">
        <f>IF(E20="","",E20)</f>
        <v>Vyplň údaj</v>
      </c>
      <c r="I94" s="27" t="s">
        <v>33</v>
      </c>
      <c r="J94" s="30" t="str">
        <f>E26</f>
        <v xml:space="preserve"> 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05" t="s">
        <v>134</v>
      </c>
      <c r="D96" s="97"/>
      <c r="E96" s="97"/>
      <c r="F96" s="97"/>
      <c r="G96" s="97"/>
      <c r="H96" s="97"/>
      <c r="I96" s="97"/>
      <c r="J96" s="106" t="s">
        <v>135</v>
      </c>
      <c r="K96" s="97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07" t="s">
        <v>136</v>
      </c>
      <c r="J98" s="65">
        <f>J129</f>
        <v>0</v>
      </c>
      <c r="L98" s="32"/>
      <c r="AU98" s="17" t="s">
        <v>137</v>
      </c>
    </row>
    <row r="99" spans="2:47" s="8" customFormat="1" ht="24.95" customHeight="1">
      <c r="B99" s="108"/>
      <c r="D99" s="109" t="s">
        <v>3858</v>
      </c>
      <c r="E99" s="110"/>
      <c r="F99" s="110"/>
      <c r="G99" s="110"/>
      <c r="H99" s="110"/>
      <c r="I99" s="110"/>
      <c r="J99" s="111">
        <f>J130</f>
        <v>0</v>
      </c>
      <c r="L99" s="108"/>
    </row>
    <row r="100" spans="2:47" s="8" customFormat="1" ht="24.95" customHeight="1">
      <c r="B100" s="108"/>
      <c r="D100" s="109" t="s">
        <v>3859</v>
      </c>
      <c r="E100" s="110"/>
      <c r="F100" s="110"/>
      <c r="G100" s="110"/>
      <c r="H100" s="110"/>
      <c r="I100" s="110"/>
      <c r="J100" s="111">
        <f>J156</f>
        <v>0</v>
      </c>
      <c r="L100" s="108"/>
    </row>
    <row r="101" spans="2:47" s="8" customFormat="1" ht="24.95" customHeight="1">
      <c r="B101" s="108"/>
      <c r="D101" s="109" t="s">
        <v>3860</v>
      </c>
      <c r="E101" s="110"/>
      <c r="F101" s="110"/>
      <c r="G101" s="110"/>
      <c r="H101" s="110"/>
      <c r="I101" s="110"/>
      <c r="J101" s="111">
        <f>J290</f>
        <v>0</v>
      </c>
      <c r="L101" s="108"/>
    </row>
    <row r="102" spans="2:47" s="8" customFormat="1" ht="24.95" customHeight="1">
      <c r="B102" s="108"/>
      <c r="D102" s="109" t="s">
        <v>3861</v>
      </c>
      <c r="E102" s="110"/>
      <c r="F102" s="110"/>
      <c r="G102" s="110"/>
      <c r="H102" s="110"/>
      <c r="I102" s="110"/>
      <c r="J102" s="111">
        <f>J348</f>
        <v>0</v>
      </c>
      <c r="L102" s="108"/>
    </row>
    <row r="103" spans="2:47" s="8" customFormat="1" ht="24.95" customHeight="1">
      <c r="B103" s="108"/>
      <c r="D103" s="109" t="s">
        <v>3862</v>
      </c>
      <c r="E103" s="110"/>
      <c r="F103" s="110"/>
      <c r="G103" s="110"/>
      <c r="H103" s="110"/>
      <c r="I103" s="110"/>
      <c r="J103" s="111">
        <f>J359</f>
        <v>0</v>
      </c>
      <c r="L103" s="108"/>
    </row>
    <row r="104" spans="2:47" s="8" customFormat="1" ht="24.95" customHeight="1">
      <c r="B104" s="108"/>
      <c r="D104" s="109" t="s">
        <v>3863</v>
      </c>
      <c r="E104" s="110"/>
      <c r="F104" s="110"/>
      <c r="G104" s="110"/>
      <c r="H104" s="110"/>
      <c r="I104" s="110"/>
      <c r="J104" s="111">
        <f>J361</f>
        <v>0</v>
      </c>
      <c r="L104" s="108"/>
    </row>
    <row r="105" spans="2:47" s="8" customFormat="1" ht="24.95" customHeight="1">
      <c r="B105" s="108"/>
      <c r="D105" s="109" t="s">
        <v>3864</v>
      </c>
      <c r="E105" s="110"/>
      <c r="F105" s="110"/>
      <c r="G105" s="110"/>
      <c r="H105" s="110"/>
      <c r="I105" s="110"/>
      <c r="J105" s="111">
        <f>J480</f>
        <v>0</v>
      </c>
      <c r="L105" s="108"/>
    </row>
    <row r="106" spans="2:47" s="8" customFormat="1" ht="24.95" customHeight="1">
      <c r="B106" s="108"/>
      <c r="D106" s="109" t="s">
        <v>3865</v>
      </c>
      <c r="E106" s="110"/>
      <c r="F106" s="110"/>
      <c r="G106" s="110"/>
      <c r="H106" s="110"/>
      <c r="I106" s="110"/>
      <c r="J106" s="111">
        <f>J491</f>
        <v>0</v>
      </c>
      <c r="L106" s="108"/>
    </row>
    <row r="107" spans="2:47" s="8" customFormat="1" ht="24.95" customHeight="1">
      <c r="B107" s="108"/>
      <c r="D107" s="109" t="s">
        <v>3866</v>
      </c>
      <c r="E107" s="110"/>
      <c r="F107" s="110"/>
      <c r="G107" s="110"/>
      <c r="H107" s="110"/>
      <c r="I107" s="110"/>
      <c r="J107" s="111">
        <f>J507</f>
        <v>0</v>
      </c>
      <c r="L107" s="108"/>
    </row>
    <row r="108" spans="2:47" s="1" customFormat="1" ht="21.75" customHeight="1">
      <c r="B108" s="32"/>
      <c r="L108" s="32"/>
    </row>
    <row r="109" spans="2:47" s="1" customFormat="1" ht="6.95" customHeight="1"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32"/>
    </row>
    <row r="113" spans="2:20" s="1" customFormat="1" ht="6.95" customHeight="1">
      <c r="B113" s="46"/>
      <c r="C113" s="47"/>
      <c r="D113" s="47"/>
      <c r="E113" s="47"/>
      <c r="F113" s="47"/>
      <c r="G113" s="47"/>
      <c r="H113" s="47"/>
      <c r="I113" s="47"/>
      <c r="J113" s="47"/>
      <c r="K113" s="47"/>
      <c r="L113" s="32"/>
    </row>
    <row r="114" spans="2:20" s="1" customFormat="1" ht="24.95" customHeight="1">
      <c r="B114" s="32"/>
      <c r="C114" s="21" t="s">
        <v>170</v>
      </c>
      <c r="L114" s="32"/>
    </row>
    <row r="115" spans="2:20" s="1" customFormat="1" ht="6.95" customHeight="1">
      <c r="B115" s="32"/>
      <c r="L115" s="32"/>
    </row>
    <row r="116" spans="2:20" s="1" customFormat="1" ht="12" customHeight="1">
      <c r="B116" s="32"/>
      <c r="C116" s="27" t="s">
        <v>16</v>
      </c>
      <c r="L116" s="32"/>
    </row>
    <row r="117" spans="2:20" s="1" customFormat="1" ht="16.5" customHeight="1">
      <c r="B117" s="32"/>
      <c r="E117" s="245" t="str">
        <f>E7</f>
        <v>Bytový dům Líbeznice, Martinova 142</v>
      </c>
      <c r="F117" s="246"/>
      <c r="G117" s="246"/>
      <c r="H117" s="246"/>
      <c r="L117" s="32"/>
    </row>
    <row r="118" spans="2:20" ht="12" customHeight="1">
      <c r="B118" s="20"/>
      <c r="C118" s="27" t="s">
        <v>131</v>
      </c>
      <c r="L118" s="20"/>
    </row>
    <row r="119" spans="2:20" s="1" customFormat="1" ht="16.5" customHeight="1">
      <c r="B119" s="32"/>
      <c r="E119" s="245" t="s">
        <v>3662</v>
      </c>
      <c r="F119" s="244"/>
      <c r="G119" s="244"/>
      <c r="H119" s="244"/>
      <c r="L119" s="32"/>
    </row>
    <row r="120" spans="2:20" s="1" customFormat="1" ht="12" customHeight="1">
      <c r="B120" s="32"/>
      <c r="C120" s="27" t="s">
        <v>3663</v>
      </c>
      <c r="L120" s="32"/>
    </row>
    <row r="121" spans="2:20" s="1" customFormat="1" ht="16.5" customHeight="1">
      <c r="B121" s="32"/>
      <c r="E121" s="241" t="str">
        <f>E11</f>
        <v>002 - Sanace vlhkosti a salinity - 1.NP</v>
      </c>
      <c r="F121" s="244"/>
      <c r="G121" s="244"/>
      <c r="H121" s="244"/>
      <c r="L121" s="32"/>
    </row>
    <row r="122" spans="2:20" s="1" customFormat="1" ht="6.95" customHeight="1">
      <c r="B122" s="32"/>
      <c r="L122" s="32"/>
    </row>
    <row r="123" spans="2:20" s="1" customFormat="1" ht="12" customHeight="1">
      <c r="B123" s="32"/>
      <c r="C123" s="27" t="s">
        <v>20</v>
      </c>
      <c r="F123" s="25" t="str">
        <f>F14</f>
        <v xml:space="preserve">250 65 Líbeznice </v>
      </c>
      <c r="I123" s="27" t="s">
        <v>22</v>
      </c>
      <c r="J123" s="52" t="str">
        <f>IF(J14="","",J14)</f>
        <v>3. 11. 2025</v>
      </c>
      <c r="L123" s="32"/>
    </row>
    <row r="124" spans="2:20" s="1" customFormat="1" ht="6.95" customHeight="1">
      <c r="B124" s="32"/>
      <c r="L124" s="32"/>
    </row>
    <row r="125" spans="2:20" s="1" customFormat="1" ht="15.2" customHeight="1">
      <c r="B125" s="32"/>
      <c r="C125" s="27" t="s">
        <v>24</v>
      </c>
      <c r="F125" s="25" t="str">
        <f>E17</f>
        <v xml:space="preserve"> </v>
      </c>
      <c r="I125" s="27" t="s">
        <v>30</v>
      </c>
      <c r="J125" s="30" t="str">
        <f>E23</f>
        <v xml:space="preserve"> </v>
      </c>
      <c r="L125" s="32"/>
    </row>
    <row r="126" spans="2:20" s="1" customFormat="1" ht="15.2" customHeight="1">
      <c r="B126" s="32"/>
      <c r="C126" s="27" t="s">
        <v>28</v>
      </c>
      <c r="F126" s="25" t="str">
        <f>IF(E20="","",E20)</f>
        <v>Vyplň údaj</v>
      </c>
      <c r="I126" s="27" t="s">
        <v>33</v>
      </c>
      <c r="J126" s="30" t="str">
        <f>E26</f>
        <v xml:space="preserve"> </v>
      </c>
      <c r="L126" s="32"/>
    </row>
    <row r="127" spans="2:20" s="1" customFormat="1" ht="10.35" customHeight="1">
      <c r="B127" s="32"/>
      <c r="L127" s="32"/>
    </row>
    <row r="128" spans="2:20" s="10" customFormat="1" ht="29.25" customHeight="1">
      <c r="B128" s="116"/>
      <c r="C128" s="117" t="s">
        <v>171</v>
      </c>
      <c r="D128" s="118" t="s">
        <v>61</v>
      </c>
      <c r="E128" s="118" t="s">
        <v>57</v>
      </c>
      <c r="F128" s="118" t="s">
        <v>58</v>
      </c>
      <c r="G128" s="118" t="s">
        <v>172</v>
      </c>
      <c r="H128" s="118" t="s">
        <v>173</v>
      </c>
      <c r="I128" s="118" t="s">
        <v>174</v>
      </c>
      <c r="J128" s="118" t="s">
        <v>135</v>
      </c>
      <c r="K128" s="119" t="s">
        <v>175</v>
      </c>
      <c r="L128" s="116"/>
      <c r="M128" s="58" t="s">
        <v>1</v>
      </c>
      <c r="N128" s="59" t="s">
        <v>40</v>
      </c>
      <c r="O128" s="59" t="s">
        <v>176</v>
      </c>
      <c r="P128" s="59" t="s">
        <v>177</v>
      </c>
      <c r="Q128" s="59" t="s">
        <v>178</v>
      </c>
      <c r="R128" s="59" t="s">
        <v>179</v>
      </c>
      <c r="S128" s="59" t="s">
        <v>180</v>
      </c>
      <c r="T128" s="60" t="s">
        <v>181</v>
      </c>
    </row>
    <row r="129" spans="2:65" s="1" customFormat="1" ht="22.9" customHeight="1">
      <c r="B129" s="32"/>
      <c r="C129" s="63" t="s">
        <v>182</v>
      </c>
      <c r="J129" s="120">
        <f>BK129</f>
        <v>0</v>
      </c>
      <c r="L129" s="32"/>
      <c r="M129" s="61"/>
      <c r="N129" s="53"/>
      <c r="O129" s="53"/>
      <c r="P129" s="121">
        <f>P130+P156+P290+P348+P359+P361+P480+P491+P507</f>
        <v>0</v>
      </c>
      <c r="Q129" s="53"/>
      <c r="R129" s="121">
        <f>R130+R156+R290+R348+R359+R361+R480+R491+R507</f>
        <v>34.737277300000002</v>
      </c>
      <c r="S129" s="53"/>
      <c r="T129" s="122">
        <f>T130+T156+T290+T348+T359+T361+T480+T491+T507</f>
        <v>2.4299519999999998E-2</v>
      </c>
      <c r="AT129" s="17" t="s">
        <v>75</v>
      </c>
      <c r="AU129" s="17" t="s">
        <v>137</v>
      </c>
      <c r="BK129" s="123">
        <f>BK130+BK156+BK290+BK348+BK359+BK361+BK480+BK491+BK507</f>
        <v>0</v>
      </c>
    </row>
    <row r="130" spans="2:65" s="11" customFormat="1" ht="25.9" customHeight="1">
      <c r="B130" s="124"/>
      <c r="D130" s="125" t="s">
        <v>75</v>
      </c>
      <c r="E130" s="126" t="s">
        <v>111</v>
      </c>
      <c r="F130" s="126" t="s">
        <v>299</v>
      </c>
      <c r="I130" s="127"/>
      <c r="J130" s="128">
        <f>BK130</f>
        <v>0</v>
      </c>
      <c r="L130" s="124"/>
      <c r="M130" s="129"/>
      <c r="P130" s="130">
        <f>SUM(P131:P155)</f>
        <v>0</v>
      </c>
      <c r="R130" s="130">
        <f>SUM(R131:R155)</f>
        <v>0.32522783999999999</v>
      </c>
      <c r="T130" s="131">
        <f>SUM(T131:T155)</f>
        <v>2.4299519999999998E-2</v>
      </c>
      <c r="AR130" s="125" t="s">
        <v>84</v>
      </c>
      <c r="AT130" s="132" t="s">
        <v>75</v>
      </c>
      <c r="AU130" s="132" t="s">
        <v>76</v>
      </c>
      <c r="AY130" s="125" t="s">
        <v>185</v>
      </c>
      <c r="BK130" s="133">
        <f>SUM(BK131:BK155)</f>
        <v>0</v>
      </c>
    </row>
    <row r="131" spans="2:65" s="1" customFormat="1" ht="37.9" customHeight="1">
      <c r="B131" s="136"/>
      <c r="C131" s="137" t="s">
        <v>84</v>
      </c>
      <c r="D131" s="137" t="s">
        <v>187</v>
      </c>
      <c r="E131" s="138" t="s">
        <v>3867</v>
      </c>
      <c r="F131" s="139" t="s">
        <v>3868</v>
      </c>
      <c r="G131" s="140" t="s">
        <v>546</v>
      </c>
      <c r="H131" s="141">
        <v>7.14</v>
      </c>
      <c r="I131" s="142"/>
      <c r="J131" s="143">
        <f>ROUND(I131*H131,2)</f>
        <v>0</v>
      </c>
      <c r="K131" s="139" t="s">
        <v>198</v>
      </c>
      <c r="L131" s="32"/>
      <c r="M131" s="144" t="s">
        <v>1</v>
      </c>
      <c r="N131" s="145" t="s">
        <v>42</v>
      </c>
      <c r="P131" s="146">
        <f>O131*H131</f>
        <v>0</v>
      </c>
      <c r="Q131" s="146">
        <v>6.9999999999999999E-4</v>
      </c>
      <c r="R131" s="146">
        <f>Q131*H131</f>
        <v>4.9979999999999998E-3</v>
      </c>
      <c r="S131" s="146">
        <v>5.0000000000000002E-5</v>
      </c>
      <c r="T131" s="147">
        <f>S131*H131</f>
        <v>3.57E-4</v>
      </c>
      <c r="AR131" s="148" t="s">
        <v>191</v>
      </c>
      <c r="AT131" s="148" t="s">
        <v>187</v>
      </c>
      <c r="AU131" s="148" t="s">
        <v>84</v>
      </c>
      <c r="AY131" s="17" t="s">
        <v>185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7" t="s">
        <v>92</v>
      </c>
      <c r="BK131" s="149">
        <f>ROUND(I131*H131,2)</f>
        <v>0</v>
      </c>
      <c r="BL131" s="17" t="s">
        <v>191</v>
      </c>
      <c r="BM131" s="148" t="s">
        <v>3869</v>
      </c>
    </row>
    <row r="132" spans="2:65" s="13" customFormat="1" ht="22.5">
      <c r="B132" s="168"/>
      <c r="D132" s="151" t="s">
        <v>193</v>
      </c>
      <c r="E132" s="169" t="s">
        <v>1</v>
      </c>
      <c r="F132" s="170" t="s">
        <v>3870</v>
      </c>
      <c r="H132" s="169" t="s">
        <v>1</v>
      </c>
      <c r="I132" s="171"/>
      <c r="L132" s="168"/>
      <c r="M132" s="172"/>
      <c r="T132" s="173"/>
      <c r="AT132" s="169" t="s">
        <v>193</v>
      </c>
      <c r="AU132" s="169" t="s">
        <v>84</v>
      </c>
      <c r="AV132" s="13" t="s">
        <v>84</v>
      </c>
      <c r="AW132" s="13" t="s">
        <v>32</v>
      </c>
      <c r="AX132" s="13" t="s">
        <v>76</v>
      </c>
      <c r="AY132" s="169" t="s">
        <v>185</v>
      </c>
    </row>
    <row r="133" spans="2:65" s="13" customFormat="1">
      <c r="B133" s="168"/>
      <c r="D133" s="151" t="s">
        <v>193</v>
      </c>
      <c r="E133" s="169" t="s">
        <v>1</v>
      </c>
      <c r="F133" s="170" t="s">
        <v>3871</v>
      </c>
      <c r="H133" s="169" t="s">
        <v>1</v>
      </c>
      <c r="I133" s="171"/>
      <c r="L133" s="168"/>
      <c r="M133" s="172"/>
      <c r="T133" s="173"/>
      <c r="AT133" s="169" t="s">
        <v>193</v>
      </c>
      <c r="AU133" s="169" t="s">
        <v>84</v>
      </c>
      <c r="AV133" s="13" t="s">
        <v>84</v>
      </c>
      <c r="AW133" s="13" t="s">
        <v>32</v>
      </c>
      <c r="AX133" s="13" t="s">
        <v>76</v>
      </c>
      <c r="AY133" s="169" t="s">
        <v>185</v>
      </c>
    </row>
    <row r="134" spans="2:65" s="12" customFormat="1">
      <c r="B134" s="150"/>
      <c r="D134" s="151" t="s">
        <v>193</v>
      </c>
      <c r="E134" s="152" t="s">
        <v>1</v>
      </c>
      <c r="F134" s="153" t="s">
        <v>3872</v>
      </c>
      <c r="H134" s="154">
        <v>7.14</v>
      </c>
      <c r="I134" s="155"/>
      <c r="L134" s="150"/>
      <c r="M134" s="156"/>
      <c r="T134" s="157"/>
      <c r="AT134" s="152" t="s">
        <v>193</v>
      </c>
      <c r="AU134" s="152" t="s">
        <v>84</v>
      </c>
      <c r="AV134" s="12" t="s">
        <v>92</v>
      </c>
      <c r="AW134" s="12" t="s">
        <v>32</v>
      </c>
      <c r="AX134" s="12" t="s">
        <v>76</v>
      </c>
      <c r="AY134" s="152" t="s">
        <v>185</v>
      </c>
    </row>
    <row r="135" spans="2:65" s="14" customFormat="1">
      <c r="B135" s="174"/>
      <c r="D135" s="151" t="s">
        <v>193</v>
      </c>
      <c r="E135" s="175" t="s">
        <v>1</v>
      </c>
      <c r="F135" s="176" t="s">
        <v>265</v>
      </c>
      <c r="H135" s="177">
        <v>7.14</v>
      </c>
      <c r="I135" s="178"/>
      <c r="L135" s="174"/>
      <c r="M135" s="179"/>
      <c r="T135" s="180"/>
      <c r="AT135" s="175" t="s">
        <v>193</v>
      </c>
      <c r="AU135" s="175" t="s">
        <v>84</v>
      </c>
      <c r="AV135" s="14" t="s">
        <v>191</v>
      </c>
      <c r="AW135" s="14" t="s">
        <v>32</v>
      </c>
      <c r="AX135" s="14" t="s">
        <v>84</v>
      </c>
      <c r="AY135" s="175" t="s">
        <v>185</v>
      </c>
    </row>
    <row r="136" spans="2:65" s="1" customFormat="1" ht="37.9" customHeight="1">
      <c r="B136" s="136"/>
      <c r="C136" s="137" t="s">
        <v>92</v>
      </c>
      <c r="D136" s="137" t="s">
        <v>187</v>
      </c>
      <c r="E136" s="138" t="s">
        <v>3873</v>
      </c>
      <c r="F136" s="139" t="s">
        <v>3874</v>
      </c>
      <c r="G136" s="140" t="s">
        <v>546</v>
      </c>
      <c r="H136" s="141">
        <v>99.805999999999997</v>
      </c>
      <c r="I136" s="142"/>
      <c r="J136" s="143">
        <f>ROUND(I136*H136,2)</f>
        <v>0</v>
      </c>
      <c r="K136" s="139" t="s">
        <v>198</v>
      </c>
      <c r="L136" s="32"/>
      <c r="M136" s="144" t="s">
        <v>1</v>
      </c>
      <c r="N136" s="145" t="s">
        <v>42</v>
      </c>
      <c r="P136" s="146">
        <f>O136*H136</f>
        <v>0</v>
      </c>
      <c r="Q136" s="146">
        <v>1.5900000000000001E-3</v>
      </c>
      <c r="R136" s="146">
        <f>Q136*H136</f>
        <v>0.15869153999999999</v>
      </c>
      <c r="S136" s="146">
        <v>1.2E-4</v>
      </c>
      <c r="T136" s="147">
        <f>S136*H136</f>
        <v>1.197672E-2</v>
      </c>
      <c r="AR136" s="148" t="s">
        <v>191</v>
      </c>
      <c r="AT136" s="148" t="s">
        <v>187</v>
      </c>
      <c r="AU136" s="148" t="s">
        <v>84</v>
      </c>
      <c r="AY136" s="17" t="s">
        <v>185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7" t="s">
        <v>92</v>
      </c>
      <c r="BK136" s="149">
        <f>ROUND(I136*H136,2)</f>
        <v>0</v>
      </c>
      <c r="BL136" s="17" t="s">
        <v>191</v>
      </c>
      <c r="BM136" s="148" t="s">
        <v>3875</v>
      </c>
    </row>
    <row r="137" spans="2:65" s="13" customFormat="1" ht="22.5">
      <c r="B137" s="168"/>
      <c r="D137" s="151" t="s">
        <v>193</v>
      </c>
      <c r="E137" s="169" t="s">
        <v>1</v>
      </c>
      <c r="F137" s="170" t="s">
        <v>3870</v>
      </c>
      <c r="H137" s="169" t="s">
        <v>1</v>
      </c>
      <c r="I137" s="171"/>
      <c r="L137" s="168"/>
      <c r="M137" s="172"/>
      <c r="T137" s="173"/>
      <c r="AT137" s="169" t="s">
        <v>193</v>
      </c>
      <c r="AU137" s="169" t="s">
        <v>84</v>
      </c>
      <c r="AV137" s="13" t="s">
        <v>84</v>
      </c>
      <c r="AW137" s="13" t="s">
        <v>32</v>
      </c>
      <c r="AX137" s="13" t="s">
        <v>76</v>
      </c>
      <c r="AY137" s="169" t="s">
        <v>185</v>
      </c>
    </row>
    <row r="138" spans="2:65" s="13" customFormat="1">
      <c r="B138" s="168"/>
      <c r="D138" s="151" t="s">
        <v>193</v>
      </c>
      <c r="E138" s="169" t="s">
        <v>1</v>
      </c>
      <c r="F138" s="170" t="s">
        <v>3871</v>
      </c>
      <c r="H138" s="169" t="s">
        <v>1</v>
      </c>
      <c r="I138" s="171"/>
      <c r="L138" s="168"/>
      <c r="M138" s="172"/>
      <c r="T138" s="173"/>
      <c r="AT138" s="169" t="s">
        <v>193</v>
      </c>
      <c r="AU138" s="169" t="s">
        <v>84</v>
      </c>
      <c r="AV138" s="13" t="s">
        <v>84</v>
      </c>
      <c r="AW138" s="13" t="s">
        <v>32</v>
      </c>
      <c r="AX138" s="13" t="s">
        <v>76</v>
      </c>
      <c r="AY138" s="169" t="s">
        <v>185</v>
      </c>
    </row>
    <row r="139" spans="2:65" s="12" customFormat="1">
      <c r="B139" s="150"/>
      <c r="D139" s="151" t="s">
        <v>193</v>
      </c>
      <c r="E139" s="152" t="s">
        <v>1</v>
      </c>
      <c r="F139" s="153" t="s">
        <v>3876</v>
      </c>
      <c r="H139" s="154">
        <v>5.944</v>
      </c>
      <c r="I139" s="155"/>
      <c r="L139" s="150"/>
      <c r="M139" s="156"/>
      <c r="T139" s="157"/>
      <c r="AT139" s="152" t="s">
        <v>193</v>
      </c>
      <c r="AU139" s="152" t="s">
        <v>84</v>
      </c>
      <c r="AV139" s="12" t="s">
        <v>92</v>
      </c>
      <c r="AW139" s="12" t="s">
        <v>32</v>
      </c>
      <c r="AX139" s="12" t="s">
        <v>76</v>
      </c>
      <c r="AY139" s="152" t="s">
        <v>185</v>
      </c>
    </row>
    <row r="140" spans="2:65" s="12" customFormat="1">
      <c r="B140" s="150"/>
      <c r="D140" s="151" t="s">
        <v>193</v>
      </c>
      <c r="E140" s="152" t="s">
        <v>1</v>
      </c>
      <c r="F140" s="153" t="s">
        <v>3877</v>
      </c>
      <c r="H140" s="154">
        <v>7.3460000000000001</v>
      </c>
      <c r="I140" s="155"/>
      <c r="L140" s="150"/>
      <c r="M140" s="156"/>
      <c r="T140" s="157"/>
      <c r="AT140" s="152" t="s">
        <v>193</v>
      </c>
      <c r="AU140" s="152" t="s">
        <v>84</v>
      </c>
      <c r="AV140" s="12" t="s">
        <v>92</v>
      </c>
      <c r="AW140" s="12" t="s">
        <v>32</v>
      </c>
      <c r="AX140" s="12" t="s">
        <v>76</v>
      </c>
      <c r="AY140" s="152" t="s">
        <v>185</v>
      </c>
    </row>
    <row r="141" spans="2:65" s="12" customFormat="1">
      <c r="B141" s="150"/>
      <c r="D141" s="151" t="s">
        <v>193</v>
      </c>
      <c r="E141" s="152" t="s">
        <v>1</v>
      </c>
      <c r="F141" s="153" t="s">
        <v>3878</v>
      </c>
      <c r="H141" s="154">
        <v>12.295999999999999</v>
      </c>
      <c r="I141" s="155"/>
      <c r="L141" s="150"/>
      <c r="M141" s="156"/>
      <c r="T141" s="157"/>
      <c r="AT141" s="152" t="s">
        <v>193</v>
      </c>
      <c r="AU141" s="152" t="s">
        <v>84</v>
      </c>
      <c r="AV141" s="12" t="s">
        <v>92</v>
      </c>
      <c r="AW141" s="12" t="s">
        <v>32</v>
      </c>
      <c r="AX141" s="12" t="s">
        <v>76</v>
      </c>
      <c r="AY141" s="152" t="s">
        <v>185</v>
      </c>
    </row>
    <row r="142" spans="2:65" s="12" customFormat="1" ht="22.5">
      <c r="B142" s="150"/>
      <c r="D142" s="151" t="s">
        <v>193</v>
      </c>
      <c r="E142" s="152" t="s">
        <v>1</v>
      </c>
      <c r="F142" s="153" t="s">
        <v>3879</v>
      </c>
      <c r="H142" s="154">
        <v>38.027999999999999</v>
      </c>
      <c r="I142" s="155"/>
      <c r="L142" s="150"/>
      <c r="M142" s="156"/>
      <c r="T142" s="157"/>
      <c r="AT142" s="152" t="s">
        <v>193</v>
      </c>
      <c r="AU142" s="152" t="s">
        <v>84</v>
      </c>
      <c r="AV142" s="12" t="s">
        <v>92</v>
      </c>
      <c r="AW142" s="12" t="s">
        <v>32</v>
      </c>
      <c r="AX142" s="12" t="s">
        <v>76</v>
      </c>
      <c r="AY142" s="152" t="s">
        <v>185</v>
      </c>
    </row>
    <row r="143" spans="2:65" s="12" customFormat="1">
      <c r="B143" s="150"/>
      <c r="D143" s="151" t="s">
        <v>193</v>
      </c>
      <c r="E143" s="152" t="s">
        <v>1</v>
      </c>
      <c r="F143" s="153" t="s">
        <v>3880</v>
      </c>
      <c r="H143" s="154">
        <v>25.38</v>
      </c>
      <c r="I143" s="155"/>
      <c r="L143" s="150"/>
      <c r="M143" s="156"/>
      <c r="T143" s="157"/>
      <c r="AT143" s="152" t="s">
        <v>193</v>
      </c>
      <c r="AU143" s="152" t="s">
        <v>84</v>
      </c>
      <c r="AV143" s="12" t="s">
        <v>92</v>
      </c>
      <c r="AW143" s="12" t="s">
        <v>32</v>
      </c>
      <c r="AX143" s="12" t="s">
        <v>76</v>
      </c>
      <c r="AY143" s="152" t="s">
        <v>185</v>
      </c>
    </row>
    <row r="144" spans="2:65" s="12" customFormat="1">
      <c r="B144" s="150"/>
      <c r="D144" s="151" t="s">
        <v>193</v>
      </c>
      <c r="E144" s="152" t="s">
        <v>1</v>
      </c>
      <c r="F144" s="153" t="s">
        <v>3881</v>
      </c>
      <c r="H144" s="154">
        <v>10.811999999999999</v>
      </c>
      <c r="I144" s="155"/>
      <c r="L144" s="150"/>
      <c r="M144" s="156"/>
      <c r="T144" s="157"/>
      <c r="AT144" s="152" t="s">
        <v>193</v>
      </c>
      <c r="AU144" s="152" t="s">
        <v>84</v>
      </c>
      <c r="AV144" s="12" t="s">
        <v>92</v>
      </c>
      <c r="AW144" s="12" t="s">
        <v>32</v>
      </c>
      <c r="AX144" s="12" t="s">
        <v>76</v>
      </c>
      <c r="AY144" s="152" t="s">
        <v>185</v>
      </c>
    </row>
    <row r="145" spans="2:65" s="14" customFormat="1">
      <c r="B145" s="174"/>
      <c r="D145" s="151" t="s">
        <v>193</v>
      </c>
      <c r="E145" s="175" t="s">
        <v>1</v>
      </c>
      <c r="F145" s="176" t="s">
        <v>265</v>
      </c>
      <c r="H145" s="177">
        <v>99.805999999999997</v>
      </c>
      <c r="I145" s="178"/>
      <c r="L145" s="174"/>
      <c r="M145" s="179"/>
      <c r="T145" s="180"/>
      <c r="AT145" s="175" t="s">
        <v>193</v>
      </c>
      <c r="AU145" s="175" t="s">
        <v>84</v>
      </c>
      <c r="AV145" s="14" t="s">
        <v>191</v>
      </c>
      <c r="AW145" s="14" t="s">
        <v>32</v>
      </c>
      <c r="AX145" s="14" t="s">
        <v>84</v>
      </c>
      <c r="AY145" s="175" t="s">
        <v>185</v>
      </c>
    </row>
    <row r="146" spans="2:65" s="1" customFormat="1" ht="37.9" customHeight="1">
      <c r="B146" s="136"/>
      <c r="C146" s="137" t="s">
        <v>111</v>
      </c>
      <c r="D146" s="137" t="s">
        <v>187</v>
      </c>
      <c r="E146" s="138" t="s">
        <v>3677</v>
      </c>
      <c r="F146" s="139" t="s">
        <v>3678</v>
      </c>
      <c r="G146" s="140" t="s">
        <v>546</v>
      </c>
      <c r="H146" s="141">
        <v>85.47</v>
      </c>
      <c r="I146" s="142"/>
      <c r="J146" s="143">
        <f>ROUND(I146*H146,2)</f>
        <v>0</v>
      </c>
      <c r="K146" s="139" t="s">
        <v>198</v>
      </c>
      <c r="L146" s="32"/>
      <c r="M146" s="144" t="s">
        <v>1</v>
      </c>
      <c r="N146" s="145" t="s">
        <v>42</v>
      </c>
      <c r="P146" s="146">
        <f>O146*H146</f>
        <v>0</v>
      </c>
      <c r="Q146" s="146">
        <v>1.89E-3</v>
      </c>
      <c r="R146" s="146">
        <f>Q146*H146</f>
        <v>0.1615383</v>
      </c>
      <c r="S146" s="146">
        <v>1.3999999999999999E-4</v>
      </c>
      <c r="T146" s="147">
        <f>S146*H146</f>
        <v>1.1965799999999999E-2</v>
      </c>
      <c r="AR146" s="148" t="s">
        <v>191</v>
      </c>
      <c r="AT146" s="148" t="s">
        <v>187</v>
      </c>
      <c r="AU146" s="148" t="s">
        <v>84</v>
      </c>
      <c r="AY146" s="17" t="s">
        <v>185</v>
      </c>
      <c r="BE146" s="149">
        <f>IF(N146="základní",J146,0)</f>
        <v>0</v>
      </c>
      <c r="BF146" s="149">
        <f>IF(N146="snížená",J146,0)</f>
        <v>0</v>
      </c>
      <c r="BG146" s="149">
        <f>IF(N146="zákl. přenesená",J146,0)</f>
        <v>0</v>
      </c>
      <c r="BH146" s="149">
        <f>IF(N146="sníž. přenesená",J146,0)</f>
        <v>0</v>
      </c>
      <c r="BI146" s="149">
        <f>IF(N146="nulová",J146,0)</f>
        <v>0</v>
      </c>
      <c r="BJ146" s="17" t="s">
        <v>92</v>
      </c>
      <c r="BK146" s="149">
        <f>ROUND(I146*H146,2)</f>
        <v>0</v>
      </c>
      <c r="BL146" s="17" t="s">
        <v>191</v>
      </c>
      <c r="BM146" s="148" t="s">
        <v>3882</v>
      </c>
    </row>
    <row r="147" spans="2:65" s="13" customFormat="1" ht="22.5">
      <c r="B147" s="168"/>
      <c r="D147" s="151" t="s">
        <v>193</v>
      </c>
      <c r="E147" s="169" t="s">
        <v>1</v>
      </c>
      <c r="F147" s="170" t="s">
        <v>3870</v>
      </c>
      <c r="H147" s="169" t="s">
        <v>1</v>
      </c>
      <c r="I147" s="171"/>
      <c r="L147" s="168"/>
      <c r="M147" s="172"/>
      <c r="T147" s="173"/>
      <c r="AT147" s="169" t="s">
        <v>193</v>
      </c>
      <c r="AU147" s="169" t="s">
        <v>84</v>
      </c>
      <c r="AV147" s="13" t="s">
        <v>84</v>
      </c>
      <c r="AW147" s="13" t="s">
        <v>32</v>
      </c>
      <c r="AX147" s="13" t="s">
        <v>76</v>
      </c>
      <c r="AY147" s="169" t="s">
        <v>185</v>
      </c>
    </row>
    <row r="148" spans="2:65" s="13" customFormat="1">
      <c r="B148" s="168"/>
      <c r="D148" s="151" t="s">
        <v>193</v>
      </c>
      <c r="E148" s="169" t="s">
        <v>1</v>
      </c>
      <c r="F148" s="170" t="s">
        <v>3871</v>
      </c>
      <c r="H148" s="169" t="s">
        <v>1</v>
      </c>
      <c r="I148" s="171"/>
      <c r="L148" s="168"/>
      <c r="M148" s="172"/>
      <c r="T148" s="173"/>
      <c r="AT148" s="169" t="s">
        <v>193</v>
      </c>
      <c r="AU148" s="169" t="s">
        <v>84</v>
      </c>
      <c r="AV148" s="13" t="s">
        <v>84</v>
      </c>
      <c r="AW148" s="13" t="s">
        <v>32</v>
      </c>
      <c r="AX148" s="13" t="s">
        <v>76</v>
      </c>
      <c r="AY148" s="169" t="s">
        <v>185</v>
      </c>
    </row>
    <row r="149" spans="2:65" s="12" customFormat="1">
      <c r="B149" s="150"/>
      <c r="D149" s="151" t="s">
        <v>193</v>
      </c>
      <c r="E149" s="152" t="s">
        <v>1</v>
      </c>
      <c r="F149" s="153" t="s">
        <v>3883</v>
      </c>
      <c r="H149" s="154">
        <v>6.64</v>
      </c>
      <c r="I149" s="155"/>
      <c r="L149" s="150"/>
      <c r="M149" s="156"/>
      <c r="T149" s="157"/>
      <c r="AT149" s="152" t="s">
        <v>193</v>
      </c>
      <c r="AU149" s="152" t="s">
        <v>84</v>
      </c>
      <c r="AV149" s="12" t="s">
        <v>92</v>
      </c>
      <c r="AW149" s="12" t="s">
        <v>32</v>
      </c>
      <c r="AX149" s="12" t="s">
        <v>76</v>
      </c>
      <c r="AY149" s="152" t="s">
        <v>185</v>
      </c>
    </row>
    <row r="150" spans="2:65" s="12" customFormat="1">
      <c r="B150" s="150"/>
      <c r="D150" s="151" t="s">
        <v>193</v>
      </c>
      <c r="E150" s="152" t="s">
        <v>1</v>
      </c>
      <c r="F150" s="153" t="s">
        <v>3884</v>
      </c>
      <c r="H150" s="154">
        <v>16.63</v>
      </c>
      <c r="I150" s="155"/>
      <c r="L150" s="150"/>
      <c r="M150" s="156"/>
      <c r="T150" s="157"/>
      <c r="AT150" s="152" t="s">
        <v>193</v>
      </c>
      <c r="AU150" s="152" t="s">
        <v>84</v>
      </c>
      <c r="AV150" s="12" t="s">
        <v>92</v>
      </c>
      <c r="AW150" s="12" t="s">
        <v>32</v>
      </c>
      <c r="AX150" s="12" t="s">
        <v>76</v>
      </c>
      <c r="AY150" s="152" t="s">
        <v>185</v>
      </c>
    </row>
    <row r="151" spans="2:65" s="12" customFormat="1" ht="22.5">
      <c r="B151" s="150"/>
      <c r="D151" s="151" t="s">
        <v>193</v>
      </c>
      <c r="E151" s="152" t="s">
        <v>1</v>
      </c>
      <c r="F151" s="153" t="s">
        <v>3885</v>
      </c>
      <c r="H151" s="154">
        <v>5.86</v>
      </c>
      <c r="I151" s="155"/>
      <c r="L151" s="150"/>
      <c r="M151" s="156"/>
      <c r="T151" s="157"/>
      <c r="AT151" s="152" t="s">
        <v>193</v>
      </c>
      <c r="AU151" s="152" t="s">
        <v>84</v>
      </c>
      <c r="AV151" s="12" t="s">
        <v>92</v>
      </c>
      <c r="AW151" s="12" t="s">
        <v>32</v>
      </c>
      <c r="AX151" s="12" t="s">
        <v>76</v>
      </c>
      <c r="AY151" s="152" t="s">
        <v>185</v>
      </c>
    </row>
    <row r="152" spans="2:65" s="12" customFormat="1" ht="22.5">
      <c r="B152" s="150"/>
      <c r="D152" s="151" t="s">
        <v>193</v>
      </c>
      <c r="E152" s="152" t="s">
        <v>1</v>
      </c>
      <c r="F152" s="153" t="s">
        <v>3886</v>
      </c>
      <c r="H152" s="154">
        <v>23.88</v>
      </c>
      <c r="I152" s="155"/>
      <c r="L152" s="150"/>
      <c r="M152" s="156"/>
      <c r="T152" s="157"/>
      <c r="AT152" s="152" t="s">
        <v>193</v>
      </c>
      <c r="AU152" s="152" t="s">
        <v>84</v>
      </c>
      <c r="AV152" s="12" t="s">
        <v>92</v>
      </c>
      <c r="AW152" s="12" t="s">
        <v>32</v>
      </c>
      <c r="AX152" s="12" t="s">
        <v>76</v>
      </c>
      <c r="AY152" s="152" t="s">
        <v>185</v>
      </c>
    </row>
    <row r="153" spans="2:65" s="12" customFormat="1">
      <c r="B153" s="150"/>
      <c r="D153" s="151" t="s">
        <v>193</v>
      </c>
      <c r="E153" s="152" t="s">
        <v>1</v>
      </c>
      <c r="F153" s="153" t="s">
        <v>3887</v>
      </c>
      <c r="H153" s="154">
        <v>20.02</v>
      </c>
      <c r="I153" s="155"/>
      <c r="L153" s="150"/>
      <c r="M153" s="156"/>
      <c r="T153" s="157"/>
      <c r="AT153" s="152" t="s">
        <v>193</v>
      </c>
      <c r="AU153" s="152" t="s">
        <v>84</v>
      </c>
      <c r="AV153" s="12" t="s">
        <v>92</v>
      </c>
      <c r="AW153" s="12" t="s">
        <v>32</v>
      </c>
      <c r="AX153" s="12" t="s">
        <v>76</v>
      </c>
      <c r="AY153" s="152" t="s">
        <v>185</v>
      </c>
    </row>
    <row r="154" spans="2:65" s="12" customFormat="1">
      <c r="B154" s="150"/>
      <c r="D154" s="151" t="s">
        <v>193</v>
      </c>
      <c r="E154" s="152" t="s">
        <v>1</v>
      </c>
      <c r="F154" s="153" t="s">
        <v>3888</v>
      </c>
      <c r="H154" s="154">
        <v>12.44</v>
      </c>
      <c r="I154" s="155"/>
      <c r="L154" s="150"/>
      <c r="M154" s="156"/>
      <c r="T154" s="157"/>
      <c r="AT154" s="152" t="s">
        <v>193</v>
      </c>
      <c r="AU154" s="152" t="s">
        <v>84</v>
      </c>
      <c r="AV154" s="12" t="s">
        <v>92</v>
      </c>
      <c r="AW154" s="12" t="s">
        <v>32</v>
      </c>
      <c r="AX154" s="12" t="s">
        <v>76</v>
      </c>
      <c r="AY154" s="152" t="s">
        <v>185</v>
      </c>
    </row>
    <row r="155" spans="2:65" s="14" customFormat="1">
      <c r="B155" s="174"/>
      <c r="D155" s="151" t="s">
        <v>193</v>
      </c>
      <c r="E155" s="175" t="s">
        <v>1</v>
      </c>
      <c r="F155" s="176" t="s">
        <v>265</v>
      </c>
      <c r="H155" s="177">
        <v>85.47</v>
      </c>
      <c r="I155" s="178"/>
      <c r="L155" s="174"/>
      <c r="M155" s="179"/>
      <c r="T155" s="180"/>
      <c r="AT155" s="175" t="s">
        <v>193</v>
      </c>
      <c r="AU155" s="175" t="s">
        <v>84</v>
      </c>
      <c r="AV155" s="14" t="s">
        <v>191</v>
      </c>
      <c r="AW155" s="14" t="s">
        <v>32</v>
      </c>
      <c r="AX155" s="14" t="s">
        <v>84</v>
      </c>
      <c r="AY155" s="175" t="s">
        <v>185</v>
      </c>
    </row>
    <row r="156" spans="2:65" s="11" customFormat="1" ht="25.9" customHeight="1">
      <c r="B156" s="124"/>
      <c r="D156" s="125" t="s">
        <v>75</v>
      </c>
      <c r="E156" s="126" t="s">
        <v>211</v>
      </c>
      <c r="F156" s="126" t="s">
        <v>619</v>
      </c>
      <c r="I156" s="127"/>
      <c r="J156" s="128">
        <f>BK156</f>
        <v>0</v>
      </c>
      <c r="L156" s="124"/>
      <c r="M156" s="129"/>
      <c r="P156" s="130">
        <f>SUM(P157:P289)</f>
        <v>0</v>
      </c>
      <c r="R156" s="130">
        <f>SUM(R157:R289)</f>
        <v>30.31662652</v>
      </c>
      <c r="T156" s="131">
        <f>SUM(T157:T289)</f>
        <v>0</v>
      </c>
      <c r="AR156" s="125" t="s">
        <v>84</v>
      </c>
      <c r="AT156" s="132" t="s">
        <v>75</v>
      </c>
      <c r="AU156" s="132" t="s">
        <v>76</v>
      </c>
      <c r="AY156" s="125" t="s">
        <v>185</v>
      </c>
      <c r="BK156" s="133">
        <f>SUM(BK157:BK289)</f>
        <v>0</v>
      </c>
    </row>
    <row r="157" spans="2:65" s="1" customFormat="1" ht="33" customHeight="1">
      <c r="B157" s="136"/>
      <c r="C157" s="137" t="s">
        <v>191</v>
      </c>
      <c r="D157" s="137" t="s">
        <v>187</v>
      </c>
      <c r="E157" s="138" t="s">
        <v>3700</v>
      </c>
      <c r="F157" s="139" t="s">
        <v>3701</v>
      </c>
      <c r="G157" s="140" t="s">
        <v>190</v>
      </c>
      <c r="H157" s="141">
        <v>271.67899999999997</v>
      </c>
      <c r="I157" s="142"/>
      <c r="J157" s="143">
        <f>ROUND(I157*H157,2)</f>
        <v>0</v>
      </c>
      <c r="K157" s="139" t="s">
        <v>198</v>
      </c>
      <c r="L157" s="32"/>
      <c r="M157" s="144" t="s">
        <v>1</v>
      </c>
      <c r="N157" s="145" t="s">
        <v>42</v>
      </c>
      <c r="P157" s="146">
        <f>O157*H157</f>
        <v>0</v>
      </c>
      <c r="Q157" s="146">
        <v>8.0000000000000002E-3</v>
      </c>
      <c r="R157" s="146">
        <f>Q157*H157</f>
        <v>2.173432</v>
      </c>
      <c r="S157" s="146">
        <v>0</v>
      </c>
      <c r="T157" s="147">
        <f>S157*H157</f>
        <v>0</v>
      </c>
      <c r="AR157" s="148" t="s">
        <v>191</v>
      </c>
      <c r="AT157" s="148" t="s">
        <v>187</v>
      </c>
      <c r="AU157" s="148" t="s">
        <v>84</v>
      </c>
      <c r="AY157" s="17" t="s">
        <v>185</v>
      </c>
      <c r="BE157" s="149">
        <f>IF(N157="základní",J157,0)</f>
        <v>0</v>
      </c>
      <c r="BF157" s="149">
        <f>IF(N157="snížená",J157,0)</f>
        <v>0</v>
      </c>
      <c r="BG157" s="149">
        <f>IF(N157="zákl. přenesená",J157,0)</f>
        <v>0</v>
      </c>
      <c r="BH157" s="149">
        <f>IF(N157="sníž. přenesená",J157,0)</f>
        <v>0</v>
      </c>
      <c r="BI157" s="149">
        <f>IF(N157="nulová",J157,0)</f>
        <v>0</v>
      </c>
      <c r="BJ157" s="17" t="s">
        <v>92</v>
      </c>
      <c r="BK157" s="149">
        <f>ROUND(I157*H157,2)</f>
        <v>0</v>
      </c>
      <c r="BL157" s="17" t="s">
        <v>191</v>
      </c>
      <c r="BM157" s="148" t="s">
        <v>3889</v>
      </c>
    </row>
    <row r="158" spans="2:65" s="13" customFormat="1">
      <c r="B158" s="168"/>
      <c r="D158" s="151" t="s">
        <v>193</v>
      </c>
      <c r="E158" s="169" t="s">
        <v>1</v>
      </c>
      <c r="F158" s="170" t="s">
        <v>3871</v>
      </c>
      <c r="H158" s="169" t="s">
        <v>1</v>
      </c>
      <c r="I158" s="171"/>
      <c r="L158" s="168"/>
      <c r="M158" s="172"/>
      <c r="T158" s="173"/>
      <c r="AT158" s="169" t="s">
        <v>193</v>
      </c>
      <c r="AU158" s="169" t="s">
        <v>84</v>
      </c>
      <c r="AV158" s="13" t="s">
        <v>84</v>
      </c>
      <c r="AW158" s="13" t="s">
        <v>32</v>
      </c>
      <c r="AX158" s="13" t="s">
        <v>76</v>
      </c>
      <c r="AY158" s="169" t="s">
        <v>185</v>
      </c>
    </row>
    <row r="159" spans="2:65" s="13" customFormat="1" ht="33.75">
      <c r="B159" s="168"/>
      <c r="D159" s="151" t="s">
        <v>193</v>
      </c>
      <c r="E159" s="169" t="s">
        <v>1</v>
      </c>
      <c r="F159" s="170" t="s">
        <v>3703</v>
      </c>
      <c r="H159" s="169" t="s">
        <v>1</v>
      </c>
      <c r="I159" s="171"/>
      <c r="L159" s="168"/>
      <c r="M159" s="172"/>
      <c r="T159" s="173"/>
      <c r="AT159" s="169" t="s">
        <v>193</v>
      </c>
      <c r="AU159" s="169" t="s">
        <v>84</v>
      </c>
      <c r="AV159" s="13" t="s">
        <v>84</v>
      </c>
      <c r="AW159" s="13" t="s">
        <v>32</v>
      </c>
      <c r="AX159" s="13" t="s">
        <v>76</v>
      </c>
      <c r="AY159" s="169" t="s">
        <v>185</v>
      </c>
    </row>
    <row r="160" spans="2:65" s="12" customFormat="1">
      <c r="B160" s="150"/>
      <c r="D160" s="151" t="s">
        <v>193</v>
      </c>
      <c r="E160" s="152" t="s">
        <v>1</v>
      </c>
      <c r="F160" s="153" t="s">
        <v>3890</v>
      </c>
      <c r="H160" s="154">
        <v>6.3120000000000003</v>
      </c>
      <c r="I160" s="155"/>
      <c r="L160" s="150"/>
      <c r="M160" s="156"/>
      <c r="T160" s="157"/>
      <c r="AT160" s="152" t="s">
        <v>193</v>
      </c>
      <c r="AU160" s="152" t="s">
        <v>84</v>
      </c>
      <c r="AV160" s="12" t="s">
        <v>92</v>
      </c>
      <c r="AW160" s="12" t="s">
        <v>32</v>
      </c>
      <c r="AX160" s="12" t="s">
        <v>76</v>
      </c>
      <c r="AY160" s="152" t="s">
        <v>185</v>
      </c>
    </row>
    <row r="161" spans="2:51" s="15" customFormat="1">
      <c r="B161" s="181"/>
      <c r="D161" s="151" t="s">
        <v>193</v>
      </c>
      <c r="E161" s="182" t="s">
        <v>1</v>
      </c>
      <c r="F161" s="183" t="s">
        <v>281</v>
      </c>
      <c r="H161" s="184">
        <v>6.3120000000000003</v>
      </c>
      <c r="I161" s="185"/>
      <c r="L161" s="181"/>
      <c r="M161" s="186"/>
      <c r="T161" s="187"/>
      <c r="AT161" s="182" t="s">
        <v>193</v>
      </c>
      <c r="AU161" s="182" t="s">
        <v>84</v>
      </c>
      <c r="AV161" s="15" t="s">
        <v>111</v>
      </c>
      <c r="AW161" s="15" t="s">
        <v>32</v>
      </c>
      <c r="AX161" s="15" t="s">
        <v>76</v>
      </c>
      <c r="AY161" s="182" t="s">
        <v>185</v>
      </c>
    </row>
    <row r="162" spans="2:51" s="13" customFormat="1" ht="33.75">
      <c r="B162" s="168"/>
      <c r="D162" s="151" t="s">
        <v>193</v>
      </c>
      <c r="E162" s="169" t="s">
        <v>1</v>
      </c>
      <c r="F162" s="170" t="s">
        <v>3891</v>
      </c>
      <c r="H162" s="169" t="s">
        <v>1</v>
      </c>
      <c r="I162" s="171"/>
      <c r="L162" s="168"/>
      <c r="M162" s="172"/>
      <c r="T162" s="173"/>
      <c r="AT162" s="169" t="s">
        <v>193</v>
      </c>
      <c r="AU162" s="169" t="s">
        <v>84</v>
      </c>
      <c r="AV162" s="13" t="s">
        <v>84</v>
      </c>
      <c r="AW162" s="13" t="s">
        <v>32</v>
      </c>
      <c r="AX162" s="13" t="s">
        <v>76</v>
      </c>
      <c r="AY162" s="169" t="s">
        <v>185</v>
      </c>
    </row>
    <row r="163" spans="2:51" s="12" customFormat="1">
      <c r="B163" s="150"/>
      <c r="D163" s="151" t="s">
        <v>193</v>
      </c>
      <c r="E163" s="152" t="s">
        <v>1</v>
      </c>
      <c r="F163" s="153" t="s">
        <v>3892</v>
      </c>
      <c r="H163" s="154">
        <v>17.802</v>
      </c>
      <c r="I163" s="155"/>
      <c r="L163" s="150"/>
      <c r="M163" s="156"/>
      <c r="T163" s="157"/>
      <c r="AT163" s="152" t="s">
        <v>193</v>
      </c>
      <c r="AU163" s="152" t="s">
        <v>84</v>
      </c>
      <c r="AV163" s="12" t="s">
        <v>92</v>
      </c>
      <c r="AW163" s="12" t="s">
        <v>32</v>
      </c>
      <c r="AX163" s="12" t="s">
        <v>76</v>
      </c>
      <c r="AY163" s="152" t="s">
        <v>185</v>
      </c>
    </row>
    <row r="164" spans="2:51" s="12" customFormat="1">
      <c r="B164" s="150"/>
      <c r="D164" s="151" t="s">
        <v>193</v>
      </c>
      <c r="E164" s="152" t="s">
        <v>1</v>
      </c>
      <c r="F164" s="153" t="s">
        <v>3893</v>
      </c>
      <c r="H164" s="154">
        <v>13.779</v>
      </c>
      <c r="I164" s="155"/>
      <c r="L164" s="150"/>
      <c r="M164" s="156"/>
      <c r="T164" s="157"/>
      <c r="AT164" s="152" t="s">
        <v>193</v>
      </c>
      <c r="AU164" s="152" t="s">
        <v>84</v>
      </c>
      <c r="AV164" s="12" t="s">
        <v>92</v>
      </c>
      <c r="AW164" s="12" t="s">
        <v>32</v>
      </c>
      <c r="AX164" s="12" t="s">
        <v>76</v>
      </c>
      <c r="AY164" s="152" t="s">
        <v>185</v>
      </c>
    </row>
    <row r="165" spans="2:51" s="12" customFormat="1">
      <c r="B165" s="150"/>
      <c r="D165" s="151" t="s">
        <v>193</v>
      </c>
      <c r="E165" s="152" t="s">
        <v>1</v>
      </c>
      <c r="F165" s="153" t="s">
        <v>3894</v>
      </c>
      <c r="H165" s="154">
        <v>1.35</v>
      </c>
      <c r="I165" s="155"/>
      <c r="L165" s="150"/>
      <c r="M165" s="156"/>
      <c r="T165" s="157"/>
      <c r="AT165" s="152" t="s">
        <v>193</v>
      </c>
      <c r="AU165" s="152" t="s">
        <v>84</v>
      </c>
      <c r="AV165" s="12" t="s">
        <v>92</v>
      </c>
      <c r="AW165" s="12" t="s">
        <v>32</v>
      </c>
      <c r="AX165" s="12" t="s">
        <v>76</v>
      </c>
      <c r="AY165" s="152" t="s">
        <v>185</v>
      </c>
    </row>
    <row r="166" spans="2:51" s="12" customFormat="1">
      <c r="B166" s="150"/>
      <c r="D166" s="151" t="s">
        <v>193</v>
      </c>
      <c r="E166" s="152" t="s">
        <v>1</v>
      </c>
      <c r="F166" s="153" t="s">
        <v>3895</v>
      </c>
      <c r="H166" s="154">
        <v>9.36</v>
      </c>
      <c r="I166" s="155"/>
      <c r="L166" s="150"/>
      <c r="M166" s="156"/>
      <c r="T166" s="157"/>
      <c r="AT166" s="152" t="s">
        <v>193</v>
      </c>
      <c r="AU166" s="152" t="s">
        <v>84</v>
      </c>
      <c r="AV166" s="12" t="s">
        <v>92</v>
      </c>
      <c r="AW166" s="12" t="s">
        <v>32</v>
      </c>
      <c r="AX166" s="12" t="s">
        <v>76</v>
      </c>
      <c r="AY166" s="152" t="s">
        <v>185</v>
      </c>
    </row>
    <row r="167" spans="2:51" s="12" customFormat="1">
      <c r="B167" s="150"/>
      <c r="D167" s="151" t="s">
        <v>193</v>
      </c>
      <c r="E167" s="152" t="s">
        <v>1</v>
      </c>
      <c r="F167" s="153" t="s">
        <v>3896</v>
      </c>
      <c r="H167" s="154">
        <v>9.2520000000000007</v>
      </c>
      <c r="I167" s="155"/>
      <c r="L167" s="150"/>
      <c r="M167" s="156"/>
      <c r="T167" s="157"/>
      <c r="AT167" s="152" t="s">
        <v>193</v>
      </c>
      <c r="AU167" s="152" t="s">
        <v>84</v>
      </c>
      <c r="AV167" s="12" t="s">
        <v>92</v>
      </c>
      <c r="AW167" s="12" t="s">
        <v>32</v>
      </c>
      <c r="AX167" s="12" t="s">
        <v>76</v>
      </c>
      <c r="AY167" s="152" t="s">
        <v>185</v>
      </c>
    </row>
    <row r="168" spans="2:51" s="12" customFormat="1">
      <c r="B168" s="150"/>
      <c r="D168" s="151" t="s">
        <v>193</v>
      </c>
      <c r="E168" s="152" t="s">
        <v>1</v>
      </c>
      <c r="F168" s="153" t="s">
        <v>3897</v>
      </c>
      <c r="H168" s="154">
        <v>6.7050000000000001</v>
      </c>
      <c r="I168" s="155"/>
      <c r="L168" s="150"/>
      <c r="M168" s="156"/>
      <c r="T168" s="157"/>
      <c r="AT168" s="152" t="s">
        <v>193</v>
      </c>
      <c r="AU168" s="152" t="s">
        <v>84</v>
      </c>
      <c r="AV168" s="12" t="s">
        <v>92</v>
      </c>
      <c r="AW168" s="12" t="s">
        <v>32</v>
      </c>
      <c r="AX168" s="12" t="s">
        <v>76</v>
      </c>
      <c r="AY168" s="152" t="s">
        <v>185</v>
      </c>
    </row>
    <row r="169" spans="2:51" s="12" customFormat="1" ht="22.5">
      <c r="B169" s="150"/>
      <c r="D169" s="151" t="s">
        <v>193</v>
      </c>
      <c r="E169" s="152" t="s">
        <v>1</v>
      </c>
      <c r="F169" s="153" t="s">
        <v>3898</v>
      </c>
      <c r="H169" s="154">
        <v>9.09</v>
      </c>
      <c r="I169" s="155"/>
      <c r="L169" s="150"/>
      <c r="M169" s="156"/>
      <c r="T169" s="157"/>
      <c r="AT169" s="152" t="s">
        <v>193</v>
      </c>
      <c r="AU169" s="152" t="s">
        <v>84</v>
      </c>
      <c r="AV169" s="12" t="s">
        <v>92</v>
      </c>
      <c r="AW169" s="12" t="s">
        <v>32</v>
      </c>
      <c r="AX169" s="12" t="s">
        <v>76</v>
      </c>
      <c r="AY169" s="152" t="s">
        <v>185</v>
      </c>
    </row>
    <row r="170" spans="2:51" s="15" customFormat="1">
      <c r="B170" s="181"/>
      <c r="D170" s="151" t="s">
        <v>193</v>
      </c>
      <c r="E170" s="182" t="s">
        <v>1</v>
      </c>
      <c r="F170" s="183" t="s">
        <v>281</v>
      </c>
      <c r="H170" s="184">
        <v>67.337999999999994</v>
      </c>
      <c r="I170" s="185"/>
      <c r="L170" s="181"/>
      <c r="M170" s="186"/>
      <c r="T170" s="187"/>
      <c r="AT170" s="182" t="s">
        <v>193</v>
      </c>
      <c r="AU170" s="182" t="s">
        <v>84</v>
      </c>
      <c r="AV170" s="15" t="s">
        <v>111</v>
      </c>
      <c r="AW170" s="15" t="s">
        <v>32</v>
      </c>
      <c r="AX170" s="15" t="s">
        <v>76</v>
      </c>
      <c r="AY170" s="182" t="s">
        <v>185</v>
      </c>
    </row>
    <row r="171" spans="2:51" s="13" customFormat="1" ht="33.75">
      <c r="B171" s="168"/>
      <c r="D171" s="151" t="s">
        <v>193</v>
      </c>
      <c r="E171" s="169" t="s">
        <v>1</v>
      </c>
      <c r="F171" s="170" t="s">
        <v>3899</v>
      </c>
      <c r="H171" s="169" t="s">
        <v>1</v>
      </c>
      <c r="I171" s="171"/>
      <c r="L171" s="168"/>
      <c r="M171" s="172"/>
      <c r="T171" s="173"/>
      <c r="AT171" s="169" t="s">
        <v>193</v>
      </c>
      <c r="AU171" s="169" t="s">
        <v>84</v>
      </c>
      <c r="AV171" s="13" t="s">
        <v>84</v>
      </c>
      <c r="AW171" s="13" t="s">
        <v>32</v>
      </c>
      <c r="AX171" s="13" t="s">
        <v>76</v>
      </c>
      <c r="AY171" s="169" t="s">
        <v>185</v>
      </c>
    </row>
    <row r="172" spans="2:51" s="12" customFormat="1">
      <c r="B172" s="150"/>
      <c r="D172" s="151" t="s">
        <v>193</v>
      </c>
      <c r="E172" s="152" t="s">
        <v>1</v>
      </c>
      <c r="F172" s="153" t="s">
        <v>3900</v>
      </c>
      <c r="H172" s="154">
        <v>12.505000000000001</v>
      </c>
      <c r="I172" s="155"/>
      <c r="L172" s="150"/>
      <c r="M172" s="156"/>
      <c r="T172" s="157"/>
      <c r="AT172" s="152" t="s">
        <v>193</v>
      </c>
      <c r="AU172" s="152" t="s">
        <v>84</v>
      </c>
      <c r="AV172" s="12" t="s">
        <v>92</v>
      </c>
      <c r="AW172" s="12" t="s">
        <v>32</v>
      </c>
      <c r="AX172" s="12" t="s">
        <v>76</v>
      </c>
      <c r="AY172" s="152" t="s">
        <v>185</v>
      </c>
    </row>
    <row r="173" spans="2:51" s="12" customFormat="1">
      <c r="B173" s="150"/>
      <c r="D173" s="151" t="s">
        <v>193</v>
      </c>
      <c r="E173" s="152" t="s">
        <v>1</v>
      </c>
      <c r="F173" s="153" t="s">
        <v>3901</v>
      </c>
      <c r="H173" s="154">
        <v>31.9</v>
      </c>
      <c r="I173" s="155"/>
      <c r="L173" s="150"/>
      <c r="M173" s="156"/>
      <c r="T173" s="157"/>
      <c r="AT173" s="152" t="s">
        <v>193</v>
      </c>
      <c r="AU173" s="152" t="s">
        <v>84</v>
      </c>
      <c r="AV173" s="12" t="s">
        <v>92</v>
      </c>
      <c r="AW173" s="12" t="s">
        <v>32</v>
      </c>
      <c r="AX173" s="12" t="s">
        <v>76</v>
      </c>
      <c r="AY173" s="152" t="s">
        <v>185</v>
      </c>
    </row>
    <row r="174" spans="2:51" s="12" customFormat="1">
      <c r="B174" s="150"/>
      <c r="D174" s="151" t="s">
        <v>193</v>
      </c>
      <c r="E174" s="152" t="s">
        <v>1</v>
      </c>
      <c r="F174" s="153" t="s">
        <v>3902</v>
      </c>
      <c r="H174" s="154">
        <v>20.32</v>
      </c>
      <c r="I174" s="155"/>
      <c r="L174" s="150"/>
      <c r="M174" s="156"/>
      <c r="T174" s="157"/>
      <c r="AT174" s="152" t="s">
        <v>193</v>
      </c>
      <c r="AU174" s="152" t="s">
        <v>84</v>
      </c>
      <c r="AV174" s="12" t="s">
        <v>92</v>
      </c>
      <c r="AW174" s="12" t="s">
        <v>32</v>
      </c>
      <c r="AX174" s="12" t="s">
        <v>76</v>
      </c>
      <c r="AY174" s="152" t="s">
        <v>185</v>
      </c>
    </row>
    <row r="175" spans="2:51" s="12" customFormat="1">
      <c r="B175" s="150"/>
      <c r="D175" s="151" t="s">
        <v>193</v>
      </c>
      <c r="E175" s="152" t="s">
        <v>1</v>
      </c>
      <c r="F175" s="153" t="s">
        <v>3903</v>
      </c>
      <c r="H175" s="154">
        <v>84.12</v>
      </c>
      <c r="I175" s="155"/>
      <c r="L175" s="150"/>
      <c r="M175" s="156"/>
      <c r="T175" s="157"/>
      <c r="AT175" s="152" t="s">
        <v>193</v>
      </c>
      <c r="AU175" s="152" t="s">
        <v>84</v>
      </c>
      <c r="AV175" s="12" t="s">
        <v>92</v>
      </c>
      <c r="AW175" s="12" t="s">
        <v>32</v>
      </c>
      <c r="AX175" s="12" t="s">
        <v>76</v>
      </c>
      <c r="AY175" s="152" t="s">
        <v>185</v>
      </c>
    </row>
    <row r="176" spans="2:51" s="12" customFormat="1">
      <c r="B176" s="150"/>
      <c r="D176" s="151" t="s">
        <v>193</v>
      </c>
      <c r="E176" s="152" t="s">
        <v>1</v>
      </c>
      <c r="F176" s="153" t="s">
        <v>3904</v>
      </c>
      <c r="H176" s="154">
        <v>46.064</v>
      </c>
      <c r="I176" s="155"/>
      <c r="L176" s="150"/>
      <c r="M176" s="156"/>
      <c r="T176" s="157"/>
      <c r="AT176" s="152" t="s">
        <v>193</v>
      </c>
      <c r="AU176" s="152" t="s">
        <v>84</v>
      </c>
      <c r="AV176" s="12" t="s">
        <v>92</v>
      </c>
      <c r="AW176" s="12" t="s">
        <v>32</v>
      </c>
      <c r="AX176" s="12" t="s">
        <v>76</v>
      </c>
      <c r="AY176" s="152" t="s">
        <v>185</v>
      </c>
    </row>
    <row r="177" spans="2:65" s="12" customFormat="1">
      <c r="B177" s="150"/>
      <c r="D177" s="151" t="s">
        <v>193</v>
      </c>
      <c r="E177" s="152" t="s">
        <v>1</v>
      </c>
      <c r="F177" s="153" t="s">
        <v>3905</v>
      </c>
      <c r="H177" s="154">
        <v>3.12</v>
      </c>
      <c r="I177" s="155"/>
      <c r="L177" s="150"/>
      <c r="M177" s="156"/>
      <c r="T177" s="157"/>
      <c r="AT177" s="152" t="s">
        <v>193</v>
      </c>
      <c r="AU177" s="152" t="s">
        <v>84</v>
      </c>
      <c r="AV177" s="12" t="s">
        <v>92</v>
      </c>
      <c r="AW177" s="12" t="s">
        <v>32</v>
      </c>
      <c r="AX177" s="12" t="s">
        <v>76</v>
      </c>
      <c r="AY177" s="152" t="s">
        <v>185</v>
      </c>
    </row>
    <row r="178" spans="2:65" s="15" customFormat="1">
      <c r="B178" s="181"/>
      <c r="D178" s="151" t="s">
        <v>193</v>
      </c>
      <c r="E178" s="182" t="s">
        <v>1</v>
      </c>
      <c r="F178" s="183" t="s">
        <v>281</v>
      </c>
      <c r="H178" s="184">
        <v>198.029</v>
      </c>
      <c r="I178" s="185"/>
      <c r="L178" s="181"/>
      <c r="M178" s="186"/>
      <c r="T178" s="187"/>
      <c r="AT178" s="182" t="s">
        <v>193</v>
      </c>
      <c r="AU178" s="182" t="s">
        <v>84</v>
      </c>
      <c r="AV178" s="15" t="s">
        <v>111</v>
      </c>
      <c r="AW178" s="15" t="s">
        <v>32</v>
      </c>
      <c r="AX178" s="15" t="s">
        <v>76</v>
      </c>
      <c r="AY178" s="182" t="s">
        <v>185</v>
      </c>
    </row>
    <row r="179" spans="2:65" s="14" customFormat="1">
      <c r="B179" s="174"/>
      <c r="D179" s="151" t="s">
        <v>193</v>
      </c>
      <c r="E179" s="175" t="s">
        <v>1</v>
      </c>
      <c r="F179" s="176" t="s">
        <v>265</v>
      </c>
      <c r="H179" s="177">
        <v>271.67899999999997</v>
      </c>
      <c r="I179" s="178"/>
      <c r="L179" s="174"/>
      <c r="M179" s="179"/>
      <c r="T179" s="180"/>
      <c r="AT179" s="175" t="s">
        <v>193</v>
      </c>
      <c r="AU179" s="175" t="s">
        <v>84</v>
      </c>
      <c r="AV179" s="14" t="s">
        <v>191</v>
      </c>
      <c r="AW179" s="14" t="s">
        <v>32</v>
      </c>
      <c r="AX179" s="14" t="s">
        <v>84</v>
      </c>
      <c r="AY179" s="175" t="s">
        <v>185</v>
      </c>
    </row>
    <row r="180" spans="2:65" s="13" customFormat="1">
      <c r="B180" s="168"/>
      <c r="D180" s="151" t="s">
        <v>193</v>
      </c>
      <c r="E180" s="169" t="s">
        <v>1</v>
      </c>
      <c r="F180" s="170" t="s">
        <v>3906</v>
      </c>
      <c r="H180" s="169" t="s">
        <v>1</v>
      </c>
      <c r="I180" s="171"/>
      <c r="L180" s="168"/>
      <c r="M180" s="172"/>
      <c r="T180" s="173"/>
      <c r="AT180" s="169" t="s">
        <v>193</v>
      </c>
      <c r="AU180" s="169" t="s">
        <v>84</v>
      </c>
      <c r="AV180" s="13" t="s">
        <v>84</v>
      </c>
      <c r="AW180" s="13" t="s">
        <v>32</v>
      </c>
      <c r="AX180" s="13" t="s">
        <v>76</v>
      </c>
      <c r="AY180" s="169" t="s">
        <v>185</v>
      </c>
    </row>
    <row r="181" spans="2:65" s="1" customFormat="1" ht="37.9" customHeight="1">
      <c r="B181" s="136"/>
      <c r="C181" s="137" t="s">
        <v>206</v>
      </c>
      <c r="D181" s="137" t="s">
        <v>187</v>
      </c>
      <c r="E181" s="138" t="s">
        <v>3724</v>
      </c>
      <c r="F181" s="139" t="s">
        <v>3725</v>
      </c>
      <c r="G181" s="140" t="s">
        <v>190</v>
      </c>
      <c r="H181" s="141">
        <v>313.27699999999999</v>
      </c>
      <c r="I181" s="142"/>
      <c r="J181" s="143">
        <f>ROUND(I181*H181,2)</f>
        <v>0</v>
      </c>
      <c r="K181" s="139" t="s">
        <v>198</v>
      </c>
      <c r="L181" s="32"/>
      <c r="M181" s="144" t="s">
        <v>1</v>
      </c>
      <c r="N181" s="145" t="s">
        <v>42</v>
      </c>
      <c r="P181" s="146">
        <f>O181*H181</f>
        <v>0</v>
      </c>
      <c r="Q181" s="146">
        <v>1.2E-2</v>
      </c>
      <c r="R181" s="146">
        <f>Q181*H181</f>
        <v>3.7593239999999999</v>
      </c>
      <c r="S181" s="146">
        <v>0</v>
      </c>
      <c r="T181" s="147">
        <f>S181*H181</f>
        <v>0</v>
      </c>
      <c r="AR181" s="148" t="s">
        <v>191</v>
      </c>
      <c r="AT181" s="148" t="s">
        <v>187</v>
      </c>
      <c r="AU181" s="148" t="s">
        <v>84</v>
      </c>
      <c r="AY181" s="17" t="s">
        <v>185</v>
      </c>
      <c r="BE181" s="149">
        <f>IF(N181="základní",J181,0)</f>
        <v>0</v>
      </c>
      <c r="BF181" s="149">
        <f>IF(N181="snížená",J181,0)</f>
        <v>0</v>
      </c>
      <c r="BG181" s="149">
        <f>IF(N181="zákl. přenesená",J181,0)</f>
        <v>0</v>
      </c>
      <c r="BH181" s="149">
        <f>IF(N181="sníž. přenesená",J181,0)</f>
        <v>0</v>
      </c>
      <c r="BI181" s="149">
        <f>IF(N181="nulová",J181,0)</f>
        <v>0</v>
      </c>
      <c r="BJ181" s="17" t="s">
        <v>92</v>
      </c>
      <c r="BK181" s="149">
        <f>ROUND(I181*H181,2)</f>
        <v>0</v>
      </c>
      <c r="BL181" s="17" t="s">
        <v>191</v>
      </c>
      <c r="BM181" s="148" t="s">
        <v>3907</v>
      </c>
    </row>
    <row r="182" spans="2:65" s="13" customFormat="1">
      <c r="B182" s="168"/>
      <c r="D182" s="151" t="s">
        <v>193</v>
      </c>
      <c r="E182" s="169" t="s">
        <v>1</v>
      </c>
      <c r="F182" s="170" t="s">
        <v>3871</v>
      </c>
      <c r="H182" s="169" t="s">
        <v>1</v>
      </c>
      <c r="I182" s="171"/>
      <c r="L182" s="168"/>
      <c r="M182" s="172"/>
      <c r="T182" s="173"/>
      <c r="AT182" s="169" t="s">
        <v>193</v>
      </c>
      <c r="AU182" s="169" t="s">
        <v>84</v>
      </c>
      <c r="AV182" s="13" t="s">
        <v>84</v>
      </c>
      <c r="AW182" s="13" t="s">
        <v>32</v>
      </c>
      <c r="AX182" s="13" t="s">
        <v>76</v>
      </c>
      <c r="AY182" s="169" t="s">
        <v>185</v>
      </c>
    </row>
    <row r="183" spans="2:65" s="13" customFormat="1" ht="22.5">
      <c r="B183" s="168"/>
      <c r="D183" s="151" t="s">
        <v>193</v>
      </c>
      <c r="E183" s="169" t="s">
        <v>1</v>
      </c>
      <c r="F183" s="170" t="s">
        <v>3727</v>
      </c>
      <c r="H183" s="169" t="s">
        <v>1</v>
      </c>
      <c r="I183" s="171"/>
      <c r="L183" s="168"/>
      <c r="M183" s="172"/>
      <c r="T183" s="173"/>
      <c r="AT183" s="169" t="s">
        <v>193</v>
      </c>
      <c r="AU183" s="169" t="s">
        <v>84</v>
      </c>
      <c r="AV183" s="13" t="s">
        <v>84</v>
      </c>
      <c r="AW183" s="13" t="s">
        <v>32</v>
      </c>
      <c r="AX183" s="13" t="s">
        <v>76</v>
      </c>
      <c r="AY183" s="169" t="s">
        <v>185</v>
      </c>
    </row>
    <row r="184" spans="2:65" s="13" customFormat="1">
      <c r="B184" s="168"/>
      <c r="D184" s="151" t="s">
        <v>193</v>
      </c>
      <c r="E184" s="169" t="s">
        <v>1</v>
      </c>
      <c r="F184" s="170" t="s">
        <v>3728</v>
      </c>
      <c r="H184" s="169" t="s">
        <v>1</v>
      </c>
      <c r="I184" s="171"/>
      <c r="L184" s="168"/>
      <c r="M184" s="172"/>
      <c r="T184" s="173"/>
      <c r="AT184" s="169" t="s">
        <v>193</v>
      </c>
      <c r="AU184" s="169" t="s">
        <v>84</v>
      </c>
      <c r="AV184" s="13" t="s">
        <v>84</v>
      </c>
      <c r="AW184" s="13" t="s">
        <v>32</v>
      </c>
      <c r="AX184" s="13" t="s">
        <v>76</v>
      </c>
      <c r="AY184" s="169" t="s">
        <v>185</v>
      </c>
    </row>
    <row r="185" spans="2:65" s="12" customFormat="1">
      <c r="B185" s="150"/>
      <c r="D185" s="151" t="s">
        <v>193</v>
      </c>
      <c r="E185" s="152" t="s">
        <v>1</v>
      </c>
      <c r="F185" s="153" t="s">
        <v>3908</v>
      </c>
      <c r="H185" s="154">
        <v>5.931</v>
      </c>
      <c r="I185" s="155"/>
      <c r="L185" s="150"/>
      <c r="M185" s="156"/>
      <c r="T185" s="157"/>
      <c r="AT185" s="152" t="s">
        <v>193</v>
      </c>
      <c r="AU185" s="152" t="s">
        <v>84</v>
      </c>
      <c r="AV185" s="12" t="s">
        <v>92</v>
      </c>
      <c r="AW185" s="12" t="s">
        <v>32</v>
      </c>
      <c r="AX185" s="12" t="s">
        <v>76</v>
      </c>
      <c r="AY185" s="152" t="s">
        <v>185</v>
      </c>
    </row>
    <row r="186" spans="2:65" s="12" customFormat="1">
      <c r="B186" s="150"/>
      <c r="D186" s="151" t="s">
        <v>193</v>
      </c>
      <c r="E186" s="152" t="s">
        <v>1</v>
      </c>
      <c r="F186" s="153" t="s">
        <v>3909</v>
      </c>
      <c r="H186" s="154">
        <v>4.9829999999999997</v>
      </c>
      <c r="I186" s="155"/>
      <c r="L186" s="150"/>
      <c r="M186" s="156"/>
      <c r="T186" s="157"/>
      <c r="AT186" s="152" t="s">
        <v>193</v>
      </c>
      <c r="AU186" s="152" t="s">
        <v>84</v>
      </c>
      <c r="AV186" s="12" t="s">
        <v>92</v>
      </c>
      <c r="AW186" s="12" t="s">
        <v>32</v>
      </c>
      <c r="AX186" s="12" t="s">
        <v>76</v>
      </c>
      <c r="AY186" s="152" t="s">
        <v>185</v>
      </c>
    </row>
    <row r="187" spans="2:65" s="12" customFormat="1">
      <c r="B187" s="150"/>
      <c r="D187" s="151" t="s">
        <v>193</v>
      </c>
      <c r="E187" s="152" t="s">
        <v>1</v>
      </c>
      <c r="F187" s="153" t="s">
        <v>3910</v>
      </c>
      <c r="H187" s="154">
        <v>1.47</v>
      </c>
      <c r="I187" s="155"/>
      <c r="L187" s="150"/>
      <c r="M187" s="156"/>
      <c r="T187" s="157"/>
      <c r="AT187" s="152" t="s">
        <v>193</v>
      </c>
      <c r="AU187" s="152" t="s">
        <v>84</v>
      </c>
      <c r="AV187" s="12" t="s">
        <v>92</v>
      </c>
      <c r="AW187" s="12" t="s">
        <v>32</v>
      </c>
      <c r="AX187" s="12" t="s">
        <v>76</v>
      </c>
      <c r="AY187" s="152" t="s">
        <v>185</v>
      </c>
    </row>
    <row r="188" spans="2:65" s="12" customFormat="1">
      <c r="B188" s="150"/>
      <c r="D188" s="151" t="s">
        <v>193</v>
      </c>
      <c r="E188" s="152" t="s">
        <v>1</v>
      </c>
      <c r="F188" s="153" t="s">
        <v>3911</v>
      </c>
      <c r="H188" s="154">
        <v>3.66</v>
      </c>
      <c r="I188" s="155"/>
      <c r="L188" s="150"/>
      <c r="M188" s="156"/>
      <c r="T188" s="157"/>
      <c r="AT188" s="152" t="s">
        <v>193</v>
      </c>
      <c r="AU188" s="152" t="s">
        <v>84</v>
      </c>
      <c r="AV188" s="12" t="s">
        <v>92</v>
      </c>
      <c r="AW188" s="12" t="s">
        <v>32</v>
      </c>
      <c r="AX188" s="12" t="s">
        <v>76</v>
      </c>
      <c r="AY188" s="152" t="s">
        <v>185</v>
      </c>
    </row>
    <row r="189" spans="2:65" s="12" customFormat="1">
      <c r="B189" s="150"/>
      <c r="D189" s="151" t="s">
        <v>193</v>
      </c>
      <c r="E189" s="152" t="s">
        <v>1</v>
      </c>
      <c r="F189" s="153" t="s">
        <v>3912</v>
      </c>
      <c r="H189" s="154">
        <v>5.0279999999999996</v>
      </c>
      <c r="I189" s="155"/>
      <c r="L189" s="150"/>
      <c r="M189" s="156"/>
      <c r="T189" s="157"/>
      <c r="AT189" s="152" t="s">
        <v>193</v>
      </c>
      <c r="AU189" s="152" t="s">
        <v>84</v>
      </c>
      <c r="AV189" s="12" t="s">
        <v>92</v>
      </c>
      <c r="AW189" s="12" t="s">
        <v>32</v>
      </c>
      <c r="AX189" s="12" t="s">
        <v>76</v>
      </c>
      <c r="AY189" s="152" t="s">
        <v>185</v>
      </c>
    </row>
    <row r="190" spans="2:65" s="12" customFormat="1">
      <c r="B190" s="150"/>
      <c r="D190" s="151" t="s">
        <v>193</v>
      </c>
      <c r="E190" s="152" t="s">
        <v>1</v>
      </c>
      <c r="F190" s="153" t="s">
        <v>3913</v>
      </c>
      <c r="H190" s="154">
        <v>3.0840000000000001</v>
      </c>
      <c r="I190" s="155"/>
      <c r="L190" s="150"/>
      <c r="M190" s="156"/>
      <c r="T190" s="157"/>
      <c r="AT190" s="152" t="s">
        <v>193</v>
      </c>
      <c r="AU190" s="152" t="s">
        <v>84</v>
      </c>
      <c r="AV190" s="12" t="s">
        <v>92</v>
      </c>
      <c r="AW190" s="12" t="s">
        <v>32</v>
      </c>
      <c r="AX190" s="12" t="s">
        <v>76</v>
      </c>
      <c r="AY190" s="152" t="s">
        <v>185</v>
      </c>
    </row>
    <row r="191" spans="2:65" s="12" customFormat="1">
      <c r="B191" s="150"/>
      <c r="D191" s="151" t="s">
        <v>193</v>
      </c>
      <c r="E191" s="152" t="s">
        <v>1</v>
      </c>
      <c r="F191" s="153" t="s">
        <v>3914</v>
      </c>
      <c r="H191" s="154">
        <v>9.6959999999999997</v>
      </c>
      <c r="I191" s="155"/>
      <c r="L191" s="150"/>
      <c r="M191" s="156"/>
      <c r="T191" s="157"/>
      <c r="AT191" s="152" t="s">
        <v>193</v>
      </c>
      <c r="AU191" s="152" t="s">
        <v>84</v>
      </c>
      <c r="AV191" s="12" t="s">
        <v>92</v>
      </c>
      <c r="AW191" s="12" t="s">
        <v>32</v>
      </c>
      <c r="AX191" s="12" t="s">
        <v>76</v>
      </c>
      <c r="AY191" s="152" t="s">
        <v>185</v>
      </c>
    </row>
    <row r="192" spans="2:65" s="12" customFormat="1" ht="22.5">
      <c r="B192" s="150"/>
      <c r="D192" s="151" t="s">
        <v>193</v>
      </c>
      <c r="E192" s="152" t="s">
        <v>1</v>
      </c>
      <c r="F192" s="153" t="s">
        <v>3915</v>
      </c>
      <c r="H192" s="154">
        <v>5.4809999999999999</v>
      </c>
      <c r="I192" s="155"/>
      <c r="L192" s="150"/>
      <c r="M192" s="156"/>
      <c r="T192" s="157"/>
      <c r="AT192" s="152" t="s">
        <v>193</v>
      </c>
      <c r="AU192" s="152" t="s">
        <v>84</v>
      </c>
      <c r="AV192" s="12" t="s">
        <v>92</v>
      </c>
      <c r="AW192" s="12" t="s">
        <v>32</v>
      </c>
      <c r="AX192" s="12" t="s">
        <v>76</v>
      </c>
      <c r="AY192" s="152" t="s">
        <v>185</v>
      </c>
    </row>
    <row r="193" spans="2:51" s="15" customFormat="1">
      <c r="B193" s="181"/>
      <c r="D193" s="151" t="s">
        <v>193</v>
      </c>
      <c r="E193" s="182" t="s">
        <v>1</v>
      </c>
      <c r="F193" s="183" t="s">
        <v>281</v>
      </c>
      <c r="H193" s="184">
        <v>39.332999999999998</v>
      </c>
      <c r="I193" s="185"/>
      <c r="L193" s="181"/>
      <c r="M193" s="186"/>
      <c r="T193" s="187"/>
      <c r="AT193" s="182" t="s">
        <v>193</v>
      </c>
      <c r="AU193" s="182" t="s">
        <v>84</v>
      </c>
      <c r="AV193" s="15" t="s">
        <v>111</v>
      </c>
      <c r="AW193" s="15" t="s">
        <v>32</v>
      </c>
      <c r="AX193" s="15" t="s">
        <v>76</v>
      </c>
      <c r="AY193" s="182" t="s">
        <v>185</v>
      </c>
    </row>
    <row r="194" spans="2:51" s="13" customFormat="1" ht="22.5">
      <c r="B194" s="168"/>
      <c r="D194" s="151" t="s">
        <v>193</v>
      </c>
      <c r="E194" s="169" t="s">
        <v>1</v>
      </c>
      <c r="F194" s="170" t="s">
        <v>3916</v>
      </c>
      <c r="H194" s="169" t="s">
        <v>1</v>
      </c>
      <c r="I194" s="171"/>
      <c r="L194" s="168"/>
      <c r="M194" s="172"/>
      <c r="T194" s="173"/>
      <c r="AT194" s="169" t="s">
        <v>193</v>
      </c>
      <c r="AU194" s="169" t="s">
        <v>84</v>
      </c>
      <c r="AV194" s="13" t="s">
        <v>84</v>
      </c>
      <c r="AW194" s="13" t="s">
        <v>32</v>
      </c>
      <c r="AX194" s="13" t="s">
        <v>76</v>
      </c>
      <c r="AY194" s="169" t="s">
        <v>185</v>
      </c>
    </row>
    <row r="195" spans="2:51" s="12" customFormat="1">
      <c r="B195" s="150"/>
      <c r="D195" s="151" t="s">
        <v>193</v>
      </c>
      <c r="E195" s="152" t="s">
        <v>1</v>
      </c>
      <c r="F195" s="153" t="s">
        <v>3890</v>
      </c>
      <c r="H195" s="154">
        <v>6.3120000000000003</v>
      </c>
      <c r="I195" s="155"/>
      <c r="L195" s="150"/>
      <c r="M195" s="156"/>
      <c r="T195" s="157"/>
      <c r="AT195" s="152" t="s">
        <v>193</v>
      </c>
      <c r="AU195" s="152" t="s">
        <v>84</v>
      </c>
      <c r="AV195" s="12" t="s">
        <v>92</v>
      </c>
      <c r="AW195" s="12" t="s">
        <v>32</v>
      </c>
      <c r="AX195" s="12" t="s">
        <v>76</v>
      </c>
      <c r="AY195" s="152" t="s">
        <v>185</v>
      </c>
    </row>
    <row r="196" spans="2:51" s="13" customFormat="1" ht="22.5">
      <c r="B196" s="168"/>
      <c r="D196" s="151" t="s">
        <v>193</v>
      </c>
      <c r="E196" s="169" t="s">
        <v>1</v>
      </c>
      <c r="F196" s="170" t="s">
        <v>3917</v>
      </c>
      <c r="H196" s="169" t="s">
        <v>1</v>
      </c>
      <c r="I196" s="171"/>
      <c r="L196" s="168"/>
      <c r="M196" s="172"/>
      <c r="T196" s="173"/>
      <c r="AT196" s="169" t="s">
        <v>193</v>
      </c>
      <c r="AU196" s="169" t="s">
        <v>84</v>
      </c>
      <c r="AV196" s="13" t="s">
        <v>84</v>
      </c>
      <c r="AW196" s="13" t="s">
        <v>32</v>
      </c>
      <c r="AX196" s="13" t="s">
        <v>76</v>
      </c>
      <c r="AY196" s="169" t="s">
        <v>185</v>
      </c>
    </row>
    <row r="197" spans="2:51" s="12" customFormat="1">
      <c r="B197" s="150"/>
      <c r="D197" s="151" t="s">
        <v>193</v>
      </c>
      <c r="E197" s="152" t="s">
        <v>1</v>
      </c>
      <c r="F197" s="153" t="s">
        <v>3892</v>
      </c>
      <c r="H197" s="154">
        <v>17.802</v>
      </c>
      <c r="I197" s="155"/>
      <c r="L197" s="150"/>
      <c r="M197" s="156"/>
      <c r="T197" s="157"/>
      <c r="AT197" s="152" t="s">
        <v>193</v>
      </c>
      <c r="AU197" s="152" t="s">
        <v>84</v>
      </c>
      <c r="AV197" s="12" t="s">
        <v>92</v>
      </c>
      <c r="AW197" s="12" t="s">
        <v>32</v>
      </c>
      <c r="AX197" s="12" t="s">
        <v>76</v>
      </c>
      <c r="AY197" s="152" t="s">
        <v>185</v>
      </c>
    </row>
    <row r="198" spans="2:51" s="12" customFormat="1">
      <c r="B198" s="150"/>
      <c r="D198" s="151" t="s">
        <v>193</v>
      </c>
      <c r="E198" s="152" t="s">
        <v>1</v>
      </c>
      <c r="F198" s="153" t="s">
        <v>3894</v>
      </c>
      <c r="H198" s="154">
        <v>1.35</v>
      </c>
      <c r="I198" s="155"/>
      <c r="L198" s="150"/>
      <c r="M198" s="156"/>
      <c r="T198" s="157"/>
      <c r="AT198" s="152" t="s">
        <v>193</v>
      </c>
      <c r="AU198" s="152" t="s">
        <v>84</v>
      </c>
      <c r="AV198" s="12" t="s">
        <v>92</v>
      </c>
      <c r="AW198" s="12" t="s">
        <v>32</v>
      </c>
      <c r="AX198" s="12" t="s">
        <v>76</v>
      </c>
      <c r="AY198" s="152" t="s">
        <v>185</v>
      </c>
    </row>
    <row r="199" spans="2:51" s="12" customFormat="1">
      <c r="B199" s="150"/>
      <c r="D199" s="151" t="s">
        <v>193</v>
      </c>
      <c r="E199" s="152" t="s">
        <v>1</v>
      </c>
      <c r="F199" s="153" t="s">
        <v>3895</v>
      </c>
      <c r="H199" s="154">
        <v>9.36</v>
      </c>
      <c r="I199" s="155"/>
      <c r="L199" s="150"/>
      <c r="M199" s="156"/>
      <c r="T199" s="157"/>
      <c r="AT199" s="152" t="s">
        <v>193</v>
      </c>
      <c r="AU199" s="152" t="s">
        <v>84</v>
      </c>
      <c r="AV199" s="12" t="s">
        <v>92</v>
      </c>
      <c r="AW199" s="12" t="s">
        <v>32</v>
      </c>
      <c r="AX199" s="12" t="s">
        <v>76</v>
      </c>
      <c r="AY199" s="152" t="s">
        <v>185</v>
      </c>
    </row>
    <row r="200" spans="2:51" s="12" customFormat="1">
      <c r="B200" s="150"/>
      <c r="D200" s="151" t="s">
        <v>193</v>
      </c>
      <c r="E200" s="152" t="s">
        <v>1</v>
      </c>
      <c r="F200" s="153" t="s">
        <v>3897</v>
      </c>
      <c r="H200" s="154">
        <v>6.7050000000000001</v>
      </c>
      <c r="I200" s="155"/>
      <c r="L200" s="150"/>
      <c r="M200" s="156"/>
      <c r="T200" s="157"/>
      <c r="AT200" s="152" t="s">
        <v>193</v>
      </c>
      <c r="AU200" s="152" t="s">
        <v>84</v>
      </c>
      <c r="AV200" s="12" t="s">
        <v>92</v>
      </c>
      <c r="AW200" s="12" t="s">
        <v>32</v>
      </c>
      <c r="AX200" s="12" t="s">
        <v>76</v>
      </c>
      <c r="AY200" s="152" t="s">
        <v>185</v>
      </c>
    </row>
    <row r="201" spans="2:51" s="12" customFormat="1">
      <c r="B201" s="150"/>
      <c r="D201" s="151" t="s">
        <v>193</v>
      </c>
      <c r="E201" s="152" t="s">
        <v>1</v>
      </c>
      <c r="F201" s="153" t="s">
        <v>3893</v>
      </c>
      <c r="H201" s="154">
        <v>13.779</v>
      </c>
      <c r="I201" s="155"/>
      <c r="L201" s="150"/>
      <c r="M201" s="156"/>
      <c r="T201" s="157"/>
      <c r="AT201" s="152" t="s">
        <v>193</v>
      </c>
      <c r="AU201" s="152" t="s">
        <v>84</v>
      </c>
      <c r="AV201" s="12" t="s">
        <v>92</v>
      </c>
      <c r="AW201" s="12" t="s">
        <v>32</v>
      </c>
      <c r="AX201" s="12" t="s">
        <v>76</v>
      </c>
      <c r="AY201" s="152" t="s">
        <v>185</v>
      </c>
    </row>
    <row r="202" spans="2:51" s="12" customFormat="1">
      <c r="B202" s="150"/>
      <c r="D202" s="151" t="s">
        <v>193</v>
      </c>
      <c r="E202" s="152" t="s">
        <v>1</v>
      </c>
      <c r="F202" s="153" t="s">
        <v>3896</v>
      </c>
      <c r="H202" s="154">
        <v>9.2520000000000007</v>
      </c>
      <c r="I202" s="155"/>
      <c r="L202" s="150"/>
      <c r="M202" s="156"/>
      <c r="T202" s="157"/>
      <c r="AT202" s="152" t="s">
        <v>193</v>
      </c>
      <c r="AU202" s="152" t="s">
        <v>84</v>
      </c>
      <c r="AV202" s="12" t="s">
        <v>92</v>
      </c>
      <c r="AW202" s="12" t="s">
        <v>32</v>
      </c>
      <c r="AX202" s="12" t="s">
        <v>76</v>
      </c>
      <c r="AY202" s="152" t="s">
        <v>185</v>
      </c>
    </row>
    <row r="203" spans="2:51" s="12" customFormat="1" ht="22.5">
      <c r="B203" s="150"/>
      <c r="D203" s="151" t="s">
        <v>193</v>
      </c>
      <c r="E203" s="152" t="s">
        <v>1</v>
      </c>
      <c r="F203" s="153" t="s">
        <v>3898</v>
      </c>
      <c r="H203" s="154">
        <v>9.09</v>
      </c>
      <c r="I203" s="155"/>
      <c r="L203" s="150"/>
      <c r="M203" s="156"/>
      <c r="T203" s="157"/>
      <c r="AT203" s="152" t="s">
        <v>193</v>
      </c>
      <c r="AU203" s="152" t="s">
        <v>84</v>
      </c>
      <c r="AV203" s="12" t="s">
        <v>92</v>
      </c>
      <c r="AW203" s="12" t="s">
        <v>32</v>
      </c>
      <c r="AX203" s="12" t="s">
        <v>76</v>
      </c>
      <c r="AY203" s="152" t="s">
        <v>185</v>
      </c>
    </row>
    <row r="204" spans="2:51" s="15" customFormat="1">
      <c r="B204" s="181"/>
      <c r="D204" s="151" t="s">
        <v>193</v>
      </c>
      <c r="E204" s="182" t="s">
        <v>1</v>
      </c>
      <c r="F204" s="183" t="s">
        <v>281</v>
      </c>
      <c r="H204" s="184">
        <v>73.650000000000006</v>
      </c>
      <c r="I204" s="185"/>
      <c r="L204" s="181"/>
      <c r="M204" s="186"/>
      <c r="T204" s="187"/>
      <c r="AT204" s="182" t="s">
        <v>193</v>
      </c>
      <c r="AU204" s="182" t="s">
        <v>84</v>
      </c>
      <c r="AV204" s="15" t="s">
        <v>111</v>
      </c>
      <c r="AW204" s="15" t="s">
        <v>32</v>
      </c>
      <c r="AX204" s="15" t="s">
        <v>76</v>
      </c>
      <c r="AY204" s="182" t="s">
        <v>185</v>
      </c>
    </row>
    <row r="205" spans="2:51" s="13" customFormat="1" ht="33.75">
      <c r="B205" s="168"/>
      <c r="D205" s="151" t="s">
        <v>193</v>
      </c>
      <c r="E205" s="169" t="s">
        <v>1</v>
      </c>
      <c r="F205" s="170" t="s">
        <v>3918</v>
      </c>
      <c r="H205" s="169" t="s">
        <v>1</v>
      </c>
      <c r="I205" s="171"/>
      <c r="L205" s="168"/>
      <c r="M205" s="172"/>
      <c r="T205" s="173"/>
      <c r="AT205" s="169" t="s">
        <v>193</v>
      </c>
      <c r="AU205" s="169" t="s">
        <v>84</v>
      </c>
      <c r="AV205" s="13" t="s">
        <v>84</v>
      </c>
      <c r="AW205" s="13" t="s">
        <v>32</v>
      </c>
      <c r="AX205" s="13" t="s">
        <v>76</v>
      </c>
      <c r="AY205" s="169" t="s">
        <v>185</v>
      </c>
    </row>
    <row r="206" spans="2:51" s="12" customFormat="1">
      <c r="B206" s="150"/>
      <c r="D206" s="151" t="s">
        <v>193</v>
      </c>
      <c r="E206" s="152" t="s">
        <v>1</v>
      </c>
      <c r="F206" s="153" t="s">
        <v>3919</v>
      </c>
      <c r="H206" s="154">
        <v>34.164999999999999</v>
      </c>
      <c r="I206" s="155"/>
      <c r="L206" s="150"/>
      <c r="M206" s="156"/>
      <c r="T206" s="157"/>
      <c r="AT206" s="152" t="s">
        <v>193</v>
      </c>
      <c r="AU206" s="152" t="s">
        <v>84</v>
      </c>
      <c r="AV206" s="12" t="s">
        <v>92</v>
      </c>
      <c r="AW206" s="12" t="s">
        <v>32</v>
      </c>
      <c r="AX206" s="12" t="s">
        <v>76</v>
      </c>
      <c r="AY206" s="152" t="s">
        <v>185</v>
      </c>
    </row>
    <row r="207" spans="2:51" s="12" customFormat="1">
      <c r="B207" s="150"/>
      <c r="D207" s="151" t="s">
        <v>193</v>
      </c>
      <c r="E207" s="152" t="s">
        <v>1</v>
      </c>
      <c r="F207" s="153" t="s">
        <v>3902</v>
      </c>
      <c r="H207" s="154">
        <v>20.32</v>
      </c>
      <c r="I207" s="155"/>
      <c r="L207" s="150"/>
      <c r="M207" s="156"/>
      <c r="T207" s="157"/>
      <c r="AT207" s="152" t="s">
        <v>193</v>
      </c>
      <c r="AU207" s="152" t="s">
        <v>84</v>
      </c>
      <c r="AV207" s="12" t="s">
        <v>92</v>
      </c>
      <c r="AW207" s="12" t="s">
        <v>32</v>
      </c>
      <c r="AX207" s="12" t="s">
        <v>76</v>
      </c>
      <c r="AY207" s="152" t="s">
        <v>185</v>
      </c>
    </row>
    <row r="208" spans="2:51" s="12" customFormat="1">
      <c r="B208" s="150"/>
      <c r="D208" s="151" t="s">
        <v>193</v>
      </c>
      <c r="E208" s="152" t="s">
        <v>1</v>
      </c>
      <c r="F208" s="153" t="s">
        <v>3903</v>
      </c>
      <c r="H208" s="154">
        <v>84.12</v>
      </c>
      <c r="I208" s="155"/>
      <c r="L208" s="150"/>
      <c r="M208" s="156"/>
      <c r="T208" s="157"/>
      <c r="AT208" s="152" t="s">
        <v>193</v>
      </c>
      <c r="AU208" s="152" t="s">
        <v>84</v>
      </c>
      <c r="AV208" s="12" t="s">
        <v>92</v>
      </c>
      <c r="AW208" s="12" t="s">
        <v>32</v>
      </c>
      <c r="AX208" s="12" t="s">
        <v>76</v>
      </c>
      <c r="AY208" s="152" t="s">
        <v>185</v>
      </c>
    </row>
    <row r="209" spans="2:65" s="12" customFormat="1">
      <c r="B209" s="150"/>
      <c r="D209" s="151" t="s">
        <v>193</v>
      </c>
      <c r="E209" s="152" t="s">
        <v>1</v>
      </c>
      <c r="F209" s="153" t="s">
        <v>3900</v>
      </c>
      <c r="H209" s="154">
        <v>12.505000000000001</v>
      </c>
      <c r="I209" s="155"/>
      <c r="L209" s="150"/>
      <c r="M209" s="156"/>
      <c r="T209" s="157"/>
      <c r="AT209" s="152" t="s">
        <v>193</v>
      </c>
      <c r="AU209" s="152" t="s">
        <v>84</v>
      </c>
      <c r="AV209" s="12" t="s">
        <v>92</v>
      </c>
      <c r="AW209" s="12" t="s">
        <v>32</v>
      </c>
      <c r="AX209" s="12" t="s">
        <v>76</v>
      </c>
      <c r="AY209" s="152" t="s">
        <v>185</v>
      </c>
    </row>
    <row r="210" spans="2:65" s="12" customFormat="1">
      <c r="B210" s="150"/>
      <c r="D210" s="151" t="s">
        <v>193</v>
      </c>
      <c r="E210" s="152" t="s">
        <v>1</v>
      </c>
      <c r="F210" s="153" t="s">
        <v>3904</v>
      </c>
      <c r="H210" s="154">
        <v>46.064</v>
      </c>
      <c r="I210" s="155"/>
      <c r="L210" s="150"/>
      <c r="M210" s="156"/>
      <c r="T210" s="157"/>
      <c r="AT210" s="152" t="s">
        <v>193</v>
      </c>
      <c r="AU210" s="152" t="s">
        <v>84</v>
      </c>
      <c r="AV210" s="12" t="s">
        <v>92</v>
      </c>
      <c r="AW210" s="12" t="s">
        <v>32</v>
      </c>
      <c r="AX210" s="12" t="s">
        <v>76</v>
      </c>
      <c r="AY210" s="152" t="s">
        <v>185</v>
      </c>
    </row>
    <row r="211" spans="2:65" s="12" customFormat="1">
      <c r="B211" s="150"/>
      <c r="D211" s="151" t="s">
        <v>193</v>
      </c>
      <c r="E211" s="152" t="s">
        <v>1</v>
      </c>
      <c r="F211" s="153" t="s">
        <v>3905</v>
      </c>
      <c r="H211" s="154">
        <v>3.12</v>
      </c>
      <c r="I211" s="155"/>
      <c r="L211" s="150"/>
      <c r="M211" s="156"/>
      <c r="T211" s="157"/>
      <c r="AT211" s="152" t="s">
        <v>193</v>
      </c>
      <c r="AU211" s="152" t="s">
        <v>84</v>
      </c>
      <c r="AV211" s="12" t="s">
        <v>92</v>
      </c>
      <c r="AW211" s="12" t="s">
        <v>32</v>
      </c>
      <c r="AX211" s="12" t="s">
        <v>76</v>
      </c>
      <c r="AY211" s="152" t="s">
        <v>185</v>
      </c>
    </row>
    <row r="212" spans="2:65" s="15" customFormat="1">
      <c r="B212" s="181"/>
      <c r="D212" s="151" t="s">
        <v>193</v>
      </c>
      <c r="E212" s="182" t="s">
        <v>1</v>
      </c>
      <c r="F212" s="183" t="s">
        <v>281</v>
      </c>
      <c r="H212" s="184">
        <v>200.29400000000001</v>
      </c>
      <c r="I212" s="185"/>
      <c r="L212" s="181"/>
      <c r="M212" s="186"/>
      <c r="T212" s="187"/>
      <c r="AT212" s="182" t="s">
        <v>193</v>
      </c>
      <c r="AU212" s="182" t="s">
        <v>84</v>
      </c>
      <c r="AV212" s="15" t="s">
        <v>111</v>
      </c>
      <c r="AW212" s="15" t="s">
        <v>32</v>
      </c>
      <c r="AX212" s="15" t="s">
        <v>76</v>
      </c>
      <c r="AY212" s="182" t="s">
        <v>185</v>
      </c>
    </row>
    <row r="213" spans="2:65" s="14" customFormat="1">
      <c r="B213" s="174"/>
      <c r="D213" s="151" t="s">
        <v>193</v>
      </c>
      <c r="E213" s="175" t="s">
        <v>1</v>
      </c>
      <c r="F213" s="176" t="s">
        <v>265</v>
      </c>
      <c r="H213" s="177">
        <v>313.27699999999999</v>
      </c>
      <c r="I213" s="178"/>
      <c r="L213" s="174"/>
      <c r="M213" s="179"/>
      <c r="T213" s="180"/>
      <c r="AT213" s="175" t="s">
        <v>193</v>
      </c>
      <c r="AU213" s="175" t="s">
        <v>84</v>
      </c>
      <c r="AV213" s="14" t="s">
        <v>191</v>
      </c>
      <c r="AW213" s="14" t="s">
        <v>32</v>
      </c>
      <c r="AX213" s="14" t="s">
        <v>84</v>
      </c>
      <c r="AY213" s="175" t="s">
        <v>185</v>
      </c>
    </row>
    <row r="214" spans="2:65" s="13" customFormat="1">
      <c r="B214" s="168"/>
      <c r="D214" s="151" t="s">
        <v>193</v>
      </c>
      <c r="E214" s="169" t="s">
        <v>1</v>
      </c>
      <c r="F214" s="170" t="s">
        <v>3906</v>
      </c>
      <c r="H214" s="169" t="s">
        <v>1</v>
      </c>
      <c r="I214" s="171"/>
      <c r="L214" s="168"/>
      <c r="M214" s="172"/>
      <c r="T214" s="173"/>
      <c r="AT214" s="169" t="s">
        <v>193</v>
      </c>
      <c r="AU214" s="169" t="s">
        <v>84</v>
      </c>
      <c r="AV214" s="13" t="s">
        <v>84</v>
      </c>
      <c r="AW214" s="13" t="s">
        <v>32</v>
      </c>
      <c r="AX214" s="13" t="s">
        <v>76</v>
      </c>
      <c r="AY214" s="169" t="s">
        <v>185</v>
      </c>
    </row>
    <row r="215" spans="2:65" s="1" customFormat="1" ht="55.5" customHeight="1">
      <c r="B215" s="136"/>
      <c r="C215" s="137" t="s">
        <v>211</v>
      </c>
      <c r="D215" s="137" t="s">
        <v>187</v>
      </c>
      <c r="E215" s="138" t="s">
        <v>3740</v>
      </c>
      <c r="F215" s="139" t="s">
        <v>3741</v>
      </c>
      <c r="G215" s="140" t="s">
        <v>190</v>
      </c>
      <c r="H215" s="141">
        <v>313.27699999999999</v>
      </c>
      <c r="I215" s="142"/>
      <c r="J215" s="143">
        <f>ROUND(I215*H215,2)</f>
        <v>0</v>
      </c>
      <c r="K215" s="139" t="s">
        <v>198</v>
      </c>
      <c r="L215" s="32"/>
      <c r="M215" s="144" t="s">
        <v>1</v>
      </c>
      <c r="N215" s="145" t="s">
        <v>42</v>
      </c>
      <c r="P215" s="146">
        <f>O215*H215</f>
        <v>0</v>
      </c>
      <c r="Q215" s="146">
        <v>6.0000000000000001E-3</v>
      </c>
      <c r="R215" s="146">
        <f>Q215*H215</f>
        <v>1.8796619999999999</v>
      </c>
      <c r="S215" s="146">
        <v>0</v>
      </c>
      <c r="T215" s="147">
        <f>S215*H215</f>
        <v>0</v>
      </c>
      <c r="AR215" s="148" t="s">
        <v>191</v>
      </c>
      <c r="AT215" s="148" t="s">
        <v>187</v>
      </c>
      <c r="AU215" s="148" t="s">
        <v>84</v>
      </c>
      <c r="AY215" s="17" t="s">
        <v>185</v>
      </c>
      <c r="BE215" s="149">
        <f>IF(N215="základní",J215,0)</f>
        <v>0</v>
      </c>
      <c r="BF215" s="149">
        <f>IF(N215="snížená",J215,0)</f>
        <v>0</v>
      </c>
      <c r="BG215" s="149">
        <f>IF(N215="zákl. přenesená",J215,0)</f>
        <v>0</v>
      </c>
      <c r="BH215" s="149">
        <f>IF(N215="sníž. přenesená",J215,0)</f>
        <v>0</v>
      </c>
      <c r="BI215" s="149">
        <f>IF(N215="nulová",J215,0)</f>
        <v>0</v>
      </c>
      <c r="BJ215" s="17" t="s">
        <v>92</v>
      </c>
      <c r="BK215" s="149">
        <f>ROUND(I215*H215,2)</f>
        <v>0</v>
      </c>
      <c r="BL215" s="17" t="s">
        <v>191</v>
      </c>
      <c r="BM215" s="148" t="s">
        <v>3920</v>
      </c>
    </row>
    <row r="216" spans="2:65" s="1" customFormat="1" ht="37.9" customHeight="1">
      <c r="B216" s="136"/>
      <c r="C216" s="137" t="s">
        <v>216</v>
      </c>
      <c r="D216" s="137" t="s">
        <v>187</v>
      </c>
      <c r="E216" s="138" t="s">
        <v>3743</v>
      </c>
      <c r="F216" s="139" t="s">
        <v>3744</v>
      </c>
      <c r="G216" s="140" t="s">
        <v>190</v>
      </c>
      <c r="H216" s="141">
        <v>184.126</v>
      </c>
      <c r="I216" s="142"/>
      <c r="J216" s="143">
        <f>ROUND(I216*H216,2)</f>
        <v>0</v>
      </c>
      <c r="K216" s="139" t="s">
        <v>198</v>
      </c>
      <c r="L216" s="32"/>
      <c r="M216" s="144" t="s">
        <v>1</v>
      </c>
      <c r="N216" s="145" t="s">
        <v>42</v>
      </c>
      <c r="P216" s="146">
        <f>O216*H216</f>
        <v>0</v>
      </c>
      <c r="Q216" s="146">
        <v>6.0000000000000001E-3</v>
      </c>
      <c r="R216" s="146">
        <f>Q216*H216</f>
        <v>1.1047560000000001</v>
      </c>
      <c r="S216" s="146">
        <v>0</v>
      </c>
      <c r="T216" s="147">
        <f>S216*H216</f>
        <v>0</v>
      </c>
      <c r="AR216" s="148" t="s">
        <v>191</v>
      </c>
      <c r="AT216" s="148" t="s">
        <v>187</v>
      </c>
      <c r="AU216" s="148" t="s">
        <v>84</v>
      </c>
      <c r="AY216" s="17" t="s">
        <v>185</v>
      </c>
      <c r="BE216" s="149">
        <f>IF(N216="základní",J216,0)</f>
        <v>0</v>
      </c>
      <c r="BF216" s="149">
        <f>IF(N216="snížená",J216,0)</f>
        <v>0</v>
      </c>
      <c r="BG216" s="149">
        <f>IF(N216="zákl. přenesená",J216,0)</f>
        <v>0</v>
      </c>
      <c r="BH216" s="149">
        <f>IF(N216="sníž. přenesená",J216,0)</f>
        <v>0</v>
      </c>
      <c r="BI216" s="149">
        <f>IF(N216="nulová",J216,0)</f>
        <v>0</v>
      </c>
      <c r="BJ216" s="17" t="s">
        <v>92</v>
      </c>
      <c r="BK216" s="149">
        <f>ROUND(I216*H216,2)</f>
        <v>0</v>
      </c>
      <c r="BL216" s="17" t="s">
        <v>191</v>
      </c>
      <c r="BM216" s="148" t="s">
        <v>3921</v>
      </c>
    </row>
    <row r="217" spans="2:65" s="13" customFormat="1">
      <c r="B217" s="168"/>
      <c r="D217" s="151" t="s">
        <v>193</v>
      </c>
      <c r="E217" s="169" t="s">
        <v>1</v>
      </c>
      <c r="F217" s="170" t="s">
        <v>3871</v>
      </c>
      <c r="H217" s="169" t="s">
        <v>1</v>
      </c>
      <c r="I217" s="171"/>
      <c r="L217" s="168"/>
      <c r="M217" s="172"/>
      <c r="T217" s="173"/>
      <c r="AT217" s="169" t="s">
        <v>193</v>
      </c>
      <c r="AU217" s="169" t="s">
        <v>84</v>
      </c>
      <c r="AV217" s="13" t="s">
        <v>84</v>
      </c>
      <c r="AW217" s="13" t="s">
        <v>32</v>
      </c>
      <c r="AX217" s="13" t="s">
        <v>76</v>
      </c>
      <c r="AY217" s="169" t="s">
        <v>185</v>
      </c>
    </row>
    <row r="218" spans="2:65" s="13" customFormat="1" ht="22.5">
      <c r="B218" s="168"/>
      <c r="D218" s="151" t="s">
        <v>193</v>
      </c>
      <c r="E218" s="169" t="s">
        <v>1</v>
      </c>
      <c r="F218" s="170" t="s">
        <v>3922</v>
      </c>
      <c r="H218" s="169" t="s">
        <v>1</v>
      </c>
      <c r="I218" s="171"/>
      <c r="L218" s="168"/>
      <c r="M218" s="172"/>
      <c r="T218" s="173"/>
      <c r="AT218" s="169" t="s">
        <v>193</v>
      </c>
      <c r="AU218" s="169" t="s">
        <v>84</v>
      </c>
      <c r="AV218" s="13" t="s">
        <v>84</v>
      </c>
      <c r="AW218" s="13" t="s">
        <v>32</v>
      </c>
      <c r="AX218" s="13" t="s">
        <v>76</v>
      </c>
      <c r="AY218" s="169" t="s">
        <v>185</v>
      </c>
    </row>
    <row r="219" spans="2:65" s="12" customFormat="1">
      <c r="B219" s="150"/>
      <c r="D219" s="151" t="s">
        <v>193</v>
      </c>
      <c r="E219" s="152" t="s">
        <v>1</v>
      </c>
      <c r="F219" s="153" t="s">
        <v>3923</v>
      </c>
      <c r="H219" s="154">
        <v>15.78</v>
      </c>
      <c r="I219" s="155"/>
      <c r="L219" s="150"/>
      <c r="M219" s="156"/>
      <c r="T219" s="157"/>
      <c r="AT219" s="152" t="s">
        <v>193</v>
      </c>
      <c r="AU219" s="152" t="s">
        <v>84</v>
      </c>
      <c r="AV219" s="12" t="s">
        <v>92</v>
      </c>
      <c r="AW219" s="12" t="s">
        <v>32</v>
      </c>
      <c r="AX219" s="12" t="s">
        <v>76</v>
      </c>
      <c r="AY219" s="152" t="s">
        <v>185</v>
      </c>
    </row>
    <row r="220" spans="2:65" s="15" customFormat="1">
      <c r="B220" s="181"/>
      <c r="D220" s="151" t="s">
        <v>193</v>
      </c>
      <c r="E220" s="182" t="s">
        <v>1</v>
      </c>
      <c r="F220" s="183" t="s">
        <v>281</v>
      </c>
      <c r="H220" s="184">
        <v>15.78</v>
      </c>
      <c r="I220" s="185"/>
      <c r="L220" s="181"/>
      <c r="M220" s="186"/>
      <c r="T220" s="187"/>
      <c r="AT220" s="182" t="s">
        <v>193</v>
      </c>
      <c r="AU220" s="182" t="s">
        <v>84</v>
      </c>
      <c r="AV220" s="15" t="s">
        <v>111</v>
      </c>
      <c r="AW220" s="15" t="s">
        <v>32</v>
      </c>
      <c r="AX220" s="15" t="s">
        <v>76</v>
      </c>
      <c r="AY220" s="182" t="s">
        <v>185</v>
      </c>
    </row>
    <row r="221" spans="2:65" s="13" customFormat="1" ht="22.5">
      <c r="B221" s="168"/>
      <c r="D221" s="151" t="s">
        <v>193</v>
      </c>
      <c r="E221" s="169" t="s">
        <v>1</v>
      </c>
      <c r="F221" s="170" t="s">
        <v>3924</v>
      </c>
      <c r="H221" s="169" t="s">
        <v>1</v>
      </c>
      <c r="I221" s="171"/>
      <c r="L221" s="168"/>
      <c r="M221" s="172"/>
      <c r="T221" s="173"/>
      <c r="AT221" s="169" t="s">
        <v>193</v>
      </c>
      <c r="AU221" s="169" t="s">
        <v>84</v>
      </c>
      <c r="AV221" s="13" t="s">
        <v>84</v>
      </c>
      <c r="AW221" s="13" t="s">
        <v>32</v>
      </c>
      <c r="AX221" s="13" t="s">
        <v>76</v>
      </c>
      <c r="AY221" s="169" t="s">
        <v>185</v>
      </c>
    </row>
    <row r="222" spans="2:65" s="12" customFormat="1">
      <c r="B222" s="150"/>
      <c r="D222" s="151" t="s">
        <v>193</v>
      </c>
      <c r="E222" s="152" t="s">
        <v>1</v>
      </c>
      <c r="F222" s="153" t="s">
        <v>3925</v>
      </c>
      <c r="H222" s="154">
        <v>44.505000000000003</v>
      </c>
      <c r="I222" s="155"/>
      <c r="L222" s="150"/>
      <c r="M222" s="156"/>
      <c r="T222" s="157"/>
      <c r="AT222" s="152" t="s">
        <v>193</v>
      </c>
      <c r="AU222" s="152" t="s">
        <v>84</v>
      </c>
      <c r="AV222" s="12" t="s">
        <v>92</v>
      </c>
      <c r="AW222" s="12" t="s">
        <v>32</v>
      </c>
      <c r="AX222" s="12" t="s">
        <v>76</v>
      </c>
      <c r="AY222" s="152" t="s">
        <v>185</v>
      </c>
    </row>
    <row r="223" spans="2:65" s="12" customFormat="1">
      <c r="B223" s="150"/>
      <c r="D223" s="151" t="s">
        <v>193</v>
      </c>
      <c r="E223" s="152" t="s">
        <v>1</v>
      </c>
      <c r="F223" s="153" t="s">
        <v>3926</v>
      </c>
      <c r="H223" s="154">
        <v>3.375</v>
      </c>
      <c r="I223" s="155"/>
      <c r="L223" s="150"/>
      <c r="M223" s="156"/>
      <c r="T223" s="157"/>
      <c r="AT223" s="152" t="s">
        <v>193</v>
      </c>
      <c r="AU223" s="152" t="s">
        <v>84</v>
      </c>
      <c r="AV223" s="12" t="s">
        <v>92</v>
      </c>
      <c r="AW223" s="12" t="s">
        <v>32</v>
      </c>
      <c r="AX223" s="12" t="s">
        <v>76</v>
      </c>
      <c r="AY223" s="152" t="s">
        <v>185</v>
      </c>
    </row>
    <row r="224" spans="2:65" s="12" customFormat="1">
      <c r="B224" s="150"/>
      <c r="D224" s="151" t="s">
        <v>193</v>
      </c>
      <c r="E224" s="152" t="s">
        <v>1</v>
      </c>
      <c r="F224" s="153" t="s">
        <v>3927</v>
      </c>
      <c r="H224" s="154">
        <v>23.4</v>
      </c>
      <c r="I224" s="155"/>
      <c r="L224" s="150"/>
      <c r="M224" s="156"/>
      <c r="T224" s="157"/>
      <c r="AT224" s="152" t="s">
        <v>193</v>
      </c>
      <c r="AU224" s="152" t="s">
        <v>84</v>
      </c>
      <c r="AV224" s="12" t="s">
        <v>92</v>
      </c>
      <c r="AW224" s="12" t="s">
        <v>32</v>
      </c>
      <c r="AX224" s="12" t="s">
        <v>76</v>
      </c>
      <c r="AY224" s="152" t="s">
        <v>185</v>
      </c>
    </row>
    <row r="225" spans="2:65" s="12" customFormat="1">
      <c r="B225" s="150"/>
      <c r="D225" s="151" t="s">
        <v>193</v>
      </c>
      <c r="E225" s="152" t="s">
        <v>1</v>
      </c>
      <c r="F225" s="153" t="s">
        <v>3928</v>
      </c>
      <c r="H225" s="154">
        <v>16.763000000000002</v>
      </c>
      <c r="I225" s="155"/>
      <c r="L225" s="150"/>
      <c r="M225" s="156"/>
      <c r="T225" s="157"/>
      <c r="AT225" s="152" t="s">
        <v>193</v>
      </c>
      <c r="AU225" s="152" t="s">
        <v>84</v>
      </c>
      <c r="AV225" s="12" t="s">
        <v>92</v>
      </c>
      <c r="AW225" s="12" t="s">
        <v>32</v>
      </c>
      <c r="AX225" s="12" t="s">
        <v>76</v>
      </c>
      <c r="AY225" s="152" t="s">
        <v>185</v>
      </c>
    </row>
    <row r="226" spans="2:65" s="12" customFormat="1" ht="22.5">
      <c r="B226" s="150"/>
      <c r="D226" s="151" t="s">
        <v>193</v>
      </c>
      <c r="E226" s="152" t="s">
        <v>1</v>
      </c>
      <c r="F226" s="153" t="s">
        <v>3929</v>
      </c>
      <c r="H226" s="154">
        <v>34.448</v>
      </c>
      <c r="I226" s="155"/>
      <c r="L226" s="150"/>
      <c r="M226" s="156"/>
      <c r="T226" s="157"/>
      <c r="AT226" s="152" t="s">
        <v>193</v>
      </c>
      <c r="AU226" s="152" t="s">
        <v>84</v>
      </c>
      <c r="AV226" s="12" t="s">
        <v>92</v>
      </c>
      <c r="AW226" s="12" t="s">
        <v>32</v>
      </c>
      <c r="AX226" s="12" t="s">
        <v>76</v>
      </c>
      <c r="AY226" s="152" t="s">
        <v>185</v>
      </c>
    </row>
    <row r="227" spans="2:65" s="12" customFormat="1">
      <c r="B227" s="150"/>
      <c r="D227" s="151" t="s">
        <v>193</v>
      </c>
      <c r="E227" s="152" t="s">
        <v>1</v>
      </c>
      <c r="F227" s="153" t="s">
        <v>3930</v>
      </c>
      <c r="H227" s="154">
        <v>23.13</v>
      </c>
      <c r="I227" s="155"/>
      <c r="L227" s="150"/>
      <c r="M227" s="156"/>
      <c r="T227" s="157"/>
      <c r="AT227" s="152" t="s">
        <v>193</v>
      </c>
      <c r="AU227" s="152" t="s">
        <v>84</v>
      </c>
      <c r="AV227" s="12" t="s">
        <v>92</v>
      </c>
      <c r="AW227" s="12" t="s">
        <v>32</v>
      </c>
      <c r="AX227" s="12" t="s">
        <v>76</v>
      </c>
      <c r="AY227" s="152" t="s">
        <v>185</v>
      </c>
    </row>
    <row r="228" spans="2:65" s="12" customFormat="1" ht="22.5">
      <c r="B228" s="150"/>
      <c r="D228" s="151" t="s">
        <v>193</v>
      </c>
      <c r="E228" s="152" t="s">
        <v>1</v>
      </c>
      <c r="F228" s="153" t="s">
        <v>3931</v>
      </c>
      <c r="H228" s="154">
        <v>22.725000000000001</v>
      </c>
      <c r="I228" s="155"/>
      <c r="L228" s="150"/>
      <c r="M228" s="156"/>
      <c r="T228" s="157"/>
      <c r="AT228" s="152" t="s">
        <v>193</v>
      </c>
      <c r="AU228" s="152" t="s">
        <v>84</v>
      </c>
      <c r="AV228" s="12" t="s">
        <v>92</v>
      </c>
      <c r="AW228" s="12" t="s">
        <v>32</v>
      </c>
      <c r="AX228" s="12" t="s">
        <v>76</v>
      </c>
      <c r="AY228" s="152" t="s">
        <v>185</v>
      </c>
    </row>
    <row r="229" spans="2:65" s="15" customFormat="1">
      <c r="B229" s="181"/>
      <c r="D229" s="151" t="s">
        <v>193</v>
      </c>
      <c r="E229" s="182" t="s">
        <v>1</v>
      </c>
      <c r="F229" s="183" t="s">
        <v>281</v>
      </c>
      <c r="H229" s="184">
        <v>168.346</v>
      </c>
      <c r="I229" s="185"/>
      <c r="L229" s="181"/>
      <c r="M229" s="186"/>
      <c r="T229" s="187"/>
      <c r="AT229" s="182" t="s">
        <v>193</v>
      </c>
      <c r="AU229" s="182" t="s">
        <v>84</v>
      </c>
      <c r="AV229" s="15" t="s">
        <v>111</v>
      </c>
      <c r="AW229" s="15" t="s">
        <v>32</v>
      </c>
      <c r="AX229" s="15" t="s">
        <v>76</v>
      </c>
      <c r="AY229" s="182" t="s">
        <v>185</v>
      </c>
    </row>
    <row r="230" spans="2:65" s="14" customFormat="1">
      <c r="B230" s="174"/>
      <c r="D230" s="151" t="s">
        <v>193</v>
      </c>
      <c r="E230" s="175" t="s">
        <v>1</v>
      </c>
      <c r="F230" s="176" t="s">
        <v>265</v>
      </c>
      <c r="H230" s="177">
        <v>184.126</v>
      </c>
      <c r="I230" s="178"/>
      <c r="L230" s="174"/>
      <c r="M230" s="179"/>
      <c r="T230" s="180"/>
      <c r="AT230" s="175" t="s">
        <v>193</v>
      </c>
      <c r="AU230" s="175" t="s">
        <v>84</v>
      </c>
      <c r="AV230" s="14" t="s">
        <v>191</v>
      </c>
      <c r="AW230" s="14" t="s">
        <v>32</v>
      </c>
      <c r="AX230" s="14" t="s">
        <v>84</v>
      </c>
      <c r="AY230" s="175" t="s">
        <v>185</v>
      </c>
    </row>
    <row r="231" spans="2:65" s="13" customFormat="1">
      <c r="B231" s="168"/>
      <c r="D231" s="151" t="s">
        <v>193</v>
      </c>
      <c r="E231" s="169" t="s">
        <v>1</v>
      </c>
      <c r="F231" s="170" t="s">
        <v>3906</v>
      </c>
      <c r="H231" s="169" t="s">
        <v>1</v>
      </c>
      <c r="I231" s="171"/>
      <c r="L231" s="168"/>
      <c r="M231" s="172"/>
      <c r="T231" s="173"/>
      <c r="AT231" s="169" t="s">
        <v>193</v>
      </c>
      <c r="AU231" s="169" t="s">
        <v>84</v>
      </c>
      <c r="AV231" s="13" t="s">
        <v>84</v>
      </c>
      <c r="AW231" s="13" t="s">
        <v>32</v>
      </c>
      <c r="AX231" s="13" t="s">
        <v>76</v>
      </c>
      <c r="AY231" s="169" t="s">
        <v>185</v>
      </c>
    </row>
    <row r="232" spans="2:65" s="1" customFormat="1" ht="37.9" customHeight="1">
      <c r="B232" s="136"/>
      <c r="C232" s="137" t="s">
        <v>222</v>
      </c>
      <c r="D232" s="137" t="s">
        <v>187</v>
      </c>
      <c r="E232" s="138" t="s">
        <v>3763</v>
      </c>
      <c r="F232" s="139" t="s">
        <v>3764</v>
      </c>
      <c r="G232" s="140" t="s">
        <v>190</v>
      </c>
      <c r="H232" s="141">
        <v>73.650000000000006</v>
      </c>
      <c r="I232" s="142"/>
      <c r="J232" s="143">
        <f>ROUND(I232*H232,2)</f>
        <v>0</v>
      </c>
      <c r="K232" s="139" t="s">
        <v>198</v>
      </c>
      <c r="L232" s="32"/>
      <c r="M232" s="144" t="s">
        <v>1</v>
      </c>
      <c r="N232" s="145" t="s">
        <v>42</v>
      </c>
      <c r="P232" s="146">
        <f>O232*H232</f>
        <v>0</v>
      </c>
      <c r="Q232" s="146">
        <v>3.0000000000000001E-3</v>
      </c>
      <c r="R232" s="146">
        <f>Q232*H232</f>
        <v>0.22095000000000004</v>
      </c>
      <c r="S232" s="146">
        <v>0</v>
      </c>
      <c r="T232" s="147">
        <f>S232*H232</f>
        <v>0</v>
      </c>
      <c r="AR232" s="148" t="s">
        <v>191</v>
      </c>
      <c r="AT232" s="148" t="s">
        <v>187</v>
      </c>
      <c r="AU232" s="148" t="s">
        <v>84</v>
      </c>
      <c r="AY232" s="17" t="s">
        <v>185</v>
      </c>
      <c r="BE232" s="149">
        <f>IF(N232="základní",J232,0)</f>
        <v>0</v>
      </c>
      <c r="BF232" s="149">
        <f>IF(N232="snížená",J232,0)</f>
        <v>0</v>
      </c>
      <c r="BG232" s="149">
        <f>IF(N232="zákl. přenesená",J232,0)</f>
        <v>0</v>
      </c>
      <c r="BH232" s="149">
        <f>IF(N232="sníž. přenesená",J232,0)</f>
        <v>0</v>
      </c>
      <c r="BI232" s="149">
        <f>IF(N232="nulová",J232,0)</f>
        <v>0</v>
      </c>
      <c r="BJ232" s="17" t="s">
        <v>92</v>
      </c>
      <c r="BK232" s="149">
        <f>ROUND(I232*H232,2)</f>
        <v>0</v>
      </c>
      <c r="BL232" s="17" t="s">
        <v>191</v>
      </c>
      <c r="BM232" s="148" t="s">
        <v>3932</v>
      </c>
    </row>
    <row r="233" spans="2:65" s="13" customFormat="1">
      <c r="B233" s="168"/>
      <c r="D233" s="151" t="s">
        <v>193</v>
      </c>
      <c r="E233" s="169" t="s">
        <v>1</v>
      </c>
      <c r="F233" s="170" t="s">
        <v>3871</v>
      </c>
      <c r="H233" s="169" t="s">
        <v>1</v>
      </c>
      <c r="I233" s="171"/>
      <c r="L233" s="168"/>
      <c r="M233" s="172"/>
      <c r="T233" s="173"/>
      <c r="AT233" s="169" t="s">
        <v>193</v>
      </c>
      <c r="AU233" s="169" t="s">
        <v>84</v>
      </c>
      <c r="AV233" s="13" t="s">
        <v>84</v>
      </c>
      <c r="AW233" s="13" t="s">
        <v>32</v>
      </c>
      <c r="AX233" s="13" t="s">
        <v>76</v>
      </c>
      <c r="AY233" s="169" t="s">
        <v>185</v>
      </c>
    </row>
    <row r="234" spans="2:65" s="12" customFormat="1">
      <c r="B234" s="150"/>
      <c r="D234" s="151" t="s">
        <v>193</v>
      </c>
      <c r="E234" s="152" t="s">
        <v>1</v>
      </c>
      <c r="F234" s="153" t="s">
        <v>3890</v>
      </c>
      <c r="H234" s="154">
        <v>6.3120000000000003</v>
      </c>
      <c r="I234" s="155"/>
      <c r="L234" s="150"/>
      <c r="M234" s="156"/>
      <c r="T234" s="157"/>
      <c r="AT234" s="152" t="s">
        <v>193</v>
      </c>
      <c r="AU234" s="152" t="s">
        <v>84</v>
      </c>
      <c r="AV234" s="12" t="s">
        <v>92</v>
      </c>
      <c r="AW234" s="12" t="s">
        <v>32</v>
      </c>
      <c r="AX234" s="12" t="s">
        <v>76</v>
      </c>
      <c r="AY234" s="152" t="s">
        <v>185</v>
      </c>
    </row>
    <row r="235" spans="2:65" s="15" customFormat="1">
      <c r="B235" s="181"/>
      <c r="D235" s="151" t="s">
        <v>193</v>
      </c>
      <c r="E235" s="182" t="s">
        <v>1</v>
      </c>
      <c r="F235" s="183" t="s">
        <v>281</v>
      </c>
      <c r="H235" s="184">
        <v>6.3120000000000003</v>
      </c>
      <c r="I235" s="185"/>
      <c r="L235" s="181"/>
      <c r="M235" s="186"/>
      <c r="T235" s="187"/>
      <c r="AT235" s="182" t="s">
        <v>193</v>
      </c>
      <c r="AU235" s="182" t="s">
        <v>84</v>
      </c>
      <c r="AV235" s="15" t="s">
        <v>111</v>
      </c>
      <c r="AW235" s="15" t="s">
        <v>32</v>
      </c>
      <c r="AX235" s="15" t="s">
        <v>76</v>
      </c>
      <c r="AY235" s="182" t="s">
        <v>185</v>
      </c>
    </row>
    <row r="236" spans="2:65" s="13" customFormat="1" ht="22.5">
      <c r="B236" s="168"/>
      <c r="D236" s="151" t="s">
        <v>193</v>
      </c>
      <c r="E236" s="169" t="s">
        <v>1</v>
      </c>
      <c r="F236" s="170" t="s">
        <v>3933</v>
      </c>
      <c r="H236" s="169" t="s">
        <v>1</v>
      </c>
      <c r="I236" s="171"/>
      <c r="L236" s="168"/>
      <c r="M236" s="172"/>
      <c r="T236" s="173"/>
      <c r="AT236" s="169" t="s">
        <v>193</v>
      </c>
      <c r="AU236" s="169" t="s">
        <v>84</v>
      </c>
      <c r="AV236" s="13" t="s">
        <v>84</v>
      </c>
      <c r="AW236" s="13" t="s">
        <v>32</v>
      </c>
      <c r="AX236" s="13" t="s">
        <v>76</v>
      </c>
      <c r="AY236" s="169" t="s">
        <v>185</v>
      </c>
    </row>
    <row r="237" spans="2:65" s="12" customFormat="1">
      <c r="B237" s="150"/>
      <c r="D237" s="151" t="s">
        <v>193</v>
      </c>
      <c r="E237" s="152" t="s">
        <v>1</v>
      </c>
      <c r="F237" s="153" t="s">
        <v>3892</v>
      </c>
      <c r="H237" s="154">
        <v>17.802</v>
      </c>
      <c r="I237" s="155"/>
      <c r="L237" s="150"/>
      <c r="M237" s="156"/>
      <c r="T237" s="157"/>
      <c r="AT237" s="152" t="s">
        <v>193</v>
      </c>
      <c r="AU237" s="152" t="s">
        <v>84</v>
      </c>
      <c r="AV237" s="12" t="s">
        <v>92</v>
      </c>
      <c r="AW237" s="12" t="s">
        <v>32</v>
      </c>
      <c r="AX237" s="12" t="s">
        <v>76</v>
      </c>
      <c r="AY237" s="152" t="s">
        <v>185</v>
      </c>
    </row>
    <row r="238" spans="2:65" s="12" customFormat="1">
      <c r="B238" s="150"/>
      <c r="D238" s="151" t="s">
        <v>193</v>
      </c>
      <c r="E238" s="152" t="s">
        <v>1</v>
      </c>
      <c r="F238" s="153" t="s">
        <v>3894</v>
      </c>
      <c r="H238" s="154">
        <v>1.35</v>
      </c>
      <c r="I238" s="155"/>
      <c r="L238" s="150"/>
      <c r="M238" s="156"/>
      <c r="T238" s="157"/>
      <c r="AT238" s="152" t="s">
        <v>193</v>
      </c>
      <c r="AU238" s="152" t="s">
        <v>84</v>
      </c>
      <c r="AV238" s="12" t="s">
        <v>92</v>
      </c>
      <c r="AW238" s="12" t="s">
        <v>32</v>
      </c>
      <c r="AX238" s="12" t="s">
        <v>76</v>
      </c>
      <c r="AY238" s="152" t="s">
        <v>185</v>
      </c>
    </row>
    <row r="239" spans="2:65" s="12" customFormat="1">
      <c r="B239" s="150"/>
      <c r="D239" s="151" t="s">
        <v>193</v>
      </c>
      <c r="E239" s="152" t="s">
        <v>1</v>
      </c>
      <c r="F239" s="153" t="s">
        <v>3895</v>
      </c>
      <c r="H239" s="154">
        <v>9.36</v>
      </c>
      <c r="I239" s="155"/>
      <c r="L239" s="150"/>
      <c r="M239" s="156"/>
      <c r="T239" s="157"/>
      <c r="AT239" s="152" t="s">
        <v>193</v>
      </c>
      <c r="AU239" s="152" t="s">
        <v>84</v>
      </c>
      <c r="AV239" s="12" t="s">
        <v>92</v>
      </c>
      <c r="AW239" s="12" t="s">
        <v>32</v>
      </c>
      <c r="AX239" s="12" t="s">
        <v>76</v>
      </c>
      <c r="AY239" s="152" t="s">
        <v>185</v>
      </c>
    </row>
    <row r="240" spans="2:65" s="12" customFormat="1">
      <c r="B240" s="150"/>
      <c r="D240" s="151" t="s">
        <v>193</v>
      </c>
      <c r="E240" s="152" t="s">
        <v>1</v>
      </c>
      <c r="F240" s="153" t="s">
        <v>3897</v>
      </c>
      <c r="H240" s="154">
        <v>6.7050000000000001</v>
      </c>
      <c r="I240" s="155"/>
      <c r="L240" s="150"/>
      <c r="M240" s="156"/>
      <c r="T240" s="157"/>
      <c r="AT240" s="152" t="s">
        <v>193</v>
      </c>
      <c r="AU240" s="152" t="s">
        <v>84</v>
      </c>
      <c r="AV240" s="12" t="s">
        <v>92</v>
      </c>
      <c r="AW240" s="12" t="s">
        <v>32</v>
      </c>
      <c r="AX240" s="12" t="s">
        <v>76</v>
      </c>
      <c r="AY240" s="152" t="s">
        <v>185</v>
      </c>
    </row>
    <row r="241" spans="2:65" s="12" customFormat="1">
      <c r="B241" s="150"/>
      <c r="D241" s="151" t="s">
        <v>193</v>
      </c>
      <c r="E241" s="152" t="s">
        <v>1</v>
      </c>
      <c r="F241" s="153" t="s">
        <v>3893</v>
      </c>
      <c r="H241" s="154">
        <v>13.779</v>
      </c>
      <c r="I241" s="155"/>
      <c r="L241" s="150"/>
      <c r="M241" s="156"/>
      <c r="T241" s="157"/>
      <c r="AT241" s="152" t="s">
        <v>193</v>
      </c>
      <c r="AU241" s="152" t="s">
        <v>84</v>
      </c>
      <c r="AV241" s="12" t="s">
        <v>92</v>
      </c>
      <c r="AW241" s="12" t="s">
        <v>32</v>
      </c>
      <c r="AX241" s="12" t="s">
        <v>76</v>
      </c>
      <c r="AY241" s="152" t="s">
        <v>185</v>
      </c>
    </row>
    <row r="242" spans="2:65" s="12" customFormat="1">
      <c r="B242" s="150"/>
      <c r="D242" s="151" t="s">
        <v>193</v>
      </c>
      <c r="E242" s="152" t="s">
        <v>1</v>
      </c>
      <c r="F242" s="153" t="s">
        <v>3896</v>
      </c>
      <c r="H242" s="154">
        <v>9.2520000000000007</v>
      </c>
      <c r="I242" s="155"/>
      <c r="L242" s="150"/>
      <c r="M242" s="156"/>
      <c r="T242" s="157"/>
      <c r="AT242" s="152" t="s">
        <v>193</v>
      </c>
      <c r="AU242" s="152" t="s">
        <v>84</v>
      </c>
      <c r="AV242" s="12" t="s">
        <v>92</v>
      </c>
      <c r="AW242" s="12" t="s">
        <v>32</v>
      </c>
      <c r="AX242" s="12" t="s">
        <v>76</v>
      </c>
      <c r="AY242" s="152" t="s">
        <v>185</v>
      </c>
    </row>
    <row r="243" spans="2:65" s="12" customFormat="1" ht="22.5">
      <c r="B243" s="150"/>
      <c r="D243" s="151" t="s">
        <v>193</v>
      </c>
      <c r="E243" s="152" t="s">
        <v>1</v>
      </c>
      <c r="F243" s="153" t="s">
        <v>3898</v>
      </c>
      <c r="H243" s="154">
        <v>9.09</v>
      </c>
      <c r="I243" s="155"/>
      <c r="L243" s="150"/>
      <c r="M243" s="156"/>
      <c r="T243" s="157"/>
      <c r="AT243" s="152" t="s">
        <v>193</v>
      </c>
      <c r="AU243" s="152" t="s">
        <v>84</v>
      </c>
      <c r="AV243" s="12" t="s">
        <v>92</v>
      </c>
      <c r="AW243" s="12" t="s">
        <v>32</v>
      </c>
      <c r="AX243" s="12" t="s">
        <v>76</v>
      </c>
      <c r="AY243" s="152" t="s">
        <v>185</v>
      </c>
    </row>
    <row r="244" spans="2:65" s="15" customFormat="1">
      <c r="B244" s="181"/>
      <c r="D244" s="151" t="s">
        <v>193</v>
      </c>
      <c r="E244" s="182" t="s">
        <v>1</v>
      </c>
      <c r="F244" s="183" t="s">
        <v>281</v>
      </c>
      <c r="H244" s="184">
        <v>67.337999999999994</v>
      </c>
      <c r="I244" s="185"/>
      <c r="L244" s="181"/>
      <c r="M244" s="186"/>
      <c r="T244" s="187"/>
      <c r="AT244" s="182" t="s">
        <v>193</v>
      </c>
      <c r="AU244" s="182" t="s">
        <v>84</v>
      </c>
      <c r="AV244" s="15" t="s">
        <v>111</v>
      </c>
      <c r="AW244" s="15" t="s">
        <v>32</v>
      </c>
      <c r="AX244" s="15" t="s">
        <v>76</v>
      </c>
      <c r="AY244" s="182" t="s">
        <v>185</v>
      </c>
    </row>
    <row r="245" spans="2:65" s="14" customFormat="1">
      <c r="B245" s="174"/>
      <c r="D245" s="151" t="s">
        <v>193</v>
      </c>
      <c r="E245" s="175" t="s">
        <v>1</v>
      </c>
      <c r="F245" s="176" t="s">
        <v>265</v>
      </c>
      <c r="H245" s="177">
        <v>73.650000000000006</v>
      </c>
      <c r="I245" s="178"/>
      <c r="L245" s="174"/>
      <c r="M245" s="179"/>
      <c r="T245" s="180"/>
      <c r="AT245" s="175" t="s">
        <v>193</v>
      </c>
      <c r="AU245" s="175" t="s">
        <v>84</v>
      </c>
      <c r="AV245" s="14" t="s">
        <v>191</v>
      </c>
      <c r="AW245" s="14" t="s">
        <v>32</v>
      </c>
      <c r="AX245" s="14" t="s">
        <v>84</v>
      </c>
      <c r="AY245" s="175" t="s">
        <v>185</v>
      </c>
    </row>
    <row r="246" spans="2:65" s="13" customFormat="1">
      <c r="B246" s="168"/>
      <c r="D246" s="151" t="s">
        <v>193</v>
      </c>
      <c r="E246" s="169" t="s">
        <v>1</v>
      </c>
      <c r="F246" s="170" t="s">
        <v>3906</v>
      </c>
      <c r="H246" s="169" t="s">
        <v>1</v>
      </c>
      <c r="I246" s="171"/>
      <c r="L246" s="168"/>
      <c r="M246" s="172"/>
      <c r="T246" s="173"/>
      <c r="AT246" s="169" t="s">
        <v>193</v>
      </c>
      <c r="AU246" s="169" t="s">
        <v>84</v>
      </c>
      <c r="AV246" s="13" t="s">
        <v>84</v>
      </c>
      <c r="AW246" s="13" t="s">
        <v>32</v>
      </c>
      <c r="AX246" s="13" t="s">
        <v>76</v>
      </c>
      <c r="AY246" s="169" t="s">
        <v>185</v>
      </c>
    </row>
    <row r="247" spans="2:65" s="1" customFormat="1" ht="24.2" customHeight="1">
      <c r="B247" s="136"/>
      <c r="C247" s="137" t="s">
        <v>226</v>
      </c>
      <c r="D247" s="137" t="s">
        <v>187</v>
      </c>
      <c r="E247" s="138" t="s">
        <v>3934</v>
      </c>
      <c r="F247" s="139" t="s">
        <v>3935</v>
      </c>
      <c r="G247" s="140" t="s">
        <v>190</v>
      </c>
      <c r="H247" s="141">
        <v>148.184</v>
      </c>
      <c r="I247" s="142"/>
      <c r="J247" s="143">
        <f>ROUND(I247*H247,2)</f>
        <v>0</v>
      </c>
      <c r="K247" s="139" t="s">
        <v>198</v>
      </c>
      <c r="L247" s="32"/>
      <c r="M247" s="144" t="s">
        <v>1</v>
      </c>
      <c r="N247" s="145" t="s">
        <v>42</v>
      </c>
      <c r="P247" s="146">
        <f>O247*H247</f>
        <v>0</v>
      </c>
      <c r="Q247" s="146">
        <v>8.9999999999999993E-3</v>
      </c>
      <c r="R247" s="146">
        <f>Q247*H247</f>
        <v>1.333656</v>
      </c>
      <c r="S247" s="146">
        <v>0</v>
      </c>
      <c r="T247" s="147">
        <f>S247*H247</f>
        <v>0</v>
      </c>
      <c r="AR247" s="148" t="s">
        <v>191</v>
      </c>
      <c r="AT247" s="148" t="s">
        <v>187</v>
      </c>
      <c r="AU247" s="148" t="s">
        <v>84</v>
      </c>
      <c r="AY247" s="17" t="s">
        <v>185</v>
      </c>
      <c r="BE247" s="149">
        <f>IF(N247="základní",J247,0)</f>
        <v>0</v>
      </c>
      <c r="BF247" s="149">
        <f>IF(N247="snížená",J247,0)</f>
        <v>0</v>
      </c>
      <c r="BG247" s="149">
        <f>IF(N247="zákl. přenesená",J247,0)</f>
        <v>0</v>
      </c>
      <c r="BH247" s="149">
        <f>IF(N247="sníž. přenesená",J247,0)</f>
        <v>0</v>
      </c>
      <c r="BI247" s="149">
        <f>IF(N247="nulová",J247,0)</f>
        <v>0</v>
      </c>
      <c r="BJ247" s="17" t="s">
        <v>92</v>
      </c>
      <c r="BK247" s="149">
        <f>ROUND(I247*H247,2)</f>
        <v>0</v>
      </c>
      <c r="BL247" s="17" t="s">
        <v>191</v>
      </c>
      <c r="BM247" s="148" t="s">
        <v>3936</v>
      </c>
    </row>
    <row r="248" spans="2:65" s="13" customFormat="1">
      <c r="B248" s="168"/>
      <c r="D248" s="151" t="s">
        <v>193</v>
      </c>
      <c r="E248" s="169" t="s">
        <v>1</v>
      </c>
      <c r="F248" s="170" t="s">
        <v>3871</v>
      </c>
      <c r="H248" s="169" t="s">
        <v>1</v>
      </c>
      <c r="I248" s="171"/>
      <c r="L248" s="168"/>
      <c r="M248" s="172"/>
      <c r="T248" s="173"/>
      <c r="AT248" s="169" t="s">
        <v>193</v>
      </c>
      <c r="AU248" s="169" t="s">
        <v>84</v>
      </c>
      <c r="AV248" s="13" t="s">
        <v>84</v>
      </c>
      <c r="AW248" s="13" t="s">
        <v>32</v>
      </c>
      <c r="AX248" s="13" t="s">
        <v>76</v>
      </c>
      <c r="AY248" s="169" t="s">
        <v>185</v>
      </c>
    </row>
    <row r="249" spans="2:65" s="13" customFormat="1" ht="22.5">
      <c r="B249" s="168"/>
      <c r="D249" s="151" t="s">
        <v>193</v>
      </c>
      <c r="E249" s="169" t="s">
        <v>1</v>
      </c>
      <c r="F249" s="170" t="s">
        <v>3937</v>
      </c>
      <c r="H249" s="169" t="s">
        <v>1</v>
      </c>
      <c r="I249" s="171"/>
      <c r="L249" s="168"/>
      <c r="M249" s="172"/>
      <c r="T249" s="173"/>
      <c r="AT249" s="169" t="s">
        <v>193</v>
      </c>
      <c r="AU249" s="169" t="s">
        <v>84</v>
      </c>
      <c r="AV249" s="13" t="s">
        <v>84</v>
      </c>
      <c r="AW249" s="13" t="s">
        <v>32</v>
      </c>
      <c r="AX249" s="13" t="s">
        <v>76</v>
      </c>
      <c r="AY249" s="169" t="s">
        <v>185</v>
      </c>
    </row>
    <row r="250" spans="2:65" s="12" customFormat="1" ht="33.75">
      <c r="B250" s="150"/>
      <c r="D250" s="151" t="s">
        <v>193</v>
      </c>
      <c r="E250" s="152" t="s">
        <v>1</v>
      </c>
      <c r="F250" s="153" t="s">
        <v>3938</v>
      </c>
      <c r="H250" s="154">
        <v>34.869999999999997</v>
      </c>
      <c r="I250" s="155"/>
      <c r="L250" s="150"/>
      <c r="M250" s="156"/>
      <c r="T250" s="157"/>
      <c r="AT250" s="152" t="s">
        <v>193</v>
      </c>
      <c r="AU250" s="152" t="s">
        <v>84</v>
      </c>
      <c r="AV250" s="12" t="s">
        <v>92</v>
      </c>
      <c r="AW250" s="12" t="s">
        <v>32</v>
      </c>
      <c r="AX250" s="12" t="s">
        <v>76</v>
      </c>
      <c r="AY250" s="152" t="s">
        <v>185</v>
      </c>
    </row>
    <row r="251" spans="2:65" s="12" customFormat="1" ht="22.5">
      <c r="B251" s="150"/>
      <c r="D251" s="151" t="s">
        <v>193</v>
      </c>
      <c r="E251" s="152" t="s">
        <v>1</v>
      </c>
      <c r="F251" s="153" t="s">
        <v>3939</v>
      </c>
      <c r="H251" s="154">
        <v>27.651</v>
      </c>
      <c r="I251" s="155"/>
      <c r="L251" s="150"/>
      <c r="M251" s="156"/>
      <c r="T251" s="157"/>
      <c r="AT251" s="152" t="s">
        <v>193</v>
      </c>
      <c r="AU251" s="152" t="s">
        <v>84</v>
      </c>
      <c r="AV251" s="12" t="s">
        <v>92</v>
      </c>
      <c r="AW251" s="12" t="s">
        <v>32</v>
      </c>
      <c r="AX251" s="12" t="s">
        <v>76</v>
      </c>
      <c r="AY251" s="152" t="s">
        <v>185</v>
      </c>
    </row>
    <row r="252" spans="2:65" s="12" customFormat="1" ht="33.75">
      <c r="B252" s="150"/>
      <c r="D252" s="151" t="s">
        <v>193</v>
      </c>
      <c r="E252" s="152" t="s">
        <v>1</v>
      </c>
      <c r="F252" s="153" t="s">
        <v>3940</v>
      </c>
      <c r="H252" s="154">
        <v>54.438000000000002</v>
      </c>
      <c r="I252" s="155"/>
      <c r="L252" s="150"/>
      <c r="M252" s="156"/>
      <c r="T252" s="157"/>
      <c r="AT252" s="152" t="s">
        <v>193</v>
      </c>
      <c r="AU252" s="152" t="s">
        <v>84</v>
      </c>
      <c r="AV252" s="12" t="s">
        <v>92</v>
      </c>
      <c r="AW252" s="12" t="s">
        <v>32</v>
      </c>
      <c r="AX252" s="12" t="s">
        <v>76</v>
      </c>
      <c r="AY252" s="152" t="s">
        <v>185</v>
      </c>
    </row>
    <row r="253" spans="2:65" s="12" customFormat="1">
      <c r="B253" s="150"/>
      <c r="D253" s="151" t="s">
        <v>193</v>
      </c>
      <c r="E253" s="152" t="s">
        <v>1</v>
      </c>
      <c r="F253" s="153" t="s">
        <v>3941</v>
      </c>
      <c r="H253" s="154">
        <v>31.225000000000001</v>
      </c>
      <c r="I253" s="155"/>
      <c r="L253" s="150"/>
      <c r="M253" s="156"/>
      <c r="T253" s="157"/>
      <c r="AT253" s="152" t="s">
        <v>193</v>
      </c>
      <c r="AU253" s="152" t="s">
        <v>84</v>
      </c>
      <c r="AV253" s="12" t="s">
        <v>92</v>
      </c>
      <c r="AW253" s="12" t="s">
        <v>32</v>
      </c>
      <c r="AX253" s="12" t="s">
        <v>76</v>
      </c>
      <c r="AY253" s="152" t="s">
        <v>185</v>
      </c>
    </row>
    <row r="254" spans="2:65" s="14" customFormat="1">
      <c r="B254" s="174"/>
      <c r="D254" s="151" t="s">
        <v>193</v>
      </c>
      <c r="E254" s="175" t="s">
        <v>1</v>
      </c>
      <c r="F254" s="176" t="s">
        <v>265</v>
      </c>
      <c r="H254" s="177">
        <v>148.184</v>
      </c>
      <c r="I254" s="178"/>
      <c r="L254" s="174"/>
      <c r="M254" s="179"/>
      <c r="T254" s="180"/>
      <c r="AT254" s="175" t="s">
        <v>193</v>
      </c>
      <c r="AU254" s="175" t="s">
        <v>84</v>
      </c>
      <c r="AV254" s="14" t="s">
        <v>191</v>
      </c>
      <c r="AW254" s="14" t="s">
        <v>32</v>
      </c>
      <c r="AX254" s="14" t="s">
        <v>84</v>
      </c>
      <c r="AY254" s="175" t="s">
        <v>185</v>
      </c>
    </row>
    <row r="255" spans="2:65" s="1" customFormat="1" ht="33" customHeight="1">
      <c r="B255" s="136"/>
      <c r="C255" s="137" t="s">
        <v>230</v>
      </c>
      <c r="D255" s="137" t="s">
        <v>187</v>
      </c>
      <c r="E255" s="138" t="s">
        <v>3942</v>
      </c>
      <c r="F255" s="139" t="s">
        <v>3943</v>
      </c>
      <c r="G255" s="140" t="s">
        <v>190</v>
      </c>
      <c r="H255" s="141">
        <v>443.64</v>
      </c>
      <c r="I255" s="142"/>
      <c r="J255" s="143">
        <f>ROUND(I255*H255,2)</f>
        <v>0</v>
      </c>
      <c r="K255" s="139" t="s">
        <v>198</v>
      </c>
      <c r="L255" s="32"/>
      <c r="M255" s="144" t="s">
        <v>1</v>
      </c>
      <c r="N255" s="145" t="s">
        <v>42</v>
      </c>
      <c r="P255" s="146">
        <f>O255*H255</f>
        <v>0</v>
      </c>
      <c r="Q255" s="146">
        <v>2.1000000000000001E-2</v>
      </c>
      <c r="R255" s="146">
        <f>Q255*H255</f>
        <v>9.3164400000000001</v>
      </c>
      <c r="S255" s="146">
        <v>0</v>
      </c>
      <c r="T255" s="147">
        <f>S255*H255</f>
        <v>0</v>
      </c>
      <c r="AR255" s="148" t="s">
        <v>191</v>
      </c>
      <c r="AT255" s="148" t="s">
        <v>187</v>
      </c>
      <c r="AU255" s="148" t="s">
        <v>84</v>
      </c>
      <c r="AY255" s="17" t="s">
        <v>185</v>
      </c>
      <c r="BE255" s="149">
        <f>IF(N255="základní",J255,0)</f>
        <v>0</v>
      </c>
      <c r="BF255" s="149">
        <f>IF(N255="snížená",J255,0)</f>
        <v>0</v>
      </c>
      <c r="BG255" s="149">
        <f>IF(N255="zákl. přenesená",J255,0)</f>
        <v>0</v>
      </c>
      <c r="BH255" s="149">
        <f>IF(N255="sníž. přenesená",J255,0)</f>
        <v>0</v>
      </c>
      <c r="BI255" s="149">
        <f>IF(N255="nulová",J255,0)</f>
        <v>0</v>
      </c>
      <c r="BJ255" s="17" t="s">
        <v>92</v>
      </c>
      <c r="BK255" s="149">
        <f>ROUND(I255*H255,2)</f>
        <v>0</v>
      </c>
      <c r="BL255" s="17" t="s">
        <v>191</v>
      </c>
      <c r="BM255" s="148" t="s">
        <v>3944</v>
      </c>
    </row>
    <row r="256" spans="2:65" s="13" customFormat="1">
      <c r="B256" s="168"/>
      <c r="D256" s="151" t="s">
        <v>193</v>
      </c>
      <c r="E256" s="169" t="s">
        <v>1</v>
      </c>
      <c r="F256" s="170" t="s">
        <v>3871</v>
      </c>
      <c r="H256" s="169" t="s">
        <v>1</v>
      </c>
      <c r="I256" s="171"/>
      <c r="L256" s="168"/>
      <c r="M256" s="172"/>
      <c r="T256" s="173"/>
      <c r="AT256" s="169" t="s">
        <v>193</v>
      </c>
      <c r="AU256" s="169" t="s">
        <v>84</v>
      </c>
      <c r="AV256" s="13" t="s">
        <v>84</v>
      </c>
      <c r="AW256" s="13" t="s">
        <v>32</v>
      </c>
      <c r="AX256" s="13" t="s">
        <v>76</v>
      </c>
      <c r="AY256" s="169" t="s">
        <v>185</v>
      </c>
    </row>
    <row r="257" spans="2:65" s="13" customFormat="1" ht="22.5">
      <c r="B257" s="168"/>
      <c r="D257" s="151" t="s">
        <v>193</v>
      </c>
      <c r="E257" s="169" t="s">
        <v>1</v>
      </c>
      <c r="F257" s="170" t="s">
        <v>3718</v>
      </c>
      <c r="H257" s="169" t="s">
        <v>1</v>
      </c>
      <c r="I257" s="171"/>
      <c r="L257" s="168"/>
      <c r="M257" s="172"/>
      <c r="T257" s="173"/>
      <c r="AT257" s="169" t="s">
        <v>193</v>
      </c>
      <c r="AU257" s="169" t="s">
        <v>84</v>
      </c>
      <c r="AV257" s="13" t="s">
        <v>84</v>
      </c>
      <c r="AW257" s="13" t="s">
        <v>32</v>
      </c>
      <c r="AX257" s="13" t="s">
        <v>76</v>
      </c>
      <c r="AY257" s="169" t="s">
        <v>185</v>
      </c>
    </row>
    <row r="258" spans="2:65" s="12" customFormat="1" ht="33.75">
      <c r="B258" s="150"/>
      <c r="D258" s="151" t="s">
        <v>193</v>
      </c>
      <c r="E258" s="152" t="s">
        <v>1</v>
      </c>
      <c r="F258" s="153" t="s">
        <v>3945</v>
      </c>
      <c r="H258" s="154">
        <v>103.69799999999999</v>
      </c>
      <c r="I258" s="155"/>
      <c r="L258" s="150"/>
      <c r="M258" s="156"/>
      <c r="T258" s="157"/>
      <c r="AT258" s="152" t="s">
        <v>193</v>
      </c>
      <c r="AU258" s="152" t="s">
        <v>84</v>
      </c>
      <c r="AV258" s="12" t="s">
        <v>92</v>
      </c>
      <c r="AW258" s="12" t="s">
        <v>32</v>
      </c>
      <c r="AX258" s="12" t="s">
        <v>76</v>
      </c>
      <c r="AY258" s="152" t="s">
        <v>185</v>
      </c>
    </row>
    <row r="259" spans="2:65" s="12" customFormat="1" ht="22.5">
      <c r="B259" s="150"/>
      <c r="D259" s="151" t="s">
        <v>193</v>
      </c>
      <c r="E259" s="152" t="s">
        <v>1</v>
      </c>
      <c r="F259" s="153" t="s">
        <v>3946</v>
      </c>
      <c r="H259" s="154">
        <v>82.953000000000003</v>
      </c>
      <c r="I259" s="155"/>
      <c r="L259" s="150"/>
      <c r="M259" s="156"/>
      <c r="T259" s="157"/>
      <c r="AT259" s="152" t="s">
        <v>193</v>
      </c>
      <c r="AU259" s="152" t="s">
        <v>84</v>
      </c>
      <c r="AV259" s="12" t="s">
        <v>92</v>
      </c>
      <c r="AW259" s="12" t="s">
        <v>32</v>
      </c>
      <c r="AX259" s="12" t="s">
        <v>76</v>
      </c>
      <c r="AY259" s="152" t="s">
        <v>185</v>
      </c>
    </row>
    <row r="260" spans="2:65" s="12" customFormat="1" ht="33.75">
      <c r="B260" s="150"/>
      <c r="D260" s="151" t="s">
        <v>193</v>
      </c>
      <c r="E260" s="152" t="s">
        <v>1</v>
      </c>
      <c r="F260" s="153" t="s">
        <v>3947</v>
      </c>
      <c r="H260" s="154">
        <v>163.31299999999999</v>
      </c>
      <c r="I260" s="155"/>
      <c r="L260" s="150"/>
      <c r="M260" s="156"/>
      <c r="T260" s="157"/>
      <c r="AT260" s="152" t="s">
        <v>193</v>
      </c>
      <c r="AU260" s="152" t="s">
        <v>84</v>
      </c>
      <c r="AV260" s="12" t="s">
        <v>92</v>
      </c>
      <c r="AW260" s="12" t="s">
        <v>32</v>
      </c>
      <c r="AX260" s="12" t="s">
        <v>76</v>
      </c>
      <c r="AY260" s="152" t="s">
        <v>185</v>
      </c>
    </row>
    <row r="261" spans="2:65" s="12" customFormat="1">
      <c r="B261" s="150"/>
      <c r="D261" s="151" t="s">
        <v>193</v>
      </c>
      <c r="E261" s="152" t="s">
        <v>1</v>
      </c>
      <c r="F261" s="153" t="s">
        <v>3948</v>
      </c>
      <c r="H261" s="154">
        <v>93.676000000000002</v>
      </c>
      <c r="I261" s="155"/>
      <c r="L261" s="150"/>
      <c r="M261" s="156"/>
      <c r="T261" s="157"/>
      <c r="AT261" s="152" t="s">
        <v>193</v>
      </c>
      <c r="AU261" s="152" t="s">
        <v>84</v>
      </c>
      <c r="AV261" s="12" t="s">
        <v>92</v>
      </c>
      <c r="AW261" s="12" t="s">
        <v>32</v>
      </c>
      <c r="AX261" s="12" t="s">
        <v>76</v>
      </c>
      <c r="AY261" s="152" t="s">
        <v>185</v>
      </c>
    </row>
    <row r="262" spans="2:65" s="14" customFormat="1">
      <c r="B262" s="174"/>
      <c r="D262" s="151" t="s">
        <v>193</v>
      </c>
      <c r="E262" s="175" t="s">
        <v>1</v>
      </c>
      <c r="F262" s="176" t="s">
        <v>265</v>
      </c>
      <c r="H262" s="177">
        <v>443.64</v>
      </c>
      <c r="I262" s="178"/>
      <c r="L262" s="174"/>
      <c r="M262" s="179"/>
      <c r="T262" s="180"/>
      <c r="AT262" s="175" t="s">
        <v>193</v>
      </c>
      <c r="AU262" s="175" t="s">
        <v>84</v>
      </c>
      <c r="AV262" s="14" t="s">
        <v>191</v>
      </c>
      <c r="AW262" s="14" t="s">
        <v>32</v>
      </c>
      <c r="AX262" s="14" t="s">
        <v>84</v>
      </c>
      <c r="AY262" s="175" t="s">
        <v>185</v>
      </c>
    </row>
    <row r="263" spans="2:65" s="1" customFormat="1" ht="44.25" customHeight="1">
      <c r="B263" s="136"/>
      <c r="C263" s="137" t="s">
        <v>236</v>
      </c>
      <c r="D263" s="137" t="s">
        <v>187</v>
      </c>
      <c r="E263" s="138" t="s">
        <v>3949</v>
      </c>
      <c r="F263" s="139" t="s">
        <v>3950</v>
      </c>
      <c r="G263" s="140" t="s">
        <v>190</v>
      </c>
      <c r="H263" s="141">
        <v>443.64</v>
      </c>
      <c r="I263" s="142"/>
      <c r="J263" s="143">
        <f>ROUND(I263*H263,2)</f>
        <v>0</v>
      </c>
      <c r="K263" s="139" t="s">
        <v>198</v>
      </c>
      <c r="L263" s="32"/>
      <c r="M263" s="144" t="s">
        <v>1</v>
      </c>
      <c r="N263" s="145" t="s">
        <v>42</v>
      </c>
      <c r="P263" s="146">
        <f>O263*H263</f>
        <v>0</v>
      </c>
      <c r="Q263" s="146">
        <v>7.0000000000000001E-3</v>
      </c>
      <c r="R263" s="146">
        <f>Q263*H263</f>
        <v>3.10548</v>
      </c>
      <c r="S263" s="146">
        <v>0</v>
      </c>
      <c r="T263" s="147">
        <f>S263*H263</f>
        <v>0</v>
      </c>
      <c r="AR263" s="148" t="s">
        <v>191</v>
      </c>
      <c r="AT263" s="148" t="s">
        <v>187</v>
      </c>
      <c r="AU263" s="148" t="s">
        <v>84</v>
      </c>
      <c r="AY263" s="17" t="s">
        <v>185</v>
      </c>
      <c r="BE263" s="149">
        <f>IF(N263="základní",J263,0)</f>
        <v>0</v>
      </c>
      <c r="BF263" s="149">
        <f>IF(N263="snížená",J263,0)</f>
        <v>0</v>
      </c>
      <c r="BG263" s="149">
        <f>IF(N263="zákl. přenesená",J263,0)</f>
        <v>0</v>
      </c>
      <c r="BH263" s="149">
        <f>IF(N263="sníž. přenesená",J263,0)</f>
        <v>0</v>
      </c>
      <c r="BI263" s="149">
        <f>IF(N263="nulová",J263,0)</f>
        <v>0</v>
      </c>
      <c r="BJ263" s="17" t="s">
        <v>92</v>
      </c>
      <c r="BK263" s="149">
        <f>ROUND(I263*H263,2)</f>
        <v>0</v>
      </c>
      <c r="BL263" s="17" t="s">
        <v>191</v>
      </c>
      <c r="BM263" s="148" t="s">
        <v>3951</v>
      </c>
    </row>
    <row r="264" spans="2:65" s="1" customFormat="1" ht="33" customHeight="1">
      <c r="B264" s="136"/>
      <c r="C264" s="137" t="s">
        <v>8</v>
      </c>
      <c r="D264" s="137" t="s">
        <v>187</v>
      </c>
      <c r="E264" s="138" t="s">
        <v>3952</v>
      </c>
      <c r="F264" s="139" t="s">
        <v>3953</v>
      </c>
      <c r="G264" s="140" t="s">
        <v>190</v>
      </c>
      <c r="H264" s="141">
        <v>148.184</v>
      </c>
      <c r="I264" s="142"/>
      <c r="J264" s="143">
        <f>ROUND(I264*H264,2)</f>
        <v>0</v>
      </c>
      <c r="K264" s="139" t="s">
        <v>198</v>
      </c>
      <c r="L264" s="32"/>
      <c r="M264" s="144" t="s">
        <v>1</v>
      </c>
      <c r="N264" s="145" t="s">
        <v>42</v>
      </c>
      <c r="P264" s="146">
        <f>O264*H264</f>
        <v>0</v>
      </c>
      <c r="Q264" s="146">
        <v>1.208E-2</v>
      </c>
      <c r="R264" s="146">
        <f>Q264*H264</f>
        <v>1.7900627200000001</v>
      </c>
      <c r="S264" s="146">
        <v>0</v>
      </c>
      <c r="T264" s="147">
        <f>S264*H264</f>
        <v>0</v>
      </c>
      <c r="AR264" s="148" t="s">
        <v>191</v>
      </c>
      <c r="AT264" s="148" t="s">
        <v>187</v>
      </c>
      <c r="AU264" s="148" t="s">
        <v>84</v>
      </c>
      <c r="AY264" s="17" t="s">
        <v>185</v>
      </c>
      <c r="BE264" s="149">
        <f>IF(N264="základní",J264,0)</f>
        <v>0</v>
      </c>
      <c r="BF264" s="149">
        <f>IF(N264="snížená",J264,0)</f>
        <v>0</v>
      </c>
      <c r="BG264" s="149">
        <f>IF(N264="zákl. přenesená",J264,0)</f>
        <v>0</v>
      </c>
      <c r="BH264" s="149">
        <f>IF(N264="sníž. přenesená",J264,0)</f>
        <v>0</v>
      </c>
      <c r="BI264" s="149">
        <f>IF(N264="nulová",J264,0)</f>
        <v>0</v>
      </c>
      <c r="BJ264" s="17" t="s">
        <v>92</v>
      </c>
      <c r="BK264" s="149">
        <f>ROUND(I264*H264,2)</f>
        <v>0</v>
      </c>
      <c r="BL264" s="17" t="s">
        <v>191</v>
      </c>
      <c r="BM264" s="148" t="s">
        <v>3954</v>
      </c>
    </row>
    <row r="265" spans="2:65" s="13" customFormat="1">
      <c r="B265" s="168"/>
      <c r="D265" s="151" t="s">
        <v>193</v>
      </c>
      <c r="E265" s="169" t="s">
        <v>1</v>
      </c>
      <c r="F265" s="170" t="s">
        <v>3871</v>
      </c>
      <c r="H265" s="169" t="s">
        <v>1</v>
      </c>
      <c r="I265" s="171"/>
      <c r="L265" s="168"/>
      <c r="M265" s="172"/>
      <c r="T265" s="173"/>
      <c r="AT265" s="169" t="s">
        <v>193</v>
      </c>
      <c r="AU265" s="169" t="s">
        <v>84</v>
      </c>
      <c r="AV265" s="13" t="s">
        <v>84</v>
      </c>
      <c r="AW265" s="13" t="s">
        <v>32</v>
      </c>
      <c r="AX265" s="13" t="s">
        <v>76</v>
      </c>
      <c r="AY265" s="169" t="s">
        <v>185</v>
      </c>
    </row>
    <row r="266" spans="2:65" s="13" customFormat="1" ht="22.5">
      <c r="B266" s="168"/>
      <c r="D266" s="151" t="s">
        <v>193</v>
      </c>
      <c r="E266" s="169" t="s">
        <v>1</v>
      </c>
      <c r="F266" s="170" t="s">
        <v>3955</v>
      </c>
      <c r="H266" s="169" t="s">
        <v>1</v>
      </c>
      <c r="I266" s="171"/>
      <c r="L266" s="168"/>
      <c r="M266" s="172"/>
      <c r="T266" s="173"/>
      <c r="AT266" s="169" t="s">
        <v>193</v>
      </c>
      <c r="AU266" s="169" t="s">
        <v>84</v>
      </c>
      <c r="AV266" s="13" t="s">
        <v>84</v>
      </c>
      <c r="AW266" s="13" t="s">
        <v>32</v>
      </c>
      <c r="AX266" s="13" t="s">
        <v>76</v>
      </c>
      <c r="AY266" s="169" t="s">
        <v>185</v>
      </c>
    </row>
    <row r="267" spans="2:65" s="12" customFormat="1" ht="33.75">
      <c r="B267" s="150"/>
      <c r="D267" s="151" t="s">
        <v>193</v>
      </c>
      <c r="E267" s="152" t="s">
        <v>1</v>
      </c>
      <c r="F267" s="153" t="s">
        <v>3938</v>
      </c>
      <c r="H267" s="154">
        <v>34.869999999999997</v>
      </c>
      <c r="I267" s="155"/>
      <c r="L267" s="150"/>
      <c r="M267" s="156"/>
      <c r="T267" s="157"/>
      <c r="AT267" s="152" t="s">
        <v>193</v>
      </c>
      <c r="AU267" s="152" t="s">
        <v>84</v>
      </c>
      <c r="AV267" s="12" t="s">
        <v>92</v>
      </c>
      <c r="AW267" s="12" t="s">
        <v>32</v>
      </c>
      <c r="AX267" s="12" t="s">
        <v>76</v>
      </c>
      <c r="AY267" s="152" t="s">
        <v>185</v>
      </c>
    </row>
    <row r="268" spans="2:65" s="12" customFormat="1" ht="22.5">
      <c r="B268" s="150"/>
      <c r="D268" s="151" t="s">
        <v>193</v>
      </c>
      <c r="E268" s="152" t="s">
        <v>1</v>
      </c>
      <c r="F268" s="153" t="s">
        <v>3939</v>
      </c>
      <c r="H268" s="154">
        <v>27.651</v>
      </c>
      <c r="I268" s="155"/>
      <c r="L268" s="150"/>
      <c r="M268" s="156"/>
      <c r="T268" s="157"/>
      <c r="AT268" s="152" t="s">
        <v>193</v>
      </c>
      <c r="AU268" s="152" t="s">
        <v>84</v>
      </c>
      <c r="AV268" s="12" t="s">
        <v>92</v>
      </c>
      <c r="AW268" s="12" t="s">
        <v>32</v>
      </c>
      <c r="AX268" s="12" t="s">
        <v>76</v>
      </c>
      <c r="AY268" s="152" t="s">
        <v>185</v>
      </c>
    </row>
    <row r="269" spans="2:65" s="12" customFormat="1" ht="33.75">
      <c r="B269" s="150"/>
      <c r="D269" s="151" t="s">
        <v>193</v>
      </c>
      <c r="E269" s="152" t="s">
        <v>1</v>
      </c>
      <c r="F269" s="153" t="s">
        <v>3940</v>
      </c>
      <c r="H269" s="154">
        <v>54.438000000000002</v>
      </c>
      <c r="I269" s="155"/>
      <c r="L269" s="150"/>
      <c r="M269" s="156"/>
      <c r="T269" s="157"/>
      <c r="AT269" s="152" t="s">
        <v>193</v>
      </c>
      <c r="AU269" s="152" t="s">
        <v>84</v>
      </c>
      <c r="AV269" s="12" t="s">
        <v>92</v>
      </c>
      <c r="AW269" s="12" t="s">
        <v>32</v>
      </c>
      <c r="AX269" s="12" t="s">
        <v>76</v>
      </c>
      <c r="AY269" s="152" t="s">
        <v>185</v>
      </c>
    </row>
    <row r="270" spans="2:65" s="12" customFormat="1">
      <c r="B270" s="150"/>
      <c r="D270" s="151" t="s">
        <v>193</v>
      </c>
      <c r="E270" s="152" t="s">
        <v>1</v>
      </c>
      <c r="F270" s="153" t="s">
        <v>3941</v>
      </c>
      <c r="H270" s="154">
        <v>31.225000000000001</v>
      </c>
      <c r="I270" s="155"/>
      <c r="L270" s="150"/>
      <c r="M270" s="156"/>
      <c r="T270" s="157"/>
      <c r="AT270" s="152" t="s">
        <v>193</v>
      </c>
      <c r="AU270" s="152" t="s">
        <v>84</v>
      </c>
      <c r="AV270" s="12" t="s">
        <v>92</v>
      </c>
      <c r="AW270" s="12" t="s">
        <v>32</v>
      </c>
      <c r="AX270" s="12" t="s">
        <v>76</v>
      </c>
      <c r="AY270" s="152" t="s">
        <v>185</v>
      </c>
    </row>
    <row r="271" spans="2:65" s="14" customFormat="1">
      <c r="B271" s="174"/>
      <c r="D271" s="151" t="s">
        <v>193</v>
      </c>
      <c r="E271" s="175" t="s">
        <v>1</v>
      </c>
      <c r="F271" s="176" t="s">
        <v>265</v>
      </c>
      <c r="H271" s="177">
        <v>148.184</v>
      </c>
      <c r="I271" s="178"/>
      <c r="L271" s="174"/>
      <c r="M271" s="179"/>
      <c r="T271" s="180"/>
      <c r="AT271" s="175" t="s">
        <v>193</v>
      </c>
      <c r="AU271" s="175" t="s">
        <v>84</v>
      </c>
      <c r="AV271" s="14" t="s">
        <v>191</v>
      </c>
      <c r="AW271" s="14" t="s">
        <v>32</v>
      </c>
      <c r="AX271" s="14" t="s">
        <v>84</v>
      </c>
      <c r="AY271" s="175" t="s">
        <v>185</v>
      </c>
    </row>
    <row r="272" spans="2:65" s="1" customFormat="1" ht="24.2" customHeight="1">
      <c r="B272" s="136"/>
      <c r="C272" s="137" t="s">
        <v>245</v>
      </c>
      <c r="D272" s="137" t="s">
        <v>187</v>
      </c>
      <c r="E272" s="138" t="s">
        <v>3956</v>
      </c>
      <c r="F272" s="139" t="s">
        <v>3957</v>
      </c>
      <c r="G272" s="140" t="s">
        <v>190</v>
      </c>
      <c r="H272" s="141">
        <v>311.11900000000003</v>
      </c>
      <c r="I272" s="142"/>
      <c r="J272" s="143">
        <f>ROUND(I272*H272,2)</f>
        <v>0</v>
      </c>
      <c r="K272" s="139" t="s">
        <v>198</v>
      </c>
      <c r="L272" s="32"/>
      <c r="M272" s="144" t="s">
        <v>1</v>
      </c>
      <c r="N272" s="145" t="s">
        <v>42</v>
      </c>
      <c r="P272" s="146">
        <f>O272*H272</f>
        <v>0</v>
      </c>
      <c r="Q272" s="146">
        <v>1.0800000000000001E-2</v>
      </c>
      <c r="R272" s="146">
        <f>Q272*H272</f>
        <v>3.3600852000000003</v>
      </c>
      <c r="S272" s="146">
        <v>0</v>
      </c>
      <c r="T272" s="147">
        <f>S272*H272</f>
        <v>0</v>
      </c>
      <c r="AR272" s="148" t="s">
        <v>191</v>
      </c>
      <c r="AT272" s="148" t="s">
        <v>187</v>
      </c>
      <c r="AU272" s="148" t="s">
        <v>84</v>
      </c>
      <c r="AY272" s="17" t="s">
        <v>185</v>
      </c>
      <c r="BE272" s="149">
        <f>IF(N272="základní",J272,0)</f>
        <v>0</v>
      </c>
      <c r="BF272" s="149">
        <f>IF(N272="snížená",J272,0)</f>
        <v>0</v>
      </c>
      <c r="BG272" s="149">
        <f>IF(N272="zákl. přenesená",J272,0)</f>
        <v>0</v>
      </c>
      <c r="BH272" s="149">
        <f>IF(N272="sníž. přenesená",J272,0)</f>
        <v>0</v>
      </c>
      <c r="BI272" s="149">
        <f>IF(N272="nulová",J272,0)</f>
        <v>0</v>
      </c>
      <c r="BJ272" s="17" t="s">
        <v>92</v>
      </c>
      <c r="BK272" s="149">
        <f>ROUND(I272*H272,2)</f>
        <v>0</v>
      </c>
      <c r="BL272" s="17" t="s">
        <v>191</v>
      </c>
      <c r="BM272" s="148" t="s">
        <v>3958</v>
      </c>
    </row>
    <row r="273" spans="2:65" s="13" customFormat="1">
      <c r="B273" s="168"/>
      <c r="D273" s="151" t="s">
        <v>193</v>
      </c>
      <c r="E273" s="169" t="s">
        <v>1</v>
      </c>
      <c r="F273" s="170" t="s">
        <v>3871</v>
      </c>
      <c r="H273" s="169" t="s">
        <v>1</v>
      </c>
      <c r="I273" s="171"/>
      <c r="L273" s="168"/>
      <c r="M273" s="172"/>
      <c r="T273" s="173"/>
      <c r="AT273" s="169" t="s">
        <v>193</v>
      </c>
      <c r="AU273" s="169" t="s">
        <v>84</v>
      </c>
      <c r="AV273" s="13" t="s">
        <v>84</v>
      </c>
      <c r="AW273" s="13" t="s">
        <v>32</v>
      </c>
      <c r="AX273" s="13" t="s">
        <v>76</v>
      </c>
      <c r="AY273" s="169" t="s">
        <v>185</v>
      </c>
    </row>
    <row r="274" spans="2:65" s="13" customFormat="1" ht="22.5">
      <c r="B274" s="168"/>
      <c r="D274" s="151" t="s">
        <v>193</v>
      </c>
      <c r="E274" s="169" t="s">
        <v>1</v>
      </c>
      <c r="F274" s="170" t="s">
        <v>3959</v>
      </c>
      <c r="H274" s="169" t="s">
        <v>1</v>
      </c>
      <c r="I274" s="171"/>
      <c r="L274" s="168"/>
      <c r="M274" s="172"/>
      <c r="T274" s="173"/>
      <c r="AT274" s="169" t="s">
        <v>193</v>
      </c>
      <c r="AU274" s="169" t="s">
        <v>84</v>
      </c>
      <c r="AV274" s="13" t="s">
        <v>84</v>
      </c>
      <c r="AW274" s="13" t="s">
        <v>32</v>
      </c>
      <c r="AX274" s="13" t="s">
        <v>76</v>
      </c>
      <c r="AY274" s="169" t="s">
        <v>185</v>
      </c>
    </row>
    <row r="275" spans="2:65" s="12" customFormat="1" ht="33.75">
      <c r="B275" s="150"/>
      <c r="D275" s="151" t="s">
        <v>193</v>
      </c>
      <c r="E275" s="152" t="s">
        <v>1</v>
      </c>
      <c r="F275" s="153" t="s">
        <v>3960</v>
      </c>
      <c r="H275" s="154">
        <v>197.80500000000001</v>
      </c>
      <c r="I275" s="155"/>
      <c r="L275" s="150"/>
      <c r="M275" s="156"/>
      <c r="T275" s="157"/>
      <c r="AT275" s="152" t="s">
        <v>193</v>
      </c>
      <c r="AU275" s="152" t="s">
        <v>84</v>
      </c>
      <c r="AV275" s="12" t="s">
        <v>92</v>
      </c>
      <c r="AW275" s="12" t="s">
        <v>32</v>
      </c>
      <c r="AX275" s="12" t="s">
        <v>76</v>
      </c>
      <c r="AY275" s="152" t="s">
        <v>185</v>
      </c>
    </row>
    <row r="276" spans="2:65" s="12" customFormat="1" ht="22.5">
      <c r="B276" s="150"/>
      <c r="D276" s="151" t="s">
        <v>193</v>
      </c>
      <c r="E276" s="152" t="s">
        <v>1</v>
      </c>
      <c r="F276" s="153" t="s">
        <v>3939</v>
      </c>
      <c r="H276" s="154">
        <v>27.651</v>
      </c>
      <c r="I276" s="155"/>
      <c r="L276" s="150"/>
      <c r="M276" s="156"/>
      <c r="T276" s="157"/>
      <c r="AT276" s="152" t="s">
        <v>193</v>
      </c>
      <c r="AU276" s="152" t="s">
        <v>84</v>
      </c>
      <c r="AV276" s="12" t="s">
        <v>92</v>
      </c>
      <c r="AW276" s="12" t="s">
        <v>32</v>
      </c>
      <c r="AX276" s="12" t="s">
        <v>76</v>
      </c>
      <c r="AY276" s="152" t="s">
        <v>185</v>
      </c>
    </row>
    <row r="277" spans="2:65" s="12" customFormat="1" ht="33.75">
      <c r="B277" s="150"/>
      <c r="D277" s="151" t="s">
        <v>193</v>
      </c>
      <c r="E277" s="152" t="s">
        <v>1</v>
      </c>
      <c r="F277" s="153" t="s">
        <v>3940</v>
      </c>
      <c r="H277" s="154">
        <v>54.438000000000002</v>
      </c>
      <c r="I277" s="155"/>
      <c r="L277" s="150"/>
      <c r="M277" s="156"/>
      <c r="T277" s="157"/>
      <c r="AT277" s="152" t="s">
        <v>193</v>
      </c>
      <c r="AU277" s="152" t="s">
        <v>84</v>
      </c>
      <c r="AV277" s="12" t="s">
        <v>92</v>
      </c>
      <c r="AW277" s="12" t="s">
        <v>32</v>
      </c>
      <c r="AX277" s="12" t="s">
        <v>76</v>
      </c>
      <c r="AY277" s="152" t="s">
        <v>185</v>
      </c>
    </row>
    <row r="278" spans="2:65" s="12" customFormat="1">
      <c r="B278" s="150"/>
      <c r="D278" s="151" t="s">
        <v>193</v>
      </c>
      <c r="E278" s="152" t="s">
        <v>1</v>
      </c>
      <c r="F278" s="153" t="s">
        <v>3941</v>
      </c>
      <c r="H278" s="154">
        <v>31.225000000000001</v>
      </c>
      <c r="I278" s="155"/>
      <c r="L278" s="150"/>
      <c r="M278" s="156"/>
      <c r="T278" s="157"/>
      <c r="AT278" s="152" t="s">
        <v>193</v>
      </c>
      <c r="AU278" s="152" t="s">
        <v>84</v>
      </c>
      <c r="AV278" s="12" t="s">
        <v>92</v>
      </c>
      <c r="AW278" s="12" t="s">
        <v>32</v>
      </c>
      <c r="AX278" s="12" t="s">
        <v>76</v>
      </c>
      <c r="AY278" s="152" t="s">
        <v>185</v>
      </c>
    </row>
    <row r="279" spans="2:65" s="14" customFormat="1">
      <c r="B279" s="174"/>
      <c r="D279" s="151" t="s">
        <v>193</v>
      </c>
      <c r="E279" s="175" t="s">
        <v>1</v>
      </c>
      <c r="F279" s="176" t="s">
        <v>265</v>
      </c>
      <c r="H279" s="177">
        <v>311.11900000000003</v>
      </c>
      <c r="I279" s="178"/>
      <c r="L279" s="174"/>
      <c r="M279" s="179"/>
      <c r="T279" s="180"/>
      <c r="AT279" s="175" t="s">
        <v>193</v>
      </c>
      <c r="AU279" s="175" t="s">
        <v>84</v>
      </c>
      <c r="AV279" s="14" t="s">
        <v>191</v>
      </c>
      <c r="AW279" s="14" t="s">
        <v>32</v>
      </c>
      <c r="AX279" s="14" t="s">
        <v>84</v>
      </c>
      <c r="AY279" s="175" t="s">
        <v>185</v>
      </c>
    </row>
    <row r="280" spans="2:65" s="1" customFormat="1" ht="44.25" customHeight="1">
      <c r="B280" s="136"/>
      <c r="C280" s="137" t="s">
        <v>267</v>
      </c>
      <c r="D280" s="137" t="s">
        <v>187</v>
      </c>
      <c r="E280" s="138" t="s">
        <v>3961</v>
      </c>
      <c r="F280" s="139" t="s">
        <v>3962</v>
      </c>
      <c r="G280" s="140" t="s">
        <v>190</v>
      </c>
      <c r="H280" s="141">
        <v>622.23800000000006</v>
      </c>
      <c r="I280" s="142"/>
      <c r="J280" s="143">
        <f>ROUND(I280*H280,2)</f>
        <v>0</v>
      </c>
      <c r="K280" s="139" t="s">
        <v>198</v>
      </c>
      <c r="L280" s="32"/>
      <c r="M280" s="144" t="s">
        <v>1</v>
      </c>
      <c r="N280" s="145" t="s">
        <v>42</v>
      </c>
      <c r="P280" s="146">
        <f>O280*H280</f>
        <v>0</v>
      </c>
      <c r="Q280" s="146">
        <v>2.7000000000000001E-3</v>
      </c>
      <c r="R280" s="146">
        <f>Q280*H280</f>
        <v>1.6800426000000002</v>
      </c>
      <c r="S280" s="146">
        <v>0</v>
      </c>
      <c r="T280" s="147">
        <f>S280*H280</f>
        <v>0</v>
      </c>
      <c r="AR280" s="148" t="s">
        <v>191</v>
      </c>
      <c r="AT280" s="148" t="s">
        <v>187</v>
      </c>
      <c r="AU280" s="148" t="s">
        <v>84</v>
      </c>
      <c r="AY280" s="17" t="s">
        <v>185</v>
      </c>
      <c r="BE280" s="149">
        <f>IF(N280="základní",J280,0)</f>
        <v>0</v>
      </c>
      <c r="BF280" s="149">
        <f>IF(N280="snížená",J280,0)</f>
        <v>0</v>
      </c>
      <c r="BG280" s="149">
        <f>IF(N280="zákl. přenesená",J280,0)</f>
        <v>0</v>
      </c>
      <c r="BH280" s="149">
        <f>IF(N280="sníž. přenesená",J280,0)</f>
        <v>0</v>
      </c>
      <c r="BI280" s="149">
        <f>IF(N280="nulová",J280,0)</f>
        <v>0</v>
      </c>
      <c r="BJ280" s="17" t="s">
        <v>92</v>
      </c>
      <c r="BK280" s="149">
        <f>ROUND(I280*H280,2)</f>
        <v>0</v>
      </c>
      <c r="BL280" s="17" t="s">
        <v>191</v>
      </c>
      <c r="BM280" s="148" t="s">
        <v>3963</v>
      </c>
    </row>
    <row r="281" spans="2:65" s="12" customFormat="1">
      <c r="B281" s="150"/>
      <c r="D281" s="151" t="s">
        <v>193</v>
      </c>
      <c r="E281" s="152" t="s">
        <v>1</v>
      </c>
      <c r="F281" s="153" t="s">
        <v>3964</v>
      </c>
      <c r="H281" s="154">
        <v>622.23800000000006</v>
      </c>
      <c r="I281" s="155"/>
      <c r="L281" s="150"/>
      <c r="M281" s="156"/>
      <c r="T281" s="157"/>
      <c r="AT281" s="152" t="s">
        <v>193</v>
      </c>
      <c r="AU281" s="152" t="s">
        <v>84</v>
      </c>
      <c r="AV281" s="12" t="s">
        <v>92</v>
      </c>
      <c r="AW281" s="12" t="s">
        <v>32</v>
      </c>
      <c r="AX281" s="12" t="s">
        <v>84</v>
      </c>
      <c r="AY281" s="152" t="s">
        <v>185</v>
      </c>
    </row>
    <row r="282" spans="2:65" s="1" customFormat="1" ht="21.75" customHeight="1">
      <c r="B282" s="136"/>
      <c r="C282" s="137" t="s">
        <v>284</v>
      </c>
      <c r="D282" s="137" t="s">
        <v>187</v>
      </c>
      <c r="E282" s="138" t="s">
        <v>3965</v>
      </c>
      <c r="F282" s="139" t="s">
        <v>3966</v>
      </c>
      <c r="G282" s="140" t="s">
        <v>190</v>
      </c>
      <c r="H282" s="141">
        <v>148.184</v>
      </c>
      <c r="I282" s="142"/>
      <c r="J282" s="143">
        <f>ROUND(I282*H282,2)</f>
        <v>0</v>
      </c>
      <c r="K282" s="139" t="s">
        <v>198</v>
      </c>
      <c r="L282" s="32"/>
      <c r="M282" s="144" t="s">
        <v>1</v>
      </c>
      <c r="N282" s="145" t="s">
        <v>42</v>
      </c>
      <c r="P282" s="146">
        <f>O282*H282</f>
        <v>0</v>
      </c>
      <c r="Q282" s="146">
        <v>4.0000000000000001E-3</v>
      </c>
      <c r="R282" s="146">
        <f>Q282*H282</f>
        <v>0.59273600000000004</v>
      </c>
      <c r="S282" s="146">
        <v>0</v>
      </c>
      <c r="T282" s="147">
        <f>S282*H282</f>
        <v>0</v>
      </c>
      <c r="AR282" s="148" t="s">
        <v>191</v>
      </c>
      <c r="AT282" s="148" t="s">
        <v>187</v>
      </c>
      <c r="AU282" s="148" t="s">
        <v>84</v>
      </c>
      <c r="AY282" s="17" t="s">
        <v>185</v>
      </c>
      <c r="BE282" s="149">
        <f>IF(N282="základní",J282,0)</f>
        <v>0</v>
      </c>
      <c r="BF282" s="149">
        <f>IF(N282="snížená",J282,0)</f>
        <v>0</v>
      </c>
      <c r="BG282" s="149">
        <f>IF(N282="zákl. přenesená",J282,0)</f>
        <v>0</v>
      </c>
      <c r="BH282" s="149">
        <f>IF(N282="sníž. přenesená",J282,0)</f>
        <v>0</v>
      </c>
      <c r="BI282" s="149">
        <f>IF(N282="nulová",J282,0)</f>
        <v>0</v>
      </c>
      <c r="BJ282" s="17" t="s">
        <v>92</v>
      </c>
      <c r="BK282" s="149">
        <f>ROUND(I282*H282,2)</f>
        <v>0</v>
      </c>
      <c r="BL282" s="17" t="s">
        <v>191</v>
      </c>
      <c r="BM282" s="148" t="s">
        <v>3967</v>
      </c>
    </row>
    <row r="283" spans="2:65" s="13" customFormat="1">
      <c r="B283" s="168"/>
      <c r="D283" s="151" t="s">
        <v>193</v>
      </c>
      <c r="E283" s="169" t="s">
        <v>1</v>
      </c>
      <c r="F283" s="170" t="s">
        <v>3871</v>
      </c>
      <c r="H283" s="169" t="s">
        <v>1</v>
      </c>
      <c r="I283" s="171"/>
      <c r="L283" s="168"/>
      <c r="M283" s="172"/>
      <c r="T283" s="173"/>
      <c r="AT283" s="169" t="s">
        <v>193</v>
      </c>
      <c r="AU283" s="169" t="s">
        <v>84</v>
      </c>
      <c r="AV283" s="13" t="s">
        <v>84</v>
      </c>
      <c r="AW283" s="13" t="s">
        <v>32</v>
      </c>
      <c r="AX283" s="13" t="s">
        <v>76</v>
      </c>
      <c r="AY283" s="169" t="s">
        <v>185</v>
      </c>
    </row>
    <row r="284" spans="2:65" s="13" customFormat="1" ht="22.5">
      <c r="B284" s="168"/>
      <c r="D284" s="151" t="s">
        <v>193</v>
      </c>
      <c r="E284" s="169" t="s">
        <v>1</v>
      </c>
      <c r="F284" s="170" t="s">
        <v>3968</v>
      </c>
      <c r="H284" s="169" t="s">
        <v>1</v>
      </c>
      <c r="I284" s="171"/>
      <c r="L284" s="168"/>
      <c r="M284" s="172"/>
      <c r="T284" s="173"/>
      <c r="AT284" s="169" t="s">
        <v>193</v>
      </c>
      <c r="AU284" s="169" t="s">
        <v>84</v>
      </c>
      <c r="AV284" s="13" t="s">
        <v>84</v>
      </c>
      <c r="AW284" s="13" t="s">
        <v>32</v>
      </c>
      <c r="AX284" s="13" t="s">
        <v>76</v>
      </c>
      <c r="AY284" s="169" t="s">
        <v>185</v>
      </c>
    </row>
    <row r="285" spans="2:65" s="12" customFormat="1" ht="33.75">
      <c r="B285" s="150"/>
      <c r="D285" s="151" t="s">
        <v>193</v>
      </c>
      <c r="E285" s="152" t="s">
        <v>1</v>
      </c>
      <c r="F285" s="153" t="s">
        <v>3938</v>
      </c>
      <c r="H285" s="154">
        <v>34.869999999999997</v>
      </c>
      <c r="I285" s="155"/>
      <c r="L285" s="150"/>
      <c r="M285" s="156"/>
      <c r="T285" s="157"/>
      <c r="AT285" s="152" t="s">
        <v>193</v>
      </c>
      <c r="AU285" s="152" t="s">
        <v>84</v>
      </c>
      <c r="AV285" s="12" t="s">
        <v>92</v>
      </c>
      <c r="AW285" s="12" t="s">
        <v>32</v>
      </c>
      <c r="AX285" s="12" t="s">
        <v>76</v>
      </c>
      <c r="AY285" s="152" t="s">
        <v>185</v>
      </c>
    </row>
    <row r="286" spans="2:65" s="12" customFormat="1" ht="22.5">
      <c r="B286" s="150"/>
      <c r="D286" s="151" t="s">
        <v>193</v>
      </c>
      <c r="E286" s="152" t="s">
        <v>1</v>
      </c>
      <c r="F286" s="153" t="s">
        <v>3939</v>
      </c>
      <c r="H286" s="154">
        <v>27.651</v>
      </c>
      <c r="I286" s="155"/>
      <c r="L286" s="150"/>
      <c r="M286" s="156"/>
      <c r="T286" s="157"/>
      <c r="AT286" s="152" t="s">
        <v>193</v>
      </c>
      <c r="AU286" s="152" t="s">
        <v>84</v>
      </c>
      <c r="AV286" s="12" t="s">
        <v>92</v>
      </c>
      <c r="AW286" s="12" t="s">
        <v>32</v>
      </c>
      <c r="AX286" s="12" t="s">
        <v>76</v>
      </c>
      <c r="AY286" s="152" t="s">
        <v>185</v>
      </c>
    </row>
    <row r="287" spans="2:65" s="12" customFormat="1" ht="33.75">
      <c r="B287" s="150"/>
      <c r="D287" s="151" t="s">
        <v>193</v>
      </c>
      <c r="E287" s="152" t="s">
        <v>1</v>
      </c>
      <c r="F287" s="153" t="s">
        <v>3940</v>
      </c>
      <c r="H287" s="154">
        <v>54.438000000000002</v>
      </c>
      <c r="I287" s="155"/>
      <c r="L287" s="150"/>
      <c r="M287" s="156"/>
      <c r="T287" s="157"/>
      <c r="AT287" s="152" t="s">
        <v>193</v>
      </c>
      <c r="AU287" s="152" t="s">
        <v>84</v>
      </c>
      <c r="AV287" s="12" t="s">
        <v>92</v>
      </c>
      <c r="AW287" s="12" t="s">
        <v>32</v>
      </c>
      <c r="AX287" s="12" t="s">
        <v>76</v>
      </c>
      <c r="AY287" s="152" t="s">
        <v>185</v>
      </c>
    </row>
    <row r="288" spans="2:65" s="12" customFormat="1">
      <c r="B288" s="150"/>
      <c r="D288" s="151" t="s">
        <v>193</v>
      </c>
      <c r="E288" s="152" t="s">
        <v>1</v>
      </c>
      <c r="F288" s="153" t="s">
        <v>3941</v>
      </c>
      <c r="H288" s="154">
        <v>31.225000000000001</v>
      </c>
      <c r="I288" s="155"/>
      <c r="L288" s="150"/>
      <c r="M288" s="156"/>
      <c r="T288" s="157"/>
      <c r="AT288" s="152" t="s">
        <v>193</v>
      </c>
      <c r="AU288" s="152" t="s">
        <v>84</v>
      </c>
      <c r="AV288" s="12" t="s">
        <v>92</v>
      </c>
      <c r="AW288" s="12" t="s">
        <v>32</v>
      </c>
      <c r="AX288" s="12" t="s">
        <v>76</v>
      </c>
      <c r="AY288" s="152" t="s">
        <v>185</v>
      </c>
    </row>
    <row r="289" spans="2:65" s="14" customFormat="1">
      <c r="B289" s="174"/>
      <c r="D289" s="151" t="s">
        <v>193</v>
      </c>
      <c r="E289" s="175" t="s">
        <v>1</v>
      </c>
      <c r="F289" s="176" t="s">
        <v>265</v>
      </c>
      <c r="H289" s="177">
        <v>148.184</v>
      </c>
      <c r="I289" s="178"/>
      <c r="L289" s="174"/>
      <c r="M289" s="179"/>
      <c r="T289" s="180"/>
      <c r="AT289" s="175" t="s">
        <v>193</v>
      </c>
      <c r="AU289" s="175" t="s">
        <v>84</v>
      </c>
      <c r="AV289" s="14" t="s">
        <v>191</v>
      </c>
      <c r="AW289" s="14" t="s">
        <v>32</v>
      </c>
      <c r="AX289" s="14" t="s">
        <v>84</v>
      </c>
      <c r="AY289" s="175" t="s">
        <v>185</v>
      </c>
    </row>
    <row r="290" spans="2:65" s="11" customFormat="1" ht="25.9" customHeight="1">
      <c r="B290" s="124"/>
      <c r="D290" s="125" t="s">
        <v>75</v>
      </c>
      <c r="E290" s="126" t="s">
        <v>222</v>
      </c>
      <c r="F290" s="126" t="s">
        <v>3969</v>
      </c>
      <c r="I290" s="127"/>
      <c r="J290" s="128">
        <f>BK290</f>
        <v>0</v>
      </c>
      <c r="L290" s="124"/>
      <c r="M290" s="129"/>
      <c r="P290" s="130">
        <f>SUM(P291:P347)</f>
        <v>0</v>
      </c>
      <c r="R290" s="130">
        <f>SUM(R291:R347)</f>
        <v>9.5187999999999981E-2</v>
      </c>
      <c r="T290" s="131">
        <f>SUM(T291:T347)</f>
        <v>0</v>
      </c>
      <c r="AR290" s="125" t="s">
        <v>84</v>
      </c>
      <c r="AT290" s="132" t="s">
        <v>75</v>
      </c>
      <c r="AU290" s="132" t="s">
        <v>76</v>
      </c>
      <c r="AY290" s="125" t="s">
        <v>185</v>
      </c>
      <c r="BK290" s="133">
        <f>SUM(BK291:BK347)</f>
        <v>0</v>
      </c>
    </row>
    <row r="291" spans="2:65" s="1" customFormat="1" ht="24.2" customHeight="1">
      <c r="B291" s="136"/>
      <c r="C291" s="137" t="s">
        <v>289</v>
      </c>
      <c r="D291" s="137" t="s">
        <v>187</v>
      </c>
      <c r="E291" s="138" t="s">
        <v>3970</v>
      </c>
      <c r="F291" s="139" t="s">
        <v>3971</v>
      </c>
      <c r="G291" s="140" t="s">
        <v>546</v>
      </c>
      <c r="H291" s="141">
        <v>181</v>
      </c>
      <c r="I291" s="142"/>
      <c r="J291" s="143">
        <f>ROUND(I291*H291,2)</f>
        <v>0</v>
      </c>
      <c r="K291" s="139" t="s">
        <v>198</v>
      </c>
      <c r="L291" s="32"/>
      <c r="M291" s="144" t="s">
        <v>1</v>
      </c>
      <c r="N291" s="145" t="s">
        <v>42</v>
      </c>
      <c r="P291" s="146">
        <f>O291*H291</f>
        <v>0</v>
      </c>
      <c r="Q291" s="146">
        <v>2.2000000000000001E-4</v>
      </c>
      <c r="R291" s="146">
        <f>Q291*H291</f>
        <v>3.9820000000000001E-2</v>
      </c>
      <c r="S291" s="146">
        <v>0</v>
      </c>
      <c r="T291" s="147">
        <f>S291*H291</f>
        <v>0</v>
      </c>
      <c r="AR291" s="148" t="s">
        <v>191</v>
      </c>
      <c r="AT291" s="148" t="s">
        <v>187</v>
      </c>
      <c r="AU291" s="148" t="s">
        <v>84</v>
      </c>
      <c r="AY291" s="17" t="s">
        <v>185</v>
      </c>
      <c r="BE291" s="149">
        <f>IF(N291="základní",J291,0)</f>
        <v>0</v>
      </c>
      <c r="BF291" s="149">
        <f>IF(N291="snížená",J291,0)</f>
        <v>0</v>
      </c>
      <c r="BG291" s="149">
        <f>IF(N291="zákl. přenesená",J291,0)</f>
        <v>0</v>
      </c>
      <c r="BH291" s="149">
        <f>IF(N291="sníž. přenesená",J291,0)</f>
        <v>0</v>
      </c>
      <c r="BI291" s="149">
        <f>IF(N291="nulová",J291,0)</f>
        <v>0</v>
      </c>
      <c r="BJ291" s="17" t="s">
        <v>92</v>
      </c>
      <c r="BK291" s="149">
        <f>ROUND(I291*H291,2)</f>
        <v>0</v>
      </c>
      <c r="BL291" s="17" t="s">
        <v>191</v>
      </c>
      <c r="BM291" s="148" t="s">
        <v>3972</v>
      </c>
    </row>
    <row r="292" spans="2:65" s="13" customFormat="1">
      <c r="B292" s="168"/>
      <c r="D292" s="151" t="s">
        <v>193</v>
      </c>
      <c r="E292" s="169" t="s">
        <v>1</v>
      </c>
      <c r="F292" s="170" t="s">
        <v>3871</v>
      </c>
      <c r="H292" s="169" t="s">
        <v>1</v>
      </c>
      <c r="I292" s="171"/>
      <c r="L292" s="168"/>
      <c r="M292" s="172"/>
      <c r="T292" s="173"/>
      <c r="AT292" s="169" t="s">
        <v>193</v>
      </c>
      <c r="AU292" s="169" t="s">
        <v>84</v>
      </c>
      <c r="AV292" s="13" t="s">
        <v>84</v>
      </c>
      <c r="AW292" s="13" t="s">
        <v>32</v>
      </c>
      <c r="AX292" s="13" t="s">
        <v>76</v>
      </c>
      <c r="AY292" s="169" t="s">
        <v>185</v>
      </c>
    </row>
    <row r="293" spans="2:65" s="13" customFormat="1">
      <c r="B293" s="168"/>
      <c r="D293" s="151" t="s">
        <v>193</v>
      </c>
      <c r="E293" s="169" t="s">
        <v>1</v>
      </c>
      <c r="F293" s="170" t="s">
        <v>3973</v>
      </c>
      <c r="H293" s="169" t="s">
        <v>1</v>
      </c>
      <c r="I293" s="171"/>
      <c r="L293" s="168"/>
      <c r="M293" s="172"/>
      <c r="T293" s="173"/>
      <c r="AT293" s="169" t="s">
        <v>193</v>
      </c>
      <c r="AU293" s="169" t="s">
        <v>84</v>
      </c>
      <c r="AV293" s="13" t="s">
        <v>84</v>
      </c>
      <c r="AW293" s="13" t="s">
        <v>32</v>
      </c>
      <c r="AX293" s="13" t="s">
        <v>76</v>
      </c>
      <c r="AY293" s="169" t="s">
        <v>185</v>
      </c>
    </row>
    <row r="294" spans="2:65" s="12" customFormat="1">
      <c r="B294" s="150"/>
      <c r="D294" s="151" t="s">
        <v>193</v>
      </c>
      <c r="E294" s="152" t="s">
        <v>1</v>
      </c>
      <c r="F294" s="153" t="s">
        <v>3974</v>
      </c>
      <c r="H294" s="154">
        <v>32</v>
      </c>
      <c r="I294" s="155"/>
      <c r="L294" s="150"/>
      <c r="M294" s="156"/>
      <c r="T294" s="157"/>
      <c r="AT294" s="152" t="s">
        <v>193</v>
      </c>
      <c r="AU294" s="152" t="s">
        <v>84</v>
      </c>
      <c r="AV294" s="12" t="s">
        <v>92</v>
      </c>
      <c r="AW294" s="12" t="s">
        <v>32</v>
      </c>
      <c r="AX294" s="12" t="s">
        <v>76</v>
      </c>
      <c r="AY294" s="152" t="s">
        <v>185</v>
      </c>
    </row>
    <row r="295" spans="2:65" s="12" customFormat="1">
      <c r="B295" s="150"/>
      <c r="D295" s="151" t="s">
        <v>193</v>
      </c>
      <c r="E295" s="152" t="s">
        <v>1</v>
      </c>
      <c r="F295" s="153" t="s">
        <v>3975</v>
      </c>
      <c r="H295" s="154">
        <v>14</v>
      </c>
      <c r="I295" s="155"/>
      <c r="L295" s="150"/>
      <c r="M295" s="156"/>
      <c r="T295" s="157"/>
      <c r="AT295" s="152" t="s">
        <v>193</v>
      </c>
      <c r="AU295" s="152" t="s">
        <v>84</v>
      </c>
      <c r="AV295" s="12" t="s">
        <v>92</v>
      </c>
      <c r="AW295" s="12" t="s">
        <v>32</v>
      </c>
      <c r="AX295" s="12" t="s">
        <v>76</v>
      </c>
      <c r="AY295" s="152" t="s">
        <v>185</v>
      </c>
    </row>
    <row r="296" spans="2:65" s="12" customFormat="1">
      <c r="B296" s="150"/>
      <c r="D296" s="151" t="s">
        <v>193</v>
      </c>
      <c r="E296" s="152" t="s">
        <v>1</v>
      </c>
      <c r="F296" s="153" t="s">
        <v>3976</v>
      </c>
      <c r="H296" s="154">
        <v>9</v>
      </c>
      <c r="I296" s="155"/>
      <c r="L296" s="150"/>
      <c r="M296" s="156"/>
      <c r="T296" s="157"/>
      <c r="AT296" s="152" t="s">
        <v>193</v>
      </c>
      <c r="AU296" s="152" t="s">
        <v>84</v>
      </c>
      <c r="AV296" s="12" t="s">
        <v>92</v>
      </c>
      <c r="AW296" s="12" t="s">
        <v>32</v>
      </c>
      <c r="AX296" s="12" t="s">
        <v>76</v>
      </c>
      <c r="AY296" s="152" t="s">
        <v>185</v>
      </c>
    </row>
    <row r="297" spans="2:65" s="12" customFormat="1">
      <c r="B297" s="150"/>
      <c r="D297" s="151" t="s">
        <v>193</v>
      </c>
      <c r="E297" s="152" t="s">
        <v>1</v>
      </c>
      <c r="F297" s="153" t="s">
        <v>3977</v>
      </c>
      <c r="H297" s="154">
        <v>32</v>
      </c>
      <c r="I297" s="155"/>
      <c r="L297" s="150"/>
      <c r="M297" s="156"/>
      <c r="T297" s="157"/>
      <c r="AT297" s="152" t="s">
        <v>193</v>
      </c>
      <c r="AU297" s="152" t="s">
        <v>84</v>
      </c>
      <c r="AV297" s="12" t="s">
        <v>92</v>
      </c>
      <c r="AW297" s="12" t="s">
        <v>32</v>
      </c>
      <c r="AX297" s="12" t="s">
        <v>76</v>
      </c>
      <c r="AY297" s="152" t="s">
        <v>185</v>
      </c>
    </row>
    <row r="298" spans="2:65" s="12" customFormat="1">
      <c r="B298" s="150"/>
      <c r="D298" s="151" t="s">
        <v>193</v>
      </c>
      <c r="E298" s="152" t="s">
        <v>1</v>
      </c>
      <c r="F298" s="153" t="s">
        <v>3978</v>
      </c>
      <c r="H298" s="154">
        <v>48</v>
      </c>
      <c r="I298" s="155"/>
      <c r="L298" s="150"/>
      <c r="M298" s="156"/>
      <c r="T298" s="157"/>
      <c r="AT298" s="152" t="s">
        <v>193</v>
      </c>
      <c r="AU298" s="152" t="s">
        <v>84</v>
      </c>
      <c r="AV298" s="12" t="s">
        <v>92</v>
      </c>
      <c r="AW298" s="12" t="s">
        <v>32</v>
      </c>
      <c r="AX298" s="12" t="s">
        <v>76</v>
      </c>
      <c r="AY298" s="152" t="s">
        <v>185</v>
      </c>
    </row>
    <row r="299" spans="2:65" s="12" customFormat="1">
      <c r="B299" s="150"/>
      <c r="D299" s="151" t="s">
        <v>193</v>
      </c>
      <c r="E299" s="152" t="s">
        <v>1</v>
      </c>
      <c r="F299" s="153" t="s">
        <v>3979</v>
      </c>
      <c r="H299" s="154">
        <v>46</v>
      </c>
      <c r="I299" s="155"/>
      <c r="L299" s="150"/>
      <c r="M299" s="156"/>
      <c r="T299" s="157"/>
      <c r="AT299" s="152" t="s">
        <v>193</v>
      </c>
      <c r="AU299" s="152" t="s">
        <v>84</v>
      </c>
      <c r="AV299" s="12" t="s">
        <v>92</v>
      </c>
      <c r="AW299" s="12" t="s">
        <v>32</v>
      </c>
      <c r="AX299" s="12" t="s">
        <v>76</v>
      </c>
      <c r="AY299" s="152" t="s">
        <v>185</v>
      </c>
    </row>
    <row r="300" spans="2:65" s="14" customFormat="1">
      <c r="B300" s="174"/>
      <c r="D300" s="151" t="s">
        <v>193</v>
      </c>
      <c r="E300" s="175" t="s">
        <v>1</v>
      </c>
      <c r="F300" s="176" t="s">
        <v>265</v>
      </c>
      <c r="H300" s="177">
        <v>181</v>
      </c>
      <c r="I300" s="178"/>
      <c r="L300" s="174"/>
      <c r="M300" s="179"/>
      <c r="T300" s="180"/>
      <c r="AT300" s="175" t="s">
        <v>193</v>
      </c>
      <c r="AU300" s="175" t="s">
        <v>84</v>
      </c>
      <c r="AV300" s="14" t="s">
        <v>191</v>
      </c>
      <c r="AW300" s="14" t="s">
        <v>32</v>
      </c>
      <c r="AX300" s="14" t="s">
        <v>84</v>
      </c>
      <c r="AY300" s="175" t="s">
        <v>185</v>
      </c>
    </row>
    <row r="301" spans="2:65" s="1" customFormat="1" ht="21.75" customHeight="1">
      <c r="B301" s="136"/>
      <c r="C301" s="158" t="s">
        <v>294</v>
      </c>
      <c r="D301" s="158" t="s">
        <v>231</v>
      </c>
      <c r="E301" s="159" t="s">
        <v>3980</v>
      </c>
      <c r="F301" s="160" t="s">
        <v>3981</v>
      </c>
      <c r="G301" s="161" t="s">
        <v>365</v>
      </c>
      <c r="H301" s="162">
        <v>16</v>
      </c>
      <c r="I301" s="163"/>
      <c r="J301" s="164">
        <f>ROUND(I301*H301,2)</f>
        <v>0</v>
      </c>
      <c r="K301" s="160" t="s">
        <v>198</v>
      </c>
      <c r="L301" s="165"/>
      <c r="M301" s="166" t="s">
        <v>1</v>
      </c>
      <c r="N301" s="167" t="s">
        <v>42</v>
      </c>
      <c r="P301" s="146">
        <f>O301*H301</f>
        <v>0</v>
      </c>
      <c r="Q301" s="146">
        <v>9.0000000000000006E-5</v>
      </c>
      <c r="R301" s="146">
        <f>Q301*H301</f>
        <v>1.4400000000000001E-3</v>
      </c>
      <c r="S301" s="146">
        <v>0</v>
      </c>
      <c r="T301" s="147">
        <f>S301*H301</f>
        <v>0</v>
      </c>
      <c r="AR301" s="148" t="s">
        <v>222</v>
      </c>
      <c r="AT301" s="148" t="s">
        <v>231</v>
      </c>
      <c r="AU301" s="148" t="s">
        <v>84</v>
      </c>
      <c r="AY301" s="17" t="s">
        <v>185</v>
      </c>
      <c r="BE301" s="149">
        <f>IF(N301="základní",J301,0)</f>
        <v>0</v>
      </c>
      <c r="BF301" s="149">
        <f>IF(N301="snížená",J301,0)</f>
        <v>0</v>
      </c>
      <c r="BG301" s="149">
        <f>IF(N301="zákl. přenesená",J301,0)</f>
        <v>0</v>
      </c>
      <c r="BH301" s="149">
        <f>IF(N301="sníž. přenesená",J301,0)</f>
        <v>0</v>
      </c>
      <c r="BI301" s="149">
        <f>IF(N301="nulová",J301,0)</f>
        <v>0</v>
      </c>
      <c r="BJ301" s="17" t="s">
        <v>92</v>
      </c>
      <c r="BK301" s="149">
        <f>ROUND(I301*H301,2)</f>
        <v>0</v>
      </c>
      <c r="BL301" s="17" t="s">
        <v>191</v>
      </c>
      <c r="BM301" s="148" t="s">
        <v>3982</v>
      </c>
    </row>
    <row r="302" spans="2:65" s="13" customFormat="1">
      <c r="B302" s="168"/>
      <c r="D302" s="151" t="s">
        <v>193</v>
      </c>
      <c r="E302" s="169" t="s">
        <v>1</v>
      </c>
      <c r="F302" s="170" t="s">
        <v>3871</v>
      </c>
      <c r="H302" s="169" t="s">
        <v>1</v>
      </c>
      <c r="I302" s="171"/>
      <c r="L302" s="168"/>
      <c r="M302" s="172"/>
      <c r="T302" s="173"/>
      <c r="AT302" s="169" t="s">
        <v>193</v>
      </c>
      <c r="AU302" s="169" t="s">
        <v>84</v>
      </c>
      <c r="AV302" s="13" t="s">
        <v>84</v>
      </c>
      <c r="AW302" s="13" t="s">
        <v>32</v>
      </c>
      <c r="AX302" s="13" t="s">
        <v>76</v>
      </c>
      <c r="AY302" s="169" t="s">
        <v>185</v>
      </c>
    </row>
    <row r="303" spans="2:65" s="13" customFormat="1">
      <c r="B303" s="168"/>
      <c r="D303" s="151" t="s">
        <v>193</v>
      </c>
      <c r="E303" s="169" t="s">
        <v>1</v>
      </c>
      <c r="F303" s="170" t="s">
        <v>3973</v>
      </c>
      <c r="H303" s="169" t="s">
        <v>1</v>
      </c>
      <c r="I303" s="171"/>
      <c r="L303" s="168"/>
      <c r="M303" s="172"/>
      <c r="T303" s="173"/>
      <c r="AT303" s="169" t="s">
        <v>193</v>
      </c>
      <c r="AU303" s="169" t="s">
        <v>84</v>
      </c>
      <c r="AV303" s="13" t="s">
        <v>84</v>
      </c>
      <c r="AW303" s="13" t="s">
        <v>32</v>
      </c>
      <c r="AX303" s="13" t="s">
        <v>76</v>
      </c>
      <c r="AY303" s="169" t="s">
        <v>185</v>
      </c>
    </row>
    <row r="304" spans="2:65" s="12" customFormat="1">
      <c r="B304" s="150"/>
      <c r="D304" s="151" t="s">
        <v>193</v>
      </c>
      <c r="E304" s="152" t="s">
        <v>1</v>
      </c>
      <c r="F304" s="153" t="s">
        <v>3983</v>
      </c>
      <c r="H304" s="154">
        <v>2</v>
      </c>
      <c r="I304" s="155"/>
      <c r="L304" s="150"/>
      <c r="M304" s="156"/>
      <c r="T304" s="157"/>
      <c r="AT304" s="152" t="s">
        <v>193</v>
      </c>
      <c r="AU304" s="152" t="s">
        <v>84</v>
      </c>
      <c r="AV304" s="12" t="s">
        <v>92</v>
      </c>
      <c r="AW304" s="12" t="s">
        <v>32</v>
      </c>
      <c r="AX304" s="12" t="s">
        <v>76</v>
      </c>
      <c r="AY304" s="152" t="s">
        <v>185</v>
      </c>
    </row>
    <row r="305" spans="2:65" s="12" customFormat="1">
      <c r="B305" s="150"/>
      <c r="D305" s="151" t="s">
        <v>193</v>
      </c>
      <c r="E305" s="152" t="s">
        <v>1</v>
      </c>
      <c r="F305" s="153" t="s">
        <v>3984</v>
      </c>
      <c r="H305" s="154">
        <v>2</v>
      </c>
      <c r="I305" s="155"/>
      <c r="L305" s="150"/>
      <c r="M305" s="156"/>
      <c r="T305" s="157"/>
      <c r="AT305" s="152" t="s">
        <v>193</v>
      </c>
      <c r="AU305" s="152" t="s">
        <v>84</v>
      </c>
      <c r="AV305" s="12" t="s">
        <v>92</v>
      </c>
      <c r="AW305" s="12" t="s">
        <v>32</v>
      </c>
      <c r="AX305" s="12" t="s">
        <v>76</v>
      </c>
      <c r="AY305" s="152" t="s">
        <v>185</v>
      </c>
    </row>
    <row r="306" spans="2:65" s="12" customFormat="1">
      <c r="B306" s="150"/>
      <c r="D306" s="151" t="s">
        <v>193</v>
      </c>
      <c r="E306" s="152" t="s">
        <v>1</v>
      </c>
      <c r="F306" s="153" t="s">
        <v>3985</v>
      </c>
      <c r="H306" s="154">
        <v>1</v>
      </c>
      <c r="I306" s="155"/>
      <c r="L306" s="150"/>
      <c r="M306" s="156"/>
      <c r="T306" s="157"/>
      <c r="AT306" s="152" t="s">
        <v>193</v>
      </c>
      <c r="AU306" s="152" t="s">
        <v>84</v>
      </c>
      <c r="AV306" s="12" t="s">
        <v>92</v>
      </c>
      <c r="AW306" s="12" t="s">
        <v>32</v>
      </c>
      <c r="AX306" s="12" t="s">
        <v>76</v>
      </c>
      <c r="AY306" s="152" t="s">
        <v>185</v>
      </c>
    </row>
    <row r="307" spans="2:65" s="12" customFormat="1">
      <c r="B307" s="150"/>
      <c r="D307" s="151" t="s">
        <v>193</v>
      </c>
      <c r="E307" s="152" t="s">
        <v>1</v>
      </c>
      <c r="F307" s="153" t="s">
        <v>3986</v>
      </c>
      <c r="H307" s="154">
        <v>6</v>
      </c>
      <c r="I307" s="155"/>
      <c r="L307" s="150"/>
      <c r="M307" s="156"/>
      <c r="T307" s="157"/>
      <c r="AT307" s="152" t="s">
        <v>193</v>
      </c>
      <c r="AU307" s="152" t="s">
        <v>84</v>
      </c>
      <c r="AV307" s="12" t="s">
        <v>92</v>
      </c>
      <c r="AW307" s="12" t="s">
        <v>32</v>
      </c>
      <c r="AX307" s="12" t="s">
        <v>76</v>
      </c>
      <c r="AY307" s="152" t="s">
        <v>185</v>
      </c>
    </row>
    <row r="308" spans="2:65" s="12" customFormat="1">
      <c r="B308" s="150"/>
      <c r="D308" s="151" t="s">
        <v>193</v>
      </c>
      <c r="E308" s="152" t="s">
        <v>1</v>
      </c>
      <c r="F308" s="153" t="s">
        <v>3987</v>
      </c>
      <c r="H308" s="154">
        <v>5</v>
      </c>
      <c r="I308" s="155"/>
      <c r="L308" s="150"/>
      <c r="M308" s="156"/>
      <c r="T308" s="157"/>
      <c r="AT308" s="152" t="s">
        <v>193</v>
      </c>
      <c r="AU308" s="152" t="s">
        <v>84</v>
      </c>
      <c r="AV308" s="12" t="s">
        <v>92</v>
      </c>
      <c r="AW308" s="12" t="s">
        <v>32</v>
      </c>
      <c r="AX308" s="12" t="s">
        <v>76</v>
      </c>
      <c r="AY308" s="152" t="s">
        <v>185</v>
      </c>
    </row>
    <row r="309" spans="2:65" s="14" customFormat="1">
      <c r="B309" s="174"/>
      <c r="D309" s="151" t="s">
        <v>193</v>
      </c>
      <c r="E309" s="175" t="s">
        <v>1</v>
      </c>
      <c r="F309" s="176" t="s">
        <v>265</v>
      </c>
      <c r="H309" s="177">
        <v>16</v>
      </c>
      <c r="I309" s="178"/>
      <c r="L309" s="174"/>
      <c r="M309" s="179"/>
      <c r="T309" s="180"/>
      <c r="AT309" s="175" t="s">
        <v>193</v>
      </c>
      <c r="AU309" s="175" t="s">
        <v>84</v>
      </c>
      <c r="AV309" s="14" t="s">
        <v>191</v>
      </c>
      <c r="AW309" s="14" t="s">
        <v>32</v>
      </c>
      <c r="AX309" s="14" t="s">
        <v>84</v>
      </c>
      <c r="AY309" s="175" t="s">
        <v>185</v>
      </c>
    </row>
    <row r="310" spans="2:65" s="1" customFormat="1" ht="24.2" customHeight="1">
      <c r="B310" s="136"/>
      <c r="C310" s="158" t="s">
        <v>300</v>
      </c>
      <c r="D310" s="158" t="s">
        <v>231</v>
      </c>
      <c r="E310" s="159" t="s">
        <v>3988</v>
      </c>
      <c r="F310" s="160" t="s">
        <v>3989</v>
      </c>
      <c r="G310" s="161" t="s">
        <v>365</v>
      </c>
      <c r="H310" s="162">
        <v>2</v>
      </c>
      <c r="I310" s="163"/>
      <c r="J310" s="164">
        <f>ROUND(I310*H310,2)</f>
        <v>0</v>
      </c>
      <c r="K310" s="160" t="s">
        <v>198</v>
      </c>
      <c r="L310" s="165"/>
      <c r="M310" s="166" t="s">
        <v>1</v>
      </c>
      <c r="N310" s="167" t="s">
        <v>42</v>
      </c>
      <c r="P310" s="146">
        <f>O310*H310</f>
        <v>0</v>
      </c>
      <c r="Q310" s="146">
        <v>3.0000000000000001E-5</v>
      </c>
      <c r="R310" s="146">
        <f>Q310*H310</f>
        <v>6.0000000000000002E-5</v>
      </c>
      <c r="S310" s="146">
        <v>0</v>
      </c>
      <c r="T310" s="147">
        <f>S310*H310</f>
        <v>0</v>
      </c>
      <c r="AR310" s="148" t="s">
        <v>222</v>
      </c>
      <c r="AT310" s="148" t="s">
        <v>231</v>
      </c>
      <c r="AU310" s="148" t="s">
        <v>84</v>
      </c>
      <c r="AY310" s="17" t="s">
        <v>185</v>
      </c>
      <c r="BE310" s="149">
        <f>IF(N310="základní",J310,0)</f>
        <v>0</v>
      </c>
      <c r="BF310" s="149">
        <f>IF(N310="snížená",J310,0)</f>
        <v>0</v>
      </c>
      <c r="BG310" s="149">
        <f>IF(N310="zákl. přenesená",J310,0)</f>
        <v>0</v>
      </c>
      <c r="BH310" s="149">
        <f>IF(N310="sníž. přenesená",J310,0)</f>
        <v>0</v>
      </c>
      <c r="BI310" s="149">
        <f>IF(N310="nulová",J310,0)</f>
        <v>0</v>
      </c>
      <c r="BJ310" s="17" t="s">
        <v>92</v>
      </c>
      <c r="BK310" s="149">
        <f>ROUND(I310*H310,2)</f>
        <v>0</v>
      </c>
      <c r="BL310" s="17" t="s">
        <v>191</v>
      </c>
      <c r="BM310" s="148" t="s">
        <v>3990</v>
      </c>
    </row>
    <row r="311" spans="2:65" s="13" customFormat="1">
      <c r="B311" s="168"/>
      <c r="D311" s="151" t="s">
        <v>193</v>
      </c>
      <c r="E311" s="169" t="s">
        <v>1</v>
      </c>
      <c r="F311" s="170" t="s">
        <v>3871</v>
      </c>
      <c r="H311" s="169" t="s">
        <v>1</v>
      </c>
      <c r="I311" s="171"/>
      <c r="L311" s="168"/>
      <c r="M311" s="172"/>
      <c r="T311" s="173"/>
      <c r="AT311" s="169" t="s">
        <v>193</v>
      </c>
      <c r="AU311" s="169" t="s">
        <v>84</v>
      </c>
      <c r="AV311" s="13" t="s">
        <v>84</v>
      </c>
      <c r="AW311" s="13" t="s">
        <v>32</v>
      </c>
      <c r="AX311" s="13" t="s">
        <v>76</v>
      </c>
      <c r="AY311" s="169" t="s">
        <v>185</v>
      </c>
    </row>
    <row r="312" spans="2:65" s="13" customFormat="1">
      <c r="B312" s="168"/>
      <c r="D312" s="151" t="s">
        <v>193</v>
      </c>
      <c r="E312" s="169" t="s">
        <v>1</v>
      </c>
      <c r="F312" s="170" t="s">
        <v>3973</v>
      </c>
      <c r="H312" s="169" t="s">
        <v>1</v>
      </c>
      <c r="I312" s="171"/>
      <c r="L312" s="168"/>
      <c r="M312" s="172"/>
      <c r="T312" s="173"/>
      <c r="AT312" s="169" t="s">
        <v>193</v>
      </c>
      <c r="AU312" s="169" t="s">
        <v>84</v>
      </c>
      <c r="AV312" s="13" t="s">
        <v>84</v>
      </c>
      <c r="AW312" s="13" t="s">
        <v>32</v>
      </c>
      <c r="AX312" s="13" t="s">
        <v>76</v>
      </c>
      <c r="AY312" s="169" t="s">
        <v>185</v>
      </c>
    </row>
    <row r="313" spans="2:65" s="12" customFormat="1">
      <c r="B313" s="150"/>
      <c r="D313" s="151" t="s">
        <v>193</v>
      </c>
      <c r="E313" s="152" t="s">
        <v>1</v>
      </c>
      <c r="F313" s="153" t="s">
        <v>3991</v>
      </c>
      <c r="H313" s="154">
        <v>1</v>
      </c>
      <c r="I313" s="155"/>
      <c r="L313" s="150"/>
      <c r="M313" s="156"/>
      <c r="T313" s="157"/>
      <c r="AT313" s="152" t="s">
        <v>193</v>
      </c>
      <c r="AU313" s="152" t="s">
        <v>84</v>
      </c>
      <c r="AV313" s="12" t="s">
        <v>92</v>
      </c>
      <c r="AW313" s="12" t="s">
        <v>32</v>
      </c>
      <c r="AX313" s="12" t="s">
        <v>76</v>
      </c>
      <c r="AY313" s="152" t="s">
        <v>185</v>
      </c>
    </row>
    <row r="314" spans="2:65" s="12" customFormat="1">
      <c r="B314" s="150"/>
      <c r="D314" s="151" t="s">
        <v>193</v>
      </c>
      <c r="E314" s="152" t="s">
        <v>1</v>
      </c>
      <c r="F314" s="153" t="s">
        <v>3992</v>
      </c>
      <c r="H314" s="154">
        <v>1</v>
      </c>
      <c r="I314" s="155"/>
      <c r="L314" s="150"/>
      <c r="M314" s="156"/>
      <c r="T314" s="157"/>
      <c r="AT314" s="152" t="s">
        <v>193</v>
      </c>
      <c r="AU314" s="152" t="s">
        <v>84</v>
      </c>
      <c r="AV314" s="12" t="s">
        <v>92</v>
      </c>
      <c r="AW314" s="12" t="s">
        <v>32</v>
      </c>
      <c r="AX314" s="12" t="s">
        <v>76</v>
      </c>
      <c r="AY314" s="152" t="s">
        <v>185</v>
      </c>
    </row>
    <row r="315" spans="2:65" s="14" customFormat="1">
      <c r="B315" s="174"/>
      <c r="D315" s="151" t="s">
        <v>193</v>
      </c>
      <c r="E315" s="175" t="s">
        <v>1</v>
      </c>
      <c r="F315" s="176" t="s">
        <v>265</v>
      </c>
      <c r="H315" s="177">
        <v>2</v>
      </c>
      <c r="I315" s="178"/>
      <c r="L315" s="174"/>
      <c r="M315" s="179"/>
      <c r="T315" s="180"/>
      <c r="AT315" s="175" t="s">
        <v>193</v>
      </c>
      <c r="AU315" s="175" t="s">
        <v>84</v>
      </c>
      <c r="AV315" s="14" t="s">
        <v>191</v>
      </c>
      <c r="AW315" s="14" t="s">
        <v>32</v>
      </c>
      <c r="AX315" s="14" t="s">
        <v>84</v>
      </c>
      <c r="AY315" s="175" t="s">
        <v>185</v>
      </c>
    </row>
    <row r="316" spans="2:65" s="1" customFormat="1" ht="24.2" customHeight="1">
      <c r="B316" s="136"/>
      <c r="C316" s="137" t="s">
        <v>307</v>
      </c>
      <c r="D316" s="137" t="s">
        <v>187</v>
      </c>
      <c r="E316" s="138" t="s">
        <v>3993</v>
      </c>
      <c r="F316" s="139" t="s">
        <v>3994</v>
      </c>
      <c r="G316" s="140" t="s">
        <v>546</v>
      </c>
      <c r="H316" s="141">
        <v>31</v>
      </c>
      <c r="I316" s="142"/>
      <c r="J316" s="143">
        <f>ROUND(I316*H316,2)</f>
        <v>0</v>
      </c>
      <c r="K316" s="139" t="s">
        <v>198</v>
      </c>
      <c r="L316" s="32"/>
      <c r="M316" s="144" t="s">
        <v>1</v>
      </c>
      <c r="N316" s="145" t="s">
        <v>42</v>
      </c>
      <c r="P316" s="146">
        <f>O316*H316</f>
        <v>0</v>
      </c>
      <c r="Q316" s="146">
        <v>1.0000000000000001E-5</v>
      </c>
      <c r="R316" s="146">
        <f>Q316*H316</f>
        <v>3.1E-4</v>
      </c>
      <c r="S316" s="146">
        <v>0</v>
      </c>
      <c r="T316" s="147">
        <f>S316*H316</f>
        <v>0</v>
      </c>
      <c r="AR316" s="148" t="s">
        <v>191</v>
      </c>
      <c r="AT316" s="148" t="s">
        <v>187</v>
      </c>
      <c r="AU316" s="148" t="s">
        <v>84</v>
      </c>
      <c r="AY316" s="17" t="s">
        <v>185</v>
      </c>
      <c r="BE316" s="149">
        <f>IF(N316="základní",J316,0)</f>
        <v>0</v>
      </c>
      <c r="BF316" s="149">
        <f>IF(N316="snížená",J316,0)</f>
        <v>0</v>
      </c>
      <c r="BG316" s="149">
        <f>IF(N316="zákl. přenesená",J316,0)</f>
        <v>0</v>
      </c>
      <c r="BH316" s="149">
        <f>IF(N316="sníž. přenesená",J316,0)</f>
        <v>0</v>
      </c>
      <c r="BI316" s="149">
        <f>IF(N316="nulová",J316,0)</f>
        <v>0</v>
      </c>
      <c r="BJ316" s="17" t="s">
        <v>92</v>
      </c>
      <c r="BK316" s="149">
        <f>ROUND(I316*H316,2)</f>
        <v>0</v>
      </c>
      <c r="BL316" s="17" t="s">
        <v>191</v>
      </c>
      <c r="BM316" s="148" t="s">
        <v>3995</v>
      </c>
    </row>
    <row r="317" spans="2:65" s="1" customFormat="1" ht="16.5" customHeight="1">
      <c r="B317" s="136"/>
      <c r="C317" s="158" t="s">
        <v>322</v>
      </c>
      <c r="D317" s="158" t="s">
        <v>231</v>
      </c>
      <c r="E317" s="159" t="s">
        <v>3996</v>
      </c>
      <c r="F317" s="160" t="s">
        <v>3997</v>
      </c>
      <c r="G317" s="161" t="s">
        <v>546</v>
      </c>
      <c r="H317" s="162">
        <v>26.78</v>
      </c>
      <c r="I317" s="163"/>
      <c r="J317" s="164">
        <f>ROUND(I317*H317,2)</f>
        <v>0</v>
      </c>
      <c r="K317" s="160" t="s">
        <v>198</v>
      </c>
      <c r="L317" s="165"/>
      <c r="M317" s="166" t="s">
        <v>1</v>
      </c>
      <c r="N317" s="167" t="s">
        <v>42</v>
      </c>
      <c r="P317" s="146">
        <f>O317*H317</f>
        <v>0</v>
      </c>
      <c r="Q317" s="146">
        <v>1.6000000000000001E-3</v>
      </c>
      <c r="R317" s="146">
        <f>Q317*H317</f>
        <v>4.2848000000000004E-2</v>
      </c>
      <c r="S317" s="146">
        <v>0</v>
      </c>
      <c r="T317" s="147">
        <f>S317*H317</f>
        <v>0</v>
      </c>
      <c r="AR317" s="148" t="s">
        <v>222</v>
      </c>
      <c r="AT317" s="148" t="s">
        <v>231</v>
      </c>
      <c r="AU317" s="148" t="s">
        <v>84</v>
      </c>
      <c r="AY317" s="17" t="s">
        <v>185</v>
      </c>
      <c r="BE317" s="149">
        <f>IF(N317="základní",J317,0)</f>
        <v>0</v>
      </c>
      <c r="BF317" s="149">
        <f>IF(N317="snížená",J317,0)</f>
        <v>0</v>
      </c>
      <c r="BG317" s="149">
        <f>IF(N317="zákl. přenesená",J317,0)</f>
        <v>0</v>
      </c>
      <c r="BH317" s="149">
        <f>IF(N317="sníž. přenesená",J317,0)</f>
        <v>0</v>
      </c>
      <c r="BI317" s="149">
        <f>IF(N317="nulová",J317,0)</f>
        <v>0</v>
      </c>
      <c r="BJ317" s="17" t="s">
        <v>92</v>
      </c>
      <c r="BK317" s="149">
        <f>ROUND(I317*H317,2)</f>
        <v>0</v>
      </c>
      <c r="BL317" s="17" t="s">
        <v>191</v>
      </c>
      <c r="BM317" s="148" t="s">
        <v>3998</v>
      </c>
    </row>
    <row r="318" spans="2:65" s="13" customFormat="1">
      <c r="B318" s="168"/>
      <c r="D318" s="151" t="s">
        <v>193</v>
      </c>
      <c r="E318" s="169" t="s">
        <v>1</v>
      </c>
      <c r="F318" s="170" t="s">
        <v>3871</v>
      </c>
      <c r="H318" s="169" t="s">
        <v>1</v>
      </c>
      <c r="I318" s="171"/>
      <c r="L318" s="168"/>
      <c r="M318" s="172"/>
      <c r="T318" s="173"/>
      <c r="AT318" s="169" t="s">
        <v>193</v>
      </c>
      <c r="AU318" s="169" t="s">
        <v>84</v>
      </c>
      <c r="AV318" s="13" t="s">
        <v>84</v>
      </c>
      <c r="AW318" s="13" t="s">
        <v>32</v>
      </c>
      <c r="AX318" s="13" t="s">
        <v>76</v>
      </c>
      <c r="AY318" s="169" t="s">
        <v>185</v>
      </c>
    </row>
    <row r="319" spans="2:65" s="13" customFormat="1">
      <c r="B319" s="168"/>
      <c r="D319" s="151" t="s">
        <v>193</v>
      </c>
      <c r="E319" s="169" t="s">
        <v>1</v>
      </c>
      <c r="F319" s="170" t="s">
        <v>3973</v>
      </c>
      <c r="H319" s="169" t="s">
        <v>1</v>
      </c>
      <c r="I319" s="171"/>
      <c r="L319" s="168"/>
      <c r="M319" s="172"/>
      <c r="T319" s="173"/>
      <c r="AT319" s="169" t="s">
        <v>193</v>
      </c>
      <c r="AU319" s="169" t="s">
        <v>84</v>
      </c>
      <c r="AV319" s="13" t="s">
        <v>84</v>
      </c>
      <c r="AW319" s="13" t="s">
        <v>32</v>
      </c>
      <c r="AX319" s="13" t="s">
        <v>76</v>
      </c>
      <c r="AY319" s="169" t="s">
        <v>185</v>
      </c>
    </row>
    <row r="320" spans="2:65" s="12" customFormat="1">
      <c r="B320" s="150"/>
      <c r="D320" s="151" t="s">
        <v>193</v>
      </c>
      <c r="E320" s="152" t="s">
        <v>1</v>
      </c>
      <c r="F320" s="153" t="s">
        <v>357</v>
      </c>
      <c r="H320" s="154">
        <v>26</v>
      </c>
      <c r="I320" s="155"/>
      <c r="L320" s="150"/>
      <c r="M320" s="156"/>
      <c r="T320" s="157"/>
      <c r="AT320" s="152" t="s">
        <v>193</v>
      </c>
      <c r="AU320" s="152" t="s">
        <v>84</v>
      </c>
      <c r="AV320" s="12" t="s">
        <v>92</v>
      </c>
      <c r="AW320" s="12" t="s">
        <v>32</v>
      </c>
      <c r="AX320" s="12" t="s">
        <v>76</v>
      </c>
      <c r="AY320" s="152" t="s">
        <v>185</v>
      </c>
    </row>
    <row r="321" spans="2:65" s="12" customFormat="1">
      <c r="B321" s="150"/>
      <c r="D321" s="151" t="s">
        <v>193</v>
      </c>
      <c r="E321" s="152" t="s">
        <v>1</v>
      </c>
      <c r="F321" s="153" t="s">
        <v>3999</v>
      </c>
      <c r="H321" s="154">
        <v>26.78</v>
      </c>
      <c r="I321" s="155"/>
      <c r="L321" s="150"/>
      <c r="M321" s="156"/>
      <c r="T321" s="157"/>
      <c r="AT321" s="152" t="s">
        <v>193</v>
      </c>
      <c r="AU321" s="152" t="s">
        <v>84</v>
      </c>
      <c r="AV321" s="12" t="s">
        <v>92</v>
      </c>
      <c r="AW321" s="12" t="s">
        <v>32</v>
      </c>
      <c r="AX321" s="12" t="s">
        <v>84</v>
      </c>
      <c r="AY321" s="152" t="s">
        <v>185</v>
      </c>
    </row>
    <row r="322" spans="2:65" s="1" customFormat="1" ht="16.5" customHeight="1">
      <c r="B322" s="136"/>
      <c r="C322" s="158" t="s">
        <v>7</v>
      </c>
      <c r="D322" s="158" t="s">
        <v>231</v>
      </c>
      <c r="E322" s="159" t="s">
        <v>4000</v>
      </c>
      <c r="F322" s="160" t="s">
        <v>4001</v>
      </c>
      <c r="G322" s="161" t="s">
        <v>546</v>
      </c>
      <c r="H322" s="162">
        <v>5.15</v>
      </c>
      <c r="I322" s="163"/>
      <c r="J322" s="164">
        <f>ROUND(I322*H322,2)</f>
        <v>0</v>
      </c>
      <c r="K322" s="160" t="s">
        <v>198</v>
      </c>
      <c r="L322" s="165"/>
      <c r="M322" s="166" t="s">
        <v>1</v>
      </c>
      <c r="N322" s="167" t="s">
        <v>42</v>
      </c>
      <c r="P322" s="146">
        <f>O322*H322</f>
        <v>0</v>
      </c>
      <c r="Q322" s="146">
        <v>1.4E-3</v>
      </c>
      <c r="R322" s="146">
        <f>Q322*H322</f>
        <v>7.2100000000000003E-3</v>
      </c>
      <c r="S322" s="146">
        <v>0</v>
      </c>
      <c r="T322" s="147">
        <f>S322*H322</f>
        <v>0</v>
      </c>
      <c r="AR322" s="148" t="s">
        <v>222</v>
      </c>
      <c r="AT322" s="148" t="s">
        <v>231</v>
      </c>
      <c r="AU322" s="148" t="s">
        <v>84</v>
      </c>
      <c r="AY322" s="17" t="s">
        <v>185</v>
      </c>
      <c r="BE322" s="149">
        <f>IF(N322="základní",J322,0)</f>
        <v>0</v>
      </c>
      <c r="BF322" s="149">
        <f>IF(N322="snížená",J322,0)</f>
        <v>0</v>
      </c>
      <c r="BG322" s="149">
        <f>IF(N322="zákl. přenesená",J322,0)</f>
        <v>0</v>
      </c>
      <c r="BH322" s="149">
        <f>IF(N322="sníž. přenesená",J322,0)</f>
        <v>0</v>
      </c>
      <c r="BI322" s="149">
        <f>IF(N322="nulová",J322,0)</f>
        <v>0</v>
      </c>
      <c r="BJ322" s="17" t="s">
        <v>92</v>
      </c>
      <c r="BK322" s="149">
        <f>ROUND(I322*H322,2)</f>
        <v>0</v>
      </c>
      <c r="BL322" s="17" t="s">
        <v>191</v>
      </c>
      <c r="BM322" s="148" t="s">
        <v>4002</v>
      </c>
    </row>
    <row r="323" spans="2:65" s="13" customFormat="1">
      <c r="B323" s="168"/>
      <c r="D323" s="151" t="s">
        <v>193</v>
      </c>
      <c r="E323" s="169" t="s">
        <v>1</v>
      </c>
      <c r="F323" s="170" t="s">
        <v>3871</v>
      </c>
      <c r="H323" s="169" t="s">
        <v>1</v>
      </c>
      <c r="I323" s="171"/>
      <c r="L323" s="168"/>
      <c r="M323" s="172"/>
      <c r="T323" s="173"/>
      <c r="AT323" s="169" t="s">
        <v>193</v>
      </c>
      <c r="AU323" s="169" t="s">
        <v>84</v>
      </c>
      <c r="AV323" s="13" t="s">
        <v>84</v>
      </c>
      <c r="AW323" s="13" t="s">
        <v>32</v>
      </c>
      <c r="AX323" s="13" t="s">
        <v>76</v>
      </c>
      <c r="AY323" s="169" t="s">
        <v>185</v>
      </c>
    </row>
    <row r="324" spans="2:65" s="13" customFormat="1">
      <c r="B324" s="168"/>
      <c r="D324" s="151" t="s">
        <v>193</v>
      </c>
      <c r="E324" s="169" t="s">
        <v>1</v>
      </c>
      <c r="F324" s="170" t="s">
        <v>3973</v>
      </c>
      <c r="H324" s="169" t="s">
        <v>1</v>
      </c>
      <c r="I324" s="171"/>
      <c r="L324" s="168"/>
      <c r="M324" s="172"/>
      <c r="T324" s="173"/>
      <c r="AT324" s="169" t="s">
        <v>193</v>
      </c>
      <c r="AU324" s="169" t="s">
        <v>84</v>
      </c>
      <c r="AV324" s="13" t="s">
        <v>84</v>
      </c>
      <c r="AW324" s="13" t="s">
        <v>32</v>
      </c>
      <c r="AX324" s="13" t="s">
        <v>76</v>
      </c>
      <c r="AY324" s="169" t="s">
        <v>185</v>
      </c>
    </row>
    <row r="325" spans="2:65" s="12" customFormat="1">
      <c r="B325" s="150"/>
      <c r="D325" s="151" t="s">
        <v>193</v>
      </c>
      <c r="E325" s="152" t="s">
        <v>1</v>
      </c>
      <c r="F325" s="153" t="s">
        <v>206</v>
      </c>
      <c r="H325" s="154">
        <v>5</v>
      </c>
      <c r="I325" s="155"/>
      <c r="L325" s="150"/>
      <c r="M325" s="156"/>
      <c r="T325" s="157"/>
      <c r="AT325" s="152" t="s">
        <v>193</v>
      </c>
      <c r="AU325" s="152" t="s">
        <v>84</v>
      </c>
      <c r="AV325" s="12" t="s">
        <v>92</v>
      </c>
      <c r="AW325" s="12" t="s">
        <v>32</v>
      </c>
      <c r="AX325" s="12" t="s">
        <v>76</v>
      </c>
      <c r="AY325" s="152" t="s">
        <v>185</v>
      </c>
    </row>
    <row r="326" spans="2:65" s="12" customFormat="1">
      <c r="B326" s="150"/>
      <c r="D326" s="151" t="s">
        <v>193</v>
      </c>
      <c r="E326" s="152" t="s">
        <v>1</v>
      </c>
      <c r="F326" s="153" t="s">
        <v>4003</v>
      </c>
      <c r="H326" s="154">
        <v>5.15</v>
      </c>
      <c r="I326" s="155"/>
      <c r="L326" s="150"/>
      <c r="M326" s="156"/>
      <c r="T326" s="157"/>
      <c r="AT326" s="152" t="s">
        <v>193</v>
      </c>
      <c r="AU326" s="152" t="s">
        <v>84</v>
      </c>
      <c r="AV326" s="12" t="s">
        <v>92</v>
      </c>
      <c r="AW326" s="12" t="s">
        <v>32</v>
      </c>
      <c r="AX326" s="12" t="s">
        <v>84</v>
      </c>
      <c r="AY326" s="152" t="s">
        <v>185</v>
      </c>
    </row>
    <row r="327" spans="2:65" s="1" customFormat="1" ht="44.25" customHeight="1">
      <c r="B327" s="136"/>
      <c r="C327" s="137" t="s">
        <v>335</v>
      </c>
      <c r="D327" s="137" t="s">
        <v>187</v>
      </c>
      <c r="E327" s="138" t="s">
        <v>4004</v>
      </c>
      <c r="F327" s="139" t="s">
        <v>4005</v>
      </c>
      <c r="G327" s="140" t="s">
        <v>365</v>
      </c>
      <c r="H327" s="141">
        <v>15</v>
      </c>
      <c r="I327" s="142"/>
      <c r="J327" s="143">
        <f>ROUND(I327*H327,2)</f>
        <v>0</v>
      </c>
      <c r="K327" s="139" t="s">
        <v>198</v>
      </c>
      <c r="L327" s="32"/>
      <c r="M327" s="144" t="s">
        <v>1</v>
      </c>
      <c r="N327" s="145" t="s">
        <v>42</v>
      </c>
      <c r="P327" s="146">
        <f>O327*H327</f>
        <v>0</v>
      </c>
      <c r="Q327" s="146">
        <v>0</v>
      </c>
      <c r="R327" s="146">
        <f>Q327*H327</f>
        <v>0</v>
      </c>
      <c r="S327" s="146">
        <v>0</v>
      </c>
      <c r="T327" s="147">
        <f>S327*H327</f>
        <v>0</v>
      </c>
      <c r="AR327" s="148" t="s">
        <v>191</v>
      </c>
      <c r="AT327" s="148" t="s">
        <v>187</v>
      </c>
      <c r="AU327" s="148" t="s">
        <v>84</v>
      </c>
      <c r="AY327" s="17" t="s">
        <v>185</v>
      </c>
      <c r="BE327" s="149">
        <f>IF(N327="základní",J327,0)</f>
        <v>0</v>
      </c>
      <c r="BF327" s="149">
        <f>IF(N327="snížená",J327,0)</f>
        <v>0</v>
      </c>
      <c r="BG327" s="149">
        <f>IF(N327="zákl. přenesená",J327,0)</f>
        <v>0</v>
      </c>
      <c r="BH327" s="149">
        <f>IF(N327="sníž. přenesená",J327,0)</f>
        <v>0</v>
      </c>
      <c r="BI327" s="149">
        <f>IF(N327="nulová",J327,0)</f>
        <v>0</v>
      </c>
      <c r="BJ327" s="17" t="s">
        <v>92</v>
      </c>
      <c r="BK327" s="149">
        <f>ROUND(I327*H327,2)</f>
        <v>0</v>
      </c>
      <c r="BL327" s="17" t="s">
        <v>191</v>
      </c>
      <c r="BM327" s="148" t="s">
        <v>4006</v>
      </c>
    </row>
    <row r="328" spans="2:65" s="1" customFormat="1" ht="16.5" customHeight="1">
      <c r="B328" s="136"/>
      <c r="C328" s="158" t="s">
        <v>340</v>
      </c>
      <c r="D328" s="158" t="s">
        <v>231</v>
      </c>
      <c r="E328" s="159" t="s">
        <v>4007</v>
      </c>
      <c r="F328" s="160" t="s">
        <v>4008</v>
      </c>
      <c r="G328" s="161" t="s">
        <v>365</v>
      </c>
      <c r="H328" s="162">
        <v>2</v>
      </c>
      <c r="I328" s="163"/>
      <c r="J328" s="164">
        <f>ROUND(I328*H328,2)</f>
        <v>0</v>
      </c>
      <c r="K328" s="160" t="s">
        <v>198</v>
      </c>
      <c r="L328" s="165"/>
      <c r="M328" s="166" t="s">
        <v>1</v>
      </c>
      <c r="N328" s="167" t="s">
        <v>42</v>
      </c>
      <c r="P328" s="146">
        <f>O328*H328</f>
        <v>0</v>
      </c>
      <c r="Q328" s="146">
        <v>2.2000000000000001E-4</v>
      </c>
      <c r="R328" s="146">
        <f>Q328*H328</f>
        <v>4.4000000000000002E-4</v>
      </c>
      <c r="S328" s="146">
        <v>0</v>
      </c>
      <c r="T328" s="147">
        <f>S328*H328</f>
        <v>0</v>
      </c>
      <c r="AR328" s="148" t="s">
        <v>222</v>
      </c>
      <c r="AT328" s="148" t="s">
        <v>231</v>
      </c>
      <c r="AU328" s="148" t="s">
        <v>84</v>
      </c>
      <c r="AY328" s="17" t="s">
        <v>185</v>
      </c>
      <c r="BE328" s="149">
        <f>IF(N328="základní",J328,0)</f>
        <v>0</v>
      </c>
      <c r="BF328" s="149">
        <f>IF(N328="snížená",J328,0)</f>
        <v>0</v>
      </c>
      <c r="BG328" s="149">
        <f>IF(N328="zákl. přenesená",J328,0)</f>
        <v>0</v>
      </c>
      <c r="BH328" s="149">
        <f>IF(N328="sníž. přenesená",J328,0)</f>
        <v>0</v>
      </c>
      <c r="BI328" s="149">
        <f>IF(N328="nulová",J328,0)</f>
        <v>0</v>
      </c>
      <c r="BJ328" s="17" t="s">
        <v>92</v>
      </c>
      <c r="BK328" s="149">
        <f>ROUND(I328*H328,2)</f>
        <v>0</v>
      </c>
      <c r="BL328" s="17" t="s">
        <v>191</v>
      </c>
      <c r="BM328" s="148" t="s">
        <v>4009</v>
      </c>
    </row>
    <row r="329" spans="2:65" s="13" customFormat="1">
      <c r="B329" s="168"/>
      <c r="D329" s="151" t="s">
        <v>193</v>
      </c>
      <c r="E329" s="169" t="s">
        <v>1</v>
      </c>
      <c r="F329" s="170" t="s">
        <v>3871</v>
      </c>
      <c r="H329" s="169" t="s">
        <v>1</v>
      </c>
      <c r="I329" s="171"/>
      <c r="L329" s="168"/>
      <c r="M329" s="172"/>
      <c r="T329" s="173"/>
      <c r="AT329" s="169" t="s">
        <v>193</v>
      </c>
      <c r="AU329" s="169" t="s">
        <v>84</v>
      </c>
      <c r="AV329" s="13" t="s">
        <v>84</v>
      </c>
      <c r="AW329" s="13" t="s">
        <v>32</v>
      </c>
      <c r="AX329" s="13" t="s">
        <v>76</v>
      </c>
      <c r="AY329" s="169" t="s">
        <v>185</v>
      </c>
    </row>
    <row r="330" spans="2:65" s="13" customFormat="1">
      <c r="B330" s="168"/>
      <c r="D330" s="151" t="s">
        <v>193</v>
      </c>
      <c r="E330" s="169" t="s">
        <v>1</v>
      </c>
      <c r="F330" s="170" t="s">
        <v>3973</v>
      </c>
      <c r="H330" s="169" t="s">
        <v>1</v>
      </c>
      <c r="I330" s="171"/>
      <c r="L330" s="168"/>
      <c r="M330" s="172"/>
      <c r="T330" s="173"/>
      <c r="AT330" s="169" t="s">
        <v>193</v>
      </c>
      <c r="AU330" s="169" t="s">
        <v>84</v>
      </c>
      <c r="AV330" s="13" t="s">
        <v>84</v>
      </c>
      <c r="AW330" s="13" t="s">
        <v>32</v>
      </c>
      <c r="AX330" s="13" t="s">
        <v>76</v>
      </c>
      <c r="AY330" s="169" t="s">
        <v>185</v>
      </c>
    </row>
    <row r="331" spans="2:65" s="12" customFormat="1">
      <c r="B331" s="150"/>
      <c r="D331" s="151" t="s">
        <v>193</v>
      </c>
      <c r="E331" s="152" t="s">
        <v>1</v>
      </c>
      <c r="F331" s="153" t="s">
        <v>92</v>
      </c>
      <c r="H331" s="154">
        <v>2</v>
      </c>
      <c r="I331" s="155"/>
      <c r="L331" s="150"/>
      <c r="M331" s="156"/>
      <c r="T331" s="157"/>
      <c r="AT331" s="152" t="s">
        <v>193</v>
      </c>
      <c r="AU331" s="152" t="s">
        <v>84</v>
      </c>
      <c r="AV331" s="12" t="s">
        <v>92</v>
      </c>
      <c r="AW331" s="12" t="s">
        <v>32</v>
      </c>
      <c r="AX331" s="12" t="s">
        <v>84</v>
      </c>
      <c r="AY331" s="152" t="s">
        <v>185</v>
      </c>
    </row>
    <row r="332" spans="2:65" s="1" customFormat="1" ht="16.5" customHeight="1">
      <c r="B332" s="136"/>
      <c r="C332" s="158" t="s">
        <v>345</v>
      </c>
      <c r="D332" s="158" t="s">
        <v>231</v>
      </c>
      <c r="E332" s="159" t="s">
        <v>4010</v>
      </c>
      <c r="F332" s="160" t="s">
        <v>4011</v>
      </c>
      <c r="G332" s="161" t="s">
        <v>365</v>
      </c>
      <c r="H332" s="162">
        <v>3</v>
      </c>
      <c r="I332" s="163"/>
      <c r="J332" s="164">
        <f>ROUND(I332*H332,2)</f>
        <v>0</v>
      </c>
      <c r="K332" s="160" t="s">
        <v>198</v>
      </c>
      <c r="L332" s="165"/>
      <c r="M332" s="166" t="s">
        <v>1</v>
      </c>
      <c r="N332" s="167" t="s">
        <v>42</v>
      </c>
      <c r="P332" s="146">
        <f>O332*H332</f>
        <v>0</v>
      </c>
      <c r="Q332" s="146">
        <v>2.7999999999999998E-4</v>
      </c>
      <c r="R332" s="146">
        <f>Q332*H332</f>
        <v>8.3999999999999993E-4</v>
      </c>
      <c r="S332" s="146">
        <v>0</v>
      </c>
      <c r="T332" s="147">
        <f>S332*H332</f>
        <v>0</v>
      </c>
      <c r="AR332" s="148" t="s">
        <v>222</v>
      </c>
      <c r="AT332" s="148" t="s">
        <v>231</v>
      </c>
      <c r="AU332" s="148" t="s">
        <v>84</v>
      </c>
      <c r="AY332" s="17" t="s">
        <v>185</v>
      </c>
      <c r="BE332" s="149">
        <f>IF(N332="základní",J332,0)</f>
        <v>0</v>
      </c>
      <c r="BF332" s="149">
        <f>IF(N332="snížená",J332,0)</f>
        <v>0</v>
      </c>
      <c r="BG332" s="149">
        <f>IF(N332="zákl. přenesená",J332,0)</f>
        <v>0</v>
      </c>
      <c r="BH332" s="149">
        <f>IF(N332="sníž. přenesená",J332,0)</f>
        <v>0</v>
      </c>
      <c r="BI332" s="149">
        <f>IF(N332="nulová",J332,0)</f>
        <v>0</v>
      </c>
      <c r="BJ332" s="17" t="s">
        <v>92</v>
      </c>
      <c r="BK332" s="149">
        <f>ROUND(I332*H332,2)</f>
        <v>0</v>
      </c>
      <c r="BL332" s="17" t="s">
        <v>191</v>
      </c>
      <c r="BM332" s="148" t="s">
        <v>4012</v>
      </c>
    </row>
    <row r="333" spans="2:65" s="13" customFormat="1">
      <c r="B333" s="168"/>
      <c r="D333" s="151" t="s">
        <v>193</v>
      </c>
      <c r="E333" s="169" t="s">
        <v>1</v>
      </c>
      <c r="F333" s="170" t="s">
        <v>3871</v>
      </c>
      <c r="H333" s="169" t="s">
        <v>1</v>
      </c>
      <c r="I333" s="171"/>
      <c r="L333" s="168"/>
      <c r="M333" s="172"/>
      <c r="T333" s="173"/>
      <c r="AT333" s="169" t="s">
        <v>193</v>
      </c>
      <c r="AU333" s="169" t="s">
        <v>84</v>
      </c>
      <c r="AV333" s="13" t="s">
        <v>84</v>
      </c>
      <c r="AW333" s="13" t="s">
        <v>32</v>
      </c>
      <c r="AX333" s="13" t="s">
        <v>76</v>
      </c>
      <c r="AY333" s="169" t="s">
        <v>185</v>
      </c>
    </row>
    <row r="334" spans="2:65" s="13" customFormat="1">
      <c r="B334" s="168"/>
      <c r="D334" s="151" t="s">
        <v>193</v>
      </c>
      <c r="E334" s="169" t="s">
        <v>1</v>
      </c>
      <c r="F334" s="170" t="s">
        <v>3973</v>
      </c>
      <c r="H334" s="169" t="s">
        <v>1</v>
      </c>
      <c r="I334" s="171"/>
      <c r="L334" s="168"/>
      <c r="M334" s="172"/>
      <c r="T334" s="173"/>
      <c r="AT334" s="169" t="s">
        <v>193</v>
      </c>
      <c r="AU334" s="169" t="s">
        <v>84</v>
      </c>
      <c r="AV334" s="13" t="s">
        <v>84</v>
      </c>
      <c r="AW334" s="13" t="s">
        <v>32</v>
      </c>
      <c r="AX334" s="13" t="s">
        <v>76</v>
      </c>
      <c r="AY334" s="169" t="s">
        <v>185</v>
      </c>
    </row>
    <row r="335" spans="2:65" s="12" customFormat="1">
      <c r="B335" s="150"/>
      <c r="D335" s="151" t="s">
        <v>193</v>
      </c>
      <c r="E335" s="152" t="s">
        <v>1</v>
      </c>
      <c r="F335" s="153" t="s">
        <v>111</v>
      </c>
      <c r="H335" s="154">
        <v>3</v>
      </c>
      <c r="I335" s="155"/>
      <c r="L335" s="150"/>
      <c r="M335" s="156"/>
      <c r="T335" s="157"/>
      <c r="AT335" s="152" t="s">
        <v>193</v>
      </c>
      <c r="AU335" s="152" t="s">
        <v>84</v>
      </c>
      <c r="AV335" s="12" t="s">
        <v>92</v>
      </c>
      <c r="AW335" s="12" t="s">
        <v>32</v>
      </c>
      <c r="AX335" s="12" t="s">
        <v>84</v>
      </c>
      <c r="AY335" s="152" t="s">
        <v>185</v>
      </c>
    </row>
    <row r="336" spans="2:65" s="1" customFormat="1" ht="24.2" customHeight="1">
      <c r="B336" s="136"/>
      <c r="C336" s="158" t="s">
        <v>351</v>
      </c>
      <c r="D336" s="158" t="s">
        <v>231</v>
      </c>
      <c r="E336" s="159" t="s">
        <v>4013</v>
      </c>
      <c r="F336" s="160" t="s">
        <v>4014</v>
      </c>
      <c r="G336" s="161" t="s">
        <v>365</v>
      </c>
      <c r="H336" s="162">
        <v>2</v>
      </c>
      <c r="I336" s="163"/>
      <c r="J336" s="164">
        <f>ROUND(I336*H336,2)</f>
        <v>0</v>
      </c>
      <c r="K336" s="160" t="s">
        <v>198</v>
      </c>
      <c r="L336" s="165"/>
      <c r="M336" s="166" t="s">
        <v>1</v>
      </c>
      <c r="N336" s="167" t="s">
        <v>42</v>
      </c>
      <c r="P336" s="146">
        <f>O336*H336</f>
        <v>0</v>
      </c>
      <c r="Q336" s="146">
        <v>5.0000000000000001E-4</v>
      </c>
      <c r="R336" s="146">
        <f>Q336*H336</f>
        <v>1E-3</v>
      </c>
      <c r="S336" s="146">
        <v>0</v>
      </c>
      <c r="T336" s="147">
        <f>S336*H336</f>
        <v>0</v>
      </c>
      <c r="AR336" s="148" t="s">
        <v>222</v>
      </c>
      <c r="AT336" s="148" t="s">
        <v>231</v>
      </c>
      <c r="AU336" s="148" t="s">
        <v>84</v>
      </c>
      <c r="AY336" s="17" t="s">
        <v>185</v>
      </c>
      <c r="BE336" s="149">
        <f>IF(N336="základní",J336,0)</f>
        <v>0</v>
      </c>
      <c r="BF336" s="149">
        <f>IF(N336="snížená",J336,0)</f>
        <v>0</v>
      </c>
      <c r="BG336" s="149">
        <f>IF(N336="zákl. přenesená",J336,0)</f>
        <v>0</v>
      </c>
      <c r="BH336" s="149">
        <f>IF(N336="sníž. přenesená",J336,0)</f>
        <v>0</v>
      </c>
      <c r="BI336" s="149">
        <f>IF(N336="nulová",J336,0)</f>
        <v>0</v>
      </c>
      <c r="BJ336" s="17" t="s">
        <v>92</v>
      </c>
      <c r="BK336" s="149">
        <f>ROUND(I336*H336,2)</f>
        <v>0</v>
      </c>
      <c r="BL336" s="17" t="s">
        <v>191</v>
      </c>
      <c r="BM336" s="148" t="s">
        <v>4015</v>
      </c>
    </row>
    <row r="337" spans="2:65" s="13" customFormat="1">
      <c r="B337" s="168"/>
      <c r="D337" s="151" t="s">
        <v>193</v>
      </c>
      <c r="E337" s="169" t="s">
        <v>1</v>
      </c>
      <c r="F337" s="170" t="s">
        <v>3871</v>
      </c>
      <c r="H337" s="169" t="s">
        <v>1</v>
      </c>
      <c r="I337" s="171"/>
      <c r="L337" s="168"/>
      <c r="M337" s="172"/>
      <c r="T337" s="173"/>
      <c r="AT337" s="169" t="s">
        <v>193</v>
      </c>
      <c r="AU337" s="169" t="s">
        <v>84</v>
      </c>
      <c r="AV337" s="13" t="s">
        <v>84</v>
      </c>
      <c r="AW337" s="13" t="s">
        <v>32</v>
      </c>
      <c r="AX337" s="13" t="s">
        <v>76</v>
      </c>
      <c r="AY337" s="169" t="s">
        <v>185</v>
      </c>
    </row>
    <row r="338" spans="2:65" s="13" customFormat="1">
      <c r="B338" s="168"/>
      <c r="D338" s="151" t="s">
        <v>193</v>
      </c>
      <c r="E338" s="169" t="s">
        <v>1</v>
      </c>
      <c r="F338" s="170" t="s">
        <v>3973</v>
      </c>
      <c r="H338" s="169" t="s">
        <v>1</v>
      </c>
      <c r="I338" s="171"/>
      <c r="L338" s="168"/>
      <c r="M338" s="172"/>
      <c r="T338" s="173"/>
      <c r="AT338" s="169" t="s">
        <v>193</v>
      </c>
      <c r="AU338" s="169" t="s">
        <v>84</v>
      </c>
      <c r="AV338" s="13" t="s">
        <v>84</v>
      </c>
      <c r="AW338" s="13" t="s">
        <v>32</v>
      </c>
      <c r="AX338" s="13" t="s">
        <v>76</v>
      </c>
      <c r="AY338" s="169" t="s">
        <v>185</v>
      </c>
    </row>
    <row r="339" spans="2:65" s="12" customFormat="1">
      <c r="B339" s="150"/>
      <c r="D339" s="151" t="s">
        <v>193</v>
      </c>
      <c r="E339" s="152" t="s">
        <v>1</v>
      </c>
      <c r="F339" s="153" t="s">
        <v>92</v>
      </c>
      <c r="H339" s="154">
        <v>2</v>
      </c>
      <c r="I339" s="155"/>
      <c r="L339" s="150"/>
      <c r="M339" s="156"/>
      <c r="T339" s="157"/>
      <c r="AT339" s="152" t="s">
        <v>193</v>
      </c>
      <c r="AU339" s="152" t="s">
        <v>84</v>
      </c>
      <c r="AV339" s="12" t="s">
        <v>92</v>
      </c>
      <c r="AW339" s="12" t="s">
        <v>32</v>
      </c>
      <c r="AX339" s="12" t="s">
        <v>84</v>
      </c>
      <c r="AY339" s="152" t="s">
        <v>185</v>
      </c>
    </row>
    <row r="340" spans="2:65" s="1" customFormat="1" ht="24.2" customHeight="1">
      <c r="B340" s="136"/>
      <c r="C340" s="158" t="s">
        <v>357</v>
      </c>
      <c r="D340" s="158" t="s">
        <v>231</v>
      </c>
      <c r="E340" s="159" t="s">
        <v>4016</v>
      </c>
      <c r="F340" s="160" t="s">
        <v>4017</v>
      </c>
      <c r="G340" s="161" t="s">
        <v>365</v>
      </c>
      <c r="H340" s="162">
        <v>1</v>
      </c>
      <c r="I340" s="163"/>
      <c r="J340" s="164">
        <f>ROUND(I340*H340,2)</f>
        <v>0</v>
      </c>
      <c r="K340" s="160" t="s">
        <v>198</v>
      </c>
      <c r="L340" s="165"/>
      <c r="M340" s="166" t="s">
        <v>1</v>
      </c>
      <c r="N340" s="167" t="s">
        <v>42</v>
      </c>
      <c r="P340" s="146">
        <f>O340*H340</f>
        <v>0</v>
      </c>
      <c r="Q340" s="146">
        <v>6.2E-4</v>
      </c>
      <c r="R340" s="146">
        <f>Q340*H340</f>
        <v>6.2E-4</v>
      </c>
      <c r="S340" s="146">
        <v>0</v>
      </c>
      <c r="T340" s="147">
        <f>S340*H340</f>
        <v>0</v>
      </c>
      <c r="AR340" s="148" t="s">
        <v>222</v>
      </c>
      <c r="AT340" s="148" t="s">
        <v>231</v>
      </c>
      <c r="AU340" s="148" t="s">
        <v>84</v>
      </c>
      <c r="AY340" s="17" t="s">
        <v>185</v>
      </c>
      <c r="BE340" s="149">
        <f>IF(N340="základní",J340,0)</f>
        <v>0</v>
      </c>
      <c r="BF340" s="149">
        <f>IF(N340="snížená",J340,0)</f>
        <v>0</v>
      </c>
      <c r="BG340" s="149">
        <f>IF(N340="zákl. přenesená",J340,0)</f>
        <v>0</v>
      </c>
      <c r="BH340" s="149">
        <f>IF(N340="sníž. přenesená",J340,0)</f>
        <v>0</v>
      </c>
      <c r="BI340" s="149">
        <f>IF(N340="nulová",J340,0)</f>
        <v>0</v>
      </c>
      <c r="BJ340" s="17" t="s">
        <v>92</v>
      </c>
      <c r="BK340" s="149">
        <f>ROUND(I340*H340,2)</f>
        <v>0</v>
      </c>
      <c r="BL340" s="17" t="s">
        <v>191</v>
      </c>
      <c r="BM340" s="148" t="s">
        <v>4018</v>
      </c>
    </row>
    <row r="341" spans="2:65" s="13" customFormat="1">
      <c r="B341" s="168"/>
      <c r="D341" s="151" t="s">
        <v>193</v>
      </c>
      <c r="E341" s="169" t="s">
        <v>1</v>
      </c>
      <c r="F341" s="170" t="s">
        <v>3871</v>
      </c>
      <c r="H341" s="169" t="s">
        <v>1</v>
      </c>
      <c r="I341" s="171"/>
      <c r="L341" s="168"/>
      <c r="M341" s="172"/>
      <c r="T341" s="173"/>
      <c r="AT341" s="169" t="s">
        <v>193</v>
      </c>
      <c r="AU341" s="169" t="s">
        <v>84</v>
      </c>
      <c r="AV341" s="13" t="s">
        <v>84</v>
      </c>
      <c r="AW341" s="13" t="s">
        <v>32</v>
      </c>
      <c r="AX341" s="13" t="s">
        <v>76</v>
      </c>
      <c r="AY341" s="169" t="s">
        <v>185</v>
      </c>
    </row>
    <row r="342" spans="2:65" s="13" customFormat="1">
      <c r="B342" s="168"/>
      <c r="D342" s="151" t="s">
        <v>193</v>
      </c>
      <c r="E342" s="169" t="s">
        <v>1</v>
      </c>
      <c r="F342" s="170" t="s">
        <v>3973</v>
      </c>
      <c r="H342" s="169" t="s">
        <v>1</v>
      </c>
      <c r="I342" s="171"/>
      <c r="L342" s="168"/>
      <c r="M342" s="172"/>
      <c r="T342" s="173"/>
      <c r="AT342" s="169" t="s">
        <v>193</v>
      </c>
      <c r="AU342" s="169" t="s">
        <v>84</v>
      </c>
      <c r="AV342" s="13" t="s">
        <v>84</v>
      </c>
      <c r="AW342" s="13" t="s">
        <v>32</v>
      </c>
      <c r="AX342" s="13" t="s">
        <v>76</v>
      </c>
      <c r="AY342" s="169" t="s">
        <v>185</v>
      </c>
    </row>
    <row r="343" spans="2:65" s="12" customFormat="1">
      <c r="B343" s="150"/>
      <c r="D343" s="151" t="s">
        <v>193</v>
      </c>
      <c r="E343" s="152" t="s">
        <v>1</v>
      </c>
      <c r="F343" s="153" t="s">
        <v>84</v>
      </c>
      <c r="H343" s="154">
        <v>1</v>
      </c>
      <c r="I343" s="155"/>
      <c r="L343" s="150"/>
      <c r="M343" s="156"/>
      <c r="T343" s="157"/>
      <c r="AT343" s="152" t="s">
        <v>193</v>
      </c>
      <c r="AU343" s="152" t="s">
        <v>84</v>
      </c>
      <c r="AV343" s="12" t="s">
        <v>92</v>
      </c>
      <c r="AW343" s="12" t="s">
        <v>32</v>
      </c>
      <c r="AX343" s="12" t="s">
        <v>84</v>
      </c>
      <c r="AY343" s="152" t="s">
        <v>185</v>
      </c>
    </row>
    <row r="344" spans="2:65" s="1" customFormat="1" ht="16.5" customHeight="1">
      <c r="B344" s="136"/>
      <c r="C344" s="158" t="s">
        <v>362</v>
      </c>
      <c r="D344" s="158" t="s">
        <v>231</v>
      </c>
      <c r="E344" s="159" t="s">
        <v>4019</v>
      </c>
      <c r="F344" s="160" t="s">
        <v>4020</v>
      </c>
      <c r="G344" s="161" t="s">
        <v>365</v>
      </c>
      <c r="H344" s="162">
        <v>5</v>
      </c>
      <c r="I344" s="163"/>
      <c r="J344" s="164">
        <f>ROUND(I344*H344,2)</f>
        <v>0</v>
      </c>
      <c r="K344" s="160" t="s">
        <v>198</v>
      </c>
      <c r="L344" s="165"/>
      <c r="M344" s="166" t="s">
        <v>1</v>
      </c>
      <c r="N344" s="167" t="s">
        <v>42</v>
      </c>
      <c r="P344" s="146">
        <f>O344*H344</f>
        <v>0</v>
      </c>
      <c r="Q344" s="146">
        <v>1.2E-4</v>
      </c>
      <c r="R344" s="146">
        <f>Q344*H344</f>
        <v>6.0000000000000006E-4</v>
      </c>
      <c r="S344" s="146">
        <v>0</v>
      </c>
      <c r="T344" s="147">
        <f>S344*H344</f>
        <v>0</v>
      </c>
      <c r="AR344" s="148" t="s">
        <v>222</v>
      </c>
      <c r="AT344" s="148" t="s">
        <v>231</v>
      </c>
      <c r="AU344" s="148" t="s">
        <v>84</v>
      </c>
      <c r="AY344" s="17" t="s">
        <v>185</v>
      </c>
      <c r="BE344" s="149">
        <f>IF(N344="základní",J344,0)</f>
        <v>0</v>
      </c>
      <c r="BF344" s="149">
        <f>IF(N344="snížená",J344,0)</f>
        <v>0</v>
      </c>
      <c r="BG344" s="149">
        <f>IF(N344="zákl. přenesená",J344,0)</f>
        <v>0</v>
      </c>
      <c r="BH344" s="149">
        <f>IF(N344="sníž. přenesená",J344,0)</f>
        <v>0</v>
      </c>
      <c r="BI344" s="149">
        <f>IF(N344="nulová",J344,0)</f>
        <v>0</v>
      </c>
      <c r="BJ344" s="17" t="s">
        <v>92</v>
      </c>
      <c r="BK344" s="149">
        <f>ROUND(I344*H344,2)</f>
        <v>0</v>
      </c>
      <c r="BL344" s="17" t="s">
        <v>191</v>
      </c>
      <c r="BM344" s="148" t="s">
        <v>4021</v>
      </c>
    </row>
    <row r="345" spans="2:65" s="13" customFormat="1">
      <c r="B345" s="168"/>
      <c r="D345" s="151" t="s">
        <v>193</v>
      </c>
      <c r="E345" s="169" t="s">
        <v>1</v>
      </c>
      <c r="F345" s="170" t="s">
        <v>3871</v>
      </c>
      <c r="H345" s="169" t="s">
        <v>1</v>
      </c>
      <c r="I345" s="171"/>
      <c r="L345" s="168"/>
      <c r="M345" s="172"/>
      <c r="T345" s="173"/>
      <c r="AT345" s="169" t="s">
        <v>193</v>
      </c>
      <c r="AU345" s="169" t="s">
        <v>84</v>
      </c>
      <c r="AV345" s="13" t="s">
        <v>84</v>
      </c>
      <c r="AW345" s="13" t="s">
        <v>32</v>
      </c>
      <c r="AX345" s="13" t="s">
        <v>76</v>
      </c>
      <c r="AY345" s="169" t="s">
        <v>185</v>
      </c>
    </row>
    <row r="346" spans="2:65" s="13" customFormat="1">
      <c r="B346" s="168"/>
      <c r="D346" s="151" t="s">
        <v>193</v>
      </c>
      <c r="E346" s="169" t="s">
        <v>1</v>
      </c>
      <c r="F346" s="170" t="s">
        <v>3973</v>
      </c>
      <c r="H346" s="169" t="s">
        <v>1</v>
      </c>
      <c r="I346" s="171"/>
      <c r="L346" s="168"/>
      <c r="M346" s="172"/>
      <c r="T346" s="173"/>
      <c r="AT346" s="169" t="s">
        <v>193</v>
      </c>
      <c r="AU346" s="169" t="s">
        <v>84</v>
      </c>
      <c r="AV346" s="13" t="s">
        <v>84</v>
      </c>
      <c r="AW346" s="13" t="s">
        <v>32</v>
      </c>
      <c r="AX346" s="13" t="s">
        <v>76</v>
      </c>
      <c r="AY346" s="169" t="s">
        <v>185</v>
      </c>
    </row>
    <row r="347" spans="2:65" s="12" customFormat="1">
      <c r="B347" s="150"/>
      <c r="D347" s="151" t="s">
        <v>193</v>
      </c>
      <c r="E347" s="152" t="s">
        <v>1</v>
      </c>
      <c r="F347" s="153" t="s">
        <v>206</v>
      </c>
      <c r="H347" s="154">
        <v>5</v>
      </c>
      <c r="I347" s="155"/>
      <c r="L347" s="150"/>
      <c r="M347" s="156"/>
      <c r="T347" s="157"/>
      <c r="AT347" s="152" t="s">
        <v>193</v>
      </c>
      <c r="AU347" s="152" t="s">
        <v>84</v>
      </c>
      <c r="AV347" s="12" t="s">
        <v>92</v>
      </c>
      <c r="AW347" s="12" t="s">
        <v>32</v>
      </c>
      <c r="AX347" s="12" t="s">
        <v>84</v>
      </c>
      <c r="AY347" s="152" t="s">
        <v>185</v>
      </c>
    </row>
    <row r="348" spans="2:65" s="11" customFormat="1" ht="25.9" customHeight="1">
      <c r="B348" s="124"/>
      <c r="D348" s="125" t="s">
        <v>75</v>
      </c>
      <c r="E348" s="126" t="s">
        <v>226</v>
      </c>
      <c r="F348" s="126" t="s">
        <v>926</v>
      </c>
      <c r="I348" s="127"/>
      <c r="J348" s="128">
        <f>BK348</f>
        <v>0</v>
      </c>
      <c r="L348" s="124"/>
      <c r="M348" s="129"/>
      <c r="P348" s="130">
        <f>SUM(P349:P358)</f>
        <v>0</v>
      </c>
      <c r="R348" s="130">
        <f>SUM(R349:R358)</f>
        <v>0.39714949999999999</v>
      </c>
      <c r="T348" s="131">
        <f>SUM(T349:T358)</f>
        <v>0</v>
      </c>
      <c r="AR348" s="125" t="s">
        <v>84</v>
      </c>
      <c r="AT348" s="132" t="s">
        <v>75</v>
      </c>
      <c r="AU348" s="132" t="s">
        <v>76</v>
      </c>
      <c r="AY348" s="125" t="s">
        <v>185</v>
      </c>
      <c r="BK348" s="133">
        <f>SUM(BK349:BK358)</f>
        <v>0</v>
      </c>
    </row>
    <row r="349" spans="2:65" s="1" customFormat="1" ht="24.2" customHeight="1">
      <c r="B349" s="136"/>
      <c r="C349" s="137" t="s">
        <v>368</v>
      </c>
      <c r="D349" s="137" t="s">
        <v>187</v>
      </c>
      <c r="E349" s="138" t="s">
        <v>3773</v>
      </c>
      <c r="F349" s="139" t="s">
        <v>3774</v>
      </c>
      <c r="G349" s="140" t="s">
        <v>190</v>
      </c>
      <c r="H349" s="141">
        <v>577.67200000000003</v>
      </c>
      <c r="I349" s="142"/>
      <c r="J349" s="143">
        <f>ROUND(I349*H349,2)</f>
        <v>0</v>
      </c>
      <c r="K349" s="139" t="s">
        <v>198</v>
      </c>
      <c r="L349" s="32"/>
      <c r="M349" s="144" t="s">
        <v>1</v>
      </c>
      <c r="N349" s="145" t="s">
        <v>42</v>
      </c>
      <c r="P349" s="146">
        <f>O349*H349</f>
        <v>0</v>
      </c>
      <c r="Q349" s="146">
        <v>6.8749999999999996E-4</v>
      </c>
      <c r="R349" s="146">
        <f>Q349*H349</f>
        <v>0.39714949999999999</v>
      </c>
      <c r="S349" s="146">
        <v>0</v>
      </c>
      <c r="T349" s="147">
        <f>S349*H349</f>
        <v>0</v>
      </c>
      <c r="AR349" s="148" t="s">
        <v>191</v>
      </c>
      <c r="AT349" s="148" t="s">
        <v>187</v>
      </c>
      <c r="AU349" s="148" t="s">
        <v>84</v>
      </c>
      <c r="AY349" s="17" t="s">
        <v>185</v>
      </c>
      <c r="BE349" s="149">
        <f>IF(N349="základní",J349,0)</f>
        <v>0</v>
      </c>
      <c r="BF349" s="149">
        <f>IF(N349="snížená",J349,0)</f>
        <v>0</v>
      </c>
      <c r="BG349" s="149">
        <f>IF(N349="zákl. přenesená",J349,0)</f>
        <v>0</v>
      </c>
      <c r="BH349" s="149">
        <f>IF(N349="sníž. přenesená",J349,0)</f>
        <v>0</v>
      </c>
      <c r="BI349" s="149">
        <f>IF(N349="nulová",J349,0)</f>
        <v>0</v>
      </c>
      <c r="BJ349" s="17" t="s">
        <v>92</v>
      </c>
      <c r="BK349" s="149">
        <f>ROUND(I349*H349,2)</f>
        <v>0</v>
      </c>
      <c r="BL349" s="17" t="s">
        <v>191</v>
      </c>
      <c r="BM349" s="148" t="s">
        <v>4022</v>
      </c>
    </row>
    <row r="350" spans="2:65" s="13" customFormat="1">
      <c r="B350" s="168"/>
      <c r="D350" s="151" t="s">
        <v>193</v>
      </c>
      <c r="E350" s="169" t="s">
        <v>1</v>
      </c>
      <c r="F350" s="170" t="s">
        <v>3871</v>
      </c>
      <c r="H350" s="169" t="s">
        <v>1</v>
      </c>
      <c r="I350" s="171"/>
      <c r="L350" s="168"/>
      <c r="M350" s="172"/>
      <c r="T350" s="173"/>
      <c r="AT350" s="169" t="s">
        <v>193</v>
      </c>
      <c r="AU350" s="169" t="s">
        <v>84</v>
      </c>
      <c r="AV350" s="13" t="s">
        <v>84</v>
      </c>
      <c r="AW350" s="13" t="s">
        <v>32</v>
      </c>
      <c r="AX350" s="13" t="s">
        <v>76</v>
      </c>
      <c r="AY350" s="169" t="s">
        <v>185</v>
      </c>
    </row>
    <row r="351" spans="2:65" s="13" customFormat="1" ht="22.5">
      <c r="B351" s="168"/>
      <c r="D351" s="151" t="s">
        <v>193</v>
      </c>
      <c r="E351" s="169" t="s">
        <v>1</v>
      </c>
      <c r="F351" s="170" t="s">
        <v>4023</v>
      </c>
      <c r="H351" s="169" t="s">
        <v>1</v>
      </c>
      <c r="I351" s="171"/>
      <c r="L351" s="168"/>
      <c r="M351" s="172"/>
      <c r="T351" s="173"/>
      <c r="AT351" s="169" t="s">
        <v>193</v>
      </c>
      <c r="AU351" s="169" t="s">
        <v>84</v>
      </c>
      <c r="AV351" s="13" t="s">
        <v>84</v>
      </c>
      <c r="AW351" s="13" t="s">
        <v>32</v>
      </c>
      <c r="AX351" s="13" t="s">
        <v>76</v>
      </c>
      <c r="AY351" s="169" t="s">
        <v>185</v>
      </c>
    </row>
    <row r="352" spans="2:65" s="12" customFormat="1">
      <c r="B352" s="150"/>
      <c r="D352" s="151" t="s">
        <v>193</v>
      </c>
      <c r="E352" s="152" t="s">
        <v>1</v>
      </c>
      <c r="F352" s="153" t="s">
        <v>4024</v>
      </c>
      <c r="H352" s="154">
        <v>37.573999999999998</v>
      </c>
      <c r="I352" s="155"/>
      <c r="L352" s="150"/>
      <c r="M352" s="156"/>
      <c r="T352" s="157"/>
      <c r="AT352" s="152" t="s">
        <v>193</v>
      </c>
      <c r="AU352" s="152" t="s">
        <v>84</v>
      </c>
      <c r="AV352" s="12" t="s">
        <v>92</v>
      </c>
      <c r="AW352" s="12" t="s">
        <v>32</v>
      </c>
      <c r="AX352" s="12" t="s">
        <v>76</v>
      </c>
      <c r="AY352" s="152" t="s">
        <v>185</v>
      </c>
    </row>
    <row r="353" spans="2:65" s="12" customFormat="1">
      <c r="B353" s="150"/>
      <c r="D353" s="151" t="s">
        <v>193</v>
      </c>
      <c r="E353" s="152" t="s">
        <v>1</v>
      </c>
      <c r="F353" s="153" t="s">
        <v>4025</v>
      </c>
      <c r="H353" s="154">
        <v>105.012</v>
      </c>
      <c r="I353" s="155"/>
      <c r="L353" s="150"/>
      <c r="M353" s="156"/>
      <c r="T353" s="157"/>
      <c r="AT353" s="152" t="s">
        <v>193</v>
      </c>
      <c r="AU353" s="152" t="s">
        <v>84</v>
      </c>
      <c r="AV353" s="12" t="s">
        <v>92</v>
      </c>
      <c r="AW353" s="12" t="s">
        <v>32</v>
      </c>
      <c r="AX353" s="12" t="s">
        <v>76</v>
      </c>
      <c r="AY353" s="152" t="s">
        <v>185</v>
      </c>
    </row>
    <row r="354" spans="2:65" s="12" customFormat="1" ht="22.5">
      <c r="B354" s="150"/>
      <c r="D354" s="151" t="s">
        <v>193</v>
      </c>
      <c r="E354" s="152" t="s">
        <v>1</v>
      </c>
      <c r="F354" s="153" t="s">
        <v>4026</v>
      </c>
      <c r="H354" s="154">
        <v>106.05</v>
      </c>
      <c r="I354" s="155"/>
      <c r="L354" s="150"/>
      <c r="M354" s="156"/>
      <c r="T354" s="157"/>
      <c r="AT354" s="152" t="s">
        <v>193</v>
      </c>
      <c r="AU354" s="152" t="s">
        <v>84</v>
      </c>
      <c r="AV354" s="12" t="s">
        <v>92</v>
      </c>
      <c r="AW354" s="12" t="s">
        <v>32</v>
      </c>
      <c r="AX354" s="12" t="s">
        <v>76</v>
      </c>
      <c r="AY354" s="152" t="s">
        <v>185</v>
      </c>
    </row>
    <row r="355" spans="2:65" s="12" customFormat="1">
      <c r="B355" s="150"/>
      <c r="D355" s="151" t="s">
        <v>193</v>
      </c>
      <c r="E355" s="152" t="s">
        <v>1</v>
      </c>
      <c r="F355" s="153" t="s">
        <v>4027</v>
      </c>
      <c r="H355" s="154">
        <v>40.200000000000003</v>
      </c>
      <c r="I355" s="155"/>
      <c r="L355" s="150"/>
      <c r="M355" s="156"/>
      <c r="T355" s="157"/>
      <c r="AT355" s="152" t="s">
        <v>193</v>
      </c>
      <c r="AU355" s="152" t="s">
        <v>84</v>
      </c>
      <c r="AV355" s="12" t="s">
        <v>92</v>
      </c>
      <c r="AW355" s="12" t="s">
        <v>32</v>
      </c>
      <c r="AX355" s="12" t="s">
        <v>76</v>
      </c>
      <c r="AY355" s="152" t="s">
        <v>185</v>
      </c>
    </row>
    <row r="356" spans="2:65" s="14" customFormat="1">
      <c r="B356" s="174"/>
      <c r="D356" s="151" t="s">
        <v>193</v>
      </c>
      <c r="E356" s="175" t="s">
        <v>1</v>
      </c>
      <c r="F356" s="176" t="s">
        <v>265</v>
      </c>
      <c r="H356" s="177">
        <v>288.83600000000001</v>
      </c>
      <c r="I356" s="178"/>
      <c r="L356" s="174"/>
      <c r="M356" s="179"/>
      <c r="T356" s="180"/>
      <c r="AT356" s="175" t="s">
        <v>193</v>
      </c>
      <c r="AU356" s="175" t="s">
        <v>84</v>
      </c>
      <c r="AV356" s="14" t="s">
        <v>191</v>
      </c>
      <c r="AW356" s="14" t="s">
        <v>32</v>
      </c>
      <c r="AX356" s="14" t="s">
        <v>76</v>
      </c>
      <c r="AY356" s="175" t="s">
        <v>185</v>
      </c>
    </row>
    <row r="357" spans="2:65" s="13" customFormat="1">
      <c r="B357" s="168"/>
      <c r="D357" s="151" t="s">
        <v>193</v>
      </c>
      <c r="E357" s="169" t="s">
        <v>1</v>
      </c>
      <c r="F357" s="170" t="s">
        <v>3906</v>
      </c>
      <c r="H357" s="169" t="s">
        <v>1</v>
      </c>
      <c r="I357" s="171"/>
      <c r="L357" s="168"/>
      <c r="M357" s="172"/>
      <c r="T357" s="173"/>
      <c r="AT357" s="169" t="s">
        <v>193</v>
      </c>
      <c r="AU357" s="169" t="s">
        <v>84</v>
      </c>
      <c r="AV357" s="13" t="s">
        <v>84</v>
      </c>
      <c r="AW357" s="13" t="s">
        <v>32</v>
      </c>
      <c r="AX357" s="13" t="s">
        <v>76</v>
      </c>
      <c r="AY357" s="169" t="s">
        <v>185</v>
      </c>
    </row>
    <row r="358" spans="2:65" s="12" customFormat="1">
      <c r="B358" s="150"/>
      <c r="D358" s="151" t="s">
        <v>193</v>
      </c>
      <c r="E358" s="152" t="s">
        <v>1</v>
      </c>
      <c r="F358" s="153" t="s">
        <v>4028</v>
      </c>
      <c r="H358" s="154">
        <v>577.67200000000003</v>
      </c>
      <c r="I358" s="155"/>
      <c r="L358" s="150"/>
      <c r="M358" s="156"/>
      <c r="T358" s="157"/>
      <c r="AT358" s="152" t="s">
        <v>193</v>
      </c>
      <c r="AU358" s="152" t="s">
        <v>84</v>
      </c>
      <c r="AV358" s="12" t="s">
        <v>92</v>
      </c>
      <c r="AW358" s="12" t="s">
        <v>32</v>
      </c>
      <c r="AX358" s="12" t="s">
        <v>84</v>
      </c>
      <c r="AY358" s="152" t="s">
        <v>185</v>
      </c>
    </row>
    <row r="359" spans="2:65" s="11" customFormat="1" ht="25.9" customHeight="1">
      <c r="B359" s="124"/>
      <c r="D359" s="125" t="s">
        <v>75</v>
      </c>
      <c r="E359" s="126" t="s">
        <v>1485</v>
      </c>
      <c r="F359" s="126" t="s">
        <v>1486</v>
      </c>
      <c r="I359" s="127"/>
      <c r="J359" s="128">
        <f>BK359</f>
        <v>0</v>
      </c>
      <c r="L359" s="124"/>
      <c r="M359" s="129"/>
      <c r="P359" s="130">
        <f>P360</f>
        <v>0</v>
      </c>
      <c r="R359" s="130">
        <f>R360</f>
        <v>0</v>
      </c>
      <c r="T359" s="131">
        <f>T360</f>
        <v>0</v>
      </c>
      <c r="AR359" s="125" t="s">
        <v>84</v>
      </c>
      <c r="AT359" s="132" t="s">
        <v>75</v>
      </c>
      <c r="AU359" s="132" t="s">
        <v>76</v>
      </c>
      <c r="AY359" s="125" t="s">
        <v>185</v>
      </c>
      <c r="BK359" s="133">
        <f>BK360</f>
        <v>0</v>
      </c>
    </row>
    <row r="360" spans="2:65" s="1" customFormat="1" ht="21.75" customHeight="1">
      <c r="B360" s="136"/>
      <c r="C360" s="137" t="s">
        <v>374</v>
      </c>
      <c r="D360" s="137" t="s">
        <v>187</v>
      </c>
      <c r="E360" s="138" t="s">
        <v>1488</v>
      </c>
      <c r="F360" s="139" t="s">
        <v>1489</v>
      </c>
      <c r="G360" s="140" t="s">
        <v>219</v>
      </c>
      <c r="H360" s="141">
        <v>31.134</v>
      </c>
      <c r="I360" s="142"/>
      <c r="J360" s="143">
        <f>ROUND(I360*H360,2)</f>
        <v>0</v>
      </c>
      <c r="K360" s="139" t="s">
        <v>198</v>
      </c>
      <c r="L360" s="32"/>
      <c r="M360" s="144" t="s">
        <v>1</v>
      </c>
      <c r="N360" s="145" t="s">
        <v>42</v>
      </c>
      <c r="P360" s="146">
        <f>O360*H360</f>
        <v>0</v>
      </c>
      <c r="Q360" s="146">
        <v>0</v>
      </c>
      <c r="R360" s="146">
        <f>Q360*H360</f>
        <v>0</v>
      </c>
      <c r="S360" s="146">
        <v>0</v>
      </c>
      <c r="T360" s="147">
        <f>S360*H360</f>
        <v>0</v>
      </c>
      <c r="AR360" s="148" t="s">
        <v>191</v>
      </c>
      <c r="AT360" s="148" t="s">
        <v>187</v>
      </c>
      <c r="AU360" s="148" t="s">
        <v>84</v>
      </c>
      <c r="AY360" s="17" t="s">
        <v>185</v>
      </c>
      <c r="BE360" s="149">
        <f>IF(N360="základní",J360,0)</f>
        <v>0</v>
      </c>
      <c r="BF360" s="149">
        <f>IF(N360="snížená",J360,0)</f>
        <v>0</v>
      </c>
      <c r="BG360" s="149">
        <f>IF(N360="zákl. přenesená",J360,0)</f>
        <v>0</v>
      </c>
      <c r="BH360" s="149">
        <f>IF(N360="sníž. přenesená",J360,0)</f>
        <v>0</v>
      </c>
      <c r="BI360" s="149">
        <f>IF(N360="nulová",J360,0)</f>
        <v>0</v>
      </c>
      <c r="BJ360" s="17" t="s">
        <v>92</v>
      </c>
      <c r="BK360" s="149">
        <f>ROUND(I360*H360,2)</f>
        <v>0</v>
      </c>
      <c r="BL360" s="17" t="s">
        <v>191</v>
      </c>
      <c r="BM360" s="148" t="s">
        <v>4029</v>
      </c>
    </row>
    <row r="361" spans="2:65" s="11" customFormat="1" ht="25.9" customHeight="1">
      <c r="B361" s="124"/>
      <c r="D361" s="125" t="s">
        <v>75</v>
      </c>
      <c r="E361" s="126" t="s">
        <v>1697</v>
      </c>
      <c r="F361" s="126" t="s">
        <v>1698</v>
      </c>
      <c r="I361" s="127"/>
      <c r="J361" s="128">
        <f>BK361</f>
        <v>0</v>
      </c>
      <c r="L361" s="124"/>
      <c r="M361" s="129"/>
      <c r="P361" s="130">
        <f>SUM(P362:P479)</f>
        <v>0</v>
      </c>
      <c r="R361" s="130">
        <f>SUM(R362:R479)</f>
        <v>3.3920470000000003</v>
      </c>
      <c r="T361" s="131">
        <f>SUM(T362:T479)</f>
        <v>0</v>
      </c>
      <c r="AR361" s="125" t="s">
        <v>92</v>
      </c>
      <c r="AT361" s="132" t="s">
        <v>75</v>
      </c>
      <c r="AU361" s="132" t="s">
        <v>76</v>
      </c>
      <c r="AY361" s="125" t="s">
        <v>185</v>
      </c>
      <c r="BK361" s="133">
        <f>SUM(BK362:BK479)</f>
        <v>0</v>
      </c>
    </row>
    <row r="362" spans="2:65" s="1" customFormat="1" ht="24.2" customHeight="1">
      <c r="B362" s="136"/>
      <c r="C362" s="137" t="s">
        <v>378</v>
      </c>
      <c r="D362" s="137" t="s">
        <v>187</v>
      </c>
      <c r="E362" s="138" t="s">
        <v>3783</v>
      </c>
      <c r="F362" s="139" t="s">
        <v>3784</v>
      </c>
      <c r="G362" s="140" t="s">
        <v>190</v>
      </c>
      <c r="H362" s="141">
        <v>5.7480000000000002</v>
      </c>
      <c r="I362" s="142"/>
      <c r="J362" s="143">
        <f>ROUND(I362*H362,2)</f>
        <v>0</v>
      </c>
      <c r="K362" s="139" t="s">
        <v>198</v>
      </c>
      <c r="L362" s="32"/>
      <c r="M362" s="144" t="s">
        <v>1</v>
      </c>
      <c r="N362" s="145" t="s">
        <v>42</v>
      </c>
      <c r="P362" s="146">
        <f>O362*H362</f>
        <v>0</v>
      </c>
      <c r="Q362" s="146">
        <v>0</v>
      </c>
      <c r="R362" s="146">
        <f>Q362*H362</f>
        <v>0</v>
      </c>
      <c r="S362" s="146">
        <v>0</v>
      </c>
      <c r="T362" s="147">
        <f>S362*H362</f>
        <v>0</v>
      </c>
      <c r="AR362" s="148" t="s">
        <v>289</v>
      </c>
      <c r="AT362" s="148" t="s">
        <v>187</v>
      </c>
      <c r="AU362" s="148" t="s">
        <v>84</v>
      </c>
      <c r="AY362" s="17" t="s">
        <v>185</v>
      </c>
      <c r="BE362" s="149">
        <f>IF(N362="základní",J362,0)</f>
        <v>0</v>
      </c>
      <c r="BF362" s="149">
        <f>IF(N362="snížená",J362,0)</f>
        <v>0</v>
      </c>
      <c r="BG362" s="149">
        <f>IF(N362="zákl. přenesená",J362,0)</f>
        <v>0</v>
      </c>
      <c r="BH362" s="149">
        <f>IF(N362="sníž. přenesená",J362,0)</f>
        <v>0</v>
      </c>
      <c r="BI362" s="149">
        <f>IF(N362="nulová",J362,0)</f>
        <v>0</v>
      </c>
      <c r="BJ362" s="17" t="s">
        <v>92</v>
      </c>
      <c r="BK362" s="149">
        <f>ROUND(I362*H362,2)</f>
        <v>0</v>
      </c>
      <c r="BL362" s="17" t="s">
        <v>289</v>
      </c>
      <c r="BM362" s="148" t="s">
        <v>4030</v>
      </c>
    </row>
    <row r="363" spans="2:65" s="13" customFormat="1">
      <c r="B363" s="168"/>
      <c r="D363" s="151" t="s">
        <v>193</v>
      </c>
      <c r="E363" s="169" t="s">
        <v>1</v>
      </c>
      <c r="F363" s="170" t="s">
        <v>3871</v>
      </c>
      <c r="H363" s="169" t="s">
        <v>1</v>
      </c>
      <c r="I363" s="171"/>
      <c r="L363" s="168"/>
      <c r="M363" s="172"/>
      <c r="T363" s="173"/>
      <c r="AT363" s="169" t="s">
        <v>193</v>
      </c>
      <c r="AU363" s="169" t="s">
        <v>84</v>
      </c>
      <c r="AV363" s="13" t="s">
        <v>84</v>
      </c>
      <c r="AW363" s="13" t="s">
        <v>32</v>
      </c>
      <c r="AX363" s="13" t="s">
        <v>76</v>
      </c>
      <c r="AY363" s="169" t="s">
        <v>185</v>
      </c>
    </row>
    <row r="364" spans="2:65" s="13" customFormat="1" ht="33.75">
      <c r="B364" s="168"/>
      <c r="D364" s="151" t="s">
        <v>193</v>
      </c>
      <c r="E364" s="169" t="s">
        <v>1</v>
      </c>
      <c r="F364" s="170" t="s">
        <v>3786</v>
      </c>
      <c r="H364" s="169" t="s">
        <v>1</v>
      </c>
      <c r="I364" s="171"/>
      <c r="L364" s="168"/>
      <c r="M364" s="172"/>
      <c r="T364" s="173"/>
      <c r="AT364" s="169" t="s">
        <v>193</v>
      </c>
      <c r="AU364" s="169" t="s">
        <v>84</v>
      </c>
      <c r="AV364" s="13" t="s">
        <v>84</v>
      </c>
      <c r="AW364" s="13" t="s">
        <v>32</v>
      </c>
      <c r="AX364" s="13" t="s">
        <v>76</v>
      </c>
      <c r="AY364" s="169" t="s">
        <v>185</v>
      </c>
    </row>
    <row r="365" spans="2:65" s="13" customFormat="1" ht="22.5">
      <c r="B365" s="168"/>
      <c r="D365" s="151" t="s">
        <v>193</v>
      </c>
      <c r="E365" s="169" t="s">
        <v>1</v>
      </c>
      <c r="F365" s="170" t="s">
        <v>4031</v>
      </c>
      <c r="H365" s="169" t="s">
        <v>1</v>
      </c>
      <c r="I365" s="171"/>
      <c r="L365" s="168"/>
      <c r="M365" s="172"/>
      <c r="T365" s="173"/>
      <c r="AT365" s="169" t="s">
        <v>193</v>
      </c>
      <c r="AU365" s="169" t="s">
        <v>84</v>
      </c>
      <c r="AV365" s="13" t="s">
        <v>84</v>
      </c>
      <c r="AW365" s="13" t="s">
        <v>32</v>
      </c>
      <c r="AX365" s="13" t="s">
        <v>76</v>
      </c>
      <c r="AY365" s="169" t="s">
        <v>185</v>
      </c>
    </row>
    <row r="366" spans="2:65" s="12" customFormat="1">
      <c r="B366" s="150"/>
      <c r="D366" s="151" t="s">
        <v>193</v>
      </c>
      <c r="E366" s="152" t="s">
        <v>1</v>
      </c>
      <c r="F366" s="153" t="s">
        <v>4032</v>
      </c>
      <c r="H366" s="154">
        <v>5.7480000000000002</v>
      </c>
      <c r="I366" s="155"/>
      <c r="L366" s="150"/>
      <c r="M366" s="156"/>
      <c r="T366" s="157"/>
      <c r="AT366" s="152" t="s">
        <v>193</v>
      </c>
      <c r="AU366" s="152" t="s">
        <v>84</v>
      </c>
      <c r="AV366" s="12" t="s">
        <v>92</v>
      </c>
      <c r="AW366" s="12" t="s">
        <v>32</v>
      </c>
      <c r="AX366" s="12" t="s">
        <v>76</v>
      </c>
      <c r="AY366" s="152" t="s">
        <v>185</v>
      </c>
    </row>
    <row r="367" spans="2:65" s="14" customFormat="1">
      <c r="B367" s="174"/>
      <c r="D367" s="151" t="s">
        <v>193</v>
      </c>
      <c r="E367" s="175" t="s">
        <v>1</v>
      </c>
      <c r="F367" s="176" t="s">
        <v>265</v>
      </c>
      <c r="H367" s="177">
        <v>5.7480000000000002</v>
      </c>
      <c r="I367" s="178"/>
      <c r="L367" s="174"/>
      <c r="M367" s="179"/>
      <c r="T367" s="180"/>
      <c r="AT367" s="175" t="s">
        <v>193</v>
      </c>
      <c r="AU367" s="175" t="s">
        <v>84</v>
      </c>
      <c r="AV367" s="14" t="s">
        <v>191</v>
      </c>
      <c r="AW367" s="14" t="s">
        <v>32</v>
      </c>
      <c r="AX367" s="14" t="s">
        <v>84</v>
      </c>
      <c r="AY367" s="175" t="s">
        <v>185</v>
      </c>
    </row>
    <row r="368" spans="2:65" s="1" customFormat="1" ht="24.2" customHeight="1">
      <c r="B368" s="136"/>
      <c r="C368" s="158" t="s">
        <v>387</v>
      </c>
      <c r="D368" s="158" t="s">
        <v>231</v>
      </c>
      <c r="E368" s="159" t="s">
        <v>3787</v>
      </c>
      <c r="F368" s="160" t="s">
        <v>3788</v>
      </c>
      <c r="G368" s="161" t="s">
        <v>242</v>
      </c>
      <c r="H368" s="162">
        <v>0.57499999999999996</v>
      </c>
      <c r="I368" s="163"/>
      <c r="J368" s="164">
        <f>ROUND(I368*H368,2)</f>
        <v>0</v>
      </c>
      <c r="K368" s="160" t="s">
        <v>198</v>
      </c>
      <c r="L368" s="165"/>
      <c r="M368" s="166" t="s">
        <v>1</v>
      </c>
      <c r="N368" s="167" t="s">
        <v>42</v>
      </c>
      <c r="P368" s="146">
        <f>O368*H368</f>
        <v>0</v>
      </c>
      <c r="Q368" s="146">
        <v>1E-3</v>
      </c>
      <c r="R368" s="146">
        <f>Q368*H368</f>
        <v>5.7499999999999999E-4</v>
      </c>
      <c r="S368" s="146">
        <v>0</v>
      </c>
      <c r="T368" s="147">
        <f>S368*H368</f>
        <v>0</v>
      </c>
      <c r="AR368" s="148" t="s">
        <v>394</v>
      </c>
      <c r="AT368" s="148" t="s">
        <v>231</v>
      </c>
      <c r="AU368" s="148" t="s">
        <v>84</v>
      </c>
      <c r="AY368" s="17" t="s">
        <v>185</v>
      </c>
      <c r="BE368" s="149">
        <f>IF(N368="základní",J368,0)</f>
        <v>0</v>
      </c>
      <c r="BF368" s="149">
        <f>IF(N368="snížená",J368,0)</f>
        <v>0</v>
      </c>
      <c r="BG368" s="149">
        <f>IF(N368="zákl. přenesená",J368,0)</f>
        <v>0</v>
      </c>
      <c r="BH368" s="149">
        <f>IF(N368="sníž. přenesená",J368,0)</f>
        <v>0</v>
      </c>
      <c r="BI368" s="149">
        <f>IF(N368="nulová",J368,0)</f>
        <v>0</v>
      </c>
      <c r="BJ368" s="17" t="s">
        <v>92</v>
      </c>
      <c r="BK368" s="149">
        <f>ROUND(I368*H368,2)</f>
        <v>0</v>
      </c>
      <c r="BL368" s="17" t="s">
        <v>289</v>
      </c>
      <c r="BM368" s="148" t="s">
        <v>4033</v>
      </c>
    </row>
    <row r="369" spans="2:65" s="12" customFormat="1">
      <c r="B369" s="150"/>
      <c r="D369" s="151" t="s">
        <v>193</v>
      </c>
      <c r="E369" s="152" t="s">
        <v>1</v>
      </c>
      <c r="F369" s="153" t="s">
        <v>4034</v>
      </c>
      <c r="H369" s="154">
        <v>0.57499999999999996</v>
      </c>
      <c r="I369" s="155"/>
      <c r="L369" s="150"/>
      <c r="M369" s="156"/>
      <c r="T369" s="157"/>
      <c r="AT369" s="152" t="s">
        <v>193</v>
      </c>
      <c r="AU369" s="152" t="s">
        <v>84</v>
      </c>
      <c r="AV369" s="12" t="s">
        <v>92</v>
      </c>
      <c r="AW369" s="12" t="s">
        <v>32</v>
      </c>
      <c r="AX369" s="12" t="s">
        <v>84</v>
      </c>
      <c r="AY369" s="152" t="s">
        <v>185</v>
      </c>
    </row>
    <row r="370" spans="2:65" s="1" customFormat="1" ht="33" customHeight="1">
      <c r="B370" s="136"/>
      <c r="C370" s="137" t="s">
        <v>394</v>
      </c>
      <c r="D370" s="137" t="s">
        <v>187</v>
      </c>
      <c r="E370" s="138" t="s">
        <v>3791</v>
      </c>
      <c r="F370" s="139" t="s">
        <v>3792</v>
      </c>
      <c r="G370" s="140" t="s">
        <v>190</v>
      </c>
      <c r="H370" s="141">
        <v>290.47000000000003</v>
      </c>
      <c r="I370" s="142"/>
      <c r="J370" s="143">
        <f>ROUND(I370*H370,2)</f>
        <v>0</v>
      </c>
      <c r="K370" s="139" t="s">
        <v>198</v>
      </c>
      <c r="L370" s="32"/>
      <c r="M370" s="144" t="s">
        <v>1</v>
      </c>
      <c r="N370" s="145" t="s">
        <v>42</v>
      </c>
      <c r="P370" s="146">
        <f>O370*H370</f>
        <v>0</v>
      </c>
      <c r="Q370" s="146">
        <v>0</v>
      </c>
      <c r="R370" s="146">
        <f>Q370*H370</f>
        <v>0</v>
      </c>
      <c r="S370" s="146">
        <v>0</v>
      </c>
      <c r="T370" s="147">
        <f>S370*H370</f>
        <v>0</v>
      </c>
      <c r="AR370" s="148" t="s">
        <v>289</v>
      </c>
      <c r="AT370" s="148" t="s">
        <v>187</v>
      </c>
      <c r="AU370" s="148" t="s">
        <v>84</v>
      </c>
      <c r="AY370" s="17" t="s">
        <v>185</v>
      </c>
      <c r="BE370" s="149">
        <f>IF(N370="základní",J370,0)</f>
        <v>0</v>
      </c>
      <c r="BF370" s="149">
        <f>IF(N370="snížená",J370,0)</f>
        <v>0</v>
      </c>
      <c r="BG370" s="149">
        <f>IF(N370="zákl. přenesená",J370,0)</f>
        <v>0</v>
      </c>
      <c r="BH370" s="149">
        <f>IF(N370="sníž. přenesená",J370,0)</f>
        <v>0</v>
      </c>
      <c r="BI370" s="149">
        <f>IF(N370="nulová",J370,0)</f>
        <v>0</v>
      </c>
      <c r="BJ370" s="17" t="s">
        <v>92</v>
      </c>
      <c r="BK370" s="149">
        <f>ROUND(I370*H370,2)</f>
        <v>0</v>
      </c>
      <c r="BL370" s="17" t="s">
        <v>289</v>
      </c>
      <c r="BM370" s="148" t="s">
        <v>4035</v>
      </c>
    </row>
    <row r="371" spans="2:65" s="13" customFormat="1">
      <c r="B371" s="168"/>
      <c r="D371" s="151" t="s">
        <v>193</v>
      </c>
      <c r="E371" s="169" t="s">
        <v>1</v>
      </c>
      <c r="F371" s="170" t="s">
        <v>3871</v>
      </c>
      <c r="H371" s="169" t="s">
        <v>1</v>
      </c>
      <c r="I371" s="171"/>
      <c r="L371" s="168"/>
      <c r="M371" s="172"/>
      <c r="T371" s="173"/>
      <c r="AT371" s="169" t="s">
        <v>193</v>
      </c>
      <c r="AU371" s="169" t="s">
        <v>84</v>
      </c>
      <c r="AV371" s="13" t="s">
        <v>84</v>
      </c>
      <c r="AW371" s="13" t="s">
        <v>32</v>
      </c>
      <c r="AX371" s="13" t="s">
        <v>76</v>
      </c>
      <c r="AY371" s="169" t="s">
        <v>185</v>
      </c>
    </row>
    <row r="372" spans="2:65" s="13" customFormat="1" ht="22.5">
      <c r="B372" s="168"/>
      <c r="D372" s="151" t="s">
        <v>193</v>
      </c>
      <c r="E372" s="169" t="s">
        <v>1</v>
      </c>
      <c r="F372" s="170" t="s">
        <v>4036</v>
      </c>
      <c r="H372" s="169" t="s">
        <v>1</v>
      </c>
      <c r="I372" s="171"/>
      <c r="L372" s="168"/>
      <c r="M372" s="172"/>
      <c r="T372" s="173"/>
      <c r="AT372" s="169" t="s">
        <v>193</v>
      </c>
      <c r="AU372" s="169" t="s">
        <v>84</v>
      </c>
      <c r="AV372" s="13" t="s">
        <v>84</v>
      </c>
      <c r="AW372" s="13" t="s">
        <v>32</v>
      </c>
      <c r="AX372" s="13" t="s">
        <v>76</v>
      </c>
      <c r="AY372" s="169" t="s">
        <v>185</v>
      </c>
    </row>
    <row r="373" spans="2:65" s="12" customFormat="1">
      <c r="B373" s="150"/>
      <c r="D373" s="151" t="s">
        <v>193</v>
      </c>
      <c r="E373" s="152" t="s">
        <v>1</v>
      </c>
      <c r="F373" s="153" t="s">
        <v>4037</v>
      </c>
      <c r="H373" s="154">
        <v>1.6339999999999999</v>
      </c>
      <c r="I373" s="155"/>
      <c r="L373" s="150"/>
      <c r="M373" s="156"/>
      <c r="T373" s="157"/>
      <c r="AT373" s="152" t="s">
        <v>193</v>
      </c>
      <c r="AU373" s="152" t="s">
        <v>84</v>
      </c>
      <c r="AV373" s="12" t="s">
        <v>92</v>
      </c>
      <c r="AW373" s="12" t="s">
        <v>32</v>
      </c>
      <c r="AX373" s="12" t="s">
        <v>76</v>
      </c>
      <c r="AY373" s="152" t="s">
        <v>185</v>
      </c>
    </row>
    <row r="374" spans="2:65" s="13" customFormat="1" ht="33.75">
      <c r="B374" s="168"/>
      <c r="D374" s="151" t="s">
        <v>193</v>
      </c>
      <c r="E374" s="169" t="s">
        <v>1</v>
      </c>
      <c r="F374" s="170" t="s">
        <v>4038</v>
      </c>
      <c r="H374" s="169" t="s">
        <v>1</v>
      </c>
      <c r="I374" s="171"/>
      <c r="L374" s="168"/>
      <c r="M374" s="172"/>
      <c r="T374" s="173"/>
      <c r="AT374" s="169" t="s">
        <v>193</v>
      </c>
      <c r="AU374" s="169" t="s">
        <v>84</v>
      </c>
      <c r="AV374" s="13" t="s">
        <v>84</v>
      </c>
      <c r="AW374" s="13" t="s">
        <v>32</v>
      </c>
      <c r="AX374" s="13" t="s">
        <v>76</v>
      </c>
      <c r="AY374" s="169" t="s">
        <v>185</v>
      </c>
    </row>
    <row r="375" spans="2:65" s="12" customFormat="1">
      <c r="B375" s="150"/>
      <c r="D375" s="151" t="s">
        <v>193</v>
      </c>
      <c r="E375" s="152" t="s">
        <v>1</v>
      </c>
      <c r="F375" s="153" t="s">
        <v>4024</v>
      </c>
      <c r="H375" s="154">
        <v>37.573999999999998</v>
      </c>
      <c r="I375" s="155"/>
      <c r="L375" s="150"/>
      <c r="M375" s="156"/>
      <c r="T375" s="157"/>
      <c r="AT375" s="152" t="s">
        <v>193</v>
      </c>
      <c r="AU375" s="152" t="s">
        <v>84</v>
      </c>
      <c r="AV375" s="12" t="s">
        <v>92</v>
      </c>
      <c r="AW375" s="12" t="s">
        <v>32</v>
      </c>
      <c r="AX375" s="12" t="s">
        <v>76</v>
      </c>
      <c r="AY375" s="152" t="s">
        <v>185</v>
      </c>
    </row>
    <row r="376" spans="2:65" s="12" customFormat="1">
      <c r="B376" s="150"/>
      <c r="D376" s="151" t="s">
        <v>193</v>
      </c>
      <c r="E376" s="152" t="s">
        <v>1</v>
      </c>
      <c r="F376" s="153" t="s">
        <v>4039</v>
      </c>
      <c r="H376" s="154">
        <v>105.012</v>
      </c>
      <c r="I376" s="155"/>
      <c r="L376" s="150"/>
      <c r="M376" s="156"/>
      <c r="T376" s="157"/>
      <c r="AT376" s="152" t="s">
        <v>193</v>
      </c>
      <c r="AU376" s="152" t="s">
        <v>84</v>
      </c>
      <c r="AV376" s="12" t="s">
        <v>92</v>
      </c>
      <c r="AW376" s="12" t="s">
        <v>32</v>
      </c>
      <c r="AX376" s="12" t="s">
        <v>76</v>
      </c>
      <c r="AY376" s="152" t="s">
        <v>185</v>
      </c>
    </row>
    <row r="377" spans="2:65" s="12" customFormat="1" ht="22.5">
      <c r="B377" s="150"/>
      <c r="D377" s="151" t="s">
        <v>193</v>
      </c>
      <c r="E377" s="152" t="s">
        <v>1</v>
      </c>
      <c r="F377" s="153" t="s">
        <v>4026</v>
      </c>
      <c r="H377" s="154">
        <v>106.05</v>
      </c>
      <c r="I377" s="155"/>
      <c r="L377" s="150"/>
      <c r="M377" s="156"/>
      <c r="T377" s="157"/>
      <c r="AT377" s="152" t="s">
        <v>193</v>
      </c>
      <c r="AU377" s="152" t="s">
        <v>84</v>
      </c>
      <c r="AV377" s="12" t="s">
        <v>92</v>
      </c>
      <c r="AW377" s="12" t="s">
        <v>32</v>
      </c>
      <c r="AX377" s="12" t="s">
        <v>76</v>
      </c>
      <c r="AY377" s="152" t="s">
        <v>185</v>
      </c>
    </row>
    <row r="378" spans="2:65" s="12" customFormat="1">
      <c r="B378" s="150"/>
      <c r="D378" s="151" t="s">
        <v>193</v>
      </c>
      <c r="E378" s="152" t="s">
        <v>1</v>
      </c>
      <c r="F378" s="153" t="s">
        <v>4027</v>
      </c>
      <c r="H378" s="154">
        <v>40.200000000000003</v>
      </c>
      <c r="I378" s="155"/>
      <c r="L378" s="150"/>
      <c r="M378" s="156"/>
      <c r="T378" s="157"/>
      <c r="AT378" s="152" t="s">
        <v>193</v>
      </c>
      <c r="AU378" s="152" t="s">
        <v>84</v>
      </c>
      <c r="AV378" s="12" t="s">
        <v>92</v>
      </c>
      <c r="AW378" s="12" t="s">
        <v>32</v>
      </c>
      <c r="AX378" s="12" t="s">
        <v>76</v>
      </c>
      <c r="AY378" s="152" t="s">
        <v>185</v>
      </c>
    </row>
    <row r="379" spans="2:65" s="14" customFormat="1">
      <c r="B379" s="174"/>
      <c r="D379" s="151" t="s">
        <v>193</v>
      </c>
      <c r="E379" s="175" t="s">
        <v>1</v>
      </c>
      <c r="F379" s="176" t="s">
        <v>265</v>
      </c>
      <c r="H379" s="177">
        <v>290.47000000000003</v>
      </c>
      <c r="I379" s="178"/>
      <c r="L379" s="174"/>
      <c r="M379" s="179"/>
      <c r="T379" s="180"/>
      <c r="AT379" s="175" t="s">
        <v>193</v>
      </c>
      <c r="AU379" s="175" t="s">
        <v>84</v>
      </c>
      <c r="AV379" s="14" t="s">
        <v>191</v>
      </c>
      <c r="AW379" s="14" t="s">
        <v>32</v>
      </c>
      <c r="AX379" s="14" t="s">
        <v>84</v>
      </c>
      <c r="AY379" s="175" t="s">
        <v>185</v>
      </c>
    </row>
    <row r="380" spans="2:65" s="13" customFormat="1">
      <c r="B380" s="168"/>
      <c r="D380" s="151" t="s">
        <v>193</v>
      </c>
      <c r="E380" s="169" t="s">
        <v>1</v>
      </c>
      <c r="F380" s="170" t="s">
        <v>3906</v>
      </c>
      <c r="H380" s="169" t="s">
        <v>1</v>
      </c>
      <c r="I380" s="171"/>
      <c r="L380" s="168"/>
      <c r="M380" s="172"/>
      <c r="T380" s="173"/>
      <c r="AT380" s="169" t="s">
        <v>193</v>
      </c>
      <c r="AU380" s="169" t="s">
        <v>84</v>
      </c>
      <c r="AV380" s="13" t="s">
        <v>84</v>
      </c>
      <c r="AW380" s="13" t="s">
        <v>32</v>
      </c>
      <c r="AX380" s="13" t="s">
        <v>76</v>
      </c>
      <c r="AY380" s="169" t="s">
        <v>185</v>
      </c>
    </row>
    <row r="381" spans="2:65" s="1" customFormat="1" ht="33" customHeight="1">
      <c r="B381" s="136"/>
      <c r="C381" s="137" t="s">
        <v>405</v>
      </c>
      <c r="D381" s="137" t="s">
        <v>187</v>
      </c>
      <c r="E381" s="138" t="s">
        <v>3796</v>
      </c>
      <c r="F381" s="139" t="s">
        <v>3797</v>
      </c>
      <c r="G381" s="140" t="s">
        <v>190</v>
      </c>
      <c r="H381" s="141">
        <v>408.40499999999997</v>
      </c>
      <c r="I381" s="142"/>
      <c r="J381" s="143">
        <f>ROUND(I381*H381,2)</f>
        <v>0</v>
      </c>
      <c r="K381" s="139" t="s">
        <v>198</v>
      </c>
      <c r="L381" s="32"/>
      <c r="M381" s="144" t="s">
        <v>1</v>
      </c>
      <c r="N381" s="145" t="s">
        <v>42</v>
      </c>
      <c r="P381" s="146">
        <f>O381*H381</f>
        <v>0</v>
      </c>
      <c r="Q381" s="146">
        <v>0</v>
      </c>
      <c r="R381" s="146">
        <f>Q381*H381</f>
        <v>0</v>
      </c>
      <c r="S381" s="146">
        <v>0</v>
      </c>
      <c r="T381" s="147">
        <f>S381*H381</f>
        <v>0</v>
      </c>
      <c r="AR381" s="148" t="s">
        <v>289</v>
      </c>
      <c r="AT381" s="148" t="s">
        <v>187</v>
      </c>
      <c r="AU381" s="148" t="s">
        <v>84</v>
      </c>
      <c r="AY381" s="17" t="s">
        <v>185</v>
      </c>
      <c r="BE381" s="149">
        <f>IF(N381="základní",J381,0)</f>
        <v>0</v>
      </c>
      <c r="BF381" s="149">
        <f>IF(N381="snížená",J381,0)</f>
        <v>0</v>
      </c>
      <c r="BG381" s="149">
        <f>IF(N381="zákl. přenesená",J381,0)</f>
        <v>0</v>
      </c>
      <c r="BH381" s="149">
        <f>IF(N381="sníž. přenesená",J381,0)</f>
        <v>0</v>
      </c>
      <c r="BI381" s="149">
        <f>IF(N381="nulová",J381,0)</f>
        <v>0</v>
      </c>
      <c r="BJ381" s="17" t="s">
        <v>92</v>
      </c>
      <c r="BK381" s="149">
        <f>ROUND(I381*H381,2)</f>
        <v>0</v>
      </c>
      <c r="BL381" s="17" t="s">
        <v>289</v>
      </c>
      <c r="BM381" s="148" t="s">
        <v>4040</v>
      </c>
    </row>
    <row r="382" spans="2:65" s="13" customFormat="1">
      <c r="B382" s="168"/>
      <c r="D382" s="151" t="s">
        <v>193</v>
      </c>
      <c r="E382" s="169" t="s">
        <v>1</v>
      </c>
      <c r="F382" s="170" t="s">
        <v>3871</v>
      </c>
      <c r="H382" s="169" t="s">
        <v>1</v>
      </c>
      <c r="I382" s="171"/>
      <c r="L382" s="168"/>
      <c r="M382" s="172"/>
      <c r="T382" s="173"/>
      <c r="AT382" s="169" t="s">
        <v>193</v>
      </c>
      <c r="AU382" s="169" t="s">
        <v>84</v>
      </c>
      <c r="AV382" s="13" t="s">
        <v>84</v>
      </c>
      <c r="AW382" s="13" t="s">
        <v>32</v>
      </c>
      <c r="AX382" s="13" t="s">
        <v>76</v>
      </c>
      <c r="AY382" s="169" t="s">
        <v>185</v>
      </c>
    </row>
    <row r="383" spans="2:65" s="13" customFormat="1" ht="22.5">
      <c r="B383" s="168"/>
      <c r="D383" s="151" t="s">
        <v>193</v>
      </c>
      <c r="E383" s="169" t="s">
        <v>1</v>
      </c>
      <c r="F383" s="170" t="s">
        <v>4041</v>
      </c>
      <c r="H383" s="169" t="s">
        <v>1</v>
      </c>
      <c r="I383" s="171"/>
      <c r="L383" s="168"/>
      <c r="M383" s="172"/>
      <c r="T383" s="173"/>
      <c r="AT383" s="169" t="s">
        <v>193</v>
      </c>
      <c r="AU383" s="169" t="s">
        <v>84</v>
      </c>
      <c r="AV383" s="13" t="s">
        <v>84</v>
      </c>
      <c r="AW383" s="13" t="s">
        <v>32</v>
      </c>
      <c r="AX383" s="13" t="s">
        <v>76</v>
      </c>
      <c r="AY383" s="169" t="s">
        <v>185</v>
      </c>
    </row>
    <row r="384" spans="2:65" s="12" customFormat="1">
      <c r="B384" s="150"/>
      <c r="D384" s="151" t="s">
        <v>193</v>
      </c>
      <c r="E384" s="152" t="s">
        <v>1</v>
      </c>
      <c r="F384" s="153" t="s">
        <v>3892</v>
      </c>
      <c r="H384" s="154">
        <v>17.802</v>
      </c>
      <c r="I384" s="155"/>
      <c r="L384" s="150"/>
      <c r="M384" s="156"/>
      <c r="T384" s="157"/>
      <c r="AT384" s="152" t="s">
        <v>193</v>
      </c>
      <c r="AU384" s="152" t="s">
        <v>84</v>
      </c>
      <c r="AV384" s="12" t="s">
        <v>92</v>
      </c>
      <c r="AW384" s="12" t="s">
        <v>32</v>
      </c>
      <c r="AX384" s="12" t="s">
        <v>76</v>
      </c>
      <c r="AY384" s="152" t="s">
        <v>185</v>
      </c>
    </row>
    <row r="385" spans="2:51" s="12" customFormat="1">
      <c r="B385" s="150"/>
      <c r="D385" s="151" t="s">
        <v>193</v>
      </c>
      <c r="E385" s="152" t="s">
        <v>1</v>
      </c>
      <c r="F385" s="153" t="s">
        <v>3894</v>
      </c>
      <c r="H385" s="154">
        <v>1.35</v>
      </c>
      <c r="I385" s="155"/>
      <c r="L385" s="150"/>
      <c r="M385" s="156"/>
      <c r="T385" s="157"/>
      <c r="AT385" s="152" t="s">
        <v>193</v>
      </c>
      <c r="AU385" s="152" t="s">
        <v>84</v>
      </c>
      <c r="AV385" s="12" t="s">
        <v>92</v>
      </c>
      <c r="AW385" s="12" t="s">
        <v>32</v>
      </c>
      <c r="AX385" s="12" t="s">
        <v>76</v>
      </c>
      <c r="AY385" s="152" t="s">
        <v>185</v>
      </c>
    </row>
    <row r="386" spans="2:51" s="12" customFormat="1">
      <c r="B386" s="150"/>
      <c r="D386" s="151" t="s">
        <v>193</v>
      </c>
      <c r="E386" s="152" t="s">
        <v>1</v>
      </c>
      <c r="F386" s="153" t="s">
        <v>3895</v>
      </c>
      <c r="H386" s="154">
        <v>9.36</v>
      </c>
      <c r="I386" s="155"/>
      <c r="L386" s="150"/>
      <c r="M386" s="156"/>
      <c r="T386" s="157"/>
      <c r="AT386" s="152" t="s">
        <v>193</v>
      </c>
      <c r="AU386" s="152" t="s">
        <v>84</v>
      </c>
      <c r="AV386" s="12" t="s">
        <v>92</v>
      </c>
      <c r="AW386" s="12" t="s">
        <v>32</v>
      </c>
      <c r="AX386" s="12" t="s">
        <v>76</v>
      </c>
      <c r="AY386" s="152" t="s">
        <v>185</v>
      </c>
    </row>
    <row r="387" spans="2:51" s="12" customFormat="1">
      <c r="B387" s="150"/>
      <c r="D387" s="151" t="s">
        <v>193</v>
      </c>
      <c r="E387" s="152" t="s">
        <v>1</v>
      </c>
      <c r="F387" s="153" t="s">
        <v>3897</v>
      </c>
      <c r="H387" s="154">
        <v>6.7050000000000001</v>
      </c>
      <c r="I387" s="155"/>
      <c r="L387" s="150"/>
      <c r="M387" s="156"/>
      <c r="T387" s="157"/>
      <c r="AT387" s="152" t="s">
        <v>193</v>
      </c>
      <c r="AU387" s="152" t="s">
        <v>84</v>
      </c>
      <c r="AV387" s="12" t="s">
        <v>92</v>
      </c>
      <c r="AW387" s="12" t="s">
        <v>32</v>
      </c>
      <c r="AX387" s="12" t="s">
        <v>76</v>
      </c>
      <c r="AY387" s="152" t="s">
        <v>185</v>
      </c>
    </row>
    <row r="388" spans="2:51" s="12" customFormat="1">
      <c r="B388" s="150"/>
      <c r="D388" s="151" t="s">
        <v>193</v>
      </c>
      <c r="E388" s="152" t="s">
        <v>1</v>
      </c>
      <c r="F388" s="153" t="s">
        <v>3893</v>
      </c>
      <c r="H388" s="154">
        <v>13.779</v>
      </c>
      <c r="I388" s="155"/>
      <c r="L388" s="150"/>
      <c r="M388" s="156"/>
      <c r="T388" s="157"/>
      <c r="AT388" s="152" t="s">
        <v>193</v>
      </c>
      <c r="AU388" s="152" t="s">
        <v>84</v>
      </c>
      <c r="AV388" s="12" t="s">
        <v>92</v>
      </c>
      <c r="AW388" s="12" t="s">
        <v>32</v>
      </c>
      <c r="AX388" s="12" t="s">
        <v>76</v>
      </c>
      <c r="AY388" s="152" t="s">
        <v>185</v>
      </c>
    </row>
    <row r="389" spans="2:51" s="12" customFormat="1">
      <c r="B389" s="150"/>
      <c r="D389" s="151" t="s">
        <v>193</v>
      </c>
      <c r="E389" s="152" t="s">
        <v>1</v>
      </c>
      <c r="F389" s="153" t="s">
        <v>3896</v>
      </c>
      <c r="H389" s="154">
        <v>9.2520000000000007</v>
      </c>
      <c r="I389" s="155"/>
      <c r="L389" s="150"/>
      <c r="M389" s="156"/>
      <c r="T389" s="157"/>
      <c r="AT389" s="152" t="s">
        <v>193</v>
      </c>
      <c r="AU389" s="152" t="s">
        <v>84</v>
      </c>
      <c r="AV389" s="12" t="s">
        <v>92</v>
      </c>
      <c r="AW389" s="12" t="s">
        <v>32</v>
      </c>
      <c r="AX389" s="12" t="s">
        <v>76</v>
      </c>
      <c r="AY389" s="152" t="s">
        <v>185</v>
      </c>
    </row>
    <row r="390" spans="2:51" s="12" customFormat="1" ht="22.5">
      <c r="B390" s="150"/>
      <c r="D390" s="151" t="s">
        <v>193</v>
      </c>
      <c r="E390" s="152" t="s">
        <v>1</v>
      </c>
      <c r="F390" s="153" t="s">
        <v>3898</v>
      </c>
      <c r="H390" s="154">
        <v>9.09</v>
      </c>
      <c r="I390" s="155"/>
      <c r="L390" s="150"/>
      <c r="M390" s="156"/>
      <c r="T390" s="157"/>
      <c r="AT390" s="152" t="s">
        <v>193</v>
      </c>
      <c r="AU390" s="152" t="s">
        <v>84</v>
      </c>
      <c r="AV390" s="12" t="s">
        <v>92</v>
      </c>
      <c r="AW390" s="12" t="s">
        <v>32</v>
      </c>
      <c r="AX390" s="12" t="s">
        <v>76</v>
      </c>
      <c r="AY390" s="152" t="s">
        <v>185</v>
      </c>
    </row>
    <row r="391" spans="2:51" s="15" customFormat="1">
      <c r="B391" s="181"/>
      <c r="D391" s="151" t="s">
        <v>193</v>
      </c>
      <c r="E391" s="182" t="s">
        <v>1</v>
      </c>
      <c r="F391" s="183" t="s">
        <v>281</v>
      </c>
      <c r="H391" s="184">
        <v>67.337999999999994</v>
      </c>
      <c r="I391" s="185"/>
      <c r="L391" s="181"/>
      <c r="M391" s="186"/>
      <c r="T391" s="187"/>
      <c r="AT391" s="182" t="s">
        <v>193</v>
      </c>
      <c r="AU391" s="182" t="s">
        <v>84</v>
      </c>
      <c r="AV391" s="15" t="s">
        <v>111</v>
      </c>
      <c r="AW391" s="15" t="s">
        <v>32</v>
      </c>
      <c r="AX391" s="15" t="s">
        <v>76</v>
      </c>
      <c r="AY391" s="182" t="s">
        <v>185</v>
      </c>
    </row>
    <row r="392" spans="2:51" s="13" customFormat="1" ht="22.5">
      <c r="B392" s="168"/>
      <c r="D392" s="151" t="s">
        <v>193</v>
      </c>
      <c r="E392" s="169" t="s">
        <v>1</v>
      </c>
      <c r="F392" s="170" t="s">
        <v>4042</v>
      </c>
      <c r="H392" s="169" t="s">
        <v>1</v>
      </c>
      <c r="I392" s="171"/>
      <c r="L392" s="168"/>
      <c r="M392" s="172"/>
      <c r="T392" s="173"/>
      <c r="AT392" s="169" t="s">
        <v>193</v>
      </c>
      <c r="AU392" s="169" t="s">
        <v>84</v>
      </c>
      <c r="AV392" s="13" t="s">
        <v>84</v>
      </c>
      <c r="AW392" s="13" t="s">
        <v>32</v>
      </c>
      <c r="AX392" s="13" t="s">
        <v>76</v>
      </c>
      <c r="AY392" s="169" t="s">
        <v>185</v>
      </c>
    </row>
    <row r="393" spans="2:51" s="12" customFormat="1">
      <c r="B393" s="150"/>
      <c r="D393" s="151" t="s">
        <v>193</v>
      </c>
      <c r="E393" s="152" t="s">
        <v>1</v>
      </c>
      <c r="F393" s="153" t="s">
        <v>3919</v>
      </c>
      <c r="H393" s="154">
        <v>34.164999999999999</v>
      </c>
      <c r="I393" s="155"/>
      <c r="L393" s="150"/>
      <c r="M393" s="156"/>
      <c r="T393" s="157"/>
      <c r="AT393" s="152" t="s">
        <v>193</v>
      </c>
      <c r="AU393" s="152" t="s">
        <v>84</v>
      </c>
      <c r="AV393" s="12" t="s">
        <v>92</v>
      </c>
      <c r="AW393" s="12" t="s">
        <v>32</v>
      </c>
      <c r="AX393" s="12" t="s">
        <v>76</v>
      </c>
      <c r="AY393" s="152" t="s">
        <v>185</v>
      </c>
    </row>
    <row r="394" spans="2:51" s="12" customFormat="1">
      <c r="B394" s="150"/>
      <c r="D394" s="151" t="s">
        <v>193</v>
      </c>
      <c r="E394" s="152" t="s">
        <v>1</v>
      </c>
      <c r="F394" s="153" t="s">
        <v>3902</v>
      </c>
      <c r="H394" s="154">
        <v>20.32</v>
      </c>
      <c r="I394" s="155"/>
      <c r="L394" s="150"/>
      <c r="M394" s="156"/>
      <c r="T394" s="157"/>
      <c r="AT394" s="152" t="s">
        <v>193</v>
      </c>
      <c r="AU394" s="152" t="s">
        <v>84</v>
      </c>
      <c r="AV394" s="12" t="s">
        <v>92</v>
      </c>
      <c r="AW394" s="12" t="s">
        <v>32</v>
      </c>
      <c r="AX394" s="12" t="s">
        <v>76</v>
      </c>
      <c r="AY394" s="152" t="s">
        <v>185</v>
      </c>
    </row>
    <row r="395" spans="2:51" s="12" customFormat="1">
      <c r="B395" s="150"/>
      <c r="D395" s="151" t="s">
        <v>193</v>
      </c>
      <c r="E395" s="152" t="s">
        <v>1</v>
      </c>
      <c r="F395" s="153" t="s">
        <v>3903</v>
      </c>
      <c r="H395" s="154">
        <v>84.12</v>
      </c>
      <c r="I395" s="155"/>
      <c r="L395" s="150"/>
      <c r="M395" s="156"/>
      <c r="T395" s="157"/>
      <c r="AT395" s="152" t="s">
        <v>193</v>
      </c>
      <c r="AU395" s="152" t="s">
        <v>84</v>
      </c>
      <c r="AV395" s="12" t="s">
        <v>92</v>
      </c>
      <c r="AW395" s="12" t="s">
        <v>32</v>
      </c>
      <c r="AX395" s="12" t="s">
        <v>76</v>
      </c>
      <c r="AY395" s="152" t="s">
        <v>185</v>
      </c>
    </row>
    <row r="396" spans="2:51" s="12" customFormat="1">
      <c r="B396" s="150"/>
      <c r="D396" s="151" t="s">
        <v>193</v>
      </c>
      <c r="E396" s="152" t="s">
        <v>1</v>
      </c>
      <c r="F396" s="153" t="s">
        <v>3900</v>
      </c>
      <c r="H396" s="154">
        <v>12.505000000000001</v>
      </c>
      <c r="I396" s="155"/>
      <c r="L396" s="150"/>
      <c r="M396" s="156"/>
      <c r="T396" s="157"/>
      <c r="AT396" s="152" t="s">
        <v>193</v>
      </c>
      <c r="AU396" s="152" t="s">
        <v>84</v>
      </c>
      <c r="AV396" s="12" t="s">
        <v>92</v>
      </c>
      <c r="AW396" s="12" t="s">
        <v>32</v>
      </c>
      <c r="AX396" s="12" t="s">
        <v>76</v>
      </c>
      <c r="AY396" s="152" t="s">
        <v>185</v>
      </c>
    </row>
    <row r="397" spans="2:51" s="12" customFormat="1">
      <c r="B397" s="150"/>
      <c r="D397" s="151" t="s">
        <v>193</v>
      </c>
      <c r="E397" s="152" t="s">
        <v>1</v>
      </c>
      <c r="F397" s="153" t="s">
        <v>3904</v>
      </c>
      <c r="H397" s="154">
        <v>46.064</v>
      </c>
      <c r="I397" s="155"/>
      <c r="L397" s="150"/>
      <c r="M397" s="156"/>
      <c r="T397" s="157"/>
      <c r="AT397" s="152" t="s">
        <v>193</v>
      </c>
      <c r="AU397" s="152" t="s">
        <v>84</v>
      </c>
      <c r="AV397" s="12" t="s">
        <v>92</v>
      </c>
      <c r="AW397" s="12" t="s">
        <v>32</v>
      </c>
      <c r="AX397" s="12" t="s">
        <v>76</v>
      </c>
      <c r="AY397" s="152" t="s">
        <v>185</v>
      </c>
    </row>
    <row r="398" spans="2:51" s="12" customFormat="1">
      <c r="B398" s="150"/>
      <c r="D398" s="151" t="s">
        <v>193</v>
      </c>
      <c r="E398" s="152" t="s">
        <v>1</v>
      </c>
      <c r="F398" s="153" t="s">
        <v>3905</v>
      </c>
      <c r="H398" s="154">
        <v>3.12</v>
      </c>
      <c r="I398" s="155"/>
      <c r="L398" s="150"/>
      <c r="M398" s="156"/>
      <c r="T398" s="157"/>
      <c r="AT398" s="152" t="s">
        <v>193</v>
      </c>
      <c r="AU398" s="152" t="s">
        <v>84</v>
      </c>
      <c r="AV398" s="12" t="s">
        <v>92</v>
      </c>
      <c r="AW398" s="12" t="s">
        <v>32</v>
      </c>
      <c r="AX398" s="12" t="s">
        <v>76</v>
      </c>
      <c r="AY398" s="152" t="s">
        <v>185</v>
      </c>
    </row>
    <row r="399" spans="2:51" s="15" customFormat="1">
      <c r="B399" s="181"/>
      <c r="D399" s="151" t="s">
        <v>193</v>
      </c>
      <c r="E399" s="182" t="s">
        <v>1</v>
      </c>
      <c r="F399" s="183" t="s">
        <v>281</v>
      </c>
      <c r="H399" s="184">
        <v>200.29400000000001</v>
      </c>
      <c r="I399" s="185"/>
      <c r="L399" s="181"/>
      <c r="M399" s="186"/>
      <c r="T399" s="187"/>
      <c r="AT399" s="182" t="s">
        <v>193</v>
      </c>
      <c r="AU399" s="182" t="s">
        <v>84</v>
      </c>
      <c r="AV399" s="15" t="s">
        <v>111</v>
      </c>
      <c r="AW399" s="15" t="s">
        <v>32</v>
      </c>
      <c r="AX399" s="15" t="s">
        <v>76</v>
      </c>
      <c r="AY399" s="182" t="s">
        <v>185</v>
      </c>
    </row>
    <row r="400" spans="2:51" s="13" customFormat="1" ht="22.5">
      <c r="B400" s="168"/>
      <c r="D400" s="151" t="s">
        <v>193</v>
      </c>
      <c r="E400" s="169" t="s">
        <v>1</v>
      </c>
      <c r="F400" s="170" t="s">
        <v>4043</v>
      </c>
      <c r="H400" s="169" t="s">
        <v>1</v>
      </c>
      <c r="I400" s="171"/>
      <c r="L400" s="168"/>
      <c r="M400" s="172"/>
      <c r="T400" s="173"/>
      <c r="AT400" s="169" t="s">
        <v>193</v>
      </c>
      <c r="AU400" s="169" t="s">
        <v>84</v>
      </c>
      <c r="AV400" s="13" t="s">
        <v>84</v>
      </c>
      <c r="AW400" s="13" t="s">
        <v>32</v>
      </c>
      <c r="AX400" s="13" t="s">
        <v>76</v>
      </c>
      <c r="AY400" s="169" t="s">
        <v>185</v>
      </c>
    </row>
    <row r="401" spans="2:65" s="12" customFormat="1">
      <c r="B401" s="150"/>
      <c r="D401" s="151" t="s">
        <v>193</v>
      </c>
      <c r="E401" s="152" t="s">
        <v>1</v>
      </c>
      <c r="F401" s="153" t="s">
        <v>4044</v>
      </c>
      <c r="H401" s="154">
        <v>140.773</v>
      </c>
      <c r="I401" s="155"/>
      <c r="L401" s="150"/>
      <c r="M401" s="156"/>
      <c r="T401" s="157"/>
      <c r="AT401" s="152" t="s">
        <v>193</v>
      </c>
      <c r="AU401" s="152" t="s">
        <v>84</v>
      </c>
      <c r="AV401" s="12" t="s">
        <v>92</v>
      </c>
      <c r="AW401" s="12" t="s">
        <v>32</v>
      </c>
      <c r="AX401" s="12" t="s">
        <v>76</v>
      </c>
      <c r="AY401" s="152" t="s">
        <v>185</v>
      </c>
    </row>
    <row r="402" spans="2:65" s="14" customFormat="1">
      <c r="B402" s="174"/>
      <c r="D402" s="151" t="s">
        <v>193</v>
      </c>
      <c r="E402" s="175" t="s">
        <v>1</v>
      </c>
      <c r="F402" s="176" t="s">
        <v>265</v>
      </c>
      <c r="H402" s="177">
        <v>408.40499999999997</v>
      </c>
      <c r="I402" s="178"/>
      <c r="L402" s="174"/>
      <c r="M402" s="179"/>
      <c r="T402" s="180"/>
      <c r="AT402" s="175" t="s">
        <v>193</v>
      </c>
      <c r="AU402" s="175" t="s">
        <v>84</v>
      </c>
      <c r="AV402" s="14" t="s">
        <v>191</v>
      </c>
      <c r="AW402" s="14" t="s">
        <v>32</v>
      </c>
      <c r="AX402" s="14" t="s">
        <v>84</v>
      </c>
      <c r="AY402" s="175" t="s">
        <v>185</v>
      </c>
    </row>
    <row r="403" spans="2:65" s="13" customFormat="1">
      <c r="B403" s="168"/>
      <c r="D403" s="151" t="s">
        <v>193</v>
      </c>
      <c r="E403" s="169" t="s">
        <v>1</v>
      </c>
      <c r="F403" s="170" t="s">
        <v>3906</v>
      </c>
      <c r="H403" s="169" t="s">
        <v>1</v>
      </c>
      <c r="I403" s="171"/>
      <c r="L403" s="168"/>
      <c r="M403" s="172"/>
      <c r="T403" s="173"/>
      <c r="AT403" s="169" t="s">
        <v>193</v>
      </c>
      <c r="AU403" s="169" t="s">
        <v>84</v>
      </c>
      <c r="AV403" s="13" t="s">
        <v>84</v>
      </c>
      <c r="AW403" s="13" t="s">
        <v>32</v>
      </c>
      <c r="AX403" s="13" t="s">
        <v>76</v>
      </c>
      <c r="AY403" s="169" t="s">
        <v>185</v>
      </c>
    </row>
    <row r="404" spans="2:65" s="1" customFormat="1" ht="33" customHeight="1">
      <c r="B404" s="136"/>
      <c r="C404" s="158" t="s">
        <v>411</v>
      </c>
      <c r="D404" s="158" t="s">
        <v>231</v>
      </c>
      <c r="E404" s="159" t="s">
        <v>3802</v>
      </c>
      <c r="F404" s="160" t="s">
        <v>3803</v>
      </c>
      <c r="G404" s="161" t="s">
        <v>242</v>
      </c>
      <c r="H404" s="162">
        <v>816.81</v>
      </c>
      <c r="I404" s="163"/>
      <c r="J404" s="164">
        <f>ROUND(I404*H404,2)</f>
        <v>0</v>
      </c>
      <c r="K404" s="160" t="s">
        <v>198</v>
      </c>
      <c r="L404" s="165"/>
      <c r="M404" s="166" t="s">
        <v>1</v>
      </c>
      <c r="N404" s="167" t="s">
        <v>42</v>
      </c>
      <c r="P404" s="146">
        <f>O404*H404</f>
        <v>0</v>
      </c>
      <c r="Q404" s="146">
        <v>1E-3</v>
      </c>
      <c r="R404" s="146">
        <f>Q404*H404</f>
        <v>0.81680999999999993</v>
      </c>
      <c r="S404" s="146">
        <v>0</v>
      </c>
      <c r="T404" s="147">
        <f>S404*H404</f>
        <v>0</v>
      </c>
      <c r="AR404" s="148" t="s">
        <v>394</v>
      </c>
      <c r="AT404" s="148" t="s">
        <v>231</v>
      </c>
      <c r="AU404" s="148" t="s">
        <v>84</v>
      </c>
      <c r="AY404" s="17" t="s">
        <v>185</v>
      </c>
      <c r="BE404" s="149">
        <f>IF(N404="základní",J404,0)</f>
        <v>0</v>
      </c>
      <c r="BF404" s="149">
        <f>IF(N404="snížená",J404,0)</f>
        <v>0</v>
      </c>
      <c r="BG404" s="149">
        <f>IF(N404="zákl. přenesená",J404,0)</f>
        <v>0</v>
      </c>
      <c r="BH404" s="149">
        <f>IF(N404="sníž. přenesená",J404,0)</f>
        <v>0</v>
      </c>
      <c r="BI404" s="149">
        <f>IF(N404="nulová",J404,0)</f>
        <v>0</v>
      </c>
      <c r="BJ404" s="17" t="s">
        <v>92</v>
      </c>
      <c r="BK404" s="149">
        <f>ROUND(I404*H404,2)</f>
        <v>0</v>
      </c>
      <c r="BL404" s="17" t="s">
        <v>289</v>
      </c>
      <c r="BM404" s="148" t="s">
        <v>4045</v>
      </c>
    </row>
    <row r="405" spans="2:65" s="12" customFormat="1">
      <c r="B405" s="150"/>
      <c r="D405" s="151" t="s">
        <v>193</v>
      </c>
      <c r="E405" s="152" t="s">
        <v>1</v>
      </c>
      <c r="F405" s="153" t="s">
        <v>4046</v>
      </c>
      <c r="H405" s="154">
        <v>816.81</v>
      </c>
      <c r="I405" s="155"/>
      <c r="L405" s="150"/>
      <c r="M405" s="156"/>
      <c r="T405" s="157"/>
      <c r="AT405" s="152" t="s">
        <v>193</v>
      </c>
      <c r="AU405" s="152" t="s">
        <v>84</v>
      </c>
      <c r="AV405" s="12" t="s">
        <v>92</v>
      </c>
      <c r="AW405" s="12" t="s">
        <v>32</v>
      </c>
      <c r="AX405" s="12" t="s">
        <v>84</v>
      </c>
      <c r="AY405" s="152" t="s">
        <v>185</v>
      </c>
    </row>
    <row r="406" spans="2:65" s="1" customFormat="1" ht="33" customHeight="1">
      <c r="B406" s="136"/>
      <c r="C406" s="137" t="s">
        <v>416</v>
      </c>
      <c r="D406" s="137" t="s">
        <v>187</v>
      </c>
      <c r="E406" s="138" t="s">
        <v>3806</v>
      </c>
      <c r="F406" s="139" t="s">
        <v>3807</v>
      </c>
      <c r="G406" s="140" t="s">
        <v>190</v>
      </c>
      <c r="H406" s="141">
        <v>80.676000000000002</v>
      </c>
      <c r="I406" s="142"/>
      <c r="J406" s="143">
        <f>ROUND(I406*H406,2)</f>
        <v>0</v>
      </c>
      <c r="K406" s="139" t="s">
        <v>198</v>
      </c>
      <c r="L406" s="32"/>
      <c r="M406" s="144" t="s">
        <v>1</v>
      </c>
      <c r="N406" s="145" t="s">
        <v>42</v>
      </c>
      <c r="P406" s="146">
        <f>O406*H406</f>
        <v>0</v>
      </c>
      <c r="Q406" s="146">
        <v>0</v>
      </c>
      <c r="R406" s="146">
        <f>Q406*H406</f>
        <v>0</v>
      </c>
      <c r="S406" s="146">
        <v>0</v>
      </c>
      <c r="T406" s="147">
        <f>S406*H406</f>
        <v>0</v>
      </c>
      <c r="AR406" s="148" t="s">
        <v>289</v>
      </c>
      <c r="AT406" s="148" t="s">
        <v>187</v>
      </c>
      <c r="AU406" s="148" t="s">
        <v>84</v>
      </c>
      <c r="AY406" s="17" t="s">
        <v>185</v>
      </c>
      <c r="BE406" s="149">
        <f>IF(N406="základní",J406,0)</f>
        <v>0</v>
      </c>
      <c r="BF406" s="149">
        <f>IF(N406="snížená",J406,0)</f>
        <v>0</v>
      </c>
      <c r="BG406" s="149">
        <f>IF(N406="zákl. přenesená",J406,0)</f>
        <v>0</v>
      </c>
      <c r="BH406" s="149">
        <f>IF(N406="sníž. přenesená",J406,0)</f>
        <v>0</v>
      </c>
      <c r="BI406" s="149">
        <f>IF(N406="nulová",J406,0)</f>
        <v>0</v>
      </c>
      <c r="BJ406" s="17" t="s">
        <v>92</v>
      </c>
      <c r="BK406" s="149">
        <f>ROUND(I406*H406,2)</f>
        <v>0</v>
      </c>
      <c r="BL406" s="17" t="s">
        <v>289</v>
      </c>
      <c r="BM406" s="148" t="s">
        <v>4047</v>
      </c>
    </row>
    <row r="407" spans="2:65" s="13" customFormat="1">
      <c r="B407" s="168"/>
      <c r="D407" s="151" t="s">
        <v>193</v>
      </c>
      <c r="E407" s="169" t="s">
        <v>1</v>
      </c>
      <c r="F407" s="170" t="s">
        <v>3871</v>
      </c>
      <c r="H407" s="169" t="s">
        <v>1</v>
      </c>
      <c r="I407" s="171"/>
      <c r="L407" s="168"/>
      <c r="M407" s="172"/>
      <c r="T407" s="173"/>
      <c r="AT407" s="169" t="s">
        <v>193</v>
      </c>
      <c r="AU407" s="169" t="s">
        <v>84</v>
      </c>
      <c r="AV407" s="13" t="s">
        <v>84</v>
      </c>
      <c r="AW407" s="13" t="s">
        <v>32</v>
      </c>
      <c r="AX407" s="13" t="s">
        <v>76</v>
      </c>
      <c r="AY407" s="169" t="s">
        <v>185</v>
      </c>
    </row>
    <row r="408" spans="2:65" s="13" customFormat="1" ht="22.5">
      <c r="B408" s="168"/>
      <c r="D408" s="151" t="s">
        <v>193</v>
      </c>
      <c r="E408" s="169" t="s">
        <v>1</v>
      </c>
      <c r="F408" s="170" t="s">
        <v>3727</v>
      </c>
      <c r="H408" s="169" t="s">
        <v>1</v>
      </c>
      <c r="I408" s="171"/>
      <c r="L408" s="168"/>
      <c r="M408" s="172"/>
      <c r="T408" s="173"/>
      <c r="AT408" s="169" t="s">
        <v>193</v>
      </c>
      <c r="AU408" s="169" t="s">
        <v>84</v>
      </c>
      <c r="AV408" s="13" t="s">
        <v>84</v>
      </c>
      <c r="AW408" s="13" t="s">
        <v>32</v>
      </c>
      <c r="AX408" s="13" t="s">
        <v>76</v>
      </c>
      <c r="AY408" s="169" t="s">
        <v>185</v>
      </c>
    </row>
    <row r="409" spans="2:65" s="13" customFormat="1">
      <c r="B409" s="168"/>
      <c r="D409" s="151" t="s">
        <v>193</v>
      </c>
      <c r="E409" s="169" t="s">
        <v>1</v>
      </c>
      <c r="F409" s="170" t="s">
        <v>3728</v>
      </c>
      <c r="H409" s="169" t="s">
        <v>1</v>
      </c>
      <c r="I409" s="171"/>
      <c r="L409" s="168"/>
      <c r="M409" s="172"/>
      <c r="T409" s="173"/>
      <c r="AT409" s="169" t="s">
        <v>193</v>
      </c>
      <c r="AU409" s="169" t="s">
        <v>84</v>
      </c>
      <c r="AV409" s="13" t="s">
        <v>84</v>
      </c>
      <c r="AW409" s="13" t="s">
        <v>32</v>
      </c>
      <c r="AX409" s="13" t="s">
        <v>76</v>
      </c>
      <c r="AY409" s="169" t="s">
        <v>185</v>
      </c>
    </row>
    <row r="410" spans="2:65" s="12" customFormat="1">
      <c r="B410" s="150"/>
      <c r="D410" s="151" t="s">
        <v>193</v>
      </c>
      <c r="E410" s="152" t="s">
        <v>1</v>
      </c>
      <c r="F410" s="153" t="s">
        <v>3908</v>
      </c>
      <c r="H410" s="154">
        <v>5.931</v>
      </c>
      <c r="I410" s="155"/>
      <c r="L410" s="150"/>
      <c r="M410" s="156"/>
      <c r="T410" s="157"/>
      <c r="AT410" s="152" t="s">
        <v>193</v>
      </c>
      <c r="AU410" s="152" t="s">
        <v>84</v>
      </c>
      <c r="AV410" s="12" t="s">
        <v>92</v>
      </c>
      <c r="AW410" s="12" t="s">
        <v>32</v>
      </c>
      <c r="AX410" s="12" t="s">
        <v>76</v>
      </c>
      <c r="AY410" s="152" t="s">
        <v>185</v>
      </c>
    </row>
    <row r="411" spans="2:65" s="12" customFormat="1">
      <c r="B411" s="150"/>
      <c r="D411" s="151" t="s">
        <v>193</v>
      </c>
      <c r="E411" s="152" t="s">
        <v>1</v>
      </c>
      <c r="F411" s="153" t="s">
        <v>3909</v>
      </c>
      <c r="H411" s="154">
        <v>4.9829999999999997</v>
      </c>
      <c r="I411" s="155"/>
      <c r="L411" s="150"/>
      <c r="M411" s="156"/>
      <c r="T411" s="157"/>
      <c r="AT411" s="152" t="s">
        <v>193</v>
      </c>
      <c r="AU411" s="152" t="s">
        <v>84</v>
      </c>
      <c r="AV411" s="12" t="s">
        <v>92</v>
      </c>
      <c r="AW411" s="12" t="s">
        <v>32</v>
      </c>
      <c r="AX411" s="12" t="s">
        <v>76</v>
      </c>
      <c r="AY411" s="152" t="s">
        <v>185</v>
      </c>
    </row>
    <row r="412" spans="2:65" s="12" customFormat="1">
      <c r="B412" s="150"/>
      <c r="D412" s="151" t="s">
        <v>193</v>
      </c>
      <c r="E412" s="152" t="s">
        <v>1</v>
      </c>
      <c r="F412" s="153" t="s">
        <v>3911</v>
      </c>
      <c r="H412" s="154">
        <v>3.66</v>
      </c>
      <c r="I412" s="155"/>
      <c r="L412" s="150"/>
      <c r="M412" s="156"/>
      <c r="T412" s="157"/>
      <c r="AT412" s="152" t="s">
        <v>193</v>
      </c>
      <c r="AU412" s="152" t="s">
        <v>84</v>
      </c>
      <c r="AV412" s="12" t="s">
        <v>92</v>
      </c>
      <c r="AW412" s="12" t="s">
        <v>32</v>
      </c>
      <c r="AX412" s="12" t="s">
        <v>76</v>
      </c>
      <c r="AY412" s="152" t="s">
        <v>185</v>
      </c>
    </row>
    <row r="413" spans="2:65" s="12" customFormat="1">
      <c r="B413" s="150"/>
      <c r="D413" s="151" t="s">
        <v>193</v>
      </c>
      <c r="E413" s="152" t="s">
        <v>1</v>
      </c>
      <c r="F413" s="153" t="s">
        <v>3912</v>
      </c>
      <c r="H413" s="154">
        <v>5.0279999999999996</v>
      </c>
      <c r="I413" s="155"/>
      <c r="L413" s="150"/>
      <c r="M413" s="156"/>
      <c r="T413" s="157"/>
      <c r="AT413" s="152" t="s">
        <v>193</v>
      </c>
      <c r="AU413" s="152" t="s">
        <v>84</v>
      </c>
      <c r="AV413" s="12" t="s">
        <v>92</v>
      </c>
      <c r="AW413" s="12" t="s">
        <v>32</v>
      </c>
      <c r="AX413" s="12" t="s">
        <v>76</v>
      </c>
      <c r="AY413" s="152" t="s">
        <v>185</v>
      </c>
    </row>
    <row r="414" spans="2:65" s="12" customFormat="1">
      <c r="B414" s="150"/>
      <c r="D414" s="151" t="s">
        <v>193</v>
      </c>
      <c r="E414" s="152" t="s">
        <v>1</v>
      </c>
      <c r="F414" s="153" t="s">
        <v>3914</v>
      </c>
      <c r="H414" s="154">
        <v>9.6959999999999997</v>
      </c>
      <c r="I414" s="155"/>
      <c r="L414" s="150"/>
      <c r="M414" s="156"/>
      <c r="T414" s="157"/>
      <c r="AT414" s="152" t="s">
        <v>193</v>
      </c>
      <c r="AU414" s="152" t="s">
        <v>84</v>
      </c>
      <c r="AV414" s="12" t="s">
        <v>92</v>
      </c>
      <c r="AW414" s="12" t="s">
        <v>32</v>
      </c>
      <c r="AX414" s="12" t="s">
        <v>76</v>
      </c>
      <c r="AY414" s="152" t="s">
        <v>185</v>
      </c>
    </row>
    <row r="415" spans="2:65" s="12" customFormat="1">
      <c r="B415" s="150"/>
      <c r="D415" s="151" t="s">
        <v>193</v>
      </c>
      <c r="E415" s="152" t="s">
        <v>1</v>
      </c>
      <c r="F415" s="153" t="s">
        <v>4048</v>
      </c>
      <c r="H415" s="154">
        <v>1.143</v>
      </c>
      <c r="I415" s="155"/>
      <c r="L415" s="150"/>
      <c r="M415" s="156"/>
      <c r="T415" s="157"/>
      <c r="AT415" s="152" t="s">
        <v>193</v>
      </c>
      <c r="AU415" s="152" t="s">
        <v>84</v>
      </c>
      <c r="AV415" s="12" t="s">
        <v>92</v>
      </c>
      <c r="AW415" s="12" t="s">
        <v>32</v>
      </c>
      <c r="AX415" s="12" t="s">
        <v>76</v>
      </c>
      <c r="AY415" s="152" t="s">
        <v>185</v>
      </c>
    </row>
    <row r="416" spans="2:65" s="12" customFormat="1" ht="22.5">
      <c r="B416" s="150"/>
      <c r="D416" s="151" t="s">
        <v>193</v>
      </c>
      <c r="E416" s="152" t="s">
        <v>1</v>
      </c>
      <c r="F416" s="153" t="s">
        <v>4049</v>
      </c>
      <c r="H416" s="154">
        <v>40.200000000000003</v>
      </c>
      <c r="I416" s="155"/>
      <c r="L416" s="150"/>
      <c r="M416" s="156"/>
      <c r="T416" s="157"/>
      <c r="AT416" s="152" t="s">
        <v>193</v>
      </c>
      <c r="AU416" s="152" t="s">
        <v>84</v>
      </c>
      <c r="AV416" s="12" t="s">
        <v>92</v>
      </c>
      <c r="AW416" s="12" t="s">
        <v>32</v>
      </c>
      <c r="AX416" s="12" t="s">
        <v>76</v>
      </c>
      <c r="AY416" s="152" t="s">
        <v>185</v>
      </c>
    </row>
    <row r="417" spans="2:65" s="12" customFormat="1">
      <c r="B417" s="150"/>
      <c r="D417" s="151" t="s">
        <v>193</v>
      </c>
      <c r="E417" s="152" t="s">
        <v>1</v>
      </c>
      <c r="F417" s="153" t="s">
        <v>3910</v>
      </c>
      <c r="H417" s="154">
        <v>1.47</v>
      </c>
      <c r="I417" s="155"/>
      <c r="L417" s="150"/>
      <c r="M417" s="156"/>
      <c r="T417" s="157"/>
      <c r="AT417" s="152" t="s">
        <v>193</v>
      </c>
      <c r="AU417" s="152" t="s">
        <v>84</v>
      </c>
      <c r="AV417" s="12" t="s">
        <v>92</v>
      </c>
      <c r="AW417" s="12" t="s">
        <v>32</v>
      </c>
      <c r="AX417" s="12" t="s">
        <v>76</v>
      </c>
      <c r="AY417" s="152" t="s">
        <v>185</v>
      </c>
    </row>
    <row r="418" spans="2:65" s="12" customFormat="1">
      <c r="B418" s="150"/>
      <c r="D418" s="151" t="s">
        <v>193</v>
      </c>
      <c r="E418" s="152" t="s">
        <v>1</v>
      </c>
      <c r="F418" s="153" t="s">
        <v>3913</v>
      </c>
      <c r="H418" s="154">
        <v>3.0840000000000001</v>
      </c>
      <c r="I418" s="155"/>
      <c r="L418" s="150"/>
      <c r="M418" s="156"/>
      <c r="T418" s="157"/>
      <c r="AT418" s="152" t="s">
        <v>193</v>
      </c>
      <c r="AU418" s="152" t="s">
        <v>84</v>
      </c>
      <c r="AV418" s="12" t="s">
        <v>92</v>
      </c>
      <c r="AW418" s="12" t="s">
        <v>32</v>
      </c>
      <c r="AX418" s="12" t="s">
        <v>76</v>
      </c>
      <c r="AY418" s="152" t="s">
        <v>185</v>
      </c>
    </row>
    <row r="419" spans="2:65" s="12" customFormat="1" ht="22.5">
      <c r="B419" s="150"/>
      <c r="D419" s="151" t="s">
        <v>193</v>
      </c>
      <c r="E419" s="152" t="s">
        <v>1</v>
      </c>
      <c r="F419" s="153" t="s">
        <v>3915</v>
      </c>
      <c r="H419" s="154">
        <v>5.4809999999999999</v>
      </c>
      <c r="I419" s="155"/>
      <c r="L419" s="150"/>
      <c r="M419" s="156"/>
      <c r="T419" s="157"/>
      <c r="AT419" s="152" t="s">
        <v>193</v>
      </c>
      <c r="AU419" s="152" t="s">
        <v>84</v>
      </c>
      <c r="AV419" s="12" t="s">
        <v>92</v>
      </c>
      <c r="AW419" s="12" t="s">
        <v>32</v>
      </c>
      <c r="AX419" s="12" t="s">
        <v>76</v>
      </c>
      <c r="AY419" s="152" t="s">
        <v>185</v>
      </c>
    </row>
    <row r="420" spans="2:65" s="14" customFormat="1">
      <c r="B420" s="174"/>
      <c r="D420" s="151" t="s">
        <v>193</v>
      </c>
      <c r="E420" s="175" t="s">
        <v>1</v>
      </c>
      <c r="F420" s="176" t="s">
        <v>265</v>
      </c>
      <c r="H420" s="177">
        <v>80.676000000000002</v>
      </c>
      <c r="I420" s="178"/>
      <c r="L420" s="174"/>
      <c r="M420" s="179"/>
      <c r="T420" s="180"/>
      <c r="AT420" s="175" t="s">
        <v>193</v>
      </c>
      <c r="AU420" s="175" t="s">
        <v>84</v>
      </c>
      <c r="AV420" s="14" t="s">
        <v>191</v>
      </c>
      <c r="AW420" s="14" t="s">
        <v>32</v>
      </c>
      <c r="AX420" s="14" t="s">
        <v>84</v>
      </c>
      <c r="AY420" s="175" t="s">
        <v>185</v>
      </c>
    </row>
    <row r="421" spans="2:65" s="13" customFormat="1">
      <c r="B421" s="168"/>
      <c r="D421" s="151" t="s">
        <v>193</v>
      </c>
      <c r="E421" s="169" t="s">
        <v>1</v>
      </c>
      <c r="F421" s="170" t="s">
        <v>3906</v>
      </c>
      <c r="H421" s="169" t="s">
        <v>1</v>
      </c>
      <c r="I421" s="171"/>
      <c r="L421" s="168"/>
      <c r="M421" s="172"/>
      <c r="T421" s="173"/>
      <c r="AT421" s="169" t="s">
        <v>193</v>
      </c>
      <c r="AU421" s="169" t="s">
        <v>84</v>
      </c>
      <c r="AV421" s="13" t="s">
        <v>84</v>
      </c>
      <c r="AW421" s="13" t="s">
        <v>32</v>
      </c>
      <c r="AX421" s="13" t="s">
        <v>76</v>
      </c>
      <c r="AY421" s="169" t="s">
        <v>185</v>
      </c>
    </row>
    <row r="422" spans="2:65" s="1" customFormat="1" ht="24.2" customHeight="1">
      <c r="B422" s="136"/>
      <c r="C422" s="158" t="s">
        <v>431</v>
      </c>
      <c r="D422" s="158" t="s">
        <v>231</v>
      </c>
      <c r="E422" s="159" t="s">
        <v>3810</v>
      </c>
      <c r="F422" s="160" t="s">
        <v>3811</v>
      </c>
      <c r="G422" s="161" t="s">
        <v>242</v>
      </c>
      <c r="H422" s="162">
        <v>742.29200000000003</v>
      </c>
      <c r="I422" s="163"/>
      <c r="J422" s="164">
        <f>ROUND(I422*H422,2)</f>
        <v>0</v>
      </c>
      <c r="K422" s="160" t="s">
        <v>198</v>
      </c>
      <c r="L422" s="165"/>
      <c r="M422" s="166" t="s">
        <v>1</v>
      </c>
      <c r="N422" s="167" t="s">
        <v>42</v>
      </c>
      <c r="P422" s="146">
        <f>O422*H422</f>
        <v>0</v>
      </c>
      <c r="Q422" s="146">
        <v>1E-3</v>
      </c>
      <c r="R422" s="146">
        <f>Q422*H422</f>
        <v>0.74229200000000006</v>
      </c>
      <c r="S422" s="146">
        <v>0</v>
      </c>
      <c r="T422" s="147">
        <f>S422*H422</f>
        <v>0</v>
      </c>
      <c r="AR422" s="148" t="s">
        <v>394</v>
      </c>
      <c r="AT422" s="148" t="s">
        <v>231</v>
      </c>
      <c r="AU422" s="148" t="s">
        <v>84</v>
      </c>
      <c r="AY422" s="17" t="s">
        <v>185</v>
      </c>
      <c r="BE422" s="149">
        <f>IF(N422="základní",J422,0)</f>
        <v>0</v>
      </c>
      <c r="BF422" s="149">
        <f>IF(N422="snížená",J422,0)</f>
        <v>0</v>
      </c>
      <c r="BG422" s="149">
        <f>IF(N422="zákl. přenesená",J422,0)</f>
        <v>0</v>
      </c>
      <c r="BH422" s="149">
        <f>IF(N422="sníž. přenesená",J422,0)</f>
        <v>0</v>
      </c>
      <c r="BI422" s="149">
        <f>IF(N422="nulová",J422,0)</f>
        <v>0</v>
      </c>
      <c r="BJ422" s="17" t="s">
        <v>92</v>
      </c>
      <c r="BK422" s="149">
        <f>ROUND(I422*H422,2)</f>
        <v>0</v>
      </c>
      <c r="BL422" s="17" t="s">
        <v>289</v>
      </c>
      <c r="BM422" s="148" t="s">
        <v>4050</v>
      </c>
    </row>
    <row r="423" spans="2:65" s="12" customFormat="1">
      <c r="B423" s="150"/>
      <c r="D423" s="151" t="s">
        <v>193</v>
      </c>
      <c r="E423" s="152" t="s">
        <v>1</v>
      </c>
      <c r="F423" s="153" t="s">
        <v>4051</v>
      </c>
      <c r="H423" s="154">
        <v>742.29200000000003</v>
      </c>
      <c r="I423" s="155"/>
      <c r="L423" s="150"/>
      <c r="M423" s="156"/>
      <c r="T423" s="157"/>
      <c r="AT423" s="152" t="s">
        <v>193</v>
      </c>
      <c r="AU423" s="152" t="s">
        <v>84</v>
      </c>
      <c r="AV423" s="12" t="s">
        <v>92</v>
      </c>
      <c r="AW423" s="12" t="s">
        <v>32</v>
      </c>
      <c r="AX423" s="12" t="s">
        <v>84</v>
      </c>
      <c r="AY423" s="152" t="s">
        <v>185</v>
      </c>
    </row>
    <row r="424" spans="2:65" s="1" customFormat="1" ht="44.25" customHeight="1">
      <c r="B424" s="136"/>
      <c r="C424" s="137" t="s">
        <v>438</v>
      </c>
      <c r="D424" s="137" t="s">
        <v>187</v>
      </c>
      <c r="E424" s="138" t="s">
        <v>3814</v>
      </c>
      <c r="F424" s="139" t="s">
        <v>3815</v>
      </c>
      <c r="G424" s="140" t="s">
        <v>190</v>
      </c>
      <c r="H424" s="141">
        <v>250.27</v>
      </c>
      <c r="I424" s="142"/>
      <c r="J424" s="143">
        <f>ROUND(I424*H424,2)</f>
        <v>0</v>
      </c>
      <c r="K424" s="139" t="s">
        <v>198</v>
      </c>
      <c r="L424" s="32"/>
      <c r="M424" s="144" t="s">
        <v>1</v>
      </c>
      <c r="N424" s="145" t="s">
        <v>42</v>
      </c>
      <c r="P424" s="146">
        <f>O424*H424</f>
        <v>0</v>
      </c>
      <c r="Q424" s="146">
        <v>0</v>
      </c>
      <c r="R424" s="146">
        <f>Q424*H424</f>
        <v>0</v>
      </c>
      <c r="S424" s="146">
        <v>0</v>
      </c>
      <c r="T424" s="147">
        <f>S424*H424</f>
        <v>0</v>
      </c>
      <c r="AR424" s="148" t="s">
        <v>289</v>
      </c>
      <c r="AT424" s="148" t="s">
        <v>187</v>
      </c>
      <c r="AU424" s="148" t="s">
        <v>84</v>
      </c>
      <c r="AY424" s="17" t="s">
        <v>185</v>
      </c>
      <c r="BE424" s="149">
        <f>IF(N424="základní",J424,0)</f>
        <v>0</v>
      </c>
      <c r="BF424" s="149">
        <f>IF(N424="snížená",J424,0)</f>
        <v>0</v>
      </c>
      <c r="BG424" s="149">
        <f>IF(N424="zákl. přenesená",J424,0)</f>
        <v>0</v>
      </c>
      <c r="BH424" s="149">
        <f>IF(N424="sníž. přenesená",J424,0)</f>
        <v>0</v>
      </c>
      <c r="BI424" s="149">
        <f>IF(N424="nulová",J424,0)</f>
        <v>0</v>
      </c>
      <c r="BJ424" s="17" t="s">
        <v>92</v>
      </c>
      <c r="BK424" s="149">
        <f>ROUND(I424*H424,2)</f>
        <v>0</v>
      </c>
      <c r="BL424" s="17" t="s">
        <v>289</v>
      </c>
      <c r="BM424" s="148" t="s">
        <v>4052</v>
      </c>
    </row>
    <row r="425" spans="2:65" s="13" customFormat="1">
      <c r="B425" s="168"/>
      <c r="D425" s="151" t="s">
        <v>193</v>
      </c>
      <c r="E425" s="169" t="s">
        <v>1</v>
      </c>
      <c r="F425" s="170" t="s">
        <v>3871</v>
      </c>
      <c r="H425" s="169" t="s">
        <v>1</v>
      </c>
      <c r="I425" s="171"/>
      <c r="L425" s="168"/>
      <c r="M425" s="172"/>
      <c r="T425" s="173"/>
      <c r="AT425" s="169" t="s">
        <v>193</v>
      </c>
      <c r="AU425" s="169" t="s">
        <v>84</v>
      </c>
      <c r="AV425" s="13" t="s">
        <v>84</v>
      </c>
      <c r="AW425" s="13" t="s">
        <v>32</v>
      </c>
      <c r="AX425" s="13" t="s">
        <v>76</v>
      </c>
      <c r="AY425" s="169" t="s">
        <v>185</v>
      </c>
    </row>
    <row r="426" spans="2:65" s="13" customFormat="1" ht="22.5">
      <c r="B426" s="168"/>
      <c r="D426" s="151" t="s">
        <v>193</v>
      </c>
      <c r="E426" s="169" t="s">
        <v>1</v>
      </c>
      <c r="F426" s="170" t="s">
        <v>4053</v>
      </c>
      <c r="H426" s="169" t="s">
        <v>1</v>
      </c>
      <c r="I426" s="171"/>
      <c r="L426" s="168"/>
      <c r="M426" s="172"/>
      <c r="T426" s="173"/>
      <c r="AT426" s="169" t="s">
        <v>193</v>
      </c>
      <c r="AU426" s="169" t="s">
        <v>84</v>
      </c>
      <c r="AV426" s="13" t="s">
        <v>84</v>
      </c>
      <c r="AW426" s="13" t="s">
        <v>32</v>
      </c>
      <c r="AX426" s="13" t="s">
        <v>76</v>
      </c>
      <c r="AY426" s="169" t="s">
        <v>185</v>
      </c>
    </row>
    <row r="427" spans="2:65" s="12" customFormat="1">
      <c r="B427" s="150"/>
      <c r="D427" s="151" t="s">
        <v>193</v>
      </c>
      <c r="E427" s="152" t="s">
        <v>1</v>
      </c>
      <c r="F427" s="153" t="s">
        <v>4054</v>
      </c>
      <c r="H427" s="154">
        <v>1.6339999999999999</v>
      </c>
      <c r="I427" s="155"/>
      <c r="L427" s="150"/>
      <c r="M427" s="156"/>
      <c r="T427" s="157"/>
      <c r="AT427" s="152" t="s">
        <v>193</v>
      </c>
      <c r="AU427" s="152" t="s">
        <v>84</v>
      </c>
      <c r="AV427" s="12" t="s">
        <v>92</v>
      </c>
      <c r="AW427" s="12" t="s">
        <v>32</v>
      </c>
      <c r="AX427" s="12" t="s">
        <v>76</v>
      </c>
      <c r="AY427" s="152" t="s">
        <v>185</v>
      </c>
    </row>
    <row r="428" spans="2:65" s="13" customFormat="1" ht="22.5">
      <c r="B428" s="168"/>
      <c r="D428" s="151" t="s">
        <v>193</v>
      </c>
      <c r="E428" s="169" t="s">
        <v>1</v>
      </c>
      <c r="F428" s="170" t="s">
        <v>4055</v>
      </c>
      <c r="H428" s="169" t="s">
        <v>1</v>
      </c>
      <c r="I428" s="171"/>
      <c r="L428" s="168"/>
      <c r="M428" s="172"/>
      <c r="T428" s="173"/>
      <c r="AT428" s="169" t="s">
        <v>193</v>
      </c>
      <c r="AU428" s="169" t="s">
        <v>84</v>
      </c>
      <c r="AV428" s="13" t="s">
        <v>84</v>
      </c>
      <c r="AW428" s="13" t="s">
        <v>32</v>
      </c>
      <c r="AX428" s="13" t="s">
        <v>76</v>
      </c>
      <c r="AY428" s="169" t="s">
        <v>185</v>
      </c>
    </row>
    <row r="429" spans="2:65" s="12" customFormat="1">
      <c r="B429" s="150"/>
      <c r="D429" s="151" t="s">
        <v>193</v>
      </c>
      <c r="E429" s="152" t="s">
        <v>1</v>
      </c>
      <c r="F429" s="153" t="s">
        <v>4024</v>
      </c>
      <c r="H429" s="154">
        <v>37.573999999999998</v>
      </c>
      <c r="I429" s="155"/>
      <c r="L429" s="150"/>
      <c r="M429" s="156"/>
      <c r="T429" s="157"/>
      <c r="AT429" s="152" t="s">
        <v>193</v>
      </c>
      <c r="AU429" s="152" t="s">
        <v>84</v>
      </c>
      <c r="AV429" s="12" t="s">
        <v>92</v>
      </c>
      <c r="AW429" s="12" t="s">
        <v>32</v>
      </c>
      <c r="AX429" s="12" t="s">
        <v>76</v>
      </c>
      <c r="AY429" s="152" t="s">
        <v>185</v>
      </c>
    </row>
    <row r="430" spans="2:65" s="12" customFormat="1">
      <c r="B430" s="150"/>
      <c r="D430" s="151" t="s">
        <v>193</v>
      </c>
      <c r="E430" s="152" t="s">
        <v>1</v>
      </c>
      <c r="F430" s="153" t="s">
        <v>4039</v>
      </c>
      <c r="H430" s="154">
        <v>105.012</v>
      </c>
      <c r="I430" s="155"/>
      <c r="L430" s="150"/>
      <c r="M430" s="156"/>
      <c r="T430" s="157"/>
      <c r="AT430" s="152" t="s">
        <v>193</v>
      </c>
      <c r="AU430" s="152" t="s">
        <v>84</v>
      </c>
      <c r="AV430" s="12" t="s">
        <v>92</v>
      </c>
      <c r="AW430" s="12" t="s">
        <v>32</v>
      </c>
      <c r="AX430" s="12" t="s">
        <v>76</v>
      </c>
      <c r="AY430" s="152" t="s">
        <v>185</v>
      </c>
    </row>
    <row r="431" spans="2:65" s="12" customFormat="1" ht="22.5">
      <c r="B431" s="150"/>
      <c r="D431" s="151" t="s">
        <v>193</v>
      </c>
      <c r="E431" s="152" t="s">
        <v>1</v>
      </c>
      <c r="F431" s="153" t="s">
        <v>4026</v>
      </c>
      <c r="H431" s="154">
        <v>106.05</v>
      </c>
      <c r="I431" s="155"/>
      <c r="L431" s="150"/>
      <c r="M431" s="156"/>
      <c r="T431" s="157"/>
      <c r="AT431" s="152" t="s">
        <v>193</v>
      </c>
      <c r="AU431" s="152" t="s">
        <v>84</v>
      </c>
      <c r="AV431" s="12" t="s">
        <v>92</v>
      </c>
      <c r="AW431" s="12" t="s">
        <v>32</v>
      </c>
      <c r="AX431" s="12" t="s">
        <v>76</v>
      </c>
      <c r="AY431" s="152" t="s">
        <v>185</v>
      </c>
    </row>
    <row r="432" spans="2:65" s="14" customFormat="1">
      <c r="B432" s="174"/>
      <c r="D432" s="151" t="s">
        <v>193</v>
      </c>
      <c r="E432" s="175" t="s">
        <v>1</v>
      </c>
      <c r="F432" s="176" t="s">
        <v>265</v>
      </c>
      <c r="H432" s="177">
        <v>250.27</v>
      </c>
      <c r="I432" s="178"/>
      <c r="L432" s="174"/>
      <c r="M432" s="179"/>
      <c r="T432" s="180"/>
      <c r="AT432" s="175" t="s">
        <v>193</v>
      </c>
      <c r="AU432" s="175" t="s">
        <v>84</v>
      </c>
      <c r="AV432" s="14" t="s">
        <v>191</v>
      </c>
      <c r="AW432" s="14" t="s">
        <v>32</v>
      </c>
      <c r="AX432" s="14" t="s">
        <v>84</v>
      </c>
      <c r="AY432" s="175" t="s">
        <v>185</v>
      </c>
    </row>
    <row r="433" spans="2:65" s="13" customFormat="1">
      <c r="B433" s="168"/>
      <c r="D433" s="151" t="s">
        <v>193</v>
      </c>
      <c r="E433" s="169" t="s">
        <v>1</v>
      </c>
      <c r="F433" s="170" t="s">
        <v>3906</v>
      </c>
      <c r="H433" s="169" t="s">
        <v>1</v>
      </c>
      <c r="I433" s="171"/>
      <c r="L433" s="168"/>
      <c r="M433" s="172"/>
      <c r="T433" s="173"/>
      <c r="AT433" s="169" t="s">
        <v>193</v>
      </c>
      <c r="AU433" s="169" t="s">
        <v>84</v>
      </c>
      <c r="AV433" s="13" t="s">
        <v>84</v>
      </c>
      <c r="AW433" s="13" t="s">
        <v>32</v>
      </c>
      <c r="AX433" s="13" t="s">
        <v>76</v>
      </c>
      <c r="AY433" s="169" t="s">
        <v>185</v>
      </c>
    </row>
    <row r="434" spans="2:65" s="1" customFormat="1" ht="37.9" customHeight="1">
      <c r="B434" s="136"/>
      <c r="C434" s="137" t="s">
        <v>446</v>
      </c>
      <c r="D434" s="137" t="s">
        <v>187</v>
      </c>
      <c r="E434" s="138" t="s">
        <v>3818</v>
      </c>
      <c r="F434" s="139" t="s">
        <v>3819</v>
      </c>
      <c r="G434" s="140" t="s">
        <v>190</v>
      </c>
      <c r="H434" s="141">
        <v>40.770000000000003</v>
      </c>
      <c r="I434" s="142"/>
      <c r="J434" s="143">
        <f>ROUND(I434*H434,2)</f>
        <v>0</v>
      </c>
      <c r="K434" s="139" t="s">
        <v>198</v>
      </c>
      <c r="L434" s="32"/>
      <c r="M434" s="144" t="s">
        <v>1</v>
      </c>
      <c r="N434" s="145" t="s">
        <v>42</v>
      </c>
      <c r="P434" s="146">
        <f>O434*H434</f>
        <v>0</v>
      </c>
      <c r="Q434" s="146">
        <v>0</v>
      </c>
      <c r="R434" s="146">
        <f>Q434*H434</f>
        <v>0</v>
      </c>
      <c r="S434" s="146">
        <v>0</v>
      </c>
      <c r="T434" s="147">
        <f>S434*H434</f>
        <v>0</v>
      </c>
      <c r="AR434" s="148" t="s">
        <v>289</v>
      </c>
      <c r="AT434" s="148" t="s">
        <v>187</v>
      </c>
      <c r="AU434" s="148" t="s">
        <v>84</v>
      </c>
      <c r="AY434" s="17" t="s">
        <v>185</v>
      </c>
      <c r="BE434" s="149">
        <f>IF(N434="základní",J434,0)</f>
        <v>0</v>
      </c>
      <c r="BF434" s="149">
        <f>IF(N434="snížená",J434,0)</f>
        <v>0</v>
      </c>
      <c r="BG434" s="149">
        <f>IF(N434="zákl. přenesená",J434,0)</f>
        <v>0</v>
      </c>
      <c r="BH434" s="149">
        <f>IF(N434="sníž. přenesená",J434,0)</f>
        <v>0</v>
      </c>
      <c r="BI434" s="149">
        <f>IF(N434="nulová",J434,0)</f>
        <v>0</v>
      </c>
      <c r="BJ434" s="17" t="s">
        <v>92</v>
      </c>
      <c r="BK434" s="149">
        <f>ROUND(I434*H434,2)</f>
        <v>0</v>
      </c>
      <c r="BL434" s="17" t="s">
        <v>289</v>
      </c>
      <c r="BM434" s="148" t="s">
        <v>4056</v>
      </c>
    </row>
    <row r="435" spans="2:65" s="13" customFormat="1">
      <c r="B435" s="168"/>
      <c r="D435" s="151" t="s">
        <v>193</v>
      </c>
      <c r="E435" s="169" t="s">
        <v>1</v>
      </c>
      <c r="F435" s="170" t="s">
        <v>3871</v>
      </c>
      <c r="H435" s="169" t="s">
        <v>1</v>
      </c>
      <c r="I435" s="171"/>
      <c r="L435" s="168"/>
      <c r="M435" s="172"/>
      <c r="T435" s="173"/>
      <c r="AT435" s="169" t="s">
        <v>193</v>
      </c>
      <c r="AU435" s="169" t="s">
        <v>84</v>
      </c>
      <c r="AV435" s="13" t="s">
        <v>84</v>
      </c>
      <c r="AW435" s="13" t="s">
        <v>32</v>
      </c>
      <c r="AX435" s="13" t="s">
        <v>76</v>
      </c>
      <c r="AY435" s="169" t="s">
        <v>185</v>
      </c>
    </row>
    <row r="436" spans="2:65" s="13" customFormat="1" ht="33.75">
      <c r="B436" s="168"/>
      <c r="D436" s="151" t="s">
        <v>193</v>
      </c>
      <c r="E436" s="169" t="s">
        <v>1</v>
      </c>
      <c r="F436" s="170" t="s">
        <v>4057</v>
      </c>
      <c r="H436" s="169" t="s">
        <v>1</v>
      </c>
      <c r="I436" s="171"/>
      <c r="L436" s="168"/>
      <c r="M436" s="172"/>
      <c r="T436" s="173"/>
      <c r="AT436" s="169" t="s">
        <v>193</v>
      </c>
      <c r="AU436" s="169" t="s">
        <v>84</v>
      </c>
      <c r="AV436" s="13" t="s">
        <v>84</v>
      </c>
      <c r="AW436" s="13" t="s">
        <v>32</v>
      </c>
      <c r="AX436" s="13" t="s">
        <v>76</v>
      </c>
      <c r="AY436" s="169" t="s">
        <v>185</v>
      </c>
    </row>
    <row r="437" spans="2:65" s="12" customFormat="1">
      <c r="B437" s="150"/>
      <c r="D437" s="151" t="s">
        <v>193</v>
      </c>
      <c r="E437" s="152" t="s">
        <v>1</v>
      </c>
      <c r="F437" s="153" t="s">
        <v>4058</v>
      </c>
      <c r="H437" s="154">
        <v>1.4370000000000001</v>
      </c>
      <c r="I437" s="155"/>
      <c r="L437" s="150"/>
      <c r="M437" s="156"/>
      <c r="T437" s="157"/>
      <c r="AT437" s="152" t="s">
        <v>193</v>
      </c>
      <c r="AU437" s="152" t="s">
        <v>84</v>
      </c>
      <c r="AV437" s="12" t="s">
        <v>92</v>
      </c>
      <c r="AW437" s="12" t="s">
        <v>32</v>
      </c>
      <c r="AX437" s="12" t="s">
        <v>76</v>
      </c>
      <c r="AY437" s="152" t="s">
        <v>185</v>
      </c>
    </row>
    <row r="438" spans="2:65" s="12" customFormat="1">
      <c r="B438" s="150"/>
      <c r="D438" s="151" t="s">
        <v>193</v>
      </c>
      <c r="E438" s="152" t="s">
        <v>1</v>
      </c>
      <c r="F438" s="153" t="s">
        <v>3908</v>
      </c>
      <c r="H438" s="154">
        <v>5.931</v>
      </c>
      <c r="I438" s="155"/>
      <c r="L438" s="150"/>
      <c r="M438" s="156"/>
      <c r="T438" s="157"/>
      <c r="AT438" s="152" t="s">
        <v>193</v>
      </c>
      <c r="AU438" s="152" t="s">
        <v>84</v>
      </c>
      <c r="AV438" s="12" t="s">
        <v>92</v>
      </c>
      <c r="AW438" s="12" t="s">
        <v>32</v>
      </c>
      <c r="AX438" s="12" t="s">
        <v>76</v>
      </c>
      <c r="AY438" s="152" t="s">
        <v>185</v>
      </c>
    </row>
    <row r="439" spans="2:65" s="12" customFormat="1">
      <c r="B439" s="150"/>
      <c r="D439" s="151" t="s">
        <v>193</v>
      </c>
      <c r="E439" s="152" t="s">
        <v>1</v>
      </c>
      <c r="F439" s="153" t="s">
        <v>3909</v>
      </c>
      <c r="H439" s="154">
        <v>4.9829999999999997</v>
      </c>
      <c r="I439" s="155"/>
      <c r="L439" s="150"/>
      <c r="M439" s="156"/>
      <c r="T439" s="157"/>
      <c r="AT439" s="152" t="s">
        <v>193</v>
      </c>
      <c r="AU439" s="152" t="s">
        <v>84</v>
      </c>
      <c r="AV439" s="12" t="s">
        <v>92</v>
      </c>
      <c r="AW439" s="12" t="s">
        <v>32</v>
      </c>
      <c r="AX439" s="12" t="s">
        <v>76</v>
      </c>
      <c r="AY439" s="152" t="s">
        <v>185</v>
      </c>
    </row>
    <row r="440" spans="2:65" s="12" customFormat="1">
      <c r="B440" s="150"/>
      <c r="D440" s="151" t="s">
        <v>193</v>
      </c>
      <c r="E440" s="152" t="s">
        <v>1</v>
      </c>
      <c r="F440" s="153" t="s">
        <v>3911</v>
      </c>
      <c r="H440" s="154">
        <v>3.66</v>
      </c>
      <c r="I440" s="155"/>
      <c r="L440" s="150"/>
      <c r="M440" s="156"/>
      <c r="T440" s="157"/>
      <c r="AT440" s="152" t="s">
        <v>193</v>
      </c>
      <c r="AU440" s="152" t="s">
        <v>84</v>
      </c>
      <c r="AV440" s="12" t="s">
        <v>92</v>
      </c>
      <c r="AW440" s="12" t="s">
        <v>32</v>
      </c>
      <c r="AX440" s="12" t="s">
        <v>76</v>
      </c>
      <c r="AY440" s="152" t="s">
        <v>185</v>
      </c>
    </row>
    <row r="441" spans="2:65" s="12" customFormat="1">
      <c r="B441" s="150"/>
      <c r="D441" s="151" t="s">
        <v>193</v>
      </c>
      <c r="E441" s="152" t="s">
        <v>1</v>
      </c>
      <c r="F441" s="153" t="s">
        <v>3912</v>
      </c>
      <c r="H441" s="154">
        <v>5.0279999999999996</v>
      </c>
      <c r="I441" s="155"/>
      <c r="L441" s="150"/>
      <c r="M441" s="156"/>
      <c r="T441" s="157"/>
      <c r="AT441" s="152" t="s">
        <v>193</v>
      </c>
      <c r="AU441" s="152" t="s">
        <v>84</v>
      </c>
      <c r="AV441" s="12" t="s">
        <v>92</v>
      </c>
      <c r="AW441" s="12" t="s">
        <v>32</v>
      </c>
      <c r="AX441" s="12" t="s">
        <v>76</v>
      </c>
      <c r="AY441" s="152" t="s">
        <v>185</v>
      </c>
    </row>
    <row r="442" spans="2:65" s="12" customFormat="1">
      <c r="B442" s="150"/>
      <c r="D442" s="151" t="s">
        <v>193</v>
      </c>
      <c r="E442" s="152" t="s">
        <v>1</v>
      </c>
      <c r="F442" s="153" t="s">
        <v>3914</v>
      </c>
      <c r="H442" s="154">
        <v>9.6959999999999997</v>
      </c>
      <c r="I442" s="155"/>
      <c r="L442" s="150"/>
      <c r="M442" s="156"/>
      <c r="T442" s="157"/>
      <c r="AT442" s="152" t="s">
        <v>193</v>
      </c>
      <c r="AU442" s="152" t="s">
        <v>84</v>
      </c>
      <c r="AV442" s="12" t="s">
        <v>92</v>
      </c>
      <c r="AW442" s="12" t="s">
        <v>32</v>
      </c>
      <c r="AX442" s="12" t="s">
        <v>76</v>
      </c>
      <c r="AY442" s="152" t="s">
        <v>185</v>
      </c>
    </row>
    <row r="443" spans="2:65" s="12" customFormat="1">
      <c r="B443" s="150"/>
      <c r="D443" s="151" t="s">
        <v>193</v>
      </c>
      <c r="E443" s="152" t="s">
        <v>1</v>
      </c>
      <c r="F443" s="153" t="s">
        <v>3910</v>
      </c>
      <c r="H443" s="154">
        <v>1.47</v>
      </c>
      <c r="I443" s="155"/>
      <c r="L443" s="150"/>
      <c r="M443" s="156"/>
      <c r="T443" s="157"/>
      <c r="AT443" s="152" t="s">
        <v>193</v>
      </c>
      <c r="AU443" s="152" t="s">
        <v>84</v>
      </c>
      <c r="AV443" s="12" t="s">
        <v>92</v>
      </c>
      <c r="AW443" s="12" t="s">
        <v>32</v>
      </c>
      <c r="AX443" s="12" t="s">
        <v>76</v>
      </c>
      <c r="AY443" s="152" t="s">
        <v>185</v>
      </c>
    </row>
    <row r="444" spans="2:65" s="12" customFormat="1">
      <c r="B444" s="150"/>
      <c r="D444" s="151" t="s">
        <v>193</v>
      </c>
      <c r="E444" s="152" t="s">
        <v>1</v>
      </c>
      <c r="F444" s="153" t="s">
        <v>3913</v>
      </c>
      <c r="H444" s="154">
        <v>3.0840000000000001</v>
      </c>
      <c r="I444" s="155"/>
      <c r="L444" s="150"/>
      <c r="M444" s="156"/>
      <c r="T444" s="157"/>
      <c r="AT444" s="152" t="s">
        <v>193</v>
      </c>
      <c r="AU444" s="152" t="s">
        <v>84</v>
      </c>
      <c r="AV444" s="12" t="s">
        <v>92</v>
      </c>
      <c r="AW444" s="12" t="s">
        <v>32</v>
      </c>
      <c r="AX444" s="12" t="s">
        <v>76</v>
      </c>
      <c r="AY444" s="152" t="s">
        <v>185</v>
      </c>
    </row>
    <row r="445" spans="2:65" s="12" customFormat="1" ht="22.5">
      <c r="B445" s="150"/>
      <c r="D445" s="151" t="s">
        <v>193</v>
      </c>
      <c r="E445" s="152" t="s">
        <v>1</v>
      </c>
      <c r="F445" s="153" t="s">
        <v>3915</v>
      </c>
      <c r="H445" s="154">
        <v>5.4809999999999999</v>
      </c>
      <c r="I445" s="155"/>
      <c r="L445" s="150"/>
      <c r="M445" s="156"/>
      <c r="T445" s="157"/>
      <c r="AT445" s="152" t="s">
        <v>193</v>
      </c>
      <c r="AU445" s="152" t="s">
        <v>84</v>
      </c>
      <c r="AV445" s="12" t="s">
        <v>92</v>
      </c>
      <c r="AW445" s="12" t="s">
        <v>32</v>
      </c>
      <c r="AX445" s="12" t="s">
        <v>76</v>
      </c>
      <c r="AY445" s="152" t="s">
        <v>185</v>
      </c>
    </row>
    <row r="446" spans="2:65" s="14" customFormat="1">
      <c r="B446" s="174"/>
      <c r="D446" s="151" t="s">
        <v>193</v>
      </c>
      <c r="E446" s="175" t="s">
        <v>1</v>
      </c>
      <c r="F446" s="176" t="s">
        <v>265</v>
      </c>
      <c r="H446" s="177">
        <v>40.770000000000003</v>
      </c>
      <c r="I446" s="178"/>
      <c r="L446" s="174"/>
      <c r="M446" s="179"/>
      <c r="T446" s="180"/>
      <c r="AT446" s="175" t="s">
        <v>193</v>
      </c>
      <c r="AU446" s="175" t="s">
        <v>84</v>
      </c>
      <c r="AV446" s="14" t="s">
        <v>191</v>
      </c>
      <c r="AW446" s="14" t="s">
        <v>32</v>
      </c>
      <c r="AX446" s="14" t="s">
        <v>84</v>
      </c>
      <c r="AY446" s="175" t="s">
        <v>185</v>
      </c>
    </row>
    <row r="447" spans="2:65" s="13" customFormat="1">
      <c r="B447" s="168"/>
      <c r="D447" s="151" t="s">
        <v>193</v>
      </c>
      <c r="E447" s="169" t="s">
        <v>1</v>
      </c>
      <c r="F447" s="170" t="s">
        <v>3906</v>
      </c>
      <c r="H447" s="169" t="s">
        <v>1</v>
      </c>
      <c r="I447" s="171"/>
      <c r="L447" s="168"/>
      <c r="M447" s="172"/>
      <c r="T447" s="173"/>
      <c r="AT447" s="169" t="s">
        <v>193</v>
      </c>
      <c r="AU447" s="169" t="s">
        <v>84</v>
      </c>
      <c r="AV447" s="13" t="s">
        <v>84</v>
      </c>
      <c r="AW447" s="13" t="s">
        <v>32</v>
      </c>
      <c r="AX447" s="13" t="s">
        <v>76</v>
      </c>
      <c r="AY447" s="169" t="s">
        <v>185</v>
      </c>
    </row>
    <row r="448" spans="2:65" s="1" customFormat="1" ht="16.5" customHeight="1">
      <c r="B448" s="136"/>
      <c r="C448" s="158" t="s">
        <v>452</v>
      </c>
      <c r="D448" s="158" t="s">
        <v>231</v>
      </c>
      <c r="E448" s="159" t="s">
        <v>3826</v>
      </c>
      <c r="F448" s="160" t="s">
        <v>3827</v>
      </c>
      <c r="G448" s="161" t="s">
        <v>3828</v>
      </c>
      <c r="H448" s="162">
        <v>87.311999999999998</v>
      </c>
      <c r="I448" s="163"/>
      <c r="J448" s="164">
        <f>ROUND(I448*H448,2)</f>
        <v>0</v>
      </c>
      <c r="K448" s="160" t="s">
        <v>198</v>
      </c>
      <c r="L448" s="165"/>
      <c r="M448" s="166" t="s">
        <v>1</v>
      </c>
      <c r="N448" s="167" t="s">
        <v>42</v>
      </c>
      <c r="P448" s="146">
        <f>O448*H448</f>
        <v>0</v>
      </c>
      <c r="Q448" s="146">
        <v>1E-3</v>
      </c>
      <c r="R448" s="146">
        <f>Q448*H448</f>
        <v>8.7312000000000001E-2</v>
      </c>
      <c r="S448" s="146">
        <v>0</v>
      </c>
      <c r="T448" s="147">
        <f>S448*H448</f>
        <v>0</v>
      </c>
      <c r="AR448" s="148" t="s">
        <v>394</v>
      </c>
      <c r="AT448" s="148" t="s">
        <v>231</v>
      </c>
      <c r="AU448" s="148" t="s">
        <v>84</v>
      </c>
      <c r="AY448" s="17" t="s">
        <v>185</v>
      </c>
      <c r="BE448" s="149">
        <f>IF(N448="základní",J448,0)</f>
        <v>0</v>
      </c>
      <c r="BF448" s="149">
        <f>IF(N448="snížená",J448,0)</f>
        <v>0</v>
      </c>
      <c r="BG448" s="149">
        <f>IF(N448="zákl. přenesená",J448,0)</f>
        <v>0</v>
      </c>
      <c r="BH448" s="149">
        <f>IF(N448="sníž. přenesená",J448,0)</f>
        <v>0</v>
      </c>
      <c r="BI448" s="149">
        <f>IF(N448="nulová",J448,0)</f>
        <v>0</v>
      </c>
      <c r="BJ448" s="17" t="s">
        <v>92</v>
      </c>
      <c r="BK448" s="149">
        <f>ROUND(I448*H448,2)</f>
        <v>0</v>
      </c>
      <c r="BL448" s="17" t="s">
        <v>289</v>
      </c>
      <c r="BM448" s="148" t="s">
        <v>4059</v>
      </c>
    </row>
    <row r="449" spans="2:65" s="12" customFormat="1">
      <c r="B449" s="150"/>
      <c r="D449" s="151" t="s">
        <v>193</v>
      </c>
      <c r="E449" s="152" t="s">
        <v>1</v>
      </c>
      <c r="F449" s="153" t="s">
        <v>4060</v>
      </c>
      <c r="H449" s="154">
        <v>87.311999999999998</v>
      </c>
      <c r="I449" s="155"/>
      <c r="L449" s="150"/>
      <c r="M449" s="156"/>
      <c r="T449" s="157"/>
      <c r="AT449" s="152" t="s">
        <v>193</v>
      </c>
      <c r="AU449" s="152" t="s">
        <v>84</v>
      </c>
      <c r="AV449" s="12" t="s">
        <v>92</v>
      </c>
      <c r="AW449" s="12" t="s">
        <v>32</v>
      </c>
      <c r="AX449" s="12" t="s">
        <v>84</v>
      </c>
      <c r="AY449" s="152" t="s">
        <v>185</v>
      </c>
    </row>
    <row r="450" spans="2:65" s="1" customFormat="1" ht="55.5" customHeight="1">
      <c r="B450" s="136"/>
      <c r="C450" s="137" t="s">
        <v>461</v>
      </c>
      <c r="D450" s="137" t="s">
        <v>187</v>
      </c>
      <c r="E450" s="138" t="s">
        <v>3831</v>
      </c>
      <c r="F450" s="139" t="s">
        <v>3832</v>
      </c>
      <c r="G450" s="140" t="s">
        <v>190</v>
      </c>
      <c r="H450" s="141">
        <v>5.7480000000000002</v>
      </c>
      <c r="I450" s="142"/>
      <c r="J450" s="143">
        <f>ROUND(I450*H450,2)</f>
        <v>0</v>
      </c>
      <c r="K450" s="139" t="s">
        <v>3833</v>
      </c>
      <c r="L450" s="32"/>
      <c r="M450" s="144" t="s">
        <v>1</v>
      </c>
      <c r="N450" s="145" t="s">
        <v>42</v>
      </c>
      <c r="P450" s="146">
        <f>O450*H450</f>
        <v>0</v>
      </c>
      <c r="Q450" s="146">
        <v>0</v>
      </c>
      <c r="R450" s="146">
        <f>Q450*H450</f>
        <v>0</v>
      </c>
      <c r="S450" s="146">
        <v>0</v>
      </c>
      <c r="T450" s="147">
        <f>S450*H450</f>
        <v>0</v>
      </c>
      <c r="AR450" s="148" t="s">
        <v>289</v>
      </c>
      <c r="AT450" s="148" t="s">
        <v>187</v>
      </c>
      <c r="AU450" s="148" t="s">
        <v>84</v>
      </c>
      <c r="AY450" s="17" t="s">
        <v>185</v>
      </c>
      <c r="BE450" s="149">
        <f>IF(N450="základní",J450,0)</f>
        <v>0</v>
      </c>
      <c r="BF450" s="149">
        <f>IF(N450="snížená",J450,0)</f>
        <v>0</v>
      </c>
      <c r="BG450" s="149">
        <f>IF(N450="zákl. přenesená",J450,0)</f>
        <v>0</v>
      </c>
      <c r="BH450" s="149">
        <f>IF(N450="sníž. přenesená",J450,0)</f>
        <v>0</v>
      </c>
      <c r="BI450" s="149">
        <f>IF(N450="nulová",J450,0)</f>
        <v>0</v>
      </c>
      <c r="BJ450" s="17" t="s">
        <v>92</v>
      </c>
      <c r="BK450" s="149">
        <f>ROUND(I450*H450,2)</f>
        <v>0</v>
      </c>
      <c r="BL450" s="17" t="s">
        <v>289</v>
      </c>
      <c r="BM450" s="148" t="s">
        <v>4061</v>
      </c>
    </row>
    <row r="451" spans="2:65" s="13" customFormat="1">
      <c r="B451" s="168"/>
      <c r="D451" s="151" t="s">
        <v>193</v>
      </c>
      <c r="E451" s="169" t="s">
        <v>1</v>
      </c>
      <c r="F451" s="170" t="s">
        <v>3871</v>
      </c>
      <c r="H451" s="169" t="s">
        <v>1</v>
      </c>
      <c r="I451" s="171"/>
      <c r="L451" s="168"/>
      <c r="M451" s="172"/>
      <c r="T451" s="173"/>
      <c r="AT451" s="169" t="s">
        <v>193</v>
      </c>
      <c r="AU451" s="169" t="s">
        <v>84</v>
      </c>
      <c r="AV451" s="13" t="s">
        <v>84</v>
      </c>
      <c r="AW451" s="13" t="s">
        <v>32</v>
      </c>
      <c r="AX451" s="13" t="s">
        <v>76</v>
      </c>
      <c r="AY451" s="169" t="s">
        <v>185</v>
      </c>
    </row>
    <row r="452" spans="2:65" s="13" customFormat="1" ht="33.75">
      <c r="B452" s="168"/>
      <c r="D452" s="151" t="s">
        <v>193</v>
      </c>
      <c r="E452" s="169" t="s">
        <v>1</v>
      </c>
      <c r="F452" s="170" t="s">
        <v>3835</v>
      </c>
      <c r="H452" s="169" t="s">
        <v>1</v>
      </c>
      <c r="I452" s="171"/>
      <c r="L452" s="168"/>
      <c r="M452" s="172"/>
      <c r="T452" s="173"/>
      <c r="AT452" s="169" t="s">
        <v>193</v>
      </c>
      <c r="AU452" s="169" t="s">
        <v>84</v>
      </c>
      <c r="AV452" s="13" t="s">
        <v>84</v>
      </c>
      <c r="AW452" s="13" t="s">
        <v>32</v>
      </c>
      <c r="AX452" s="13" t="s">
        <v>76</v>
      </c>
      <c r="AY452" s="169" t="s">
        <v>185</v>
      </c>
    </row>
    <row r="453" spans="2:65" s="12" customFormat="1">
      <c r="B453" s="150"/>
      <c r="D453" s="151" t="s">
        <v>193</v>
      </c>
      <c r="E453" s="152" t="s">
        <v>1</v>
      </c>
      <c r="F453" s="153" t="s">
        <v>4032</v>
      </c>
      <c r="H453" s="154">
        <v>5.7480000000000002</v>
      </c>
      <c r="I453" s="155"/>
      <c r="L453" s="150"/>
      <c r="M453" s="156"/>
      <c r="T453" s="157"/>
      <c r="AT453" s="152" t="s">
        <v>193</v>
      </c>
      <c r="AU453" s="152" t="s">
        <v>84</v>
      </c>
      <c r="AV453" s="12" t="s">
        <v>92</v>
      </c>
      <c r="AW453" s="12" t="s">
        <v>32</v>
      </c>
      <c r="AX453" s="12" t="s">
        <v>76</v>
      </c>
      <c r="AY453" s="152" t="s">
        <v>185</v>
      </c>
    </row>
    <row r="454" spans="2:65" s="14" customFormat="1">
      <c r="B454" s="174"/>
      <c r="D454" s="151" t="s">
        <v>193</v>
      </c>
      <c r="E454" s="175" t="s">
        <v>1</v>
      </c>
      <c r="F454" s="176" t="s">
        <v>265</v>
      </c>
      <c r="H454" s="177">
        <v>5.7480000000000002</v>
      </c>
      <c r="I454" s="178"/>
      <c r="L454" s="174"/>
      <c r="M454" s="179"/>
      <c r="T454" s="180"/>
      <c r="AT454" s="175" t="s">
        <v>193</v>
      </c>
      <c r="AU454" s="175" t="s">
        <v>84</v>
      </c>
      <c r="AV454" s="14" t="s">
        <v>191</v>
      </c>
      <c r="AW454" s="14" t="s">
        <v>32</v>
      </c>
      <c r="AX454" s="14" t="s">
        <v>84</v>
      </c>
      <c r="AY454" s="175" t="s">
        <v>185</v>
      </c>
    </row>
    <row r="455" spans="2:65" s="1" customFormat="1" ht="37.9" customHeight="1">
      <c r="B455" s="136"/>
      <c r="C455" s="137" t="s">
        <v>466</v>
      </c>
      <c r="D455" s="137" t="s">
        <v>187</v>
      </c>
      <c r="E455" s="138" t="s">
        <v>3836</v>
      </c>
      <c r="F455" s="139" t="s">
        <v>3837</v>
      </c>
      <c r="G455" s="140" t="s">
        <v>190</v>
      </c>
      <c r="H455" s="141">
        <v>248.636</v>
      </c>
      <c r="I455" s="142"/>
      <c r="J455" s="143">
        <f>ROUND(I455*H455,2)</f>
        <v>0</v>
      </c>
      <c r="K455" s="139" t="s">
        <v>198</v>
      </c>
      <c r="L455" s="32"/>
      <c r="M455" s="144" t="s">
        <v>1</v>
      </c>
      <c r="N455" s="145" t="s">
        <v>42</v>
      </c>
      <c r="P455" s="146">
        <f>O455*H455</f>
        <v>0</v>
      </c>
      <c r="Q455" s="146">
        <v>6.0000000000000001E-3</v>
      </c>
      <c r="R455" s="146">
        <f>Q455*H455</f>
        <v>1.491816</v>
      </c>
      <c r="S455" s="146">
        <v>0</v>
      </c>
      <c r="T455" s="147">
        <f>S455*H455</f>
        <v>0</v>
      </c>
      <c r="AR455" s="148" t="s">
        <v>289</v>
      </c>
      <c r="AT455" s="148" t="s">
        <v>187</v>
      </c>
      <c r="AU455" s="148" t="s">
        <v>84</v>
      </c>
      <c r="AY455" s="17" t="s">
        <v>185</v>
      </c>
      <c r="BE455" s="149">
        <f>IF(N455="základní",J455,0)</f>
        <v>0</v>
      </c>
      <c r="BF455" s="149">
        <f>IF(N455="snížená",J455,0)</f>
        <v>0</v>
      </c>
      <c r="BG455" s="149">
        <f>IF(N455="zákl. přenesená",J455,0)</f>
        <v>0</v>
      </c>
      <c r="BH455" s="149">
        <f>IF(N455="sníž. přenesená",J455,0)</f>
        <v>0</v>
      </c>
      <c r="BI455" s="149">
        <f>IF(N455="nulová",J455,0)</f>
        <v>0</v>
      </c>
      <c r="BJ455" s="17" t="s">
        <v>92</v>
      </c>
      <c r="BK455" s="149">
        <f>ROUND(I455*H455,2)</f>
        <v>0</v>
      </c>
      <c r="BL455" s="17" t="s">
        <v>289</v>
      </c>
      <c r="BM455" s="148" t="s">
        <v>4062</v>
      </c>
    </row>
    <row r="456" spans="2:65" s="13" customFormat="1">
      <c r="B456" s="168"/>
      <c r="D456" s="151" t="s">
        <v>193</v>
      </c>
      <c r="E456" s="169" t="s">
        <v>1</v>
      </c>
      <c r="F456" s="170" t="s">
        <v>3871</v>
      </c>
      <c r="H456" s="169" t="s">
        <v>1</v>
      </c>
      <c r="I456" s="171"/>
      <c r="L456" s="168"/>
      <c r="M456" s="172"/>
      <c r="T456" s="173"/>
      <c r="AT456" s="169" t="s">
        <v>193</v>
      </c>
      <c r="AU456" s="169" t="s">
        <v>84</v>
      </c>
      <c r="AV456" s="13" t="s">
        <v>84</v>
      </c>
      <c r="AW456" s="13" t="s">
        <v>32</v>
      </c>
      <c r="AX456" s="13" t="s">
        <v>76</v>
      </c>
      <c r="AY456" s="169" t="s">
        <v>185</v>
      </c>
    </row>
    <row r="457" spans="2:65" s="13" customFormat="1" ht="22.5">
      <c r="B457" s="168"/>
      <c r="D457" s="151" t="s">
        <v>193</v>
      </c>
      <c r="E457" s="169" t="s">
        <v>1</v>
      </c>
      <c r="F457" s="170" t="s">
        <v>4063</v>
      </c>
      <c r="H457" s="169" t="s">
        <v>1</v>
      </c>
      <c r="I457" s="171"/>
      <c r="L457" s="168"/>
      <c r="M457" s="172"/>
      <c r="T457" s="173"/>
      <c r="AT457" s="169" t="s">
        <v>193</v>
      </c>
      <c r="AU457" s="169" t="s">
        <v>84</v>
      </c>
      <c r="AV457" s="13" t="s">
        <v>84</v>
      </c>
      <c r="AW457" s="13" t="s">
        <v>32</v>
      </c>
      <c r="AX457" s="13" t="s">
        <v>76</v>
      </c>
      <c r="AY457" s="169" t="s">
        <v>185</v>
      </c>
    </row>
    <row r="458" spans="2:65" s="12" customFormat="1">
      <c r="B458" s="150"/>
      <c r="D458" s="151" t="s">
        <v>193</v>
      </c>
      <c r="E458" s="152" t="s">
        <v>1</v>
      </c>
      <c r="F458" s="153" t="s">
        <v>4024</v>
      </c>
      <c r="H458" s="154">
        <v>37.573999999999998</v>
      </c>
      <c r="I458" s="155"/>
      <c r="L458" s="150"/>
      <c r="M458" s="156"/>
      <c r="T458" s="157"/>
      <c r="AT458" s="152" t="s">
        <v>193</v>
      </c>
      <c r="AU458" s="152" t="s">
        <v>84</v>
      </c>
      <c r="AV458" s="12" t="s">
        <v>92</v>
      </c>
      <c r="AW458" s="12" t="s">
        <v>32</v>
      </c>
      <c r="AX458" s="12" t="s">
        <v>76</v>
      </c>
      <c r="AY458" s="152" t="s">
        <v>185</v>
      </c>
    </row>
    <row r="459" spans="2:65" s="12" customFormat="1">
      <c r="B459" s="150"/>
      <c r="D459" s="151" t="s">
        <v>193</v>
      </c>
      <c r="E459" s="152" t="s">
        <v>1</v>
      </c>
      <c r="F459" s="153" t="s">
        <v>4039</v>
      </c>
      <c r="H459" s="154">
        <v>105.012</v>
      </c>
      <c r="I459" s="155"/>
      <c r="L459" s="150"/>
      <c r="M459" s="156"/>
      <c r="T459" s="157"/>
      <c r="AT459" s="152" t="s">
        <v>193</v>
      </c>
      <c r="AU459" s="152" t="s">
        <v>84</v>
      </c>
      <c r="AV459" s="12" t="s">
        <v>92</v>
      </c>
      <c r="AW459" s="12" t="s">
        <v>32</v>
      </c>
      <c r="AX459" s="12" t="s">
        <v>76</v>
      </c>
      <c r="AY459" s="152" t="s">
        <v>185</v>
      </c>
    </row>
    <row r="460" spans="2:65" s="12" customFormat="1" ht="22.5">
      <c r="B460" s="150"/>
      <c r="D460" s="151" t="s">
        <v>193</v>
      </c>
      <c r="E460" s="152" t="s">
        <v>1</v>
      </c>
      <c r="F460" s="153" t="s">
        <v>4026</v>
      </c>
      <c r="H460" s="154">
        <v>106.05</v>
      </c>
      <c r="I460" s="155"/>
      <c r="L460" s="150"/>
      <c r="M460" s="156"/>
      <c r="T460" s="157"/>
      <c r="AT460" s="152" t="s">
        <v>193</v>
      </c>
      <c r="AU460" s="152" t="s">
        <v>84</v>
      </c>
      <c r="AV460" s="12" t="s">
        <v>92</v>
      </c>
      <c r="AW460" s="12" t="s">
        <v>32</v>
      </c>
      <c r="AX460" s="12" t="s">
        <v>76</v>
      </c>
      <c r="AY460" s="152" t="s">
        <v>185</v>
      </c>
    </row>
    <row r="461" spans="2:65" s="14" customFormat="1">
      <c r="B461" s="174"/>
      <c r="D461" s="151" t="s">
        <v>193</v>
      </c>
      <c r="E461" s="175" t="s">
        <v>1</v>
      </c>
      <c r="F461" s="176" t="s">
        <v>265</v>
      </c>
      <c r="H461" s="177">
        <v>248.636</v>
      </c>
      <c r="I461" s="178"/>
      <c r="L461" s="174"/>
      <c r="M461" s="179"/>
      <c r="T461" s="180"/>
      <c r="AT461" s="175" t="s">
        <v>193</v>
      </c>
      <c r="AU461" s="175" t="s">
        <v>84</v>
      </c>
      <c r="AV461" s="14" t="s">
        <v>191</v>
      </c>
      <c r="AW461" s="14" t="s">
        <v>32</v>
      </c>
      <c r="AX461" s="14" t="s">
        <v>84</v>
      </c>
      <c r="AY461" s="175" t="s">
        <v>185</v>
      </c>
    </row>
    <row r="462" spans="2:65" s="13" customFormat="1">
      <c r="B462" s="168"/>
      <c r="D462" s="151" t="s">
        <v>193</v>
      </c>
      <c r="E462" s="169" t="s">
        <v>1</v>
      </c>
      <c r="F462" s="170" t="s">
        <v>3906</v>
      </c>
      <c r="H462" s="169" t="s">
        <v>1</v>
      </c>
      <c r="I462" s="171"/>
      <c r="L462" s="168"/>
      <c r="M462" s="172"/>
      <c r="T462" s="173"/>
      <c r="AT462" s="169" t="s">
        <v>193</v>
      </c>
      <c r="AU462" s="169" t="s">
        <v>84</v>
      </c>
      <c r="AV462" s="13" t="s">
        <v>84</v>
      </c>
      <c r="AW462" s="13" t="s">
        <v>32</v>
      </c>
      <c r="AX462" s="13" t="s">
        <v>76</v>
      </c>
      <c r="AY462" s="169" t="s">
        <v>185</v>
      </c>
    </row>
    <row r="463" spans="2:65" s="1" customFormat="1" ht="37.9" customHeight="1">
      <c r="B463" s="136"/>
      <c r="C463" s="137" t="s">
        <v>471</v>
      </c>
      <c r="D463" s="137" t="s">
        <v>187</v>
      </c>
      <c r="E463" s="138" t="s">
        <v>3840</v>
      </c>
      <c r="F463" s="139" t="s">
        <v>3841</v>
      </c>
      <c r="G463" s="140" t="s">
        <v>190</v>
      </c>
      <c r="H463" s="141">
        <v>42.207000000000001</v>
      </c>
      <c r="I463" s="142"/>
      <c r="J463" s="143">
        <f>ROUND(I463*H463,2)</f>
        <v>0</v>
      </c>
      <c r="K463" s="139" t="s">
        <v>198</v>
      </c>
      <c r="L463" s="32"/>
      <c r="M463" s="144" t="s">
        <v>1</v>
      </c>
      <c r="N463" s="145" t="s">
        <v>42</v>
      </c>
      <c r="P463" s="146">
        <f>O463*H463</f>
        <v>0</v>
      </c>
      <c r="Q463" s="146">
        <v>6.0000000000000001E-3</v>
      </c>
      <c r="R463" s="146">
        <f>Q463*H463</f>
        <v>0.25324200000000002</v>
      </c>
      <c r="S463" s="146">
        <v>0</v>
      </c>
      <c r="T463" s="147">
        <f>S463*H463</f>
        <v>0</v>
      </c>
      <c r="AR463" s="148" t="s">
        <v>289</v>
      </c>
      <c r="AT463" s="148" t="s">
        <v>187</v>
      </c>
      <c r="AU463" s="148" t="s">
        <v>84</v>
      </c>
      <c r="AY463" s="17" t="s">
        <v>185</v>
      </c>
      <c r="BE463" s="149">
        <f>IF(N463="základní",J463,0)</f>
        <v>0</v>
      </c>
      <c r="BF463" s="149">
        <f>IF(N463="snížená",J463,0)</f>
        <v>0</v>
      </c>
      <c r="BG463" s="149">
        <f>IF(N463="zákl. přenesená",J463,0)</f>
        <v>0</v>
      </c>
      <c r="BH463" s="149">
        <f>IF(N463="sníž. přenesená",J463,0)</f>
        <v>0</v>
      </c>
      <c r="BI463" s="149">
        <f>IF(N463="nulová",J463,0)</f>
        <v>0</v>
      </c>
      <c r="BJ463" s="17" t="s">
        <v>92</v>
      </c>
      <c r="BK463" s="149">
        <f>ROUND(I463*H463,2)</f>
        <v>0</v>
      </c>
      <c r="BL463" s="17" t="s">
        <v>289</v>
      </c>
      <c r="BM463" s="148" t="s">
        <v>4064</v>
      </c>
    </row>
    <row r="464" spans="2:65" s="13" customFormat="1">
      <c r="B464" s="168"/>
      <c r="D464" s="151" t="s">
        <v>193</v>
      </c>
      <c r="E464" s="169" t="s">
        <v>1</v>
      </c>
      <c r="F464" s="170" t="s">
        <v>3871</v>
      </c>
      <c r="H464" s="169" t="s">
        <v>1</v>
      </c>
      <c r="I464" s="171"/>
      <c r="L464" s="168"/>
      <c r="M464" s="172"/>
      <c r="T464" s="173"/>
      <c r="AT464" s="169" t="s">
        <v>193</v>
      </c>
      <c r="AU464" s="169" t="s">
        <v>84</v>
      </c>
      <c r="AV464" s="13" t="s">
        <v>84</v>
      </c>
      <c r="AW464" s="13" t="s">
        <v>32</v>
      </c>
      <c r="AX464" s="13" t="s">
        <v>76</v>
      </c>
      <c r="AY464" s="169" t="s">
        <v>185</v>
      </c>
    </row>
    <row r="465" spans="2:65" s="13" customFormat="1" ht="33.75">
      <c r="B465" s="168"/>
      <c r="D465" s="151" t="s">
        <v>193</v>
      </c>
      <c r="E465" s="169" t="s">
        <v>1</v>
      </c>
      <c r="F465" s="170" t="s">
        <v>4057</v>
      </c>
      <c r="H465" s="169" t="s">
        <v>1</v>
      </c>
      <c r="I465" s="171"/>
      <c r="L465" s="168"/>
      <c r="M465" s="172"/>
      <c r="T465" s="173"/>
      <c r="AT465" s="169" t="s">
        <v>193</v>
      </c>
      <c r="AU465" s="169" t="s">
        <v>84</v>
      </c>
      <c r="AV465" s="13" t="s">
        <v>84</v>
      </c>
      <c r="AW465" s="13" t="s">
        <v>32</v>
      </c>
      <c r="AX465" s="13" t="s">
        <v>76</v>
      </c>
      <c r="AY465" s="169" t="s">
        <v>185</v>
      </c>
    </row>
    <row r="466" spans="2:65" s="12" customFormat="1">
      <c r="B466" s="150"/>
      <c r="D466" s="151" t="s">
        <v>193</v>
      </c>
      <c r="E466" s="152" t="s">
        <v>1</v>
      </c>
      <c r="F466" s="153" t="s">
        <v>4058</v>
      </c>
      <c r="H466" s="154">
        <v>1.4370000000000001</v>
      </c>
      <c r="I466" s="155"/>
      <c r="L466" s="150"/>
      <c r="M466" s="156"/>
      <c r="T466" s="157"/>
      <c r="AT466" s="152" t="s">
        <v>193</v>
      </c>
      <c r="AU466" s="152" t="s">
        <v>84</v>
      </c>
      <c r="AV466" s="12" t="s">
        <v>92</v>
      </c>
      <c r="AW466" s="12" t="s">
        <v>32</v>
      </c>
      <c r="AX466" s="12" t="s">
        <v>76</v>
      </c>
      <c r="AY466" s="152" t="s">
        <v>185</v>
      </c>
    </row>
    <row r="467" spans="2:65" s="15" customFormat="1">
      <c r="B467" s="181"/>
      <c r="D467" s="151" t="s">
        <v>193</v>
      </c>
      <c r="E467" s="182" t="s">
        <v>1</v>
      </c>
      <c r="F467" s="183" t="s">
        <v>281</v>
      </c>
      <c r="H467" s="184">
        <v>1.4370000000000001</v>
      </c>
      <c r="I467" s="185"/>
      <c r="L467" s="181"/>
      <c r="M467" s="186"/>
      <c r="T467" s="187"/>
      <c r="AT467" s="182" t="s">
        <v>193</v>
      </c>
      <c r="AU467" s="182" t="s">
        <v>84</v>
      </c>
      <c r="AV467" s="15" t="s">
        <v>111</v>
      </c>
      <c r="AW467" s="15" t="s">
        <v>32</v>
      </c>
      <c r="AX467" s="15" t="s">
        <v>76</v>
      </c>
      <c r="AY467" s="182" t="s">
        <v>185</v>
      </c>
    </row>
    <row r="468" spans="2:65" s="12" customFormat="1">
      <c r="B468" s="150"/>
      <c r="D468" s="151" t="s">
        <v>193</v>
      </c>
      <c r="E468" s="152" t="s">
        <v>1</v>
      </c>
      <c r="F468" s="153" t="s">
        <v>4058</v>
      </c>
      <c r="H468" s="154">
        <v>1.4370000000000001</v>
      </c>
      <c r="I468" s="155"/>
      <c r="L468" s="150"/>
      <c r="M468" s="156"/>
      <c r="T468" s="157"/>
      <c r="AT468" s="152" t="s">
        <v>193</v>
      </c>
      <c r="AU468" s="152" t="s">
        <v>84</v>
      </c>
      <c r="AV468" s="12" t="s">
        <v>92</v>
      </c>
      <c r="AW468" s="12" t="s">
        <v>32</v>
      </c>
      <c r="AX468" s="12" t="s">
        <v>76</v>
      </c>
      <c r="AY468" s="152" t="s">
        <v>185</v>
      </c>
    </row>
    <row r="469" spans="2:65" s="12" customFormat="1">
      <c r="B469" s="150"/>
      <c r="D469" s="151" t="s">
        <v>193</v>
      </c>
      <c r="E469" s="152" t="s">
        <v>1</v>
      </c>
      <c r="F469" s="153" t="s">
        <v>3908</v>
      </c>
      <c r="H469" s="154">
        <v>5.931</v>
      </c>
      <c r="I469" s="155"/>
      <c r="L469" s="150"/>
      <c r="M469" s="156"/>
      <c r="T469" s="157"/>
      <c r="AT469" s="152" t="s">
        <v>193</v>
      </c>
      <c r="AU469" s="152" t="s">
        <v>84</v>
      </c>
      <c r="AV469" s="12" t="s">
        <v>92</v>
      </c>
      <c r="AW469" s="12" t="s">
        <v>32</v>
      </c>
      <c r="AX469" s="12" t="s">
        <v>76</v>
      </c>
      <c r="AY469" s="152" t="s">
        <v>185</v>
      </c>
    </row>
    <row r="470" spans="2:65" s="12" customFormat="1">
      <c r="B470" s="150"/>
      <c r="D470" s="151" t="s">
        <v>193</v>
      </c>
      <c r="E470" s="152" t="s">
        <v>1</v>
      </c>
      <c r="F470" s="153" t="s">
        <v>3909</v>
      </c>
      <c r="H470" s="154">
        <v>4.9829999999999997</v>
      </c>
      <c r="I470" s="155"/>
      <c r="L470" s="150"/>
      <c r="M470" s="156"/>
      <c r="T470" s="157"/>
      <c r="AT470" s="152" t="s">
        <v>193</v>
      </c>
      <c r="AU470" s="152" t="s">
        <v>84</v>
      </c>
      <c r="AV470" s="12" t="s">
        <v>92</v>
      </c>
      <c r="AW470" s="12" t="s">
        <v>32</v>
      </c>
      <c r="AX470" s="12" t="s">
        <v>76</v>
      </c>
      <c r="AY470" s="152" t="s">
        <v>185</v>
      </c>
    </row>
    <row r="471" spans="2:65" s="12" customFormat="1">
      <c r="B471" s="150"/>
      <c r="D471" s="151" t="s">
        <v>193</v>
      </c>
      <c r="E471" s="152" t="s">
        <v>1</v>
      </c>
      <c r="F471" s="153" t="s">
        <v>3911</v>
      </c>
      <c r="H471" s="154">
        <v>3.66</v>
      </c>
      <c r="I471" s="155"/>
      <c r="L471" s="150"/>
      <c r="M471" s="156"/>
      <c r="T471" s="157"/>
      <c r="AT471" s="152" t="s">
        <v>193</v>
      </c>
      <c r="AU471" s="152" t="s">
        <v>84</v>
      </c>
      <c r="AV471" s="12" t="s">
        <v>92</v>
      </c>
      <c r="AW471" s="12" t="s">
        <v>32</v>
      </c>
      <c r="AX471" s="12" t="s">
        <v>76</v>
      </c>
      <c r="AY471" s="152" t="s">
        <v>185</v>
      </c>
    </row>
    <row r="472" spans="2:65" s="12" customFormat="1">
      <c r="B472" s="150"/>
      <c r="D472" s="151" t="s">
        <v>193</v>
      </c>
      <c r="E472" s="152" t="s">
        <v>1</v>
      </c>
      <c r="F472" s="153" t="s">
        <v>3912</v>
      </c>
      <c r="H472" s="154">
        <v>5.0279999999999996</v>
      </c>
      <c r="I472" s="155"/>
      <c r="L472" s="150"/>
      <c r="M472" s="156"/>
      <c r="T472" s="157"/>
      <c r="AT472" s="152" t="s">
        <v>193</v>
      </c>
      <c r="AU472" s="152" t="s">
        <v>84</v>
      </c>
      <c r="AV472" s="12" t="s">
        <v>92</v>
      </c>
      <c r="AW472" s="12" t="s">
        <v>32</v>
      </c>
      <c r="AX472" s="12" t="s">
        <v>76</v>
      </c>
      <c r="AY472" s="152" t="s">
        <v>185</v>
      </c>
    </row>
    <row r="473" spans="2:65" s="12" customFormat="1">
      <c r="B473" s="150"/>
      <c r="D473" s="151" t="s">
        <v>193</v>
      </c>
      <c r="E473" s="152" t="s">
        <v>1</v>
      </c>
      <c r="F473" s="153" t="s">
        <v>3914</v>
      </c>
      <c r="H473" s="154">
        <v>9.6959999999999997</v>
      </c>
      <c r="I473" s="155"/>
      <c r="L473" s="150"/>
      <c r="M473" s="156"/>
      <c r="T473" s="157"/>
      <c r="AT473" s="152" t="s">
        <v>193</v>
      </c>
      <c r="AU473" s="152" t="s">
        <v>84</v>
      </c>
      <c r="AV473" s="12" t="s">
        <v>92</v>
      </c>
      <c r="AW473" s="12" t="s">
        <v>32</v>
      </c>
      <c r="AX473" s="12" t="s">
        <v>76</v>
      </c>
      <c r="AY473" s="152" t="s">
        <v>185</v>
      </c>
    </row>
    <row r="474" spans="2:65" s="12" customFormat="1">
      <c r="B474" s="150"/>
      <c r="D474" s="151" t="s">
        <v>193</v>
      </c>
      <c r="E474" s="152" t="s">
        <v>1</v>
      </c>
      <c r="F474" s="153" t="s">
        <v>3910</v>
      </c>
      <c r="H474" s="154">
        <v>1.47</v>
      </c>
      <c r="I474" s="155"/>
      <c r="L474" s="150"/>
      <c r="M474" s="156"/>
      <c r="T474" s="157"/>
      <c r="AT474" s="152" t="s">
        <v>193</v>
      </c>
      <c r="AU474" s="152" t="s">
        <v>84</v>
      </c>
      <c r="AV474" s="12" t="s">
        <v>92</v>
      </c>
      <c r="AW474" s="12" t="s">
        <v>32</v>
      </c>
      <c r="AX474" s="12" t="s">
        <v>76</v>
      </c>
      <c r="AY474" s="152" t="s">
        <v>185</v>
      </c>
    </row>
    <row r="475" spans="2:65" s="12" customFormat="1">
      <c r="B475" s="150"/>
      <c r="D475" s="151" t="s">
        <v>193</v>
      </c>
      <c r="E475" s="152" t="s">
        <v>1</v>
      </c>
      <c r="F475" s="153" t="s">
        <v>3913</v>
      </c>
      <c r="H475" s="154">
        <v>3.0840000000000001</v>
      </c>
      <c r="I475" s="155"/>
      <c r="L475" s="150"/>
      <c r="M475" s="156"/>
      <c r="T475" s="157"/>
      <c r="AT475" s="152" t="s">
        <v>193</v>
      </c>
      <c r="AU475" s="152" t="s">
        <v>84</v>
      </c>
      <c r="AV475" s="12" t="s">
        <v>92</v>
      </c>
      <c r="AW475" s="12" t="s">
        <v>32</v>
      </c>
      <c r="AX475" s="12" t="s">
        <v>76</v>
      </c>
      <c r="AY475" s="152" t="s">
        <v>185</v>
      </c>
    </row>
    <row r="476" spans="2:65" s="12" customFormat="1" ht="22.5">
      <c r="B476" s="150"/>
      <c r="D476" s="151" t="s">
        <v>193</v>
      </c>
      <c r="E476" s="152" t="s">
        <v>1</v>
      </c>
      <c r="F476" s="153" t="s">
        <v>3915</v>
      </c>
      <c r="H476" s="154">
        <v>5.4809999999999999</v>
      </c>
      <c r="I476" s="155"/>
      <c r="L476" s="150"/>
      <c r="M476" s="156"/>
      <c r="T476" s="157"/>
      <c r="AT476" s="152" t="s">
        <v>193</v>
      </c>
      <c r="AU476" s="152" t="s">
        <v>84</v>
      </c>
      <c r="AV476" s="12" t="s">
        <v>92</v>
      </c>
      <c r="AW476" s="12" t="s">
        <v>32</v>
      </c>
      <c r="AX476" s="12" t="s">
        <v>76</v>
      </c>
      <c r="AY476" s="152" t="s">
        <v>185</v>
      </c>
    </row>
    <row r="477" spans="2:65" s="14" customFormat="1">
      <c r="B477" s="174"/>
      <c r="D477" s="151" t="s">
        <v>193</v>
      </c>
      <c r="E477" s="175" t="s">
        <v>1</v>
      </c>
      <c r="F477" s="176" t="s">
        <v>265</v>
      </c>
      <c r="H477" s="177">
        <v>42.207000000000001</v>
      </c>
      <c r="I477" s="178"/>
      <c r="L477" s="174"/>
      <c r="M477" s="179"/>
      <c r="T477" s="180"/>
      <c r="AT477" s="175" t="s">
        <v>193</v>
      </c>
      <c r="AU477" s="175" t="s">
        <v>84</v>
      </c>
      <c r="AV477" s="14" t="s">
        <v>191</v>
      </c>
      <c r="AW477" s="14" t="s">
        <v>32</v>
      </c>
      <c r="AX477" s="14" t="s">
        <v>84</v>
      </c>
      <c r="AY477" s="175" t="s">
        <v>185</v>
      </c>
    </row>
    <row r="478" spans="2:65" s="13" customFormat="1">
      <c r="B478" s="168"/>
      <c r="D478" s="151" t="s">
        <v>193</v>
      </c>
      <c r="E478" s="169" t="s">
        <v>1</v>
      </c>
      <c r="F478" s="170" t="s">
        <v>3906</v>
      </c>
      <c r="H478" s="169" t="s">
        <v>1</v>
      </c>
      <c r="I478" s="171"/>
      <c r="L478" s="168"/>
      <c r="M478" s="172"/>
      <c r="T478" s="173"/>
      <c r="AT478" s="169" t="s">
        <v>193</v>
      </c>
      <c r="AU478" s="169" t="s">
        <v>84</v>
      </c>
      <c r="AV478" s="13" t="s">
        <v>84</v>
      </c>
      <c r="AW478" s="13" t="s">
        <v>32</v>
      </c>
      <c r="AX478" s="13" t="s">
        <v>76</v>
      </c>
      <c r="AY478" s="169" t="s">
        <v>185</v>
      </c>
    </row>
    <row r="479" spans="2:65" s="1" customFormat="1" ht="33" customHeight="1">
      <c r="B479" s="136"/>
      <c r="C479" s="137" t="s">
        <v>486</v>
      </c>
      <c r="D479" s="137" t="s">
        <v>187</v>
      </c>
      <c r="E479" s="138" t="s">
        <v>1713</v>
      </c>
      <c r="F479" s="139" t="s">
        <v>1714</v>
      </c>
      <c r="G479" s="140" t="s">
        <v>1715</v>
      </c>
      <c r="H479" s="188"/>
      <c r="I479" s="142"/>
      <c r="J479" s="143">
        <f>ROUND(I479*H479,2)</f>
        <v>0</v>
      </c>
      <c r="K479" s="139" t="s">
        <v>198</v>
      </c>
      <c r="L479" s="32"/>
      <c r="M479" s="144" t="s">
        <v>1</v>
      </c>
      <c r="N479" s="145" t="s">
        <v>42</v>
      </c>
      <c r="P479" s="146">
        <f>O479*H479</f>
        <v>0</v>
      </c>
      <c r="Q479" s="146">
        <v>0</v>
      </c>
      <c r="R479" s="146">
        <f>Q479*H479</f>
        <v>0</v>
      </c>
      <c r="S479" s="146">
        <v>0</v>
      </c>
      <c r="T479" s="147">
        <f>S479*H479</f>
        <v>0</v>
      </c>
      <c r="AR479" s="148" t="s">
        <v>289</v>
      </c>
      <c r="AT479" s="148" t="s">
        <v>187</v>
      </c>
      <c r="AU479" s="148" t="s">
        <v>84</v>
      </c>
      <c r="AY479" s="17" t="s">
        <v>185</v>
      </c>
      <c r="BE479" s="149">
        <f>IF(N479="základní",J479,0)</f>
        <v>0</v>
      </c>
      <c r="BF479" s="149">
        <f>IF(N479="snížená",J479,0)</f>
        <v>0</v>
      </c>
      <c r="BG479" s="149">
        <f>IF(N479="zákl. přenesená",J479,0)</f>
        <v>0</v>
      </c>
      <c r="BH479" s="149">
        <f>IF(N479="sníž. přenesená",J479,0)</f>
        <v>0</v>
      </c>
      <c r="BI479" s="149">
        <f>IF(N479="nulová",J479,0)</f>
        <v>0</v>
      </c>
      <c r="BJ479" s="17" t="s">
        <v>92</v>
      </c>
      <c r="BK479" s="149">
        <f>ROUND(I479*H479,2)</f>
        <v>0</v>
      </c>
      <c r="BL479" s="17" t="s">
        <v>289</v>
      </c>
      <c r="BM479" s="148" t="s">
        <v>4065</v>
      </c>
    </row>
    <row r="480" spans="2:65" s="11" customFormat="1" ht="25.9" customHeight="1">
      <c r="B480" s="124"/>
      <c r="D480" s="125" t="s">
        <v>75</v>
      </c>
      <c r="E480" s="126" t="s">
        <v>3493</v>
      </c>
      <c r="F480" s="126" t="s">
        <v>3494</v>
      </c>
      <c r="I480" s="127"/>
      <c r="J480" s="128">
        <f>BK480</f>
        <v>0</v>
      </c>
      <c r="L480" s="124"/>
      <c r="M480" s="129"/>
      <c r="P480" s="130">
        <f>SUM(P481:P490)</f>
        <v>0</v>
      </c>
      <c r="R480" s="130">
        <f>SUM(R481:R490)</f>
        <v>0.19041643999999996</v>
      </c>
      <c r="T480" s="131">
        <f>SUM(T481:T490)</f>
        <v>0</v>
      </c>
      <c r="AR480" s="125" t="s">
        <v>92</v>
      </c>
      <c r="AT480" s="132" t="s">
        <v>75</v>
      </c>
      <c r="AU480" s="132" t="s">
        <v>76</v>
      </c>
      <c r="AY480" s="125" t="s">
        <v>185</v>
      </c>
      <c r="BK480" s="133">
        <f>SUM(BK481:BK490)</f>
        <v>0</v>
      </c>
    </row>
    <row r="481" spans="2:65" s="1" customFormat="1" ht="37.9" customHeight="1">
      <c r="B481" s="136"/>
      <c r="C481" s="137" t="s">
        <v>495</v>
      </c>
      <c r="D481" s="137" t="s">
        <v>187</v>
      </c>
      <c r="E481" s="138" t="s">
        <v>4066</v>
      </c>
      <c r="F481" s="139" t="s">
        <v>4067</v>
      </c>
      <c r="G481" s="140" t="s">
        <v>190</v>
      </c>
      <c r="H481" s="141">
        <v>148.184</v>
      </c>
      <c r="I481" s="142"/>
      <c r="J481" s="143">
        <f>ROUND(I481*H481,2)</f>
        <v>0</v>
      </c>
      <c r="K481" s="139" t="s">
        <v>198</v>
      </c>
      <c r="L481" s="32"/>
      <c r="M481" s="144" t="s">
        <v>1</v>
      </c>
      <c r="N481" s="145" t="s">
        <v>42</v>
      </c>
      <c r="P481" s="146">
        <f>O481*H481</f>
        <v>0</v>
      </c>
      <c r="Q481" s="146">
        <v>1.05E-4</v>
      </c>
      <c r="R481" s="146">
        <f>Q481*H481</f>
        <v>1.555932E-2</v>
      </c>
      <c r="S481" s="146">
        <v>0</v>
      </c>
      <c r="T481" s="147">
        <f>S481*H481</f>
        <v>0</v>
      </c>
      <c r="AR481" s="148" t="s">
        <v>289</v>
      </c>
      <c r="AT481" s="148" t="s">
        <v>187</v>
      </c>
      <c r="AU481" s="148" t="s">
        <v>84</v>
      </c>
      <c r="AY481" s="17" t="s">
        <v>185</v>
      </c>
      <c r="BE481" s="149">
        <f>IF(N481="základní",J481,0)</f>
        <v>0</v>
      </c>
      <c r="BF481" s="149">
        <f>IF(N481="snížená",J481,0)</f>
        <v>0</v>
      </c>
      <c r="BG481" s="149">
        <f>IF(N481="zákl. přenesená",J481,0)</f>
        <v>0</v>
      </c>
      <c r="BH481" s="149">
        <f>IF(N481="sníž. přenesená",J481,0)</f>
        <v>0</v>
      </c>
      <c r="BI481" s="149">
        <f>IF(N481="nulová",J481,0)</f>
        <v>0</v>
      </c>
      <c r="BJ481" s="17" t="s">
        <v>92</v>
      </c>
      <c r="BK481" s="149">
        <f>ROUND(I481*H481,2)</f>
        <v>0</v>
      </c>
      <c r="BL481" s="17" t="s">
        <v>289</v>
      </c>
      <c r="BM481" s="148" t="s">
        <v>4068</v>
      </c>
    </row>
    <row r="482" spans="2:65" s="13" customFormat="1">
      <c r="B482" s="168"/>
      <c r="D482" s="151" t="s">
        <v>193</v>
      </c>
      <c r="E482" s="169" t="s">
        <v>1</v>
      </c>
      <c r="F482" s="170" t="s">
        <v>3871</v>
      </c>
      <c r="H482" s="169" t="s">
        <v>1</v>
      </c>
      <c r="I482" s="171"/>
      <c r="L482" s="168"/>
      <c r="M482" s="172"/>
      <c r="T482" s="173"/>
      <c r="AT482" s="169" t="s">
        <v>193</v>
      </c>
      <c r="AU482" s="169" t="s">
        <v>84</v>
      </c>
      <c r="AV482" s="13" t="s">
        <v>84</v>
      </c>
      <c r="AW482" s="13" t="s">
        <v>32</v>
      </c>
      <c r="AX482" s="13" t="s">
        <v>76</v>
      </c>
      <c r="AY482" s="169" t="s">
        <v>185</v>
      </c>
    </row>
    <row r="483" spans="2:65" s="13" customFormat="1" ht="22.5">
      <c r="B483" s="168"/>
      <c r="D483" s="151" t="s">
        <v>193</v>
      </c>
      <c r="E483" s="169" t="s">
        <v>1</v>
      </c>
      <c r="F483" s="170" t="s">
        <v>4069</v>
      </c>
      <c r="H483" s="169" t="s">
        <v>1</v>
      </c>
      <c r="I483" s="171"/>
      <c r="L483" s="168"/>
      <c r="M483" s="172"/>
      <c r="T483" s="173"/>
      <c r="AT483" s="169" t="s">
        <v>193</v>
      </c>
      <c r="AU483" s="169" t="s">
        <v>84</v>
      </c>
      <c r="AV483" s="13" t="s">
        <v>84</v>
      </c>
      <c r="AW483" s="13" t="s">
        <v>32</v>
      </c>
      <c r="AX483" s="13" t="s">
        <v>76</v>
      </c>
      <c r="AY483" s="169" t="s">
        <v>185</v>
      </c>
    </row>
    <row r="484" spans="2:65" s="12" customFormat="1" ht="33.75">
      <c r="B484" s="150"/>
      <c r="D484" s="151" t="s">
        <v>193</v>
      </c>
      <c r="E484" s="152" t="s">
        <v>1</v>
      </c>
      <c r="F484" s="153" t="s">
        <v>3938</v>
      </c>
      <c r="H484" s="154">
        <v>34.869999999999997</v>
      </c>
      <c r="I484" s="155"/>
      <c r="L484" s="150"/>
      <c r="M484" s="156"/>
      <c r="T484" s="157"/>
      <c r="AT484" s="152" t="s">
        <v>193</v>
      </c>
      <c r="AU484" s="152" t="s">
        <v>84</v>
      </c>
      <c r="AV484" s="12" t="s">
        <v>92</v>
      </c>
      <c r="AW484" s="12" t="s">
        <v>32</v>
      </c>
      <c r="AX484" s="12" t="s">
        <v>76</v>
      </c>
      <c r="AY484" s="152" t="s">
        <v>185</v>
      </c>
    </row>
    <row r="485" spans="2:65" s="12" customFormat="1" ht="22.5">
      <c r="B485" s="150"/>
      <c r="D485" s="151" t="s">
        <v>193</v>
      </c>
      <c r="E485" s="152" t="s">
        <v>1</v>
      </c>
      <c r="F485" s="153" t="s">
        <v>3939</v>
      </c>
      <c r="H485" s="154">
        <v>27.651</v>
      </c>
      <c r="I485" s="155"/>
      <c r="L485" s="150"/>
      <c r="M485" s="156"/>
      <c r="T485" s="157"/>
      <c r="AT485" s="152" t="s">
        <v>193</v>
      </c>
      <c r="AU485" s="152" t="s">
        <v>84</v>
      </c>
      <c r="AV485" s="12" t="s">
        <v>92</v>
      </c>
      <c r="AW485" s="12" t="s">
        <v>32</v>
      </c>
      <c r="AX485" s="12" t="s">
        <v>76</v>
      </c>
      <c r="AY485" s="152" t="s">
        <v>185</v>
      </c>
    </row>
    <row r="486" spans="2:65" s="12" customFormat="1" ht="33.75">
      <c r="B486" s="150"/>
      <c r="D486" s="151" t="s">
        <v>193</v>
      </c>
      <c r="E486" s="152" t="s">
        <v>1</v>
      </c>
      <c r="F486" s="153" t="s">
        <v>3940</v>
      </c>
      <c r="H486" s="154">
        <v>54.438000000000002</v>
      </c>
      <c r="I486" s="155"/>
      <c r="L486" s="150"/>
      <c r="M486" s="156"/>
      <c r="T486" s="157"/>
      <c r="AT486" s="152" t="s">
        <v>193</v>
      </c>
      <c r="AU486" s="152" t="s">
        <v>84</v>
      </c>
      <c r="AV486" s="12" t="s">
        <v>92</v>
      </c>
      <c r="AW486" s="12" t="s">
        <v>32</v>
      </c>
      <c r="AX486" s="12" t="s">
        <v>76</v>
      </c>
      <c r="AY486" s="152" t="s">
        <v>185</v>
      </c>
    </row>
    <row r="487" spans="2:65" s="12" customFormat="1">
      <c r="B487" s="150"/>
      <c r="D487" s="151" t="s">
        <v>193</v>
      </c>
      <c r="E487" s="152" t="s">
        <v>1</v>
      </c>
      <c r="F487" s="153" t="s">
        <v>3941</v>
      </c>
      <c r="H487" s="154">
        <v>31.225000000000001</v>
      </c>
      <c r="I487" s="155"/>
      <c r="L487" s="150"/>
      <c r="M487" s="156"/>
      <c r="T487" s="157"/>
      <c r="AT487" s="152" t="s">
        <v>193</v>
      </c>
      <c r="AU487" s="152" t="s">
        <v>84</v>
      </c>
      <c r="AV487" s="12" t="s">
        <v>92</v>
      </c>
      <c r="AW487" s="12" t="s">
        <v>32</v>
      </c>
      <c r="AX487" s="12" t="s">
        <v>76</v>
      </c>
      <c r="AY487" s="152" t="s">
        <v>185</v>
      </c>
    </row>
    <row r="488" spans="2:65" s="14" customFormat="1">
      <c r="B488" s="174"/>
      <c r="D488" s="151" t="s">
        <v>193</v>
      </c>
      <c r="E488" s="175" t="s">
        <v>1</v>
      </c>
      <c r="F488" s="176" t="s">
        <v>265</v>
      </c>
      <c r="H488" s="177">
        <v>148.184</v>
      </c>
      <c r="I488" s="178"/>
      <c r="L488" s="174"/>
      <c r="M488" s="179"/>
      <c r="T488" s="180"/>
      <c r="AT488" s="175" t="s">
        <v>193</v>
      </c>
      <c r="AU488" s="175" t="s">
        <v>84</v>
      </c>
      <c r="AV488" s="14" t="s">
        <v>191</v>
      </c>
      <c r="AW488" s="14" t="s">
        <v>32</v>
      </c>
      <c r="AX488" s="14" t="s">
        <v>84</v>
      </c>
      <c r="AY488" s="175" t="s">
        <v>185</v>
      </c>
    </row>
    <row r="489" spans="2:65" s="1" customFormat="1" ht="24.2" customHeight="1">
      <c r="B489" s="136"/>
      <c r="C489" s="137" t="s">
        <v>499</v>
      </c>
      <c r="D489" s="137" t="s">
        <v>187</v>
      </c>
      <c r="E489" s="138" t="s">
        <v>4070</v>
      </c>
      <c r="F489" s="139" t="s">
        <v>4071</v>
      </c>
      <c r="G489" s="140" t="s">
        <v>190</v>
      </c>
      <c r="H489" s="141">
        <v>148.184</v>
      </c>
      <c r="I489" s="142"/>
      <c r="J489" s="143">
        <f>ROUND(I489*H489,2)</f>
        <v>0</v>
      </c>
      <c r="K489" s="139" t="s">
        <v>198</v>
      </c>
      <c r="L489" s="32"/>
      <c r="M489" s="144" t="s">
        <v>1</v>
      </c>
      <c r="N489" s="145" t="s">
        <v>42</v>
      </c>
      <c r="P489" s="146">
        <f>O489*H489</f>
        <v>0</v>
      </c>
      <c r="Q489" s="146">
        <v>9.7999999999999997E-4</v>
      </c>
      <c r="R489" s="146">
        <f>Q489*H489</f>
        <v>0.14522031999999999</v>
      </c>
      <c r="S489" s="146">
        <v>0</v>
      </c>
      <c r="T489" s="147">
        <f>S489*H489</f>
        <v>0</v>
      </c>
      <c r="AR489" s="148" t="s">
        <v>289</v>
      </c>
      <c r="AT489" s="148" t="s">
        <v>187</v>
      </c>
      <c r="AU489" s="148" t="s">
        <v>84</v>
      </c>
      <c r="AY489" s="17" t="s">
        <v>185</v>
      </c>
      <c r="BE489" s="149">
        <f>IF(N489="základní",J489,0)</f>
        <v>0</v>
      </c>
      <c r="BF489" s="149">
        <f>IF(N489="snížená",J489,0)</f>
        <v>0</v>
      </c>
      <c r="BG489" s="149">
        <f>IF(N489="zákl. přenesená",J489,0)</f>
        <v>0</v>
      </c>
      <c r="BH489" s="149">
        <f>IF(N489="sníž. přenesená",J489,0)</f>
        <v>0</v>
      </c>
      <c r="BI489" s="149">
        <f>IF(N489="nulová",J489,0)</f>
        <v>0</v>
      </c>
      <c r="BJ489" s="17" t="s">
        <v>92</v>
      </c>
      <c r="BK489" s="149">
        <f>ROUND(I489*H489,2)</f>
        <v>0</v>
      </c>
      <c r="BL489" s="17" t="s">
        <v>289</v>
      </c>
      <c r="BM489" s="148" t="s">
        <v>4072</v>
      </c>
    </row>
    <row r="490" spans="2:65" s="1" customFormat="1" ht="44.25" customHeight="1">
      <c r="B490" s="136"/>
      <c r="C490" s="137" t="s">
        <v>503</v>
      </c>
      <c r="D490" s="137" t="s">
        <v>187</v>
      </c>
      <c r="E490" s="138" t="s">
        <v>4073</v>
      </c>
      <c r="F490" s="139" t="s">
        <v>4074</v>
      </c>
      <c r="G490" s="140" t="s">
        <v>190</v>
      </c>
      <c r="H490" s="141">
        <v>148.184</v>
      </c>
      <c r="I490" s="142"/>
      <c r="J490" s="143">
        <f>ROUND(I490*H490,2)</f>
        <v>0</v>
      </c>
      <c r="K490" s="139" t="s">
        <v>198</v>
      </c>
      <c r="L490" s="32"/>
      <c r="M490" s="144" t="s">
        <v>1</v>
      </c>
      <c r="N490" s="145" t="s">
        <v>42</v>
      </c>
      <c r="P490" s="146">
        <f>O490*H490</f>
        <v>0</v>
      </c>
      <c r="Q490" s="146">
        <v>2.0000000000000001E-4</v>
      </c>
      <c r="R490" s="146">
        <f>Q490*H490</f>
        <v>2.9636800000000001E-2</v>
      </c>
      <c r="S490" s="146">
        <v>0</v>
      </c>
      <c r="T490" s="147">
        <f>S490*H490</f>
        <v>0</v>
      </c>
      <c r="AR490" s="148" t="s">
        <v>289</v>
      </c>
      <c r="AT490" s="148" t="s">
        <v>187</v>
      </c>
      <c r="AU490" s="148" t="s">
        <v>84</v>
      </c>
      <c r="AY490" s="17" t="s">
        <v>185</v>
      </c>
      <c r="BE490" s="149">
        <f>IF(N490="základní",J490,0)</f>
        <v>0</v>
      </c>
      <c r="BF490" s="149">
        <f>IF(N490="snížená",J490,0)</f>
        <v>0</v>
      </c>
      <c r="BG490" s="149">
        <f>IF(N490="zákl. přenesená",J490,0)</f>
        <v>0</v>
      </c>
      <c r="BH490" s="149">
        <f>IF(N490="sníž. přenesená",J490,0)</f>
        <v>0</v>
      </c>
      <c r="BI490" s="149">
        <f>IF(N490="nulová",J490,0)</f>
        <v>0</v>
      </c>
      <c r="BJ490" s="17" t="s">
        <v>92</v>
      </c>
      <c r="BK490" s="149">
        <f>ROUND(I490*H490,2)</f>
        <v>0</v>
      </c>
      <c r="BL490" s="17" t="s">
        <v>289</v>
      </c>
      <c r="BM490" s="148" t="s">
        <v>4075</v>
      </c>
    </row>
    <row r="491" spans="2:65" s="11" customFormat="1" ht="25.9" customHeight="1">
      <c r="B491" s="124"/>
      <c r="D491" s="125" t="s">
        <v>75</v>
      </c>
      <c r="E491" s="126" t="s">
        <v>3556</v>
      </c>
      <c r="F491" s="126" t="s">
        <v>3557</v>
      </c>
      <c r="I491" s="127"/>
      <c r="J491" s="128">
        <f>BK491</f>
        <v>0</v>
      </c>
      <c r="L491" s="124"/>
      <c r="M491" s="129"/>
      <c r="P491" s="130">
        <f>SUM(P492:P506)</f>
        <v>0</v>
      </c>
      <c r="R491" s="130">
        <f>SUM(R492:R506)</f>
        <v>2.0622000000000001E-2</v>
      </c>
      <c r="T491" s="131">
        <f>SUM(T492:T506)</f>
        <v>0</v>
      </c>
      <c r="AR491" s="125" t="s">
        <v>92</v>
      </c>
      <c r="AT491" s="132" t="s">
        <v>75</v>
      </c>
      <c r="AU491" s="132" t="s">
        <v>76</v>
      </c>
      <c r="AY491" s="125" t="s">
        <v>185</v>
      </c>
      <c r="BK491" s="133">
        <f>SUM(BK492:BK506)</f>
        <v>0</v>
      </c>
    </row>
    <row r="492" spans="2:65" s="1" customFormat="1" ht="24.2" customHeight="1">
      <c r="B492" s="136"/>
      <c r="C492" s="137" t="s">
        <v>508</v>
      </c>
      <c r="D492" s="137" t="s">
        <v>187</v>
      </c>
      <c r="E492" s="138" t="s">
        <v>3845</v>
      </c>
      <c r="F492" s="139" t="s">
        <v>3846</v>
      </c>
      <c r="G492" s="140" t="s">
        <v>190</v>
      </c>
      <c r="H492" s="141">
        <v>73.650000000000006</v>
      </c>
      <c r="I492" s="142"/>
      <c r="J492" s="143">
        <f>ROUND(I492*H492,2)</f>
        <v>0</v>
      </c>
      <c r="K492" s="139" t="s">
        <v>198</v>
      </c>
      <c r="L492" s="32"/>
      <c r="M492" s="144" t="s">
        <v>1</v>
      </c>
      <c r="N492" s="145" t="s">
        <v>42</v>
      </c>
      <c r="P492" s="146">
        <f>O492*H492</f>
        <v>0</v>
      </c>
      <c r="Q492" s="146">
        <v>2.7999999999999998E-4</v>
      </c>
      <c r="R492" s="146">
        <f>Q492*H492</f>
        <v>2.0622000000000001E-2</v>
      </c>
      <c r="S492" s="146">
        <v>0</v>
      </c>
      <c r="T492" s="147">
        <f>S492*H492</f>
        <v>0</v>
      </c>
      <c r="AR492" s="148" t="s">
        <v>289</v>
      </c>
      <c r="AT492" s="148" t="s">
        <v>187</v>
      </c>
      <c r="AU492" s="148" t="s">
        <v>84</v>
      </c>
      <c r="AY492" s="17" t="s">
        <v>185</v>
      </c>
      <c r="BE492" s="149">
        <f>IF(N492="základní",J492,0)</f>
        <v>0</v>
      </c>
      <c r="BF492" s="149">
        <f>IF(N492="snížená",J492,0)</f>
        <v>0</v>
      </c>
      <c r="BG492" s="149">
        <f>IF(N492="zákl. přenesená",J492,0)</f>
        <v>0</v>
      </c>
      <c r="BH492" s="149">
        <f>IF(N492="sníž. přenesená",J492,0)</f>
        <v>0</v>
      </c>
      <c r="BI492" s="149">
        <f>IF(N492="nulová",J492,0)</f>
        <v>0</v>
      </c>
      <c r="BJ492" s="17" t="s">
        <v>92</v>
      </c>
      <c r="BK492" s="149">
        <f>ROUND(I492*H492,2)</f>
        <v>0</v>
      </c>
      <c r="BL492" s="17" t="s">
        <v>289</v>
      </c>
      <c r="BM492" s="148" t="s">
        <v>4076</v>
      </c>
    </row>
    <row r="493" spans="2:65" s="13" customFormat="1">
      <c r="B493" s="168"/>
      <c r="D493" s="151" t="s">
        <v>193</v>
      </c>
      <c r="E493" s="169" t="s">
        <v>1</v>
      </c>
      <c r="F493" s="170" t="s">
        <v>3871</v>
      </c>
      <c r="H493" s="169" t="s">
        <v>1</v>
      </c>
      <c r="I493" s="171"/>
      <c r="L493" s="168"/>
      <c r="M493" s="172"/>
      <c r="T493" s="173"/>
      <c r="AT493" s="169" t="s">
        <v>193</v>
      </c>
      <c r="AU493" s="169" t="s">
        <v>84</v>
      </c>
      <c r="AV493" s="13" t="s">
        <v>84</v>
      </c>
      <c r="AW493" s="13" t="s">
        <v>32</v>
      </c>
      <c r="AX493" s="13" t="s">
        <v>76</v>
      </c>
      <c r="AY493" s="169" t="s">
        <v>185</v>
      </c>
    </row>
    <row r="494" spans="2:65" s="12" customFormat="1">
      <c r="B494" s="150"/>
      <c r="D494" s="151" t="s">
        <v>193</v>
      </c>
      <c r="E494" s="152" t="s">
        <v>1</v>
      </c>
      <c r="F494" s="153" t="s">
        <v>3890</v>
      </c>
      <c r="H494" s="154">
        <v>6.3120000000000003</v>
      </c>
      <c r="I494" s="155"/>
      <c r="L494" s="150"/>
      <c r="M494" s="156"/>
      <c r="T494" s="157"/>
      <c r="AT494" s="152" t="s">
        <v>193</v>
      </c>
      <c r="AU494" s="152" t="s">
        <v>84</v>
      </c>
      <c r="AV494" s="12" t="s">
        <v>92</v>
      </c>
      <c r="AW494" s="12" t="s">
        <v>32</v>
      </c>
      <c r="AX494" s="12" t="s">
        <v>76</v>
      </c>
      <c r="AY494" s="152" t="s">
        <v>185</v>
      </c>
    </row>
    <row r="495" spans="2:65" s="15" customFormat="1">
      <c r="B495" s="181"/>
      <c r="D495" s="151" t="s">
        <v>193</v>
      </c>
      <c r="E495" s="182" t="s">
        <v>1</v>
      </c>
      <c r="F495" s="183" t="s">
        <v>281</v>
      </c>
      <c r="H495" s="184">
        <v>6.3120000000000003</v>
      </c>
      <c r="I495" s="185"/>
      <c r="L495" s="181"/>
      <c r="M495" s="186"/>
      <c r="T495" s="187"/>
      <c r="AT495" s="182" t="s">
        <v>193</v>
      </c>
      <c r="AU495" s="182" t="s">
        <v>84</v>
      </c>
      <c r="AV495" s="15" t="s">
        <v>111</v>
      </c>
      <c r="AW495" s="15" t="s">
        <v>32</v>
      </c>
      <c r="AX495" s="15" t="s">
        <v>76</v>
      </c>
      <c r="AY495" s="182" t="s">
        <v>185</v>
      </c>
    </row>
    <row r="496" spans="2:65" s="13" customFormat="1" ht="22.5">
      <c r="B496" s="168"/>
      <c r="D496" s="151" t="s">
        <v>193</v>
      </c>
      <c r="E496" s="169" t="s">
        <v>1</v>
      </c>
      <c r="F496" s="170" t="s">
        <v>4077</v>
      </c>
      <c r="H496" s="169" t="s">
        <v>1</v>
      </c>
      <c r="I496" s="171"/>
      <c r="L496" s="168"/>
      <c r="M496" s="172"/>
      <c r="T496" s="173"/>
      <c r="AT496" s="169" t="s">
        <v>193</v>
      </c>
      <c r="AU496" s="169" t="s">
        <v>84</v>
      </c>
      <c r="AV496" s="13" t="s">
        <v>84</v>
      </c>
      <c r="AW496" s="13" t="s">
        <v>32</v>
      </c>
      <c r="AX496" s="13" t="s">
        <v>76</v>
      </c>
      <c r="AY496" s="169" t="s">
        <v>185</v>
      </c>
    </row>
    <row r="497" spans="2:65" s="12" customFormat="1">
      <c r="B497" s="150"/>
      <c r="D497" s="151" t="s">
        <v>193</v>
      </c>
      <c r="E497" s="152" t="s">
        <v>1</v>
      </c>
      <c r="F497" s="153" t="s">
        <v>3892</v>
      </c>
      <c r="H497" s="154">
        <v>17.802</v>
      </c>
      <c r="I497" s="155"/>
      <c r="L497" s="150"/>
      <c r="M497" s="156"/>
      <c r="T497" s="157"/>
      <c r="AT497" s="152" t="s">
        <v>193</v>
      </c>
      <c r="AU497" s="152" t="s">
        <v>84</v>
      </c>
      <c r="AV497" s="12" t="s">
        <v>92</v>
      </c>
      <c r="AW497" s="12" t="s">
        <v>32</v>
      </c>
      <c r="AX497" s="12" t="s">
        <v>76</v>
      </c>
      <c r="AY497" s="152" t="s">
        <v>185</v>
      </c>
    </row>
    <row r="498" spans="2:65" s="12" customFormat="1">
      <c r="B498" s="150"/>
      <c r="D498" s="151" t="s">
        <v>193</v>
      </c>
      <c r="E498" s="152" t="s">
        <v>1</v>
      </c>
      <c r="F498" s="153" t="s">
        <v>3894</v>
      </c>
      <c r="H498" s="154">
        <v>1.35</v>
      </c>
      <c r="I498" s="155"/>
      <c r="L498" s="150"/>
      <c r="M498" s="156"/>
      <c r="T498" s="157"/>
      <c r="AT498" s="152" t="s">
        <v>193</v>
      </c>
      <c r="AU498" s="152" t="s">
        <v>84</v>
      </c>
      <c r="AV498" s="12" t="s">
        <v>92</v>
      </c>
      <c r="AW498" s="12" t="s">
        <v>32</v>
      </c>
      <c r="AX498" s="12" t="s">
        <v>76</v>
      </c>
      <c r="AY498" s="152" t="s">
        <v>185</v>
      </c>
    </row>
    <row r="499" spans="2:65" s="12" customFormat="1">
      <c r="B499" s="150"/>
      <c r="D499" s="151" t="s">
        <v>193</v>
      </c>
      <c r="E499" s="152" t="s">
        <v>1</v>
      </c>
      <c r="F499" s="153" t="s">
        <v>3895</v>
      </c>
      <c r="H499" s="154">
        <v>9.36</v>
      </c>
      <c r="I499" s="155"/>
      <c r="L499" s="150"/>
      <c r="M499" s="156"/>
      <c r="T499" s="157"/>
      <c r="AT499" s="152" t="s">
        <v>193</v>
      </c>
      <c r="AU499" s="152" t="s">
        <v>84</v>
      </c>
      <c r="AV499" s="12" t="s">
        <v>92</v>
      </c>
      <c r="AW499" s="12" t="s">
        <v>32</v>
      </c>
      <c r="AX499" s="12" t="s">
        <v>76</v>
      </c>
      <c r="AY499" s="152" t="s">
        <v>185</v>
      </c>
    </row>
    <row r="500" spans="2:65" s="12" customFormat="1">
      <c r="B500" s="150"/>
      <c r="D500" s="151" t="s">
        <v>193</v>
      </c>
      <c r="E500" s="152" t="s">
        <v>1</v>
      </c>
      <c r="F500" s="153" t="s">
        <v>3897</v>
      </c>
      <c r="H500" s="154">
        <v>6.7050000000000001</v>
      </c>
      <c r="I500" s="155"/>
      <c r="L500" s="150"/>
      <c r="M500" s="156"/>
      <c r="T500" s="157"/>
      <c r="AT500" s="152" t="s">
        <v>193</v>
      </c>
      <c r="AU500" s="152" t="s">
        <v>84</v>
      </c>
      <c r="AV500" s="12" t="s">
        <v>92</v>
      </c>
      <c r="AW500" s="12" t="s">
        <v>32</v>
      </c>
      <c r="AX500" s="12" t="s">
        <v>76</v>
      </c>
      <c r="AY500" s="152" t="s">
        <v>185</v>
      </c>
    </row>
    <row r="501" spans="2:65" s="12" customFormat="1">
      <c r="B501" s="150"/>
      <c r="D501" s="151" t="s">
        <v>193</v>
      </c>
      <c r="E501" s="152" t="s">
        <v>1</v>
      </c>
      <c r="F501" s="153" t="s">
        <v>3893</v>
      </c>
      <c r="H501" s="154">
        <v>13.779</v>
      </c>
      <c r="I501" s="155"/>
      <c r="L501" s="150"/>
      <c r="M501" s="156"/>
      <c r="T501" s="157"/>
      <c r="AT501" s="152" t="s">
        <v>193</v>
      </c>
      <c r="AU501" s="152" t="s">
        <v>84</v>
      </c>
      <c r="AV501" s="12" t="s">
        <v>92</v>
      </c>
      <c r="AW501" s="12" t="s">
        <v>32</v>
      </c>
      <c r="AX501" s="12" t="s">
        <v>76</v>
      </c>
      <c r="AY501" s="152" t="s">
        <v>185</v>
      </c>
    </row>
    <row r="502" spans="2:65" s="12" customFormat="1">
      <c r="B502" s="150"/>
      <c r="D502" s="151" t="s">
        <v>193</v>
      </c>
      <c r="E502" s="152" t="s">
        <v>1</v>
      </c>
      <c r="F502" s="153" t="s">
        <v>3896</v>
      </c>
      <c r="H502" s="154">
        <v>9.2520000000000007</v>
      </c>
      <c r="I502" s="155"/>
      <c r="L502" s="150"/>
      <c r="M502" s="156"/>
      <c r="T502" s="157"/>
      <c r="AT502" s="152" t="s">
        <v>193</v>
      </c>
      <c r="AU502" s="152" t="s">
        <v>84</v>
      </c>
      <c r="AV502" s="12" t="s">
        <v>92</v>
      </c>
      <c r="AW502" s="12" t="s">
        <v>32</v>
      </c>
      <c r="AX502" s="12" t="s">
        <v>76</v>
      </c>
      <c r="AY502" s="152" t="s">
        <v>185</v>
      </c>
    </row>
    <row r="503" spans="2:65" s="12" customFormat="1" ht="22.5">
      <c r="B503" s="150"/>
      <c r="D503" s="151" t="s">
        <v>193</v>
      </c>
      <c r="E503" s="152" t="s">
        <v>1</v>
      </c>
      <c r="F503" s="153" t="s">
        <v>3898</v>
      </c>
      <c r="H503" s="154">
        <v>9.09</v>
      </c>
      <c r="I503" s="155"/>
      <c r="L503" s="150"/>
      <c r="M503" s="156"/>
      <c r="T503" s="157"/>
      <c r="AT503" s="152" t="s">
        <v>193</v>
      </c>
      <c r="AU503" s="152" t="s">
        <v>84</v>
      </c>
      <c r="AV503" s="12" t="s">
        <v>92</v>
      </c>
      <c r="AW503" s="12" t="s">
        <v>32</v>
      </c>
      <c r="AX503" s="12" t="s">
        <v>76</v>
      </c>
      <c r="AY503" s="152" t="s">
        <v>185</v>
      </c>
    </row>
    <row r="504" spans="2:65" s="15" customFormat="1">
      <c r="B504" s="181"/>
      <c r="D504" s="151" t="s">
        <v>193</v>
      </c>
      <c r="E504" s="182" t="s">
        <v>1</v>
      </c>
      <c r="F504" s="183" t="s">
        <v>281</v>
      </c>
      <c r="H504" s="184">
        <v>67.337999999999994</v>
      </c>
      <c r="I504" s="185"/>
      <c r="L504" s="181"/>
      <c r="M504" s="186"/>
      <c r="T504" s="187"/>
      <c r="AT504" s="182" t="s">
        <v>193</v>
      </c>
      <c r="AU504" s="182" t="s">
        <v>84</v>
      </c>
      <c r="AV504" s="15" t="s">
        <v>111</v>
      </c>
      <c r="AW504" s="15" t="s">
        <v>32</v>
      </c>
      <c r="AX504" s="15" t="s">
        <v>76</v>
      </c>
      <c r="AY504" s="182" t="s">
        <v>185</v>
      </c>
    </row>
    <row r="505" spans="2:65" s="14" customFormat="1">
      <c r="B505" s="174"/>
      <c r="D505" s="151" t="s">
        <v>193</v>
      </c>
      <c r="E505" s="175" t="s">
        <v>1</v>
      </c>
      <c r="F505" s="176" t="s">
        <v>265</v>
      </c>
      <c r="H505" s="177">
        <v>73.650000000000006</v>
      </c>
      <c r="I505" s="178"/>
      <c r="L505" s="174"/>
      <c r="M505" s="179"/>
      <c r="T505" s="180"/>
      <c r="AT505" s="175" t="s">
        <v>193</v>
      </c>
      <c r="AU505" s="175" t="s">
        <v>84</v>
      </c>
      <c r="AV505" s="14" t="s">
        <v>191</v>
      </c>
      <c r="AW505" s="14" t="s">
        <v>32</v>
      </c>
      <c r="AX505" s="14" t="s">
        <v>84</v>
      </c>
      <c r="AY505" s="175" t="s">
        <v>185</v>
      </c>
    </row>
    <row r="506" spans="2:65" s="13" customFormat="1">
      <c r="B506" s="168"/>
      <c r="D506" s="151" t="s">
        <v>193</v>
      </c>
      <c r="E506" s="169" t="s">
        <v>1</v>
      </c>
      <c r="F506" s="170" t="s">
        <v>3906</v>
      </c>
      <c r="H506" s="169" t="s">
        <v>1</v>
      </c>
      <c r="I506" s="171"/>
      <c r="L506" s="168"/>
      <c r="M506" s="172"/>
      <c r="T506" s="173"/>
      <c r="AT506" s="169" t="s">
        <v>193</v>
      </c>
      <c r="AU506" s="169" t="s">
        <v>84</v>
      </c>
      <c r="AV506" s="13" t="s">
        <v>84</v>
      </c>
      <c r="AW506" s="13" t="s">
        <v>32</v>
      </c>
      <c r="AX506" s="13" t="s">
        <v>76</v>
      </c>
      <c r="AY506" s="169" t="s">
        <v>185</v>
      </c>
    </row>
    <row r="507" spans="2:65" s="11" customFormat="1" ht="25.9" customHeight="1">
      <c r="B507" s="124"/>
      <c r="D507" s="125" t="s">
        <v>75</v>
      </c>
      <c r="E507" s="126" t="s">
        <v>3852</v>
      </c>
      <c r="F507" s="126" t="s">
        <v>3853</v>
      </c>
      <c r="I507" s="127"/>
      <c r="J507" s="128">
        <f>BK507</f>
        <v>0</v>
      </c>
      <c r="L507" s="124"/>
      <c r="M507" s="129"/>
      <c r="P507" s="130">
        <f>P508</f>
        <v>0</v>
      </c>
      <c r="R507" s="130">
        <f>R508</f>
        <v>0</v>
      </c>
      <c r="T507" s="131">
        <f>T508</f>
        <v>0</v>
      </c>
      <c r="AR507" s="125" t="s">
        <v>206</v>
      </c>
      <c r="AT507" s="132" t="s">
        <v>75</v>
      </c>
      <c r="AU507" s="132" t="s">
        <v>76</v>
      </c>
      <c r="AY507" s="125" t="s">
        <v>185</v>
      </c>
      <c r="BK507" s="133">
        <f>BK508</f>
        <v>0</v>
      </c>
    </row>
    <row r="508" spans="2:65" s="1" customFormat="1" ht="16.5" customHeight="1">
      <c r="B508" s="136"/>
      <c r="C508" s="137" t="s">
        <v>514</v>
      </c>
      <c r="D508" s="137" t="s">
        <v>187</v>
      </c>
      <c r="E508" s="138" t="s">
        <v>3854</v>
      </c>
      <c r="F508" s="139" t="s">
        <v>3853</v>
      </c>
      <c r="G508" s="140" t="s">
        <v>1715</v>
      </c>
      <c r="H508" s="188"/>
      <c r="I508" s="142"/>
      <c r="J508" s="143">
        <f>ROUND(I508*H508,2)</f>
        <v>0</v>
      </c>
      <c r="K508" s="139" t="s">
        <v>198</v>
      </c>
      <c r="L508" s="32"/>
      <c r="M508" s="189" t="s">
        <v>1</v>
      </c>
      <c r="N508" s="190" t="s">
        <v>42</v>
      </c>
      <c r="O508" s="191"/>
      <c r="P508" s="192">
        <f>O508*H508</f>
        <v>0</v>
      </c>
      <c r="Q508" s="192">
        <v>0</v>
      </c>
      <c r="R508" s="192">
        <f>Q508*H508</f>
        <v>0</v>
      </c>
      <c r="S508" s="192">
        <v>0</v>
      </c>
      <c r="T508" s="193">
        <f>S508*H508</f>
        <v>0</v>
      </c>
      <c r="AR508" s="148" t="s">
        <v>3855</v>
      </c>
      <c r="AT508" s="148" t="s">
        <v>187</v>
      </c>
      <c r="AU508" s="148" t="s">
        <v>84</v>
      </c>
      <c r="AY508" s="17" t="s">
        <v>185</v>
      </c>
      <c r="BE508" s="149">
        <f>IF(N508="základní",J508,0)</f>
        <v>0</v>
      </c>
      <c r="BF508" s="149">
        <f>IF(N508="snížená",J508,0)</f>
        <v>0</v>
      </c>
      <c r="BG508" s="149">
        <f>IF(N508="zákl. přenesená",J508,0)</f>
        <v>0</v>
      </c>
      <c r="BH508" s="149">
        <f>IF(N508="sníž. přenesená",J508,0)</f>
        <v>0</v>
      </c>
      <c r="BI508" s="149">
        <f>IF(N508="nulová",J508,0)</f>
        <v>0</v>
      </c>
      <c r="BJ508" s="17" t="s">
        <v>92</v>
      </c>
      <c r="BK508" s="149">
        <f>ROUND(I508*H508,2)</f>
        <v>0</v>
      </c>
      <c r="BL508" s="17" t="s">
        <v>3855</v>
      </c>
      <c r="BM508" s="148" t="s">
        <v>4078</v>
      </c>
    </row>
    <row r="509" spans="2:65" s="1" customFormat="1" ht="6.95" customHeight="1">
      <c r="B509" s="44"/>
      <c r="C509" s="45"/>
      <c r="D509" s="45"/>
      <c r="E509" s="45"/>
      <c r="F509" s="45"/>
      <c r="G509" s="45"/>
      <c r="H509" s="45"/>
      <c r="I509" s="45"/>
      <c r="J509" s="45"/>
      <c r="K509" s="45"/>
      <c r="L509" s="32"/>
    </row>
  </sheetData>
  <autoFilter ref="C128:K508" xr:uid="{00000000-0009-0000-0000-000003000000}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90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101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" customHeight="1">
      <c r="B8" s="20"/>
      <c r="D8" s="27" t="s">
        <v>131</v>
      </c>
      <c r="L8" s="20"/>
    </row>
    <row r="9" spans="2:46" s="1" customFormat="1" ht="16.5" customHeight="1">
      <c r="B9" s="32"/>
      <c r="E9" s="245" t="s">
        <v>4079</v>
      </c>
      <c r="F9" s="244"/>
      <c r="G9" s="244"/>
      <c r="H9" s="244"/>
      <c r="L9" s="32"/>
    </row>
    <row r="10" spans="2:46" s="1" customFormat="1" ht="12" customHeight="1">
      <c r="B10" s="32"/>
      <c r="D10" s="27" t="s">
        <v>3663</v>
      </c>
      <c r="L10" s="32"/>
    </row>
    <row r="11" spans="2:46" s="1" customFormat="1" ht="16.5" customHeight="1">
      <c r="B11" s="32"/>
      <c r="E11" s="241" t="s">
        <v>4080</v>
      </c>
      <c r="F11" s="244"/>
      <c r="G11" s="244"/>
      <c r="H11" s="244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18</v>
      </c>
      <c r="F13" s="25" t="s">
        <v>1</v>
      </c>
      <c r="I13" s="27" t="s">
        <v>19</v>
      </c>
      <c r="J13" s="25" t="s">
        <v>1</v>
      </c>
      <c r="L13" s="32"/>
    </row>
    <row r="14" spans="2:46" s="1" customFormat="1" ht="12" customHeight="1">
      <c r="B14" s="32"/>
      <c r="D14" s="27" t="s">
        <v>20</v>
      </c>
      <c r="F14" s="25" t="s">
        <v>4081</v>
      </c>
      <c r="I14" s="27" t="s">
        <v>22</v>
      </c>
      <c r="J14" s="52" t="str">
        <f>'Rekapitulace stavby'!AN8</f>
        <v>3. 11. 2025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24</v>
      </c>
      <c r="I16" s="27" t="s">
        <v>25</v>
      </c>
      <c r="J16" s="25" t="s">
        <v>1</v>
      </c>
      <c r="L16" s="32"/>
    </row>
    <row r="17" spans="2:12" s="1" customFormat="1" ht="18" customHeight="1">
      <c r="B17" s="32"/>
      <c r="E17" s="25" t="s">
        <v>26</v>
      </c>
      <c r="I17" s="27" t="s">
        <v>27</v>
      </c>
      <c r="J17" s="25" t="s">
        <v>1</v>
      </c>
      <c r="L17" s="32"/>
    </row>
    <row r="18" spans="2:12" s="1" customFormat="1" ht="6.95" customHeight="1">
      <c r="B18" s="32"/>
      <c r="L18" s="32"/>
    </row>
    <row r="19" spans="2:12" s="1" customFormat="1" ht="12" customHeight="1">
      <c r="B19" s="32"/>
      <c r="D19" s="27" t="s">
        <v>28</v>
      </c>
      <c r="I19" s="27" t="s">
        <v>25</v>
      </c>
      <c r="J19" s="28" t="str">
        <f>'Rekapitulace stavby'!AN13</f>
        <v>Vyplň údaj</v>
      </c>
      <c r="L19" s="32"/>
    </row>
    <row r="20" spans="2:12" s="1" customFormat="1" ht="18" customHeight="1">
      <c r="B20" s="32"/>
      <c r="E20" s="247" t="str">
        <f>'Rekapitulace stavby'!E14</f>
        <v>Vyplň údaj</v>
      </c>
      <c r="F20" s="233"/>
      <c r="G20" s="233"/>
      <c r="H20" s="233"/>
      <c r="I20" s="27" t="s">
        <v>27</v>
      </c>
      <c r="J20" s="28" t="str">
        <f>'Rekapitulace stavby'!AN14</f>
        <v>Vyplň údaj</v>
      </c>
      <c r="L20" s="32"/>
    </row>
    <row r="21" spans="2:12" s="1" customFormat="1" ht="6.95" customHeight="1">
      <c r="B21" s="32"/>
      <c r="L21" s="32"/>
    </row>
    <row r="22" spans="2:12" s="1" customFormat="1" ht="12" customHeight="1">
      <c r="B22" s="32"/>
      <c r="D22" s="27" t="s">
        <v>30</v>
      </c>
      <c r="I22" s="27" t="s">
        <v>25</v>
      </c>
      <c r="J22" s="25" t="s">
        <v>1</v>
      </c>
      <c r="L22" s="32"/>
    </row>
    <row r="23" spans="2:12" s="1" customFormat="1" ht="18" customHeight="1">
      <c r="B23" s="32"/>
      <c r="E23" s="25" t="s">
        <v>26</v>
      </c>
      <c r="I23" s="27" t="s">
        <v>27</v>
      </c>
      <c r="J23" s="25" t="s">
        <v>1</v>
      </c>
      <c r="L23" s="32"/>
    </row>
    <row r="24" spans="2:12" s="1" customFormat="1" ht="6.95" customHeight="1">
      <c r="B24" s="32"/>
      <c r="L24" s="32"/>
    </row>
    <row r="25" spans="2:12" s="1" customFormat="1" ht="12" customHeight="1">
      <c r="B25" s="32"/>
      <c r="D25" s="27" t="s">
        <v>33</v>
      </c>
      <c r="I25" s="27" t="s">
        <v>25</v>
      </c>
      <c r="J25" s="25" t="s">
        <v>1</v>
      </c>
      <c r="L25" s="32"/>
    </row>
    <row r="26" spans="2:12" s="1" customFormat="1" ht="18" customHeight="1">
      <c r="B26" s="32"/>
      <c r="E26" s="25" t="s">
        <v>4082</v>
      </c>
      <c r="I26" s="27" t="s">
        <v>27</v>
      </c>
      <c r="J26" s="25" t="s">
        <v>1</v>
      </c>
      <c r="L26" s="32"/>
    </row>
    <row r="27" spans="2:12" s="1" customFormat="1" ht="6.95" customHeight="1">
      <c r="B27" s="32"/>
      <c r="L27" s="32"/>
    </row>
    <row r="28" spans="2:12" s="1" customFormat="1" ht="12" customHeight="1">
      <c r="B28" s="32"/>
      <c r="D28" s="27" t="s">
        <v>35</v>
      </c>
      <c r="L28" s="32"/>
    </row>
    <row r="29" spans="2:12" s="7" customFormat="1" ht="16.5" customHeight="1">
      <c r="B29" s="93"/>
      <c r="E29" s="237" t="s">
        <v>1</v>
      </c>
      <c r="F29" s="237"/>
      <c r="G29" s="237"/>
      <c r="H29" s="237"/>
      <c r="L29" s="93"/>
    </row>
    <row r="30" spans="2:12" s="1" customFormat="1" ht="6.95" customHeight="1">
      <c r="B30" s="32"/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25.35" customHeight="1">
      <c r="B32" s="32"/>
      <c r="D32" s="94" t="s">
        <v>36</v>
      </c>
      <c r="J32" s="65">
        <f>ROUND(J131, 2)</f>
        <v>0</v>
      </c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14.45" customHeight="1">
      <c r="B34" s="32"/>
      <c r="F34" s="35" t="s">
        <v>38</v>
      </c>
      <c r="I34" s="35" t="s">
        <v>37</v>
      </c>
      <c r="J34" s="35" t="s">
        <v>39</v>
      </c>
      <c r="L34" s="32"/>
    </row>
    <row r="35" spans="2:12" s="1" customFormat="1" ht="14.45" customHeight="1">
      <c r="B35" s="32"/>
      <c r="D35" s="95" t="s">
        <v>40</v>
      </c>
      <c r="E35" s="27" t="s">
        <v>41</v>
      </c>
      <c r="F35" s="85">
        <f>ROUND((SUM(BE131:BE289)),  2)</f>
        <v>0</v>
      </c>
      <c r="I35" s="96">
        <v>0.21</v>
      </c>
      <c r="J35" s="85">
        <f>ROUND(((SUM(BE131:BE289))*I35),  2)</f>
        <v>0</v>
      </c>
      <c r="L35" s="32"/>
    </row>
    <row r="36" spans="2:12" s="1" customFormat="1" ht="14.45" customHeight="1">
      <c r="B36" s="32"/>
      <c r="E36" s="27" t="s">
        <v>42</v>
      </c>
      <c r="F36" s="85">
        <f>ROUND((SUM(BF131:BF289)),  2)</f>
        <v>0</v>
      </c>
      <c r="I36" s="96">
        <v>0.12</v>
      </c>
      <c r="J36" s="85">
        <f>ROUND(((SUM(BF131:BF289))*I36),  2)</f>
        <v>0</v>
      </c>
      <c r="L36" s="32"/>
    </row>
    <row r="37" spans="2:12" s="1" customFormat="1" ht="14.45" hidden="1" customHeight="1">
      <c r="B37" s="32"/>
      <c r="E37" s="27" t="s">
        <v>43</v>
      </c>
      <c r="F37" s="85">
        <f>ROUND((SUM(BG131:BG289)),  2)</f>
        <v>0</v>
      </c>
      <c r="I37" s="96">
        <v>0.21</v>
      </c>
      <c r="J37" s="85">
        <f>0</f>
        <v>0</v>
      </c>
      <c r="L37" s="32"/>
    </row>
    <row r="38" spans="2:12" s="1" customFormat="1" ht="14.45" hidden="1" customHeight="1">
      <c r="B38" s="32"/>
      <c r="E38" s="27" t="s">
        <v>44</v>
      </c>
      <c r="F38" s="85">
        <f>ROUND((SUM(BH131:BH289)),  2)</f>
        <v>0</v>
      </c>
      <c r="I38" s="96">
        <v>0.12</v>
      </c>
      <c r="J38" s="85">
        <f>0</f>
        <v>0</v>
      </c>
      <c r="L38" s="32"/>
    </row>
    <row r="39" spans="2:12" s="1" customFormat="1" ht="14.45" hidden="1" customHeight="1">
      <c r="B39" s="32"/>
      <c r="E39" s="27" t="s">
        <v>45</v>
      </c>
      <c r="F39" s="85">
        <f>ROUND((SUM(BI131:BI289)),  2)</f>
        <v>0</v>
      </c>
      <c r="I39" s="96">
        <v>0</v>
      </c>
      <c r="J39" s="85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7"/>
      <c r="D41" s="98" t="s">
        <v>46</v>
      </c>
      <c r="E41" s="56"/>
      <c r="F41" s="56"/>
      <c r="G41" s="99" t="s">
        <v>47</v>
      </c>
      <c r="H41" s="100" t="s">
        <v>48</v>
      </c>
      <c r="I41" s="56"/>
      <c r="J41" s="101">
        <f>SUM(J32:J39)</f>
        <v>0</v>
      </c>
      <c r="K41" s="102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s="1" customFormat="1" ht="16.5" customHeight="1">
      <c r="B87" s="32"/>
      <c r="E87" s="245" t="s">
        <v>4079</v>
      </c>
      <c r="F87" s="244"/>
      <c r="G87" s="244"/>
      <c r="H87" s="244"/>
      <c r="L87" s="32"/>
    </row>
    <row r="88" spans="2:12" s="1" customFormat="1" ht="12" customHeight="1">
      <c r="B88" s="32"/>
      <c r="C88" s="27" t="s">
        <v>3663</v>
      </c>
      <c r="L88" s="32"/>
    </row>
    <row r="89" spans="2:12" s="1" customFormat="1" ht="16.5" customHeight="1">
      <c r="B89" s="32"/>
      <c r="E89" s="241" t="str">
        <f>E11</f>
        <v>01 - ZTI</v>
      </c>
      <c r="F89" s="244"/>
      <c r="G89" s="244"/>
      <c r="H89" s="244"/>
      <c r="L89" s="32"/>
    </row>
    <row r="90" spans="2:12" s="1" customFormat="1" ht="6.95" customHeight="1">
      <c r="B90" s="32"/>
      <c r="L90" s="32"/>
    </row>
    <row r="91" spans="2:12" s="1" customFormat="1" ht="12" customHeight="1">
      <c r="B91" s="32"/>
      <c r="C91" s="27" t="s">
        <v>20</v>
      </c>
      <c r="F91" s="25" t="str">
        <f>F14</f>
        <v>Líbeznice</v>
      </c>
      <c r="I91" s="27" t="s">
        <v>22</v>
      </c>
      <c r="J91" s="52" t="str">
        <f>IF(J14="","",J14)</f>
        <v>3. 11. 2025</v>
      </c>
      <c r="L91" s="32"/>
    </row>
    <row r="92" spans="2:12" s="1" customFormat="1" ht="6.95" customHeight="1">
      <c r="B92" s="32"/>
      <c r="L92" s="32"/>
    </row>
    <row r="93" spans="2:12" s="1" customFormat="1" ht="15.2" customHeight="1">
      <c r="B93" s="32"/>
      <c r="C93" s="27" t="s">
        <v>24</v>
      </c>
      <c r="F93" s="25" t="str">
        <f>E17</f>
        <v xml:space="preserve"> </v>
      </c>
      <c r="I93" s="27" t="s">
        <v>30</v>
      </c>
      <c r="J93" s="30" t="str">
        <f>E23</f>
        <v xml:space="preserve"> </v>
      </c>
      <c r="L93" s="32"/>
    </row>
    <row r="94" spans="2:12" s="1" customFormat="1" ht="15.2" customHeight="1">
      <c r="B94" s="32"/>
      <c r="C94" s="27" t="s">
        <v>28</v>
      </c>
      <c r="F94" s="25" t="str">
        <f>IF(E20="","",E20)</f>
        <v>Vyplň údaj</v>
      </c>
      <c r="I94" s="27" t="s">
        <v>33</v>
      </c>
      <c r="J94" s="30" t="str">
        <f>E26</f>
        <v>Krajovský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05" t="s">
        <v>134</v>
      </c>
      <c r="D96" s="97"/>
      <c r="E96" s="97"/>
      <c r="F96" s="97"/>
      <c r="G96" s="97"/>
      <c r="H96" s="97"/>
      <c r="I96" s="97"/>
      <c r="J96" s="106" t="s">
        <v>135</v>
      </c>
      <c r="K96" s="97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07" t="s">
        <v>136</v>
      </c>
      <c r="J98" s="65">
        <f>J131</f>
        <v>0</v>
      </c>
      <c r="L98" s="32"/>
      <c r="AU98" s="17" t="s">
        <v>137</v>
      </c>
    </row>
    <row r="99" spans="2:47" s="8" customFormat="1" ht="24.95" customHeight="1">
      <c r="B99" s="108"/>
      <c r="D99" s="109" t="s">
        <v>138</v>
      </c>
      <c r="E99" s="110"/>
      <c r="F99" s="110"/>
      <c r="G99" s="110"/>
      <c r="H99" s="110"/>
      <c r="I99" s="110"/>
      <c r="J99" s="111">
        <f>J132</f>
        <v>0</v>
      </c>
      <c r="L99" s="108"/>
    </row>
    <row r="100" spans="2:47" s="9" customFormat="1" ht="19.899999999999999" customHeight="1">
      <c r="B100" s="112"/>
      <c r="D100" s="113" t="s">
        <v>4083</v>
      </c>
      <c r="E100" s="114"/>
      <c r="F100" s="114"/>
      <c r="G100" s="114"/>
      <c r="H100" s="114"/>
      <c r="I100" s="114"/>
      <c r="J100" s="115">
        <f>J133</f>
        <v>0</v>
      </c>
      <c r="L100" s="112"/>
    </row>
    <row r="101" spans="2:47" s="8" customFormat="1" ht="24.95" customHeight="1">
      <c r="B101" s="108"/>
      <c r="D101" s="109" t="s">
        <v>149</v>
      </c>
      <c r="E101" s="110"/>
      <c r="F101" s="110"/>
      <c r="G101" s="110"/>
      <c r="H101" s="110"/>
      <c r="I101" s="110"/>
      <c r="J101" s="111">
        <f>J138</f>
        <v>0</v>
      </c>
      <c r="L101" s="108"/>
    </row>
    <row r="102" spans="2:47" s="9" customFormat="1" ht="19.899999999999999" customHeight="1">
      <c r="B102" s="112"/>
      <c r="D102" s="113" t="s">
        <v>152</v>
      </c>
      <c r="E102" s="114"/>
      <c r="F102" s="114"/>
      <c r="G102" s="114"/>
      <c r="H102" s="114"/>
      <c r="I102" s="114"/>
      <c r="J102" s="115">
        <f>J139</f>
        <v>0</v>
      </c>
      <c r="L102" s="112"/>
    </row>
    <row r="103" spans="2:47" s="9" customFormat="1" ht="19.899999999999999" customHeight="1">
      <c r="B103" s="112"/>
      <c r="D103" s="113" t="s">
        <v>153</v>
      </c>
      <c r="E103" s="114"/>
      <c r="F103" s="114"/>
      <c r="G103" s="114"/>
      <c r="H103" s="114"/>
      <c r="I103" s="114"/>
      <c r="J103" s="115">
        <f>J160</f>
        <v>0</v>
      </c>
      <c r="L103" s="112"/>
    </row>
    <row r="104" spans="2:47" s="9" customFormat="1" ht="19.899999999999999" customHeight="1">
      <c r="B104" s="112"/>
      <c r="D104" s="113" t="s">
        <v>4084</v>
      </c>
      <c r="E104" s="114"/>
      <c r="F104" s="114"/>
      <c r="G104" s="114"/>
      <c r="H104" s="114"/>
      <c r="I104" s="114"/>
      <c r="J104" s="115">
        <f>J212</f>
        <v>0</v>
      </c>
      <c r="L104" s="112"/>
    </row>
    <row r="105" spans="2:47" s="9" customFormat="1" ht="19.899999999999999" customHeight="1">
      <c r="B105" s="112"/>
      <c r="D105" s="113" t="s">
        <v>4085</v>
      </c>
      <c r="E105" s="114"/>
      <c r="F105" s="114"/>
      <c r="G105" s="114"/>
      <c r="H105" s="114"/>
      <c r="I105" s="114"/>
      <c r="J105" s="115">
        <f>J269</f>
        <v>0</v>
      </c>
      <c r="L105" s="112"/>
    </row>
    <row r="106" spans="2:47" s="9" customFormat="1" ht="19.899999999999999" customHeight="1">
      <c r="B106" s="112"/>
      <c r="D106" s="113" t="s">
        <v>4086</v>
      </c>
      <c r="E106" s="114"/>
      <c r="F106" s="114"/>
      <c r="G106" s="114"/>
      <c r="H106" s="114"/>
      <c r="I106" s="114"/>
      <c r="J106" s="115">
        <f>J272</f>
        <v>0</v>
      </c>
      <c r="L106" s="112"/>
    </row>
    <row r="107" spans="2:47" s="9" customFormat="1" ht="19.899999999999999" customHeight="1">
      <c r="B107" s="112"/>
      <c r="D107" s="113" t="s">
        <v>4087</v>
      </c>
      <c r="E107" s="114"/>
      <c r="F107" s="114"/>
      <c r="G107" s="114"/>
      <c r="H107" s="114"/>
      <c r="I107" s="114"/>
      <c r="J107" s="115">
        <f>J274</f>
        <v>0</v>
      </c>
      <c r="L107" s="112"/>
    </row>
    <row r="108" spans="2:47" s="8" customFormat="1" ht="24.95" customHeight="1">
      <c r="B108" s="108"/>
      <c r="D108" s="109" t="s">
        <v>169</v>
      </c>
      <c r="E108" s="110"/>
      <c r="F108" s="110"/>
      <c r="G108" s="110"/>
      <c r="H108" s="110"/>
      <c r="I108" s="110"/>
      <c r="J108" s="111">
        <f>J277</f>
        <v>0</v>
      </c>
      <c r="L108" s="108"/>
    </row>
    <row r="109" spans="2:47" s="8" customFormat="1" ht="24.95" customHeight="1">
      <c r="B109" s="108"/>
      <c r="D109" s="109" t="s">
        <v>4088</v>
      </c>
      <c r="E109" s="110"/>
      <c r="F109" s="110"/>
      <c r="G109" s="110"/>
      <c r="H109" s="110"/>
      <c r="I109" s="110"/>
      <c r="J109" s="111">
        <f>J287</f>
        <v>0</v>
      </c>
      <c r="L109" s="108"/>
    </row>
    <row r="110" spans="2:47" s="1" customFormat="1" ht="21.75" customHeight="1">
      <c r="B110" s="32"/>
      <c r="L110" s="32"/>
    </row>
    <row r="111" spans="2:47" s="1" customFormat="1" ht="6.95" customHeight="1"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32"/>
    </row>
    <row r="115" spans="2:12" s="1" customFormat="1" ht="6.95" customHeight="1"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32"/>
    </row>
    <row r="116" spans="2:12" s="1" customFormat="1" ht="24.95" customHeight="1">
      <c r="B116" s="32"/>
      <c r="C116" s="21" t="s">
        <v>170</v>
      </c>
      <c r="L116" s="32"/>
    </row>
    <row r="117" spans="2:12" s="1" customFormat="1" ht="6.95" customHeight="1">
      <c r="B117" s="32"/>
      <c r="L117" s="32"/>
    </row>
    <row r="118" spans="2:12" s="1" customFormat="1" ht="12" customHeight="1">
      <c r="B118" s="32"/>
      <c r="C118" s="27" t="s">
        <v>16</v>
      </c>
      <c r="L118" s="32"/>
    </row>
    <row r="119" spans="2:12" s="1" customFormat="1" ht="16.5" customHeight="1">
      <c r="B119" s="32"/>
      <c r="E119" s="245" t="str">
        <f>E7</f>
        <v>Bytový dům Líbeznice, Martinova 142</v>
      </c>
      <c r="F119" s="246"/>
      <c r="G119" s="246"/>
      <c r="H119" s="246"/>
      <c r="L119" s="32"/>
    </row>
    <row r="120" spans="2:12" ht="12" customHeight="1">
      <c r="B120" s="20"/>
      <c r="C120" s="27" t="s">
        <v>131</v>
      </c>
      <c r="L120" s="20"/>
    </row>
    <row r="121" spans="2:12" s="1" customFormat="1" ht="16.5" customHeight="1">
      <c r="B121" s="32"/>
      <c r="E121" s="245" t="s">
        <v>4079</v>
      </c>
      <c r="F121" s="244"/>
      <c r="G121" s="244"/>
      <c r="H121" s="244"/>
      <c r="L121" s="32"/>
    </row>
    <row r="122" spans="2:12" s="1" customFormat="1" ht="12" customHeight="1">
      <c r="B122" s="32"/>
      <c r="C122" s="27" t="s">
        <v>3663</v>
      </c>
      <c r="L122" s="32"/>
    </row>
    <row r="123" spans="2:12" s="1" customFormat="1" ht="16.5" customHeight="1">
      <c r="B123" s="32"/>
      <c r="E123" s="241" t="str">
        <f>E11</f>
        <v>01 - ZTI</v>
      </c>
      <c r="F123" s="244"/>
      <c r="G123" s="244"/>
      <c r="H123" s="244"/>
      <c r="L123" s="32"/>
    </row>
    <row r="124" spans="2:12" s="1" customFormat="1" ht="6.95" customHeight="1">
      <c r="B124" s="32"/>
      <c r="L124" s="32"/>
    </row>
    <row r="125" spans="2:12" s="1" customFormat="1" ht="12" customHeight="1">
      <c r="B125" s="32"/>
      <c r="C125" s="27" t="s">
        <v>20</v>
      </c>
      <c r="F125" s="25" t="str">
        <f>F14</f>
        <v>Líbeznice</v>
      </c>
      <c r="I125" s="27" t="s">
        <v>22</v>
      </c>
      <c r="J125" s="52" t="str">
        <f>IF(J14="","",J14)</f>
        <v>3. 11. 2025</v>
      </c>
      <c r="L125" s="32"/>
    </row>
    <row r="126" spans="2:12" s="1" customFormat="1" ht="6.95" customHeight="1">
      <c r="B126" s="32"/>
      <c r="L126" s="32"/>
    </row>
    <row r="127" spans="2:12" s="1" customFormat="1" ht="15.2" customHeight="1">
      <c r="B127" s="32"/>
      <c r="C127" s="27" t="s">
        <v>24</v>
      </c>
      <c r="F127" s="25" t="str">
        <f>E17</f>
        <v xml:space="preserve"> </v>
      </c>
      <c r="I127" s="27" t="s">
        <v>30</v>
      </c>
      <c r="J127" s="30" t="str">
        <f>E23</f>
        <v xml:space="preserve"> </v>
      </c>
      <c r="L127" s="32"/>
    </row>
    <row r="128" spans="2:12" s="1" customFormat="1" ht="15.2" customHeight="1">
      <c r="B128" s="32"/>
      <c r="C128" s="27" t="s">
        <v>28</v>
      </c>
      <c r="F128" s="25" t="str">
        <f>IF(E20="","",E20)</f>
        <v>Vyplň údaj</v>
      </c>
      <c r="I128" s="27" t="s">
        <v>33</v>
      </c>
      <c r="J128" s="30" t="str">
        <f>E26</f>
        <v>Krajovský</v>
      </c>
      <c r="L128" s="32"/>
    </row>
    <row r="129" spans="2:65" s="1" customFormat="1" ht="10.35" customHeight="1">
      <c r="B129" s="32"/>
      <c r="L129" s="32"/>
    </row>
    <row r="130" spans="2:65" s="10" customFormat="1" ht="29.25" customHeight="1">
      <c r="B130" s="116"/>
      <c r="C130" s="117" t="s">
        <v>171</v>
      </c>
      <c r="D130" s="118" t="s">
        <v>61</v>
      </c>
      <c r="E130" s="118" t="s">
        <v>57</v>
      </c>
      <c r="F130" s="118" t="s">
        <v>58</v>
      </c>
      <c r="G130" s="118" t="s">
        <v>172</v>
      </c>
      <c r="H130" s="118" t="s">
        <v>173</v>
      </c>
      <c r="I130" s="118" t="s">
        <v>174</v>
      </c>
      <c r="J130" s="118" t="s">
        <v>135</v>
      </c>
      <c r="K130" s="119" t="s">
        <v>175</v>
      </c>
      <c r="L130" s="116"/>
      <c r="M130" s="58" t="s">
        <v>1</v>
      </c>
      <c r="N130" s="59" t="s">
        <v>40</v>
      </c>
      <c r="O130" s="59" t="s">
        <v>176</v>
      </c>
      <c r="P130" s="59" t="s">
        <v>177</v>
      </c>
      <c r="Q130" s="59" t="s">
        <v>178</v>
      </c>
      <c r="R130" s="59" t="s">
        <v>179</v>
      </c>
      <c r="S130" s="59" t="s">
        <v>180</v>
      </c>
      <c r="T130" s="60" t="s">
        <v>181</v>
      </c>
    </row>
    <row r="131" spans="2:65" s="1" customFormat="1" ht="22.9" customHeight="1">
      <c r="B131" s="32"/>
      <c r="C131" s="63" t="s">
        <v>182</v>
      </c>
      <c r="J131" s="120">
        <f>BK131</f>
        <v>0</v>
      </c>
      <c r="L131" s="32"/>
      <c r="M131" s="61"/>
      <c r="N131" s="53"/>
      <c r="O131" s="53"/>
      <c r="P131" s="121">
        <f>P132+P138+P277+P287</f>
        <v>0</v>
      </c>
      <c r="Q131" s="53"/>
      <c r="R131" s="121">
        <f>R132+R138+R277+R287</f>
        <v>2.8604099999999999</v>
      </c>
      <c r="S131" s="53"/>
      <c r="T131" s="122">
        <f>T132+T138+T277+T287</f>
        <v>0</v>
      </c>
      <c r="AT131" s="17" t="s">
        <v>75</v>
      </c>
      <c r="AU131" s="17" t="s">
        <v>137</v>
      </c>
      <c r="BK131" s="123">
        <f>BK132+BK138+BK277+BK287</f>
        <v>0</v>
      </c>
    </row>
    <row r="132" spans="2:65" s="11" customFormat="1" ht="25.9" customHeight="1">
      <c r="B132" s="124"/>
      <c r="D132" s="125" t="s">
        <v>75</v>
      </c>
      <c r="E132" s="126" t="s">
        <v>183</v>
      </c>
      <c r="F132" s="126" t="s">
        <v>184</v>
      </c>
      <c r="I132" s="127"/>
      <c r="J132" s="128">
        <f>BK132</f>
        <v>0</v>
      </c>
      <c r="L132" s="124"/>
      <c r="M132" s="129"/>
      <c r="P132" s="130">
        <f>P133</f>
        <v>0</v>
      </c>
      <c r="R132" s="130">
        <f>R133</f>
        <v>0.21714</v>
      </c>
      <c r="T132" s="131">
        <f>T133</f>
        <v>0</v>
      </c>
      <c r="AR132" s="125" t="s">
        <v>84</v>
      </c>
      <c r="AT132" s="132" t="s">
        <v>75</v>
      </c>
      <c r="AU132" s="132" t="s">
        <v>76</v>
      </c>
      <c r="AY132" s="125" t="s">
        <v>185</v>
      </c>
      <c r="BK132" s="133">
        <f>BK133</f>
        <v>0</v>
      </c>
    </row>
    <row r="133" spans="2:65" s="11" customFormat="1" ht="22.9" customHeight="1">
      <c r="B133" s="124"/>
      <c r="D133" s="125" t="s">
        <v>75</v>
      </c>
      <c r="E133" s="134" t="s">
        <v>222</v>
      </c>
      <c r="F133" s="134" t="s">
        <v>3969</v>
      </c>
      <c r="I133" s="127"/>
      <c r="J133" s="135">
        <f>BK133</f>
        <v>0</v>
      </c>
      <c r="L133" s="124"/>
      <c r="M133" s="129"/>
      <c r="P133" s="130">
        <f>SUM(P134:P137)</f>
        <v>0</v>
      </c>
      <c r="R133" s="130">
        <f>SUM(R134:R137)</f>
        <v>0.21714</v>
      </c>
      <c r="T133" s="131">
        <f>SUM(T134:T137)</f>
        <v>0</v>
      </c>
      <c r="AR133" s="125" t="s">
        <v>84</v>
      </c>
      <c r="AT133" s="132" t="s">
        <v>75</v>
      </c>
      <c r="AU133" s="132" t="s">
        <v>84</v>
      </c>
      <c r="AY133" s="125" t="s">
        <v>185</v>
      </c>
      <c r="BK133" s="133">
        <f>SUM(BK134:BK137)</f>
        <v>0</v>
      </c>
    </row>
    <row r="134" spans="2:65" s="1" customFormat="1" ht="24.2" customHeight="1">
      <c r="B134" s="136"/>
      <c r="C134" s="137" t="s">
        <v>84</v>
      </c>
      <c r="D134" s="137" t="s">
        <v>187</v>
      </c>
      <c r="E134" s="138" t="s">
        <v>4089</v>
      </c>
      <c r="F134" s="139" t="s">
        <v>4090</v>
      </c>
      <c r="G134" s="140" t="s">
        <v>365</v>
      </c>
      <c r="H134" s="141">
        <v>2</v>
      </c>
      <c r="I134" s="142"/>
      <c r="J134" s="143">
        <f>ROUND(I134*H134,2)</f>
        <v>0</v>
      </c>
      <c r="K134" s="139" t="s">
        <v>1</v>
      </c>
      <c r="L134" s="32"/>
      <c r="M134" s="144" t="s">
        <v>1</v>
      </c>
      <c r="N134" s="145" t="s">
        <v>42</v>
      </c>
      <c r="P134" s="146">
        <f>O134*H134</f>
        <v>0</v>
      </c>
      <c r="Q134" s="146">
        <v>4.0050000000000002E-2</v>
      </c>
      <c r="R134" s="146">
        <f>Q134*H134</f>
        <v>8.0100000000000005E-2</v>
      </c>
      <c r="S134" s="146">
        <v>0</v>
      </c>
      <c r="T134" s="147">
        <f>S134*H134</f>
        <v>0</v>
      </c>
      <c r="AR134" s="148" t="s">
        <v>191</v>
      </c>
      <c r="AT134" s="148" t="s">
        <v>187</v>
      </c>
      <c r="AU134" s="148" t="s">
        <v>92</v>
      </c>
      <c r="AY134" s="17" t="s">
        <v>185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7" t="s">
        <v>92</v>
      </c>
      <c r="BK134" s="149">
        <f>ROUND(I134*H134,2)</f>
        <v>0</v>
      </c>
      <c r="BL134" s="17" t="s">
        <v>191</v>
      </c>
      <c r="BM134" s="148" t="s">
        <v>4091</v>
      </c>
    </row>
    <row r="135" spans="2:65" s="1" customFormat="1" ht="33" customHeight="1">
      <c r="B135" s="136"/>
      <c r="C135" s="137" t="s">
        <v>92</v>
      </c>
      <c r="D135" s="137" t="s">
        <v>187</v>
      </c>
      <c r="E135" s="138" t="s">
        <v>4092</v>
      </c>
      <c r="F135" s="139" t="s">
        <v>4093</v>
      </c>
      <c r="G135" s="140" t="s">
        <v>365</v>
      </c>
      <c r="H135" s="141">
        <v>2</v>
      </c>
      <c r="I135" s="142"/>
      <c r="J135" s="143">
        <f>ROUND(I135*H135,2)</f>
        <v>0</v>
      </c>
      <c r="K135" s="139" t="s">
        <v>1</v>
      </c>
      <c r="L135" s="32"/>
      <c r="M135" s="144" t="s">
        <v>1</v>
      </c>
      <c r="N135" s="145" t="s">
        <v>42</v>
      </c>
      <c r="P135" s="146">
        <f>O135*H135</f>
        <v>0</v>
      </c>
      <c r="Q135" s="146">
        <v>7.92E-3</v>
      </c>
      <c r="R135" s="146">
        <f>Q135*H135</f>
        <v>1.584E-2</v>
      </c>
      <c r="S135" s="146">
        <v>0</v>
      </c>
      <c r="T135" s="147">
        <f>S135*H135</f>
        <v>0</v>
      </c>
      <c r="AR135" s="148" t="s">
        <v>191</v>
      </c>
      <c r="AT135" s="148" t="s">
        <v>187</v>
      </c>
      <c r="AU135" s="148" t="s">
        <v>92</v>
      </c>
      <c r="AY135" s="17" t="s">
        <v>185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7" t="s">
        <v>92</v>
      </c>
      <c r="BK135" s="149">
        <f>ROUND(I135*H135,2)</f>
        <v>0</v>
      </c>
      <c r="BL135" s="17" t="s">
        <v>191</v>
      </c>
      <c r="BM135" s="148" t="s">
        <v>4094</v>
      </c>
    </row>
    <row r="136" spans="2:65" s="1" customFormat="1" ht="24.2" customHeight="1">
      <c r="B136" s="136"/>
      <c r="C136" s="137" t="s">
        <v>111</v>
      </c>
      <c r="D136" s="137" t="s">
        <v>187</v>
      </c>
      <c r="E136" s="138" t="s">
        <v>4095</v>
      </c>
      <c r="F136" s="139" t="s">
        <v>4096</v>
      </c>
      <c r="G136" s="140" t="s">
        <v>365</v>
      </c>
      <c r="H136" s="141">
        <v>2</v>
      </c>
      <c r="I136" s="142"/>
      <c r="J136" s="143">
        <f>ROUND(I136*H136,2)</f>
        <v>0</v>
      </c>
      <c r="K136" s="139" t="s">
        <v>1</v>
      </c>
      <c r="L136" s="32"/>
      <c r="M136" s="144" t="s">
        <v>1</v>
      </c>
      <c r="N136" s="145" t="s">
        <v>42</v>
      </c>
      <c r="P136" s="146">
        <f>O136*H136</f>
        <v>0</v>
      </c>
      <c r="Q136" s="146">
        <v>0</v>
      </c>
      <c r="R136" s="146">
        <f>Q136*H136</f>
        <v>0</v>
      </c>
      <c r="S136" s="146">
        <v>0</v>
      </c>
      <c r="T136" s="147">
        <f>S136*H136</f>
        <v>0</v>
      </c>
      <c r="AR136" s="148" t="s">
        <v>191</v>
      </c>
      <c r="AT136" s="148" t="s">
        <v>187</v>
      </c>
      <c r="AU136" s="148" t="s">
        <v>92</v>
      </c>
      <c r="AY136" s="17" t="s">
        <v>185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7" t="s">
        <v>92</v>
      </c>
      <c r="BK136" s="149">
        <f>ROUND(I136*H136,2)</f>
        <v>0</v>
      </c>
      <c r="BL136" s="17" t="s">
        <v>191</v>
      </c>
      <c r="BM136" s="148" t="s">
        <v>4097</v>
      </c>
    </row>
    <row r="137" spans="2:65" s="1" customFormat="1" ht="33" customHeight="1">
      <c r="B137" s="136"/>
      <c r="C137" s="137" t="s">
        <v>191</v>
      </c>
      <c r="D137" s="137" t="s">
        <v>187</v>
      </c>
      <c r="E137" s="138" t="s">
        <v>4098</v>
      </c>
      <c r="F137" s="139" t="s">
        <v>4099</v>
      </c>
      <c r="G137" s="140" t="s">
        <v>365</v>
      </c>
      <c r="H137" s="141">
        <v>2</v>
      </c>
      <c r="I137" s="142"/>
      <c r="J137" s="143">
        <f>ROUND(I137*H137,2)</f>
        <v>0</v>
      </c>
      <c r="K137" s="139" t="s">
        <v>1</v>
      </c>
      <c r="L137" s="32"/>
      <c r="M137" s="144" t="s">
        <v>1</v>
      </c>
      <c r="N137" s="145" t="s">
        <v>42</v>
      </c>
      <c r="P137" s="146">
        <f>O137*H137</f>
        <v>0</v>
      </c>
      <c r="Q137" s="146">
        <v>6.0600000000000001E-2</v>
      </c>
      <c r="R137" s="146">
        <f>Q137*H137</f>
        <v>0.1212</v>
      </c>
      <c r="S137" s="146">
        <v>0</v>
      </c>
      <c r="T137" s="147">
        <f>S137*H137</f>
        <v>0</v>
      </c>
      <c r="AR137" s="148" t="s">
        <v>191</v>
      </c>
      <c r="AT137" s="148" t="s">
        <v>187</v>
      </c>
      <c r="AU137" s="148" t="s">
        <v>92</v>
      </c>
      <c r="AY137" s="17" t="s">
        <v>185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7" t="s">
        <v>92</v>
      </c>
      <c r="BK137" s="149">
        <f>ROUND(I137*H137,2)</f>
        <v>0</v>
      </c>
      <c r="BL137" s="17" t="s">
        <v>191</v>
      </c>
      <c r="BM137" s="148" t="s">
        <v>4100</v>
      </c>
    </row>
    <row r="138" spans="2:65" s="11" customFormat="1" ht="25.9" customHeight="1">
      <c r="B138" s="124"/>
      <c r="D138" s="125" t="s">
        <v>75</v>
      </c>
      <c r="E138" s="126" t="s">
        <v>1695</v>
      </c>
      <c r="F138" s="126" t="s">
        <v>1696</v>
      </c>
      <c r="I138" s="127"/>
      <c r="J138" s="128">
        <f>BK138</f>
        <v>0</v>
      </c>
      <c r="L138" s="124"/>
      <c r="M138" s="129"/>
      <c r="P138" s="130">
        <f>P139+P160+P212+P269+P272+P274</f>
        <v>0</v>
      </c>
      <c r="R138" s="130">
        <f>R139+R160+R212+R269+R272+R274</f>
        <v>2.6432699999999998</v>
      </c>
      <c r="T138" s="131">
        <f>T139+T160+T212+T269+T272+T274</f>
        <v>0</v>
      </c>
      <c r="AR138" s="125" t="s">
        <v>92</v>
      </c>
      <c r="AT138" s="132" t="s">
        <v>75</v>
      </c>
      <c r="AU138" s="132" t="s">
        <v>76</v>
      </c>
      <c r="AY138" s="125" t="s">
        <v>185</v>
      </c>
      <c r="BK138" s="133">
        <f>BK139+BK160+BK212+BK269+BK272+BK274</f>
        <v>0</v>
      </c>
    </row>
    <row r="139" spans="2:65" s="11" customFormat="1" ht="22.9" customHeight="1">
      <c r="B139" s="124"/>
      <c r="D139" s="125" t="s">
        <v>75</v>
      </c>
      <c r="E139" s="134" t="s">
        <v>1800</v>
      </c>
      <c r="F139" s="134" t="s">
        <v>1801</v>
      </c>
      <c r="I139" s="127"/>
      <c r="J139" s="135">
        <f>BK139</f>
        <v>0</v>
      </c>
      <c r="L139" s="124"/>
      <c r="M139" s="129"/>
      <c r="P139" s="130">
        <f>SUM(P140:P159)</f>
        <v>0</v>
      </c>
      <c r="R139" s="130">
        <f>SUM(R140:R159)</f>
        <v>0.80324999999999991</v>
      </c>
      <c r="T139" s="131">
        <f>SUM(T140:T159)</f>
        <v>0</v>
      </c>
      <c r="AR139" s="125" t="s">
        <v>92</v>
      </c>
      <c r="AT139" s="132" t="s">
        <v>75</v>
      </c>
      <c r="AU139" s="132" t="s">
        <v>84</v>
      </c>
      <c r="AY139" s="125" t="s">
        <v>185</v>
      </c>
      <c r="BK139" s="133">
        <f>SUM(BK140:BK159)</f>
        <v>0</v>
      </c>
    </row>
    <row r="140" spans="2:65" s="1" customFormat="1" ht="21.75" customHeight="1">
      <c r="B140" s="136"/>
      <c r="C140" s="137" t="s">
        <v>206</v>
      </c>
      <c r="D140" s="137" t="s">
        <v>187</v>
      </c>
      <c r="E140" s="138" t="s">
        <v>4101</v>
      </c>
      <c r="F140" s="139" t="s">
        <v>4102</v>
      </c>
      <c r="G140" s="140" t="s">
        <v>546</v>
      </c>
      <c r="H140" s="141">
        <v>70</v>
      </c>
      <c r="I140" s="142"/>
      <c r="J140" s="143">
        <f t="shared" ref="J140:J159" si="0">ROUND(I140*H140,2)</f>
        <v>0</v>
      </c>
      <c r="K140" s="139" t="s">
        <v>1</v>
      </c>
      <c r="L140" s="32"/>
      <c r="M140" s="144" t="s">
        <v>1</v>
      </c>
      <c r="N140" s="145" t="s">
        <v>42</v>
      </c>
      <c r="P140" s="146">
        <f t="shared" ref="P140:P159" si="1">O140*H140</f>
        <v>0</v>
      </c>
      <c r="Q140" s="146">
        <v>1.4400000000000001E-3</v>
      </c>
      <c r="R140" s="146">
        <f t="shared" ref="R140:R159" si="2">Q140*H140</f>
        <v>0.1008</v>
      </c>
      <c r="S140" s="146">
        <v>0</v>
      </c>
      <c r="T140" s="147">
        <f t="shared" ref="T140:T159" si="3">S140*H140</f>
        <v>0</v>
      </c>
      <c r="AR140" s="148" t="s">
        <v>289</v>
      </c>
      <c r="AT140" s="148" t="s">
        <v>187</v>
      </c>
      <c r="AU140" s="148" t="s">
        <v>92</v>
      </c>
      <c r="AY140" s="17" t="s">
        <v>185</v>
      </c>
      <c r="BE140" s="149">
        <f t="shared" ref="BE140:BE159" si="4">IF(N140="základní",J140,0)</f>
        <v>0</v>
      </c>
      <c r="BF140" s="149">
        <f t="shared" ref="BF140:BF159" si="5">IF(N140="snížená",J140,0)</f>
        <v>0</v>
      </c>
      <c r="BG140" s="149">
        <f t="shared" ref="BG140:BG159" si="6">IF(N140="zákl. přenesená",J140,0)</f>
        <v>0</v>
      </c>
      <c r="BH140" s="149">
        <f t="shared" ref="BH140:BH159" si="7">IF(N140="sníž. přenesená",J140,0)</f>
        <v>0</v>
      </c>
      <c r="BI140" s="149">
        <f t="shared" ref="BI140:BI159" si="8">IF(N140="nulová",J140,0)</f>
        <v>0</v>
      </c>
      <c r="BJ140" s="17" t="s">
        <v>92</v>
      </c>
      <c r="BK140" s="149">
        <f t="shared" ref="BK140:BK159" si="9">ROUND(I140*H140,2)</f>
        <v>0</v>
      </c>
      <c r="BL140" s="17" t="s">
        <v>289</v>
      </c>
      <c r="BM140" s="148" t="s">
        <v>4103</v>
      </c>
    </row>
    <row r="141" spans="2:65" s="1" customFormat="1" ht="21.75" customHeight="1">
      <c r="B141" s="136"/>
      <c r="C141" s="137" t="s">
        <v>211</v>
      </c>
      <c r="D141" s="137" t="s">
        <v>187</v>
      </c>
      <c r="E141" s="138" t="s">
        <v>4104</v>
      </c>
      <c r="F141" s="139" t="s">
        <v>4105</v>
      </c>
      <c r="G141" s="140" t="s">
        <v>546</v>
      </c>
      <c r="H141" s="141">
        <v>50</v>
      </c>
      <c r="I141" s="142"/>
      <c r="J141" s="143">
        <f t="shared" si="0"/>
        <v>0</v>
      </c>
      <c r="K141" s="139" t="s">
        <v>1</v>
      </c>
      <c r="L141" s="32"/>
      <c r="M141" s="144" t="s">
        <v>1</v>
      </c>
      <c r="N141" s="145" t="s">
        <v>42</v>
      </c>
      <c r="P141" s="146">
        <f t="shared" si="1"/>
        <v>0</v>
      </c>
      <c r="Q141" s="146">
        <v>1.97E-3</v>
      </c>
      <c r="R141" s="146">
        <f t="shared" si="2"/>
        <v>9.8500000000000004E-2</v>
      </c>
      <c r="S141" s="146">
        <v>0</v>
      </c>
      <c r="T141" s="147">
        <f t="shared" si="3"/>
        <v>0</v>
      </c>
      <c r="AR141" s="148" t="s">
        <v>289</v>
      </c>
      <c r="AT141" s="148" t="s">
        <v>187</v>
      </c>
      <c r="AU141" s="148" t="s">
        <v>92</v>
      </c>
      <c r="AY141" s="17" t="s">
        <v>185</v>
      </c>
      <c r="BE141" s="149">
        <f t="shared" si="4"/>
        <v>0</v>
      </c>
      <c r="BF141" s="149">
        <f t="shared" si="5"/>
        <v>0</v>
      </c>
      <c r="BG141" s="149">
        <f t="shared" si="6"/>
        <v>0</v>
      </c>
      <c r="BH141" s="149">
        <f t="shared" si="7"/>
        <v>0</v>
      </c>
      <c r="BI141" s="149">
        <f t="shared" si="8"/>
        <v>0</v>
      </c>
      <c r="BJ141" s="17" t="s">
        <v>92</v>
      </c>
      <c r="BK141" s="149">
        <f t="shared" si="9"/>
        <v>0</v>
      </c>
      <c r="BL141" s="17" t="s">
        <v>289</v>
      </c>
      <c r="BM141" s="148" t="s">
        <v>4106</v>
      </c>
    </row>
    <row r="142" spans="2:65" s="1" customFormat="1" ht="21.75" customHeight="1">
      <c r="B142" s="136"/>
      <c r="C142" s="137" t="s">
        <v>216</v>
      </c>
      <c r="D142" s="137" t="s">
        <v>187</v>
      </c>
      <c r="E142" s="138" t="s">
        <v>4107</v>
      </c>
      <c r="F142" s="139" t="s">
        <v>4108</v>
      </c>
      <c r="G142" s="140" t="s">
        <v>546</v>
      </c>
      <c r="H142" s="141">
        <v>30</v>
      </c>
      <c r="I142" s="142"/>
      <c r="J142" s="143">
        <f t="shared" si="0"/>
        <v>0</v>
      </c>
      <c r="K142" s="139" t="s">
        <v>1</v>
      </c>
      <c r="L142" s="32"/>
      <c r="M142" s="144" t="s">
        <v>1</v>
      </c>
      <c r="N142" s="145" t="s">
        <v>42</v>
      </c>
      <c r="P142" s="146">
        <f t="shared" si="1"/>
        <v>0</v>
      </c>
      <c r="Q142" s="146">
        <v>3.0400000000000002E-3</v>
      </c>
      <c r="R142" s="146">
        <f t="shared" si="2"/>
        <v>9.1200000000000003E-2</v>
      </c>
      <c r="S142" s="146">
        <v>0</v>
      </c>
      <c r="T142" s="147">
        <f t="shared" si="3"/>
        <v>0</v>
      </c>
      <c r="AR142" s="148" t="s">
        <v>289</v>
      </c>
      <c r="AT142" s="148" t="s">
        <v>187</v>
      </c>
      <c r="AU142" s="148" t="s">
        <v>92</v>
      </c>
      <c r="AY142" s="17" t="s">
        <v>185</v>
      </c>
      <c r="BE142" s="149">
        <f t="shared" si="4"/>
        <v>0</v>
      </c>
      <c r="BF142" s="149">
        <f t="shared" si="5"/>
        <v>0</v>
      </c>
      <c r="BG142" s="149">
        <f t="shared" si="6"/>
        <v>0</v>
      </c>
      <c r="BH142" s="149">
        <f t="shared" si="7"/>
        <v>0</v>
      </c>
      <c r="BI142" s="149">
        <f t="shared" si="8"/>
        <v>0</v>
      </c>
      <c r="BJ142" s="17" t="s">
        <v>92</v>
      </c>
      <c r="BK142" s="149">
        <f t="shared" si="9"/>
        <v>0</v>
      </c>
      <c r="BL142" s="17" t="s">
        <v>289</v>
      </c>
      <c r="BM142" s="148" t="s">
        <v>4109</v>
      </c>
    </row>
    <row r="143" spans="2:65" s="1" customFormat="1" ht="16.5" customHeight="1">
      <c r="B143" s="136"/>
      <c r="C143" s="137" t="s">
        <v>222</v>
      </c>
      <c r="D143" s="137" t="s">
        <v>187</v>
      </c>
      <c r="E143" s="138" t="s">
        <v>4110</v>
      </c>
      <c r="F143" s="139" t="s">
        <v>4111</v>
      </c>
      <c r="G143" s="140" t="s">
        <v>546</v>
      </c>
      <c r="H143" s="141">
        <v>10</v>
      </c>
      <c r="I143" s="142"/>
      <c r="J143" s="143">
        <f t="shared" si="0"/>
        <v>0</v>
      </c>
      <c r="K143" s="139" t="s">
        <v>1</v>
      </c>
      <c r="L143" s="32"/>
      <c r="M143" s="144" t="s">
        <v>1</v>
      </c>
      <c r="N143" s="145" t="s">
        <v>42</v>
      </c>
      <c r="P143" s="146">
        <f t="shared" si="1"/>
        <v>0</v>
      </c>
      <c r="Q143" s="146">
        <v>3.6000000000000002E-4</v>
      </c>
      <c r="R143" s="146">
        <f t="shared" si="2"/>
        <v>3.6000000000000003E-3</v>
      </c>
      <c r="S143" s="146">
        <v>0</v>
      </c>
      <c r="T143" s="147">
        <f t="shared" si="3"/>
        <v>0</v>
      </c>
      <c r="AR143" s="148" t="s">
        <v>289</v>
      </c>
      <c r="AT143" s="148" t="s">
        <v>187</v>
      </c>
      <c r="AU143" s="148" t="s">
        <v>92</v>
      </c>
      <c r="AY143" s="17" t="s">
        <v>185</v>
      </c>
      <c r="BE143" s="149">
        <f t="shared" si="4"/>
        <v>0</v>
      </c>
      <c r="BF143" s="149">
        <f t="shared" si="5"/>
        <v>0</v>
      </c>
      <c r="BG143" s="149">
        <f t="shared" si="6"/>
        <v>0</v>
      </c>
      <c r="BH143" s="149">
        <f t="shared" si="7"/>
        <v>0</v>
      </c>
      <c r="BI143" s="149">
        <f t="shared" si="8"/>
        <v>0</v>
      </c>
      <c r="BJ143" s="17" t="s">
        <v>92</v>
      </c>
      <c r="BK143" s="149">
        <f t="shared" si="9"/>
        <v>0</v>
      </c>
      <c r="BL143" s="17" t="s">
        <v>289</v>
      </c>
      <c r="BM143" s="148" t="s">
        <v>4112</v>
      </c>
    </row>
    <row r="144" spans="2:65" s="1" customFormat="1" ht="16.5" customHeight="1">
      <c r="B144" s="136"/>
      <c r="C144" s="137" t="s">
        <v>226</v>
      </c>
      <c r="D144" s="137" t="s">
        <v>187</v>
      </c>
      <c r="E144" s="138" t="s">
        <v>4113</v>
      </c>
      <c r="F144" s="139" t="s">
        <v>4114</v>
      </c>
      <c r="G144" s="140" t="s">
        <v>546</v>
      </c>
      <c r="H144" s="141">
        <v>14</v>
      </c>
      <c r="I144" s="142"/>
      <c r="J144" s="143">
        <f t="shared" si="0"/>
        <v>0</v>
      </c>
      <c r="K144" s="139" t="s">
        <v>1</v>
      </c>
      <c r="L144" s="32"/>
      <c r="M144" s="144" t="s">
        <v>1</v>
      </c>
      <c r="N144" s="145" t="s">
        <v>42</v>
      </c>
      <c r="P144" s="146">
        <f t="shared" si="1"/>
        <v>0</v>
      </c>
      <c r="Q144" s="146">
        <v>1.31E-3</v>
      </c>
      <c r="R144" s="146">
        <f t="shared" si="2"/>
        <v>1.8339999999999999E-2</v>
      </c>
      <c r="S144" s="146">
        <v>0</v>
      </c>
      <c r="T144" s="147">
        <f t="shared" si="3"/>
        <v>0</v>
      </c>
      <c r="AR144" s="148" t="s">
        <v>289</v>
      </c>
      <c r="AT144" s="148" t="s">
        <v>187</v>
      </c>
      <c r="AU144" s="148" t="s">
        <v>92</v>
      </c>
      <c r="AY144" s="17" t="s">
        <v>185</v>
      </c>
      <c r="BE144" s="149">
        <f t="shared" si="4"/>
        <v>0</v>
      </c>
      <c r="BF144" s="149">
        <f t="shared" si="5"/>
        <v>0</v>
      </c>
      <c r="BG144" s="149">
        <f t="shared" si="6"/>
        <v>0</v>
      </c>
      <c r="BH144" s="149">
        <f t="shared" si="7"/>
        <v>0</v>
      </c>
      <c r="BI144" s="149">
        <f t="shared" si="8"/>
        <v>0</v>
      </c>
      <c r="BJ144" s="17" t="s">
        <v>92</v>
      </c>
      <c r="BK144" s="149">
        <f t="shared" si="9"/>
        <v>0</v>
      </c>
      <c r="BL144" s="17" t="s">
        <v>289</v>
      </c>
      <c r="BM144" s="148" t="s">
        <v>4115</v>
      </c>
    </row>
    <row r="145" spans="2:65" s="1" customFormat="1" ht="24.2" customHeight="1">
      <c r="B145" s="136"/>
      <c r="C145" s="158" t="s">
        <v>230</v>
      </c>
      <c r="D145" s="158" t="s">
        <v>231</v>
      </c>
      <c r="E145" s="159" t="s">
        <v>4116</v>
      </c>
      <c r="F145" s="160" t="s">
        <v>4117</v>
      </c>
      <c r="G145" s="161" t="s">
        <v>365</v>
      </c>
      <c r="H145" s="162">
        <v>14</v>
      </c>
      <c r="I145" s="163"/>
      <c r="J145" s="164">
        <f t="shared" si="0"/>
        <v>0</v>
      </c>
      <c r="K145" s="160" t="s">
        <v>1</v>
      </c>
      <c r="L145" s="165"/>
      <c r="M145" s="166" t="s">
        <v>1</v>
      </c>
      <c r="N145" s="167" t="s">
        <v>42</v>
      </c>
      <c r="P145" s="146">
        <f t="shared" si="1"/>
        <v>0</v>
      </c>
      <c r="Q145" s="146">
        <v>4.0000000000000002E-4</v>
      </c>
      <c r="R145" s="146">
        <f t="shared" si="2"/>
        <v>5.5999999999999999E-3</v>
      </c>
      <c r="S145" s="146">
        <v>0</v>
      </c>
      <c r="T145" s="147">
        <f t="shared" si="3"/>
        <v>0</v>
      </c>
      <c r="AR145" s="148" t="s">
        <v>394</v>
      </c>
      <c r="AT145" s="148" t="s">
        <v>231</v>
      </c>
      <c r="AU145" s="148" t="s">
        <v>92</v>
      </c>
      <c r="AY145" s="17" t="s">
        <v>185</v>
      </c>
      <c r="BE145" s="149">
        <f t="shared" si="4"/>
        <v>0</v>
      </c>
      <c r="BF145" s="149">
        <f t="shared" si="5"/>
        <v>0</v>
      </c>
      <c r="BG145" s="149">
        <f t="shared" si="6"/>
        <v>0</v>
      </c>
      <c r="BH145" s="149">
        <f t="shared" si="7"/>
        <v>0</v>
      </c>
      <c r="BI145" s="149">
        <f t="shared" si="8"/>
        <v>0</v>
      </c>
      <c r="BJ145" s="17" t="s">
        <v>92</v>
      </c>
      <c r="BK145" s="149">
        <f t="shared" si="9"/>
        <v>0</v>
      </c>
      <c r="BL145" s="17" t="s">
        <v>289</v>
      </c>
      <c r="BM145" s="148" t="s">
        <v>4118</v>
      </c>
    </row>
    <row r="146" spans="2:65" s="1" customFormat="1" ht="16.5" customHeight="1">
      <c r="B146" s="136"/>
      <c r="C146" s="137" t="s">
        <v>236</v>
      </c>
      <c r="D146" s="137" t="s">
        <v>187</v>
      </c>
      <c r="E146" s="138" t="s">
        <v>4119</v>
      </c>
      <c r="F146" s="139" t="s">
        <v>4120</v>
      </c>
      <c r="G146" s="140" t="s">
        <v>546</v>
      </c>
      <c r="H146" s="141">
        <v>80</v>
      </c>
      <c r="I146" s="142"/>
      <c r="J146" s="143">
        <f t="shared" si="0"/>
        <v>0</v>
      </c>
      <c r="K146" s="139" t="s">
        <v>1</v>
      </c>
      <c r="L146" s="32"/>
      <c r="M146" s="144" t="s">
        <v>1</v>
      </c>
      <c r="N146" s="145" t="s">
        <v>42</v>
      </c>
      <c r="P146" s="146">
        <f t="shared" si="1"/>
        <v>0</v>
      </c>
      <c r="Q146" s="146">
        <v>4.0000000000000002E-4</v>
      </c>
      <c r="R146" s="146">
        <f t="shared" si="2"/>
        <v>3.2000000000000001E-2</v>
      </c>
      <c r="S146" s="146">
        <v>0</v>
      </c>
      <c r="T146" s="147">
        <f t="shared" si="3"/>
        <v>0</v>
      </c>
      <c r="AR146" s="148" t="s">
        <v>289</v>
      </c>
      <c r="AT146" s="148" t="s">
        <v>187</v>
      </c>
      <c r="AU146" s="148" t="s">
        <v>92</v>
      </c>
      <c r="AY146" s="17" t="s">
        <v>185</v>
      </c>
      <c r="BE146" s="149">
        <f t="shared" si="4"/>
        <v>0</v>
      </c>
      <c r="BF146" s="149">
        <f t="shared" si="5"/>
        <v>0</v>
      </c>
      <c r="BG146" s="149">
        <f t="shared" si="6"/>
        <v>0</v>
      </c>
      <c r="BH146" s="149">
        <f t="shared" si="7"/>
        <v>0</v>
      </c>
      <c r="BI146" s="149">
        <f t="shared" si="8"/>
        <v>0</v>
      </c>
      <c r="BJ146" s="17" t="s">
        <v>92</v>
      </c>
      <c r="BK146" s="149">
        <f t="shared" si="9"/>
        <v>0</v>
      </c>
      <c r="BL146" s="17" t="s">
        <v>289</v>
      </c>
      <c r="BM146" s="148" t="s">
        <v>4121</v>
      </c>
    </row>
    <row r="147" spans="2:65" s="1" customFormat="1" ht="16.5" customHeight="1">
      <c r="B147" s="136"/>
      <c r="C147" s="137" t="s">
        <v>8</v>
      </c>
      <c r="D147" s="137" t="s">
        <v>187</v>
      </c>
      <c r="E147" s="138" t="s">
        <v>4122</v>
      </c>
      <c r="F147" s="139" t="s">
        <v>4123</v>
      </c>
      <c r="G147" s="140" t="s">
        <v>546</v>
      </c>
      <c r="H147" s="141">
        <v>5</v>
      </c>
      <c r="I147" s="142"/>
      <c r="J147" s="143">
        <f t="shared" si="0"/>
        <v>0</v>
      </c>
      <c r="K147" s="139" t="s">
        <v>1</v>
      </c>
      <c r="L147" s="32"/>
      <c r="M147" s="144" t="s">
        <v>1</v>
      </c>
      <c r="N147" s="145" t="s">
        <v>42</v>
      </c>
      <c r="P147" s="146">
        <f t="shared" si="1"/>
        <v>0</v>
      </c>
      <c r="Q147" s="146">
        <v>4.2999999999999999E-4</v>
      </c>
      <c r="R147" s="146">
        <f t="shared" si="2"/>
        <v>2.15E-3</v>
      </c>
      <c r="S147" s="146">
        <v>0</v>
      </c>
      <c r="T147" s="147">
        <f t="shared" si="3"/>
        <v>0</v>
      </c>
      <c r="AR147" s="148" t="s">
        <v>289</v>
      </c>
      <c r="AT147" s="148" t="s">
        <v>187</v>
      </c>
      <c r="AU147" s="148" t="s">
        <v>92</v>
      </c>
      <c r="AY147" s="17" t="s">
        <v>185</v>
      </c>
      <c r="BE147" s="149">
        <f t="shared" si="4"/>
        <v>0</v>
      </c>
      <c r="BF147" s="149">
        <f t="shared" si="5"/>
        <v>0</v>
      </c>
      <c r="BG147" s="149">
        <f t="shared" si="6"/>
        <v>0</v>
      </c>
      <c r="BH147" s="149">
        <f t="shared" si="7"/>
        <v>0</v>
      </c>
      <c r="BI147" s="149">
        <f t="shared" si="8"/>
        <v>0</v>
      </c>
      <c r="BJ147" s="17" t="s">
        <v>92</v>
      </c>
      <c r="BK147" s="149">
        <f t="shared" si="9"/>
        <v>0</v>
      </c>
      <c r="BL147" s="17" t="s">
        <v>289</v>
      </c>
      <c r="BM147" s="148" t="s">
        <v>4124</v>
      </c>
    </row>
    <row r="148" spans="2:65" s="1" customFormat="1" ht="16.5" customHeight="1">
      <c r="B148" s="136"/>
      <c r="C148" s="137" t="s">
        <v>245</v>
      </c>
      <c r="D148" s="137" t="s">
        <v>187</v>
      </c>
      <c r="E148" s="138" t="s">
        <v>4125</v>
      </c>
      <c r="F148" s="139" t="s">
        <v>4126</v>
      </c>
      <c r="G148" s="140" t="s">
        <v>546</v>
      </c>
      <c r="H148" s="141">
        <v>100</v>
      </c>
      <c r="I148" s="142"/>
      <c r="J148" s="143">
        <f t="shared" si="0"/>
        <v>0</v>
      </c>
      <c r="K148" s="139" t="s">
        <v>1</v>
      </c>
      <c r="L148" s="32"/>
      <c r="M148" s="144" t="s">
        <v>1</v>
      </c>
      <c r="N148" s="145" t="s">
        <v>42</v>
      </c>
      <c r="P148" s="146">
        <f t="shared" si="1"/>
        <v>0</v>
      </c>
      <c r="Q148" s="146">
        <v>5.0000000000000001E-4</v>
      </c>
      <c r="R148" s="146">
        <f t="shared" si="2"/>
        <v>0.05</v>
      </c>
      <c r="S148" s="146">
        <v>0</v>
      </c>
      <c r="T148" s="147">
        <f t="shared" si="3"/>
        <v>0</v>
      </c>
      <c r="AR148" s="148" t="s">
        <v>289</v>
      </c>
      <c r="AT148" s="148" t="s">
        <v>187</v>
      </c>
      <c r="AU148" s="148" t="s">
        <v>92</v>
      </c>
      <c r="AY148" s="17" t="s">
        <v>185</v>
      </c>
      <c r="BE148" s="149">
        <f t="shared" si="4"/>
        <v>0</v>
      </c>
      <c r="BF148" s="149">
        <f t="shared" si="5"/>
        <v>0</v>
      </c>
      <c r="BG148" s="149">
        <f t="shared" si="6"/>
        <v>0</v>
      </c>
      <c r="BH148" s="149">
        <f t="shared" si="7"/>
        <v>0</v>
      </c>
      <c r="BI148" s="149">
        <f t="shared" si="8"/>
        <v>0</v>
      </c>
      <c r="BJ148" s="17" t="s">
        <v>92</v>
      </c>
      <c r="BK148" s="149">
        <f t="shared" si="9"/>
        <v>0</v>
      </c>
      <c r="BL148" s="17" t="s">
        <v>289</v>
      </c>
      <c r="BM148" s="148" t="s">
        <v>4127</v>
      </c>
    </row>
    <row r="149" spans="2:65" s="1" customFormat="1" ht="16.5" customHeight="1">
      <c r="B149" s="136"/>
      <c r="C149" s="137" t="s">
        <v>267</v>
      </c>
      <c r="D149" s="137" t="s">
        <v>187</v>
      </c>
      <c r="E149" s="138" t="s">
        <v>4128</v>
      </c>
      <c r="F149" s="139" t="s">
        <v>4129</v>
      </c>
      <c r="G149" s="140" t="s">
        <v>546</v>
      </c>
      <c r="H149" s="141">
        <v>15</v>
      </c>
      <c r="I149" s="142"/>
      <c r="J149" s="143">
        <f t="shared" si="0"/>
        <v>0</v>
      </c>
      <c r="K149" s="139" t="s">
        <v>1</v>
      </c>
      <c r="L149" s="32"/>
      <c r="M149" s="144" t="s">
        <v>1</v>
      </c>
      <c r="N149" s="145" t="s">
        <v>42</v>
      </c>
      <c r="P149" s="146">
        <f t="shared" si="1"/>
        <v>0</v>
      </c>
      <c r="Q149" s="146">
        <v>7.6000000000000004E-4</v>
      </c>
      <c r="R149" s="146">
        <f t="shared" si="2"/>
        <v>1.14E-2</v>
      </c>
      <c r="S149" s="146">
        <v>0</v>
      </c>
      <c r="T149" s="147">
        <f t="shared" si="3"/>
        <v>0</v>
      </c>
      <c r="AR149" s="148" t="s">
        <v>289</v>
      </c>
      <c r="AT149" s="148" t="s">
        <v>187</v>
      </c>
      <c r="AU149" s="148" t="s">
        <v>92</v>
      </c>
      <c r="AY149" s="17" t="s">
        <v>185</v>
      </c>
      <c r="BE149" s="149">
        <f t="shared" si="4"/>
        <v>0</v>
      </c>
      <c r="BF149" s="149">
        <f t="shared" si="5"/>
        <v>0</v>
      </c>
      <c r="BG149" s="149">
        <f t="shared" si="6"/>
        <v>0</v>
      </c>
      <c r="BH149" s="149">
        <f t="shared" si="7"/>
        <v>0</v>
      </c>
      <c r="BI149" s="149">
        <f t="shared" si="8"/>
        <v>0</v>
      </c>
      <c r="BJ149" s="17" t="s">
        <v>92</v>
      </c>
      <c r="BK149" s="149">
        <f t="shared" si="9"/>
        <v>0</v>
      </c>
      <c r="BL149" s="17" t="s">
        <v>289</v>
      </c>
      <c r="BM149" s="148" t="s">
        <v>4130</v>
      </c>
    </row>
    <row r="150" spans="2:65" s="1" customFormat="1" ht="16.5" customHeight="1">
      <c r="B150" s="136"/>
      <c r="C150" s="137" t="s">
        <v>284</v>
      </c>
      <c r="D150" s="137" t="s">
        <v>187</v>
      </c>
      <c r="E150" s="138" t="s">
        <v>4131</v>
      </c>
      <c r="F150" s="139" t="s">
        <v>4132</v>
      </c>
      <c r="G150" s="140" t="s">
        <v>546</v>
      </c>
      <c r="H150" s="141">
        <v>250</v>
      </c>
      <c r="I150" s="142"/>
      <c r="J150" s="143">
        <f t="shared" si="0"/>
        <v>0</v>
      </c>
      <c r="K150" s="139" t="s">
        <v>1</v>
      </c>
      <c r="L150" s="32"/>
      <c r="M150" s="144" t="s">
        <v>1</v>
      </c>
      <c r="N150" s="145" t="s">
        <v>42</v>
      </c>
      <c r="P150" s="146">
        <f t="shared" si="1"/>
        <v>0</v>
      </c>
      <c r="Q150" s="146">
        <v>1.5299999999999999E-3</v>
      </c>
      <c r="R150" s="146">
        <f t="shared" si="2"/>
        <v>0.38249999999999995</v>
      </c>
      <c r="S150" s="146">
        <v>0</v>
      </c>
      <c r="T150" s="147">
        <f t="shared" si="3"/>
        <v>0</v>
      </c>
      <c r="AR150" s="148" t="s">
        <v>289</v>
      </c>
      <c r="AT150" s="148" t="s">
        <v>187</v>
      </c>
      <c r="AU150" s="148" t="s">
        <v>92</v>
      </c>
      <c r="AY150" s="17" t="s">
        <v>185</v>
      </c>
      <c r="BE150" s="149">
        <f t="shared" si="4"/>
        <v>0</v>
      </c>
      <c r="BF150" s="149">
        <f t="shared" si="5"/>
        <v>0</v>
      </c>
      <c r="BG150" s="149">
        <f t="shared" si="6"/>
        <v>0</v>
      </c>
      <c r="BH150" s="149">
        <f t="shared" si="7"/>
        <v>0</v>
      </c>
      <c r="BI150" s="149">
        <f t="shared" si="8"/>
        <v>0</v>
      </c>
      <c r="BJ150" s="17" t="s">
        <v>92</v>
      </c>
      <c r="BK150" s="149">
        <f t="shared" si="9"/>
        <v>0</v>
      </c>
      <c r="BL150" s="17" t="s">
        <v>289</v>
      </c>
      <c r="BM150" s="148" t="s">
        <v>4133</v>
      </c>
    </row>
    <row r="151" spans="2:65" s="1" customFormat="1" ht="37.9" customHeight="1">
      <c r="B151" s="136"/>
      <c r="C151" s="137" t="s">
        <v>289</v>
      </c>
      <c r="D151" s="137" t="s">
        <v>187</v>
      </c>
      <c r="E151" s="138" t="s">
        <v>4134</v>
      </c>
      <c r="F151" s="139" t="s">
        <v>4135</v>
      </c>
      <c r="G151" s="140" t="s">
        <v>365</v>
      </c>
      <c r="H151" s="141">
        <v>1</v>
      </c>
      <c r="I151" s="142"/>
      <c r="J151" s="143">
        <f t="shared" si="0"/>
        <v>0</v>
      </c>
      <c r="K151" s="139" t="s">
        <v>1</v>
      </c>
      <c r="L151" s="32"/>
      <c r="M151" s="144" t="s">
        <v>1</v>
      </c>
      <c r="N151" s="145" t="s">
        <v>42</v>
      </c>
      <c r="P151" s="146">
        <f t="shared" si="1"/>
        <v>0</v>
      </c>
      <c r="Q151" s="146">
        <v>1.5200000000000001E-3</v>
      </c>
      <c r="R151" s="146">
        <f t="shared" si="2"/>
        <v>1.5200000000000001E-3</v>
      </c>
      <c r="S151" s="146">
        <v>0</v>
      </c>
      <c r="T151" s="147">
        <f t="shared" si="3"/>
        <v>0</v>
      </c>
      <c r="AR151" s="148" t="s">
        <v>289</v>
      </c>
      <c r="AT151" s="148" t="s">
        <v>187</v>
      </c>
      <c r="AU151" s="148" t="s">
        <v>92</v>
      </c>
      <c r="AY151" s="17" t="s">
        <v>185</v>
      </c>
      <c r="BE151" s="149">
        <f t="shared" si="4"/>
        <v>0</v>
      </c>
      <c r="BF151" s="149">
        <f t="shared" si="5"/>
        <v>0</v>
      </c>
      <c r="BG151" s="149">
        <f t="shared" si="6"/>
        <v>0</v>
      </c>
      <c r="BH151" s="149">
        <f t="shared" si="7"/>
        <v>0</v>
      </c>
      <c r="BI151" s="149">
        <f t="shared" si="8"/>
        <v>0</v>
      </c>
      <c r="BJ151" s="17" t="s">
        <v>92</v>
      </c>
      <c r="BK151" s="149">
        <f t="shared" si="9"/>
        <v>0</v>
      </c>
      <c r="BL151" s="17" t="s">
        <v>289</v>
      </c>
      <c r="BM151" s="148" t="s">
        <v>4136</v>
      </c>
    </row>
    <row r="152" spans="2:65" s="1" customFormat="1" ht="24.2" customHeight="1">
      <c r="B152" s="136"/>
      <c r="C152" s="137" t="s">
        <v>294</v>
      </c>
      <c r="D152" s="137" t="s">
        <v>187</v>
      </c>
      <c r="E152" s="138" t="s">
        <v>4137</v>
      </c>
      <c r="F152" s="139" t="s">
        <v>4138</v>
      </c>
      <c r="G152" s="140" t="s">
        <v>365</v>
      </c>
      <c r="H152" s="141">
        <v>1</v>
      </c>
      <c r="I152" s="142"/>
      <c r="J152" s="143">
        <f t="shared" si="0"/>
        <v>0</v>
      </c>
      <c r="K152" s="139" t="s">
        <v>1</v>
      </c>
      <c r="L152" s="32"/>
      <c r="M152" s="144" t="s">
        <v>1</v>
      </c>
      <c r="N152" s="145" t="s">
        <v>42</v>
      </c>
      <c r="P152" s="146">
        <f t="shared" si="1"/>
        <v>0</v>
      </c>
      <c r="Q152" s="146">
        <v>1.5E-3</v>
      </c>
      <c r="R152" s="146">
        <f t="shared" si="2"/>
        <v>1.5E-3</v>
      </c>
      <c r="S152" s="146">
        <v>0</v>
      </c>
      <c r="T152" s="147">
        <f t="shared" si="3"/>
        <v>0</v>
      </c>
      <c r="AR152" s="148" t="s">
        <v>289</v>
      </c>
      <c r="AT152" s="148" t="s">
        <v>187</v>
      </c>
      <c r="AU152" s="148" t="s">
        <v>92</v>
      </c>
      <c r="AY152" s="17" t="s">
        <v>185</v>
      </c>
      <c r="BE152" s="149">
        <f t="shared" si="4"/>
        <v>0</v>
      </c>
      <c r="BF152" s="149">
        <f t="shared" si="5"/>
        <v>0</v>
      </c>
      <c r="BG152" s="149">
        <f t="shared" si="6"/>
        <v>0</v>
      </c>
      <c r="BH152" s="149">
        <f t="shared" si="7"/>
        <v>0</v>
      </c>
      <c r="BI152" s="149">
        <f t="shared" si="8"/>
        <v>0</v>
      </c>
      <c r="BJ152" s="17" t="s">
        <v>92</v>
      </c>
      <c r="BK152" s="149">
        <f t="shared" si="9"/>
        <v>0</v>
      </c>
      <c r="BL152" s="17" t="s">
        <v>289</v>
      </c>
      <c r="BM152" s="148" t="s">
        <v>4139</v>
      </c>
    </row>
    <row r="153" spans="2:65" s="1" customFormat="1" ht="16.5" customHeight="1">
      <c r="B153" s="136"/>
      <c r="C153" s="137" t="s">
        <v>300</v>
      </c>
      <c r="D153" s="137" t="s">
        <v>187</v>
      </c>
      <c r="E153" s="138" t="s">
        <v>4140</v>
      </c>
      <c r="F153" s="139" t="s">
        <v>4141</v>
      </c>
      <c r="G153" s="140" t="s">
        <v>365</v>
      </c>
      <c r="H153" s="141">
        <v>9</v>
      </c>
      <c r="I153" s="142"/>
      <c r="J153" s="143">
        <f t="shared" si="0"/>
        <v>0</v>
      </c>
      <c r="K153" s="139" t="s">
        <v>1</v>
      </c>
      <c r="L153" s="32"/>
      <c r="M153" s="144" t="s">
        <v>1</v>
      </c>
      <c r="N153" s="145" t="s">
        <v>42</v>
      </c>
      <c r="P153" s="146">
        <f t="shared" si="1"/>
        <v>0</v>
      </c>
      <c r="Q153" s="146">
        <v>2.9E-4</v>
      </c>
      <c r="R153" s="146">
        <f t="shared" si="2"/>
        <v>2.6099999999999999E-3</v>
      </c>
      <c r="S153" s="146">
        <v>0</v>
      </c>
      <c r="T153" s="147">
        <f t="shared" si="3"/>
        <v>0</v>
      </c>
      <c r="AR153" s="148" t="s">
        <v>289</v>
      </c>
      <c r="AT153" s="148" t="s">
        <v>187</v>
      </c>
      <c r="AU153" s="148" t="s">
        <v>92</v>
      </c>
      <c r="AY153" s="17" t="s">
        <v>185</v>
      </c>
      <c r="BE153" s="149">
        <f t="shared" si="4"/>
        <v>0</v>
      </c>
      <c r="BF153" s="149">
        <f t="shared" si="5"/>
        <v>0</v>
      </c>
      <c r="BG153" s="149">
        <f t="shared" si="6"/>
        <v>0</v>
      </c>
      <c r="BH153" s="149">
        <f t="shared" si="7"/>
        <v>0</v>
      </c>
      <c r="BI153" s="149">
        <f t="shared" si="8"/>
        <v>0</v>
      </c>
      <c r="BJ153" s="17" t="s">
        <v>92</v>
      </c>
      <c r="BK153" s="149">
        <f t="shared" si="9"/>
        <v>0</v>
      </c>
      <c r="BL153" s="17" t="s">
        <v>289</v>
      </c>
      <c r="BM153" s="148" t="s">
        <v>4142</v>
      </c>
    </row>
    <row r="154" spans="2:65" s="1" customFormat="1" ht="24.2" customHeight="1">
      <c r="B154" s="136"/>
      <c r="C154" s="137" t="s">
        <v>307</v>
      </c>
      <c r="D154" s="137" t="s">
        <v>187</v>
      </c>
      <c r="E154" s="138" t="s">
        <v>4143</v>
      </c>
      <c r="F154" s="139" t="s">
        <v>4144</v>
      </c>
      <c r="G154" s="140" t="s">
        <v>365</v>
      </c>
      <c r="H154" s="141">
        <v>3</v>
      </c>
      <c r="I154" s="142"/>
      <c r="J154" s="143">
        <f t="shared" si="0"/>
        <v>0</v>
      </c>
      <c r="K154" s="139" t="s">
        <v>1</v>
      </c>
      <c r="L154" s="32"/>
      <c r="M154" s="144" t="s">
        <v>1</v>
      </c>
      <c r="N154" s="145" t="s">
        <v>42</v>
      </c>
      <c r="P154" s="146">
        <f t="shared" si="1"/>
        <v>0</v>
      </c>
      <c r="Q154" s="146">
        <v>5.1000000000000004E-4</v>
      </c>
      <c r="R154" s="146">
        <f t="shared" si="2"/>
        <v>1.5300000000000001E-3</v>
      </c>
      <c r="S154" s="146">
        <v>0</v>
      </c>
      <c r="T154" s="147">
        <f t="shared" si="3"/>
        <v>0</v>
      </c>
      <c r="AR154" s="148" t="s">
        <v>289</v>
      </c>
      <c r="AT154" s="148" t="s">
        <v>187</v>
      </c>
      <c r="AU154" s="148" t="s">
        <v>92</v>
      </c>
      <c r="AY154" s="17" t="s">
        <v>185</v>
      </c>
      <c r="BE154" s="149">
        <f t="shared" si="4"/>
        <v>0</v>
      </c>
      <c r="BF154" s="149">
        <f t="shared" si="5"/>
        <v>0</v>
      </c>
      <c r="BG154" s="149">
        <f t="shared" si="6"/>
        <v>0</v>
      </c>
      <c r="BH154" s="149">
        <f t="shared" si="7"/>
        <v>0</v>
      </c>
      <c r="BI154" s="149">
        <f t="shared" si="8"/>
        <v>0</v>
      </c>
      <c r="BJ154" s="17" t="s">
        <v>92</v>
      </c>
      <c r="BK154" s="149">
        <f t="shared" si="9"/>
        <v>0</v>
      </c>
      <c r="BL154" s="17" t="s">
        <v>289</v>
      </c>
      <c r="BM154" s="148" t="s">
        <v>4145</v>
      </c>
    </row>
    <row r="155" spans="2:65" s="1" customFormat="1" ht="21.75" customHeight="1">
      <c r="B155" s="136"/>
      <c r="C155" s="137" t="s">
        <v>322</v>
      </c>
      <c r="D155" s="137" t="s">
        <v>187</v>
      </c>
      <c r="E155" s="138" t="s">
        <v>4146</v>
      </c>
      <c r="F155" s="139" t="s">
        <v>4147</v>
      </c>
      <c r="G155" s="140" t="s">
        <v>546</v>
      </c>
      <c r="H155" s="141">
        <v>594</v>
      </c>
      <c r="I155" s="142"/>
      <c r="J155" s="143">
        <f t="shared" si="0"/>
        <v>0</v>
      </c>
      <c r="K155" s="139" t="s">
        <v>1</v>
      </c>
      <c r="L155" s="32"/>
      <c r="M155" s="144" t="s">
        <v>1</v>
      </c>
      <c r="N155" s="145" t="s">
        <v>42</v>
      </c>
      <c r="P155" s="146">
        <f t="shared" si="1"/>
        <v>0</v>
      </c>
      <c r="Q155" s="146">
        <v>0</v>
      </c>
      <c r="R155" s="146">
        <f t="shared" si="2"/>
        <v>0</v>
      </c>
      <c r="S155" s="146">
        <v>0</v>
      </c>
      <c r="T155" s="147">
        <f t="shared" si="3"/>
        <v>0</v>
      </c>
      <c r="AR155" s="148" t="s">
        <v>289</v>
      </c>
      <c r="AT155" s="148" t="s">
        <v>187</v>
      </c>
      <c r="AU155" s="148" t="s">
        <v>92</v>
      </c>
      <c r="AY155" s="17" t="s">
        <v>185</v>
      </c>
      <c r="BE155" s="149">
        <f t="shared" si="4"/>
        <v>0</v>
      </c>
      <c r="BF155" s="149">
        <f t="shared" si="5"/>
        <v>0</v>
      </c>
      <c r="BG155" s="149">
        <f t="shared" si="6"/>
        <v>0</v>
      </c>
      <c r="BH155" s="149">
        <f t="shared" si="7"/>
        <v>0</v>
      </c>
      <c r="BI155" s="149">
        <f t="shared" si="8"/>
        <v>0</v>
      </c>
      <c r="BJ155" s="17" t="s">
        <v>92</v>
      </c>
      <c r="BK155" s="149">
        <f t="shared" si="9"/>
        <v>0</v>
      </c>
      <c r="BL155" s="17" t="s">
        <v>289</v>
      </c>
      <c r="BM155" s="148" t="s">
        <v>4148</v>
      </c>
    </row>
    <row r="156" spans="2:65" s="1" customFormat="1" ht="24.2" customHeight="1">
      <c r="B156" s="136"/>
      <c r="C156" s="137" t="s">
        <v>7</v>
      </c>
      <c r="D156" s="137" t="s">
        <v>187</v>
      </c>
      <c r="E156" s="138" t="s">
        <v>4149</v>
      </c>
      <c r="F156" s="139" t="s">
        <v>4150</v>
      </c>
      <c r="G156" s="140" t="s">
        <v>546</v>
      </c>
      <c r="H156" s="141">
        <v>30</v>
      </c>
      <c r="I156" s="142"/>
      <c r="J156" s="143">
        <f t="shared" si="0"/>
        <v>0</v>
      </c>
      <c r="K156" s="139" t="s">
        <v>1</v>
      </c>
      <c r="L156" s="32"/>
      <c r="M156" s="144" t="s">
        <v>1</v>
      </c>
      <c r="N156" s="145" t="s">
        <v>42</v>
      </c>
      <c r="P156" s="146">
        <f t="shared" si="1"/>
        <v>0</v>
      </c>
      <c r="Q156" s="146">
        <v>0</v>
      </c>
      <c r="R156" s="146">
        <f t="shared" si="2"/>
        <v>0</v>
      </c>
      <c r="S156" s="146">
        <v>0</v>
      </c>
      <c r="T156" s="147">
        <f t="shared" si="3"/>
        <v>0</v>
      </c>
      <c r="AR156" s="148" t="s">
        <v>289</v>
      </c>
      <c r="AT156" s="148" t="s">
        <v>187</v>
      </c>
      <c r="AU156" s="148" t="s">
        <v>92</v>
      </c>
      <c r="AY156" s="17" t="s">
        <v>185</v>
      </c>
      <c r="BE156" s="149">
        <f t="shared" si="4"/>
        <v>0</v>
      </c>
      <c r="BF156" s="149">
        <f t="shared" si="5"/>
        <v>0</v>
      </c>
      <c r="BG156" s="149">
        <f t="shared" si="6"/>
        <v>0</v>
      </c>
      <c r="BH156" s="149">
        <f t="shared" si="7"/>
        <v>0</v>
      </c>
      <c r="BI156" s="149">
        <f t="shared" si="8"/>
        <v>0</v>
      </c>
      <c r="BJ156" s="17" t="s">
        <v>92</v>
      </c>
      <c r="BK156" s="149">
        <f t="shared" si="9"/>
        <v>0</v>
      </c>
      <c r="BL156" s="17" t="s">
        <v>289</v>
      </c>
      <c r="BM156" s="148" t="s">
        <v>4151</v>
      </c>
    </row>
    <row r="157" spans="2:65" s="1" customFormat="1" ht="16.5" customHeight="1">
      <c r="B157" s="136"/>
      <c r="C157" s="137" t="s">
        <v>335</v>
      </c>
      <c r="D157" s="137" t="s">
        <v>187</v>
      </c>
      <c r="E157" s="138" t="s">
        <v>4152</v>
      </c>
      <c r="F157" s="139" t="s">
        <v>4153</v>
      </c>
      <c r="G157" s="140" t="s">
        <v>546</v>
      </c>
      <c r="H157" s="141">
        <v>15</v>
      </c>
      <c r="I157" s="142"/>
      <c r="J157" s="143">
        <f t="shared" si="0"/>
        <v>0</v>
      </c>
      <c r="K157" s="139" t="s">
        <v>1</v>
      </c>
      <c r="L157" s="32"/>
      <c r="M157" s="144" t="s">
        <v>1</v>
      </c>
      <c r="N157" s="145" t="s">
        <v>42</v>
      </c>
      <c r="P157" s="146">
        <f t="shared" si="1"/>
        <v>0</v>
      </c>
      <c r="Q157" s="146">
        <v>0</v>
      </c>
      <c r="R157" s="146">
        <f t="shared" si="2"/>
        <v>0</v>
      </c>
      <c r="S157" s="146">
        <v>0</v>
      </c>
      <c r="T157" s="147">
        <f t="shared" si="3"/>
        <v>0</v>
      </c>
      <c r="AR157" s="148" t="s">
        <v>289</v>
      </c>
      <c r="AT157" s="148" t="s">
        <v>187</v>
      </c>
      <c r="AU157" s="148" t="s">
        <v>92</v>
      </c>
      <c r="AY157" s="17" t="s">
        <v>185</v>
      </c>
      <c r="BE157" s="149">
        <f t="shared" si="4"/>
        <v>0</v>
      </c>
      <c r="BF157" s="149">
        <f t="shared" si="5"/>
        <v>0</v>
      </c>
      <c r="BG157" s="149">
        <f t="shared" si="6"/>
        <v>0</v>
      </c>
      <c r="BH157" s="149">
        <f t="shared" si="7"/>
        <v>0</v>
      </c>
      <c r="BI157" s="149">
        <f t="shared" si="8"/>
        <v>0</v>
      </c>
      <c r="BJ157" s="17" t="s">
        <v>92</v>
      </c>
      <c r="BK157" s="149">
        <f t="shared" si="9"/>
        <v>0</v>
      </c>
      <c r="BL157" s="17" t="s">
        <v>289</v>
      </c>
      <c r="BM157" s="148" t="s">
        <v>4154</v>
      </c>
    </row>
    <row r="158" spans="2:65" s="1" customFormat="1" ht="16.5" customHeight="1">
      <c r="B158" s="136"/>
      <c r="C158" s="137" t="s">
        <v>340</v>
      </c>
      <c r="D158" s="137" t="s">
        <v>187</v>
      </c>
      <c r="E158" s="138" t="s">
        <v>4155</v>
      </c>
      <c r="F158" s="139" t="s">
        <v>4156</v>
      </c>
      <c r="G158" s="140" t="s">
        <v>365</v>
      </c>
      <c r="H158" s="141">
        <v>3</v>
      </c>
      <c r="I158" s="142"/>
      <c r="J158" s="143">
        <f t="shared" si="0"/>
        <v>0</v>
      </c>
      <c r="K158" s="139" t="s">
        <v>1</v>
      </c>
      <c r="L158" s="32"/>
      <c r="M158" s="144" t="s">
        <v>1</v>
      </c>
      <c r="N158" s="145" t="s">
        <v>42</v>
      </c>
      <c r="P158" s="146">
        <f t="shared" si="1"/>
        <v>0</v>
      </c>
      <c r="Q158" s="146">
        <v>0</v>
      </c>
      <c r="R158" s="146">
        <f t="shared" si="2"/>
        <v>0</v>
      </c>
      <c r="S158" s="146">
        <v>0</v>
      </c>
      <c r="T158" s="147">
        <f t="shared" si="3"/>
        <v>0</v>
      </c>
      <c r="AR158" s="148" t="s">
        <v>289</v>
      </c>
      <c r="AT158" s="148" t="s">
        <v>187</v>
      </c>
      <c r="AU158" s="148" t="s">
        <v>92</v>
      </c>
      <c r="AY158" s="17" t="s">
        <v>185</v>
      </c>
      <c r="BE158" s="149">
        <f t="shared" si="4"/>
        <v>0</v>
      </c>
      <c r="BF158" s="149">
        <f t="shared" si="5"/>
        <v>0</v>
      </c>
      <c r="BG158" s="149">
        <f t="shared" si="6"/>
        <v>0</v>
      </c>
      <c r="BH158" s="149">
        <f t="shared" si="7"/>
        <v>0</v>
      </c>
      <c r="BI158" s="149">
        <f t="shared" si="8"/>
        <v>0</v>
      </c>
      <c r="BJ158" s="17" t="s">
        <v>92</v>
      </c>
      <c r="BK158" s="149">
        <f t="shared" si="9"/>
        <v>0</v>
      </c>
      <c r="BL158" s="17" t="s">
        <v>289</v>
      </c>
      <c r="BM158" s="148" t="s">
        <v>4157</v>
      </c>
    </row>
    <row r="159" spans="2:65" s="1" customFormat="1" ht="24.2" customHeight="1">
      <c r="B159" s="136"/>
      <c r="C159" s="137" t="s">
        <v>345</v>
      </c>
      <c r="D159" s="137" t="s">
        <v>187</v>
      </c>
      <c r="E159" s="138" t="s">
        <v>4158</v>
      </c>
      <c r="F159" s="139" t="s">
        <v>4159</v>
      </c>
      <c r="G159" s="140" t="s">
        <v>1715</v>
      </c>
      <c r="H159" s="188"/>
      <c r="I159" s="142"/>
      <c r="J159" s="143">
        <f t="shared" si="0"/>
        <v>0</v>
      </c>
      <c r="K159" s="139" t="s">
        <v>1</v>
      </c>
      <c r="L159" s="32"/>
      <c r="M159" s="144" t="s">
        <v>1</v>
      </c>
      <c r="N159" s="145" t="s">
        <v>42</v>
      </c>
      <c r="P159" s="146">
        <f t="shared" si="1"/>
        <v>0</v>
      </c>
      <c r="Q159" s="146">
        <v>0</v>
      </c>
      <c r="R159" s="146">
        <f t="shared" si="2"/>
        <v>0</v>
      </c>
      <c r="S159" s="146">
        <v>0</v>
      </c>
      <c r="T159" s="147">
        <f t="shared" si="3"/>
        <v>0</v>
      </c>
      <c r="AR159" s="148" t="s">
        <v>289</v>
      </c>
      <c r="AT159" s="148" t="s">
        <v>187</v>
      </c>
      <c r="AU159" s="148" t="s">
        <v>92</v>
      </c>
      <c r="AY159" s="17" t="s">
        <v>185</v>
      </c>
      <c r="BE159" s="149">
        <f t="shared" si="4"/>
        <v>0</v>
      </c>
      <c r="BF159" s="149">
        <f t="shared" si="5"/>
        <v>0</v>
      </c>
      <c r="BG159" s="149">
        <f t="shared" si="6"/>
        <v>0</v>
      </c>
      <c r="BH159" s="149">
        <f t="shared" si="7"/>
        <v>0</v>
      </c>
      <c r="BI159" s="149">
        <f t="shared" si="8"/>
        <v>0</v>
      </c>
      <c r="BJ159" s="17" t="s">
        <v>92</v>
      </c>
      <c r="BK159" s="149">
        <f t="shared" si="9"/>
        <v>0</v>
      </c>
      <c r="BL159" s="17" t="s">
        <v>289</v>
      </c>
      <c r="BM159" s="148" t="s">
        <v>4160</v>
      </c>
    </row>
    <row r="160" spans="2:65" s="11" customFormat="1" ht="22.9" customHeight="1">
      <c r="B160" s="124"/>
      <c r="D160" s="125" t="s">
        <v>75</v>
      </c>
      <c r="E160" s="134" t="s">
        <v>1811</v>
      </c>
      <c r="F160" s="134" t="s">
        <v>1812</v>
      </c>
      <c r="I160" s="127"/>
      <c r="J160" s="135">
        <f>BK160</f>
        <v>0</v>
      </c>
      <c r="L160" s="124"/>
      <c r="M160" s="129"/>
      <c r="P160" s="130">
        <f>SUM(P161:P211)</f>
        <v>0</v>
      </c>
      <c r="R160" s="130">
        <f>SUM(R161:R211)</f>
        <v>1.4489300000000001</v>
      </c>
      <c r="T160" s="131">
        <f>SUM(T161:T211)</f>
        <v>0</v>
      </c>
      <c r="AR160" s="125" t="s">
        <v>92</v>
      </c>
      <c r="AT160" s="132" t="s">
        <v>75</v>
      </c>
      <c r="AU160" s="132" t="s">
        <v>84</v>
      </c>
      <c r="AY160" s="125" t="s">
        <v>185</v>
      </c>
      <c r="BK160" s="133">
        <f>SUM(BK161:BK211)</f>
        <v>0</v>
      </c>
    </row>
    <row r="161" spans="2:65" s="1" customFormat="1" ht="33" customHeight="1">
      <c r="B161" s="136"/>
      <c r="C161" s="137" t="s">
        <v>351</v>
      </c>
      <c r="D161" s="137" t="s">
        <v>187</v>
      </c>
      <c r="E161" s="138" t="s">
        <v>4161</v>
      </c>
      <c r="F161" s="139" t="s">
        <v>4162</v>
      </c>
      <c r="G161" s="140" t="s">
        <v>546</v>
      </c>
      <c r="H161" s="141">
        <v>30</v>
      </c>
      <c r="I161" s="142"/>
      <c r="J161" s="143">
        <f t="shared" ref="J161:J171" si="10">ROUND(I161*H161,2)</f>
        <v>0</v>
      </c>
      <c r="K161" s="139" t="s">
        <v>1</v>
      </c>
      <c r="L161" s="32"/>
      <c r="M161" s="144" t="s">
        <v>1</v>
      </c>
      <c r="N161" s="145" t="s">
        <v>42</v>
      </c>
      <c r="P161" s="146">
        <f t="shared" ref="P161:P171" si="11">O161*H161</f>
        <v>0</v>
      </c>
      <c r="Q161" s="146">
        <v>1.42E-3</v>
      </c>
      <c r="R161" s="146">
        <f t="shared" ref="R161:R171" si="12">Q161*H161</f>
        <v>4.2599999999999999E-2</v>
      </c>
      <c r="S161" s="146">
        <v>0</v>
      </c>
      <c r="T161" s="147">
        <f t="shared" ref="T161:T171" si="13">S161*H161</f>
        <v>0</v>
      </c>
      <c r="AR161" s="148" t="s">
        <v>289</v>
      </c>
      <c r="AT161" s="148" t="s">
        <v>187</v>
      </c>
      <c r="AU161" s="148" t="s">
        <v>92</v>
      </c>
      <c r="AY161" s="17" t="s">
        <v>185</v>
      </c>
      <c r="BE161" s="149">
        <f t="shared" ref="BE161:BE171" si="14">IF(N161="základní",J161,0)</f>
        <v>0</v>
      </c>
      <c r="BF161" s="149">
        <f t="shared" ref="BF161:BF171" si="15">IF(N161="snížená",J161,0)</f>
        <v>0</v>
      </c>
      <c r="BG161" s="149">
        <f t="shared" ref="BG161:BG171" si="16">IF(N161="zákl. přenesená",J161,0)</f>
        <v>0</v>
      </c>
      <c r="BH161" s="149">
        <f t="shared" ref="BH161:BH171" si="17">IF(N161="sníž. přenesená",J161,0)</f>
        <v>0</v>
      </c>
      <c r="BI161" s="149">
        <f t="shared" ref="BI161:BI171" si="18">IF(N161="nulová",J161,0)</f>
        <v>0</v>
      </c>
      <c r="BJ161" s="17" t="s">
        <v>92</v>
      </c>
      <c r="BK161" s="149">
        <f t="shared" ref="BK161:BK171" si="19">ROUND(I161*H161,2)</f>
        <v>0</v>
      </c>
      <c r="BL161" s="17" t="s">
        <v>289</v>
      </c>
      <c r="BM161" s="148" t="s">
        <v>4163</v>
      </c>
    </row>
    <row r="162" spans="2:65" s="1" customFormat="1" ht="33" customHeight="1">
      <c r="B162" s="136"/>
      <c r="C162" s="137" t="s">
        <v>357</v>
      </c>
      <c r="D162" s="137" t="s">
        <v>187</v>
      </c>
      <c r="E162" s="138" t="s">
        <v>4164</v>
      </c>
      <c r="F162" s="139" t="s">
        <v>4165</v>
      </c>
      <c r="G162" s="140" t="s">
        <v>546</v>
      </c>
      <c r="H162" s="141">
        <v>15</v>
      </c>
      <c r="I162" s="142"/>
      <c r="J162" s="143">
        <f t="shared" si="10"/>
        <v>0</v>
      </c>
      <c r="K162" s="139" t="s">
        <v>1</v>
      </c>
      <c r="L162" s="32"/>
      <c r="M162" s="144" t="s">
        <v>1</v>
      </c>
      <c r="N162" s="145" t="s">
        <v>42</v>
      </c>
      <c r="P162" s="146">
        <f t="shared" si="11"/>
        <v>0</v>
      </c>
      <c r="Q162" s="146">
        <v>1.6999999999999999E-3</v>
      </c>
      <c r="R162" s="146">
        <f t="shared" si="12"/>
        <v>2.5499999999999998E-2</v>
      </c>
      <c r="S162" s="146">
        <v>0</v>
      </c>
      <c r="T162" s="147">
        <f t="shared" si="13"/>
        <v>0</v>
      </c>
      <c r="AR162" s="148" t="s">
        <v>289</v>
      </c>
      <c r="AT162" s="148" t="s">
        <v>187</v>
      </c>
      <c r="AU162" s="148" t="s">
        <v>92</v>
      </c>
      <c r="AY162" s="17" t="s">
        <v>185</v>
      </c>
      <c r="BE162" s="149">
        <f t="shared" si="14"/>
        <v>0</v>
      </c>
      <c r="BF162" s="149">
        <f t="shared" si="15"/>
        <v>0</v>
      </c>
      <c r="BG162" s="149">
        <f t="shared" si="16"/>
        <v>0</v>
      </c>
      <c r="BH162" s="149">
        <f t="shared" si="17"/>
        <v>0</v>
      </c>
      <c r="BI162" s="149">
        <f t="shared" si="18"/>
        <v>0</v>
      </c>
      <c r="BJ162" s="17" t="s">
        <v>92</v>
      </c>
      <c r="BK162" s="149">
        <f t="shared" si="19"/>
        <v>0</v>
      </c>
      <c r="BL162" s="17" t="s">
        <v>289</v>
      </c>
      <c r="BM162" s="148" t="s">
        <v>4166</v>
      </c>
    </row>
    <row r="163" spans="2:65" s="1" customFormat="1" ht="24.2" customHeight="1">
      <c r="B163" s="136"/>
      <c r="C163" s="137" t="s">
        <v>362</v>
      </c>
      <c r="D163" s="137" t="s">
        <v>187</v>
      </c>
      <c r="E163" s="138" t="s">
        <v>4167</v>
      </c>
      <c r="F163" s="139" t="s">
        <v>4168</v>
      </c>
      <c r="G163" s="140" t="s">
        <v>546</v>
      </c>
      <c r="H163" s="141">
        <v>250</v>
      </c>
      <c r="I163" s="142"/>
      <c r="J163" s="143">
        <f t="shared" si="10"/>
        <v>0</v>
      </c>
      <c r="K163" s="139" t="s">
        <v>1</v>
      </c>
      <c r="L163" s="32"/>
      <c r="M163" s="144" t="s">
        <v>1</v>
      </c>
      <c r="N163" s="145" t="s">
        <v>42</v>
      </c>
      <c r="P163" s="146">
        <f t="shared" si="11"/>
        <v>0</v>
      </c>
      <c r="Q163" s="146">
        <v>8.0999999999999996E-4</v>
      </c>
      <c r="R163" s="146">
        <f t="shared" si="12"/>
        <v>0.20249999999999999</v>
      </c>
      <c r="S163" s="146">
        <v>0</v>
      </c>
      <c r="T163" s="147">
        <f t="shared" si="13"/>
        <v>0</v>
      </c>
      <c r="AR163" s="148" t="s">
        <v>289</v>
      </c>
      <c r="AT163" s="148" t="s">
        <v>187</v>
      </c>
      <c r="AU163" s="148" t="s">
        <v>92</v>
      </c>
      <c r="AY163" s="17" t="s">
        <v>185</v>
      </c>
      <c r="BE163" s="149">
        <f t="shared" si="14"/>
        <v>0</v>
      </c>
      <c r="BF163" s="149">
        <f t="shared" si="15"/>
        <v>0</v>
      </c>
      <c r="BG163" s="149">
        <f t="shared" si="16"/>
        <v>0</v>
      </c>
      <c r="BH163" s="149">
        <f t="shared" si="17"/>
        <v>0</v>
      </c>
      <c r="BI163" s="149">
        <f t="shared" si="18"/>
        <v>0</v>
      </c>
      <c r="BJ163" s="17" t="s">
        <v>92</v>
      </c>
      <c r="BK163" s="149">
        <f t="shared" si="19"/>
        <v>0</v>
      </c>
      <c r="BL163" s="17" t="s">
        <v>289</v>
      </c>
      <c r="BM163" s="148" t="s">
        <v>4169</v>
      </c>
    </row>
    <row r="164" spans="2:65" s="1" customFormat="1" ht="24.2" customHeight="1">
      <c r="B164" s="136"/>
      <c r="C164" s="137" t="s">
        <v>368</v>
      </c>
      <c r="D164" s="137" t="s">
        <v>187</v>
      </c>
      <c r="E164" s="138" t="s">
        <v>4170</v>
      </c>
      <c r="F164" s="139" t="s">
        <v>4171</v>
      </c>
      <c r="G164" s="140" t="s">
        <v>546</v>
      </c>
      <c r="H164" s="141">
        <v>220</v>
      </c>
      <c r="I164" s="142"/>
      <c r="J164" s="143">
        <f t="shared" si="10"/>
        <v>0</v>
      </c>
      <c r="K164" s="139" t="s">
        <v>1</v>
      </c>
      <c r="L164" s="32"/>
      <c r="M164" s="144" t="s">
        <v>1</v>
      </c>
      <c r="N164" s="145" t="s">
        <v>42</v>
      </c>
      <c r="P164" s="146">
        <f t="shared" si="11"/>
        <v>0</v>
      </c>
      <c r="Q164" s="146">
        <v>1.1900000000000001E-3</v>
      </c>
      <c r="R164" s="146">
        <f t="shared" si="12"/>
        <v>0.26180000000000003</v>
      </c>
      <c r="S164" s="146">
        <v>0</v>
      </c>
      <c r="T164" s="147">
        <f t="shared" si="13"/>
        <v>0</v>
      </c>
      <c r="AR164" s="148" t="s">
        <v>289</v>
      </c>
      <c r="AT164" s="148" t="s">
        <v>187</v>
      </c>
      <c r="AU164" s="148" t="s">
        <v>92</v>
      </c>
      <c r="AY164" s="17" t="s">
        <v>185</v>
      </c>
      <c r="BE164" s="149">
        <f t="shared" si="14"/>
        <v>0</v>
      </c>
      <c r="BF164" s="149">
        <f t="shared" si="15"/>
        <v>0</v>
      </c>
      <c r="BG164" s="149">
        <f t="shared" si="16"/>
        <v>0</v>
      </c>
      <c r="BH164" s="149">
        <f t="shared" si="17"/>
        <v>0</v>
      </c>
      <c r="BI164" s="149">
        <f t="shared" si="18"/>
        <v>0</v>
      </c>
      <c r="BJ164" s="17" t="s">
        <v>92</v>
      </c>
      <c r="BK164" s="149">
        <f t="shared" si="19"/>
        <v>0</v>
      </c>
      <c r="BL164" s="17" t="s">
        <v>289</v>
      </c>
      <c r="BM164" s="148" t="s">
        <v>4172</v>
      </c>
    </row>
    <row r="165" spans="2:65" s="1" customFormat="1" ht="24.2" customHeight="1">
      <c r="B165" s="136"/>
      <c r="C165" s="137" t="s">
        <v>374</v>
      </c>
      <c r="D165" s="137" t="s">
        <v>187</v>
      </c>
      <c r="E165" s="138" t="s">
        <v>4173</v>
      </c>
      <c r="F165" s="139" t="s">
        <v>4174</v>
      </c>
      <c r="G165" s="140" t="s">
        <v>546</v>
      </c>
      <c r="H165" s="141">
        <v>6</v>
      </c>
      <c r="I165" s="142"/>
      <c r="J165" s="143">
        <f t="shared" si="10"/>
        <v>0</v>
      </c>
      <c r="K165" s="139" t="s">
        <v>1</v>
      </c>
      <c r="L165" s="32"/>
      <c r="M165" s="144" t="s">
        <v>1</v>
      </c>
      <c r="N165" s="145" t="s">
        <v>42</v>
      </c>
      <c r="P165" s="146">
        <f t="shared" si="11"/>
        <v>0</v>
      </c>
      <c r="Q165" s="146">
        <v>1.3600000000000001E-3</v>
      </c>
      <c r="R165" s="146">
        <f t="shared" si="12"/>
        <v>8.1600000000000006E-3</v>
      </c>
      <c r="S165" s="146">
        <v>0</v>
      </c>
      <c r="T165" s="147">
        <f t="shared" si="13"/>
        <v>0</v>
      </c>
      <c r="AR165" s="148" t="s">
        <v>289</v>
      </c>
      <c r="AT165" s="148" t="s">
        <v>187</v>
      </c>
      <c r="AU165" s="148" t="s">
        <v>92</v>
      </c>
      <c r="AY165" s="17" t="s">
        <v>185</v>
      </c>
      <c r="BE165" s="149">
        <f t="shared" si="14"/>
        <v>0</v>
      </c>
      <c r="BF165" s="149">
        <f t="shared" si="15"/>
        <v>0</v>
      </c>
      <c r="BG165" s="149">
        <f t="shared" si="16"/>
        <v>0</v>
      </c>
      <c r="BH165" s="149">
        <f t="shared" si="17"/>
        <v>0</v>
      </c>
      <c r="BI165" s="149">
        <f t="shared" si="18"/>
        <v>0</v>
      </c>
      <c r="BJ165" s="17" t="s">
        <v>92</v>
      </c>
      <c r="BK165" s="149">
        <f t="shared" si="19"/>
        <v>0</v>
      </c>
      <c r="BL165" s="17" t="s">
        <v>289</v>
      </c>
      <c r="BM165" s="148" t="s">
        <v>4175</v>
      </c>
    </row>
    <row r="166" spans="2:65" s="1" customFormat="1" ht="33" customHeight="1">
      <c r="B166" s="136"/>
      <c r="C166" s="137" t="s">
        <v>378</v>
      </c>
      <c r="D166" s="137" t="s">
        <v>187</v>
      </c>
      <c r="E166" s="138" t="s">
        <v>4176</v>
      </c>
      <c r="F166" s="139" t="s">
        <v>4177</v>
      </c>
      <c r="G166" s="140" t="s">
        <v>546</v>
      </c>
      <c r="H166" s="141">
        <v>100</v>
      </c>
      <c r="I166" s="142"/>
      <c r="J166" s="143">
        <f t="shared" si="10"/>
        <v>0</v>
      </c>
      <c r="K166" s="139" t="s">
        <v>1</v>
      </c>
      <c r="L166" s="32"/>
      <c r="M166" s="144" t="s">
        <v>1</v>
      </c>
      <c r="N166" s="145" t="s">
        <v>42</v>
      </c>
      <c r="P166" s="146">
        <f t="shared" si="11"/>
        <v>0</v>
      </c>
      <c r="Q166" s="146">
        <v>5.8E-4</v>
      </c>
      <c r="R166" s="146">
        <f t="shared" si="12"/>
        <v>5.8000000000000003E-2</v>
      </c>
      <c r="S166" s="146">
        <v>0</v>
      </c>
      <c r="T166" s="147">
        <f t="shared" si="13"/>
        <v>0</v>
      </c>
      <c r="AR166" s="148" t="s">
        <v>289</v>
      </c>
      <c r="AT166" s="148" t="s">
        <v>187</v>
      </c>
      <c r="AU166" s="148" t="s">
        <v>92</v>
      </c>
      <c r="AY166" s="17" t="s">
        <v>185</v>
      </c>
      <c r="BE166" s="149">
        <f t="shared" si="14"/>
        <v>0</v>
      </c>
      <c r="BF166" s="149">
        <f t="shared" si="15"/>
        <v>0</v>
      </c>
      <c r="BG166" s="149">
        <f t="shared" si="16"/>
        <v>0</v>
      </c>
      <c r="BH166" s="149">
        <f t="shared" si="17"/>
        <v>0</v>
      </c>
      <c r="BI166" s="149">
        <f t="shared" si="18"/>
        <v>0</v>
      </c>
      <c r="BJ166" s="17" t="s">
        <v>92</v>
      </c>
      <c r="BK166" s="149">
        <f t="shared" si="19"/>
        <v>0</v>
      </c>
      <c r="BL166" s="17" t="s">
        <v>289</v>
      </c>
      <c r="BM166" s="148" t="s">
        <v>4178</v>
      </c>
    </row>
    <row r="167" spans="2:65" s="1" customFormat="1" ht="33" customHeight="1">
      <c r="B167" s="136"/>
      <c r="C167" s="137" t="s">
        <v>387</v>
      </c>
      <c r="D167" s="137" t="s">
        <v>187</v>
      </c>
      <c r="E167" s="138" t="s">
        <v>4179</v>
      </c>
      <c r="F167" s="139" t="s">
        <v>4180</v>
      </c>
      <c r="G167" s="140" t="s">
        <v>546</v>
      </c>
      <c r="H167" s="141">
        <v>60</v>
      </c>
      <c r="I167" s="142"/>
      <c r="J167" s="143">
        <f t="shared" si="10"/>
        <v>0</v>
      </c>
      <c r="K167" s="139" t="s">
        <v>1</v>
      </c>
      <c r="L167" s="32"/>
      <c r="M167" s="144" t="s">
        <v>1</v>
      </c>
      <c r="N167" s="145" t="s">
        <v>42</v>
      </c>
      <c r="P167" s="146">
        <f t="shared" si="11"/>
        <v>0</v>
      </c>
      <c r="Q167" s="146">
        <v>1.0200000000000001E-3</v>
      </c>
      <c r="R167" s="146">
        <f t="shared" si="12"/>
        <v>6.1200000000000004E-2</v>
      </c>
      <c r="S167" s="146">
        <v>0</v>
      </c>
      <c r="T167" s="147">
        <f t="shared" si="13"/>
        <v>0</v>
      </c>
      <c r="AR167" s="148" t="s">
        <v>289</v>
      </c>
      <c r="AT167" s="148" t="s">
        <v>187</v>
      </c>
      <c r="AU167" s="148" t="s">
        <v>92</v>
      </c>
      <c r="AY167" s="17" t="s">
        <v>185</v>
      </c>
      <c r="BE167" s="149">
        <f t="shared" si="14"/>
        <v>0</v>
      </c>
      <c r="BF167" s="149">
        <f t="shared" si="15"/>
        <v>0</v>
      </c>
      <c r="BG167" s="149">
        <f t="shared" si="16"/>
        <v>0</v>
      </c>
      <c r="BH167" s="149">
        <f t="shared" si="17"/>
        <v>0</v>
      </c>
      <c r="BI167" s="149">
        <f t="shared" si="18"/>
        <v>0</v>
      </c>
      <c r="BJ167" s="17" t="s">
        <v>92</v>
      </c>
      <c r="BK167" s="149">
        <f t="shared" si="19"/>
        <v>0</v>
      </c>
      <c r="BL167" s="17" t="s">
        <v>289</v>
      </c>
      <c r="BM167" s="148" t="s">
        <v>4181</v>
      </c>
    </row>
    <row r="168" spans="2:65" s="1" customFormat="1" ht="33" customHeight="1">
      <c r="B168" s="136"/>
      <c r="C168" s="137" t="s">
        <v>394</v>
      </c>
      <c r="D168" s="137" t="s">
        <v>187</v>
      </c>
      <c r="E168" s="138" t="s">
        <v>4182</v>
      </c>
      <c r="F168" s="139" t="s">
        <v>4183</v>
      </c>
      <c r="G168" s="140" t="s">
        <v>546</v>
      </c>
      <c r="H168" s="141">
        <v>120</v>
      </c>
      <c r="I168" s="142"/>
      <c r="J168" s="143">
        <f t="shared" si="10"/>
        <v>0</v>
      </c>
      <c r="K168" s="139" t="s">
        <v>1</v>
      </c>
      <c r="L168" s="32"/>
      <c r="M168" s="144" t="s">
        <v>1</v>
      </c>
      <c r="N168" s="145" t="s">
        <v>42</v>
      </c>
      <c r="P168" s="146">
        <f t="shared" si="11"/>
        <v>0</v>
      </c>
      <c r="Q168" s="146">
        <v>1.2199999999999999E-3</v>
      </c>
      <c r="R168" s="146">
        <f t="shared" si="12"/>
        <v>0.1464</v>
      </c>
      <c r="S168" s="146">
        <v>0</v>
      </c>
      <c r="T168" s="147">
        <f t="shared" si="13"/>
        <v>0</v>
      </c>
      <c r="AR168" s="148" t="s">
        <v>289</v>
      </c>
      <c r="AT168" s="148" t="s">
        <v>187</v>
      </c>
      <c r="AU168" s="148" t="s">
        <v>92</v>
      </c>
      <c r="AY168" s="17" t="s">
        <v>185</v>
      </c>
      <c r="BE168" s="149">
        <f t="shared" si="14"/>
        <v>0</v>
      </c>
      <c r="BF168" s="149">
        <f t="shared" si="15"/>
        <v>0</v>
      </c>
      <c r="BG168" s="149">
        <f t="shared" si="16"/>
        <v>0</v>
      </c>
      <c r="BH168" s="149">
        <f t="shared" si="17"/>
        <v>0</v>
      </c>
      <c r="BI168" s="149">
        <f t="shared" si="18"/>
        <v>0</v>
      </c>
      <c r="BJ168" s="17" t="s">
        <v>92</v>
      </c>
      <c r="BK168" s="149">
        <f t="shared" si="19"/>
        <v>0</v>
      </c>
      <c r="BL168" s="17" t="s">
        <v>289</v>
      </c>
      <c r="BM168" s="148" t="s">
        <v>4184</v>
      </c>
    </row>
    <row r="169" spans="2:65" s="1" customFormat="1" ht="33" customHeight="1">
      <c r="B169" s="136"/>
      <c r="C169" s="137" t="s">
        <v>405</v>
      </c>
      <c r="D169" s="137" t="s">
        <v>187</v>
      </c>
      <c r="E169" s="138" t="s">
        <v>4185</v>
      </c>
      <c r="F169" s="139" t="s">
        <v>4186</v>
      </c>
      <c r="G169" s="140" t="s">
        <v>546</v>
      </c>
      <c r="H169" s="141">
        <v>65</v>
      </c>
      <c r="I169" s="142"/>
      <c r="J169" s="143">
        <f t="shared" si="10"/>
        <v>0</v>
      </c>
      <c r="K169" s="139" t="s">
        <v>1</v>
      </c>
      <c r="L169" s="32"/>
      <c r="M169" s="144" t="s">
        <v>1</v>
      </c>
      <c r="N169" s="145" t="s">
        <v>42</v>
      </c>
      <c r="P169" s="146">
        <f t="shared" si="11"/>
        <v>0</v>
      </c>
      <c r="Q169" s="146">
        <v>2.4099999999999998E-3</v>
      </c>
      <c r="R169" s="146">
        <f t="shared" si="12"/>
        <v>0.15664999999999998</v>
      </c>
      <c r="S169" s="146">
        <v>0</v>
      </c>
      <c r="T169" s="147">
        <f t="shared" si="13"/>
        <v>0</v>
      </c>
      <c r="AR169" s="148" t="s">
        <v>289</v>
      </c>
      <c r="AT169" s="148" t="s">
        <v>187</v>
      </c>
      <c r="AU169" s="148" t="s">
        <v>92</v>
      </c>
      <c r="AY169" s="17" t="s">
        <v>185</v>
      </c>
      <c r="BE169" s="149">
        <f t="shared" si="14"/>
        <v>0</v>
      </c>
      <c r="BF169" s="149">
        <f t="shared" si="15"/>
        <v>0</v>
      </c>
      <c r="BG169" s="149">
        <f t="shared" si="16"/>
        <v>0</v>
      </c>
      <c r="BH169" s="149">
        <f t="shared" si="17"/>
        <v>0</v>
      </c>
      <c r="BI169" s="149">
        <f t="shared" si="18"/>
        <v>0</v>
      </c>
      <c r="BJ169" s="17" t="s">
        <v>92</v>
      </c>
      <c r="BK169" s="149">
        <f t="shared" si="19"/>
        <v>0</v>
      </c>
      <c r="BL169" s="17" t="s">
        <v>289</v>
      </c>
      <c r="BM169" s="148" t="s">
        <v>4187</v>
      </c>
    </row>
    <row r="170" spans="2:65" s="1" customFormat="1" ht="33" customHeight="1">
      <c r="B170" s="136"/>
      <c r="C170" s="137" t="s">
        <v>411</v>
      </c>
      <c r="D170" s="137" t="s">
        <v>187</v>
      </c>
      <c r="E170" s="138" t="s">
        <v>4188</v>
      </c>
      <c r="F170" s="139" t="s">
        <v>4189</v>
      </c>
      <c r="G170" s="140" t="s">
        <v>546</v>
      </c>
      <c r="H170" s="141">
        <v>36</v>
      </c>
      <c r="I170" s="142"/>
      <c r="J170" s="143">
        <f t="shared" si="10"/>
        <v>0</v>
      </c>
      <c r="K170" s="139" t="s">
        <v>1</v>
      </c>
      <c r="L170" s="32"/>
      <c r="M170" s="144" t="s">
        <v>1</v>
      </c>
      <c r="N170" s="145" t="s">
        <v>42</v>
      </c>
      <c r="P170" s="146">
        <f t="shared" si="11"/>
        <v>0</v>
      </c>
      <c r="Q170" s="146">
        <v>3.6700000000000001E-3</v>
      </c>
      <c r="R170" s="146">
        <f t="shared" si="12"/>
        <v>0.13212000000000002</v>
      </c>
      <c r="S170" s="146">
        <v>0</v>
      </c>
      <c r="T170" s="147">
        <f t="shared" si="13"/>
        <v>0</v>
      </c>
      <c r="AR170" s="148" t="s">
        <v>289</v>
      </c>
      <c r="AT170" s="148" t="s">
        <v>187</v>
      </c>
      <c r="AU170" s="148" t="s">
        <v>92</v>
      </c>
      <c r="AY170" s="17" t="s">
        <v>185</v>
      </c>
      <c r="BE170" s="149">
        <f t="shared" si="14"/>
        <v>0</v>
      </c>
      <c r="BF170" s="149">
        <f t="shared" si="15"/>
        <v>0</v>
      </c>
      <c r="BG170" s="149">
        <f t="shared" si="16"/>
        <v>0</v>
      </c>
      <c r="BH170" s="149">
        <f t="shared" si="17"/>
        <v>0</v>
      </c>
      <c r="BI170" s="149">
        <f t="shared" si="18"/>
        <v>0</v>
      </c>
      <c r="BJ170" s="17" t="s">
        <v>92</v>
      </c>
      <c r="BK170" s="149">
        <f t="shared" si="19"/>
        <v>0</v>
      </c>
      <c r="BL170" s="17" t="s">
        <v>289</v>
      </c>
      <c r="BM170" s="148" t="s">
        <v>4190</v>
      </c>
    </row>
    <row r="171" spans="2:65" s="1" customFormat="1" ht="24.2" customHeight="1">
      <c r="B171" s="136"/>
      <c r="C171" s="137" t="s">
        <v>416</v>
      </c>
      <c r="D171" s="137" t="s">
        <v>187</v>
      </c>
      <c r="E171" s="138" t="s">
        <v>4191</v>
      </c>
      <c r="F171" s="139" t="s">
        <v>4192</v>
      </c>
      <c r="G171" s="140" t="s">
        <v>546</v>
      </c>
      <c r="H171" s="141">
        <v>45</v>
      </c>
      <c r="I171" s="142"/>
      <c r="J171" s="143">
        <f t="shared" si="10"/>
        <v>0</v>
      </c>
      <c r="K171" s="139" t="s">
        <v>1</v>
      </c>
      <c r="L171" s="32"/>
      <c r="M171" s="144" t="s">
        <v>1</v>
      </c>
      <c r="N171" s="145" t="s">
        <v>42</v>
      </c>
      <c r="P171" s="146">
        <f t="shared" si="11"/>
        <v>0</v>
      </c>
      <c r="Q171" s="146">
        <v>2.9E-4</v>
      </c>
      <c r="R171" s="146">
        <f t="shared" si="12"/>
        <v>1.3050000000000001E-2</v>
      </c>
      <c r="S171" s="146">
        <v>0</v>
      </c>
      <c r="T171" s="147">
        <f t="shared" si="13"/>
        <v>0</v>
      </c>
      <c r="AR171" s="148" t="s">
        <v>289</v>
      </c>
      <c r="AT171" s="148" t="s">
        <v>187</v>
      </c>
      <c r="AU171" s="148" t="s">
        <v>92</v>
      </c>
      <c r="AY171" s="17" t="s">
        <v>185</v>
      </c>
      <c r="BE171" s="149">
        <f t="shared" si="14"/>
        <v>0</v>
      </c>
      <c r="BF171" s="149">
        <f t="shared" si="15"/>
        <v>0</v>
      </c>
      <c r="BG171" s="149">
        <f t="shared" si="16"/>
        <v>0</v>
      </c>
      <c r="BH171" s="149">
        <f t="shared" si="17"/>
        <v>0</v>
      </c>
      <c r="BI171" s="149">
        <f t="shared" si="18"/>
        <v>0</v>
      </c>
      <c r="BJ171" s="17" t="s">
        <v>92</v>
      </c>
      <c r="BK171" s="149">
        <f t="shared" si="19"/>
        <v>0</v>
      </c>
      <c r="BL171" s="17" t="s">
        <v>289</v>
      </c>
      <c r="BM171" s="148" t="s">
        <v>4193</v>
      </c>
    </row>
    <row r="172" spans="2:65" s="12" customFormat="1">
      <c r="B172" s="150"/>
      <c r="D172" s="151" t="s">
        <v>193</v>
      </c>
      <c r="E172" s="152" t="s">
        <v>1</v>
      </c>
      <c r="F172" s="153" t="s">
        <v>4194</v>
      </c>
      <c r="H172" s="154">
        <v>45</v>
      </c>
      <c r="I172" s="155"/>
      <c r="L172" s="150"/>
      <c r="M172" s="156"/>
      <c r="T172" s="157"/>
      <c r="AT172" s="152" t="s">
        <v>193</v>
      </c>
      <c r="AU172" s="152" t="s">
        <v>92</v>
      </c>
      <c r="AV172" s="12" t="s">
        <v>92</v>
      </c>
      <c r="AW172" s="12" t="s">
        <v>32</v>
      </c>
      <c r="AX172" s="12" t="s">
        <v>76</v>
      </c>
      <c r="AY172" s="152" t="s">
        <v>185</v>
      </c>
    </row>
    <row r="173" spans="2:65" s="14" customFormat="1">
      <c r="B173" s="174"/>
      <c r="D173" s="151" t="s">
        <v>193</v>
      </c>
      <c r="E173" s="175" t="s">
        <v>1</v>
      </c>
      <c r="F173" s="176" t="s">
        <v>265</v>
      </c>
      <c r="H173" s="177">
        <v>45</v>
      </c>
      <c r="I173" s="178"/>
      <c r="L173" s="174"/>
      <c r="M173" s="179"/>
      <c r="T173" s="180"/>
      <c r="AT173" s="175" t="s">
        <v>193</v>
      </c>
      <c r="AU173" s="175" t="s">
        <v>92</v>
      </c>
      <c r="AV173" s="14" t="s">
        <v>191</v>
      </c>
      <c r="AW173" s="14" t="s">
        <v>32</v>
      </c>
      <c r="AX173" s="14" t="s">
        <v>84</v>
      </c>
      <c r="AY173" s="175" t="s">
        <v>185</v>
      </c>
    </row>
    <row r="174" spans="2:65" s="1" customFormat="1" ht="37.9" customHeight="1">
      <c r="B174" s="136"/>
      <c r="C174" s="137" t="s">
        <v>431</v>
      </c>
      <c r="D174" s="137" t="s">
        <v>187</v>
      </c>
      <c r="E174" s="138" t="s">
        <v>4195</v>
      </c>
      <c r="F174" s="139" t="s">
        <v>4196</v>
      </c>
      <c r="G174" s="140" t="s">
        <v>546</v>
      </c>
      <c r="H174" s="141">
        <v>250</v>
      </c>
      <c r="I174" s="142"/>
      <c r="J174" s="143">
        <f>ROUND(I174*H174,2)</f>
        <v>0</v>
      </c>
      <c r="K174" s="139" t="s">
        <v>1</v>
      </c>
      <c r="L174" s="32"/>
      <c r="M174" s="144" t="s">
        <v>1</v>
      </c>
      <c r="N174" s="145" t="s">
        <v>42</v>
      </c>
      <c r="P174" s="146">
        <f>O174*H174</f>
        <v>0</v>
      </c>
      <c r="Q174" s="146">
        <v>4.0000000000000003E-5</v>
      </c>
      <c r="R174" s="146">
        <f>Q174*H174</f>
        <v>0.01</v>
      </c>
      <c r="S174" s="146">
        <v>0</v>
      </c>
      <c r="T174" s="147">
        <f>S174*H174</f>
        <v>0</v>
      </c>
      <c r="AR174" s="148" t="s">
        <v>289</v>
      </c>
      <c r="AT174" s="148" t="s">
        <v>187</v>
      </c>
      <c r="AU174" s="148" t="s">
        <v>92</v>
      </c>
      <c r="AY174" s="17" t="s">
        <v>185</v>
      </c>
      <c r="BE174" s="149">
        <f>IF(N174="základní",J174,0)</f>
        <v>0</v>
      </c>
      <c r="BF174" s="149">
        <f>IF(N174="snížená",J174,0)</f>
        <v>0</v>
      </c>
      <c r="BG174" s="149">
        <f>IF(N174="zákl. přenesená",J174,0)</f>
        <v>0</v>
      </c>
      <c r="BH174" s="149">
        <f>IF(N174="sníž. přenesená",J174,0)</f>
        <v>0</v>
      </c>
      <c r="BI174" s="149">
        <f>IF(N174="nulová",J174,0)</f>
        <v>0</v>
      </c>
      <c r="BJ174" s="17" t="s">
        <v>92</v>
      </c>
      <c r="BK174" s="149">
        <f>ROUND(I174*H174,2)</f>
        <v>0</v>
      </c>
      <c r="BL174" s="17" t="s">
        <v>289</v>
      </c>
      <c r="BM174" s="148" t="s">
        <v>4197</v>
      </c>
    </row>
    <row r="175" spans="2:65" s="1" customFormat="1" ht="37.9" customHeight="1">
      <c r="B175" s="136"/>
      <c r="C175" s="137" t="s">
        <v>438</v>
      </c>
      <c r="D175" s="137" t="s">
        <v>187</v>
      </c>
      <c r="E175" s="138" t="s">
        <v>4198</v>
      </c>
      <c r="F175" s="139" t="s">
        <v>4199</v>
      </c>
      <c r="G175" s="140" t="s">
        <v>546</v>
      </c>
      <c r="H175" s="141">
        <v>226</v>
      </c>
      <c r="I175" s="142"/>
      <c r="J175" s="143">
        <f>ROUND(I175*H175,2)</f>
        <v>0</v>
      </c>
      <c r="K175" s="139" t="s">
        <v>1</v>
      </c>
      <c r="L175" s="32"/>
      <c r="M175" s="144" t="s">
        <v>1</v>
      </c>
      <c r="N175" s="145" t="s">
        <v>42</v>
      </c>
      <c r="P175" s="146">
        <f>O175*H175</f>
        <v>0</v>
      </c>
      <c r="Q175" s="146">
        <v>8.0000000000000007E-5</v>
      </c>
      <c r="R175" s="146">
        <f>Q175*H175</f>
        <v>1.8080000000000002E-2</v>
      </c>
      <c r="S175" s="146">
        <v>0</v>
      </c>
      <c r="T175" s="147">
        <f>S175*H175</f>
        <v>0</v>
      </c>
      <c r="AR175" s="148" t="s">
        <v>289</v>
      </c>
      <c r="AT175" s="148" t="s">
        <v>187</v>
      </c>
      <c r="AU175" s="148" t="s">
        <v>92</v>
      </c>
      <c r="AY175" s="17" t="s">
        <v>185</v>
      </c>
      <c r="BE175" s="149">
        <f>IF(N175="základní",J175,0)</f>
        <v>0</v>
      </c>
      <c r="BF175" s="149">
        <f>IF(N175="snížená",J175,0)</f>
        <v>0</v>
      </c>
      <c r="BG175" s="149">
        <f>IF(N175="zákl. přenesená",J175,0)</f>
        <v>0</v>
      </c>
      <c r="BH175" s="149">
        <f>IF(N175="sníž. přenesená",J175,0)</f>
        <v>0</v>
      </c>
      <c r="BI175" s="149">
        <f>IF(N175="nulová",J175,0)</f>
        <v>0</v>
      </c>
      <c r="BJ175" s="17" t="s">
        <v>92</v>
      </c>
      <c r="BK175" s="149">
        <f>ROUND(I175*H175,2)</f>
        <v>0</v>
      </c>
      <c r="BL175" s="17" t="s">
        <v>289</v>
      </c>
      <c r="BM175" s="148" t="s">
        <v>4200</v>
      </c>
    </row>
    <row r="176" spans="2:65" s="12" customFormat="1">
      <c r="B176" s="150"/>
      <c r="D176" s="151" t="s">
        <v>193</v>
      </c>
      <c r="E176" s="152" t="s">
        <v>1</v>
      </c>
      <c r="F176" s="153" t="s">
        <v>4201</v>
      </c>
      <c r="H176" s="154">
        <v>226</v>
      </c>
      <c r="I176" s="155"/>
      <c r="L176" s="150"/>
      <c r="M176" s="156"/>
      <c r="T176" s="157"/>
      <c r="AT176" s="152" t="s">
        <v>193</v>
      </c>
      <c r="AU176" s="152" t="s">
        <v>92</v>
      </c>
      <c r="AV176" s="12" t="s">
        <v>92</v>
      </c>
      <c r="AW176" s="12" t="s">
        <v>32</v>
      </c>
      <c r="AX176" s="12" t="s">
        <v>76</v>
      </c>
      <c r="AY176" s="152" t="s">
        <v>185</v>
      </c>
    </row>
    <row r="177" spans="2:65" s="14" customFormat="1">
      <c r="B177" s="174"/>
      <c r="D177" s="151" t="s">
        <v>193</v>
      </c>
      <c r="E177" s="175" t="s">
        <v>1</v>
      </c>
      <c r="F177" s="176" t="s">
        <v>265</v>
      </c>
      <c r="H177" s="177">
        <v>226</v>
      </c>
      <c r="I177" s="178"/>
      <c r="L177" s="174"/>
      <c r="M177" s="179"/>
      <c r="T177" s="180"/>
      <c r="AT177" s="175" t="s">
        <v>193</v>
      </c>
      <c r="AU177" s="175" t="s">
        <v>92</v>
      </c>
      <c r="AV177" s="14" t="s">
        <v>191</v>
      </c>
      <c r="AW177" s="14" t="s">
        <v>32</v>
      </c>
      <c r="AX177" s="14" t="s">
        <v>84</v>
      </c>
      <c r="AY177" s="175" t="s">
        <v>185</v>
      </c>
    </row>
    <row r="178" spans="2:65" s="1" customFormat="1" ht="37.9" customHeight="1">
      <c r="B178" s="136"/>
      <c r="C178" s="137" t="s">
        <v>446</v>
      </c>
      <c r="D178" s="137" t="s">
        <v>187</v>
      </c>
      <c r="E178" s="138" t="s">
        <v>4202</v>
      </c>
      <c r="F178" s="139" t="s">
        <v>4203</v>
      </c>
      <c r="G178" s="140" t="s">
        <v>546</v>
      </c>
      <c r="H178" s="141">
        <v>105</v>
      </c>
      <c r="I178" s="142"/>
      <c r="J178" s="143">
        <f>ROUND(I178*H178,2)</f>
        <v>0</v>
      </c>
      <c r="K178" s="139" t="s">
        <v>1</v>
      </c>
      <c r="L178" s="32"/>
      <c r="M178" s="144" t="s">
        <v>1</v>
      </c>
      <c r="N178" s="145" t="s">
        <v>42</v>
      </c>
      <c r="P178" s="146">
        <f>O178*H178</f>
        <v>0</v>
      </c>
      <c r="Q178" s="146">
        <v>1E-4</v>
      </c>
      <c r="R178" s="146">
        <f>Q178*H178</f>
        <v>1.0500000000000001E-2</v>
      </c>
      <c r="S178" s="146">
        <v>0</v>
      </c>
      <c r="T178" s="147">
        <f>S178*H178</f>
        <v>0</v>
      </c>
      <c r="AR178" s="148" t="s">
        <v>289</v>
      </c>
      <c r="AT178" s="148" t="s">
        <v>187</v>
      </c>
      <c r="AU178" s="148" t="s">
        <v>92</v>
      </c>
      <c r="AY178" s="17" t="s">
        <v>185</v>
      </c>
      <c r="BE178" s="149">
        <f>IF(N178="základní",J178,0)</f>
        <v>0</v>
      </c>
      <c r="BF178" s="149">
        <f>IF(N178="snížená",J178,0)</f>
        <v>0</v>
      </c>
      <c r="BG178" s="149">
        <f>IF(N178="zákl. přenesená",J178,0)</f>
        <v>0</v>
      </c>
      <c r="BH178" s="149">
        <f>IF(N178="sníž. přenesená",J178,0)</f>
        <v>0</v>
      </c>
      <c r="BI178" s="149">
        <f>IF(N178="nulová",J178,0)</f>
        <v>0</v>
      </c>
      <c r="BJ178" s="17" t="s">
        <v>92</v>
      </c>
      <c r="BK178" s="149">
        <f>ROUND(I178*H178,2)</f>
        <v>0</v>
      </c>
      <c r="BL178" s="17" t="s">
        <v>289</v>
      </c>
      <c r="BM178" s="148" t="s">
        <v>4204</v>
      </c>
    </row>
    <row r="179" spans="2:65" s="12" customFormat="1">
      <c r="B179" s="150"/>
      <c r="D179" s="151" t="s">
        <v>193</v>
      </c>
      <c r="E179" s="152" t="s">
        <v>1</v>
      </c>
      <c r="F179" s="153" t="s">
        <v>4205</v>
      </c>
      <c r="H179" s="154">
        <v>105</v>
      </c>
      <c r="I179" s="155"/>
      <c r="L179" s="150"/>
      <c r="M179" s="156"/>
      <c r="T179" s="157"/>
      <c r="AT179" s="152" t="s">
        <v>193</v>
      </c>
      <c r="AU179" s="152" t="s">
        <v>92</v>
      </c>
      <c r="AV179" s="12" t="s">
        <v>92</v>
      </c>
      <c r="AW179" s="12" t="s">
        <v>32</v>
      </c>
      <c r="AX179" s="12" t="s">
        <v>76</v>
      </c>
      <c r="AY179" s="152" t="s">
        <v>185</v>
      </c>
    </row>
    <row r="180" spans="2:65" s="14" customFormat="1">
      <c r="B180" s="174"/>
      <c r="D180" s="151" t="s">
        <v>193</v>
      </c>
      <c r="E180" s="175" t="s">
        <v>1</v>
      </c>
      <c r="F180" s="176" t="s">
        <v>265</v>
      </c>
      <c r="H180" s="177">
        <v>105</v>
      </c>
      <c r="I180" s="178"/>
      <c r="L180" s="174"/>
      <c r="M180" s="179"/>
      <c r="T180" s="180"/>
      <c r="AT180" s="175" t="s">
        <v>193</v>
      </c>
      <c r="AU180" s="175" t="s">
        <v>92</v>
      </c>
      <c r="AV180" s="14" t="s">
        <v>191</v>
      </c>
      <c r="AW180" s="14" t="s">
        <v>32</v>
      </c>
      <c r="AX180" s="14" t="s">
        <v>84</v>
      </c>
      <c r="AY180" s="175" t="s">
        <v>185</v>
      </c>
    </row>
    <row r="181" spans="2:65" s="1" customFormat="1" ht="37.9" customHeight="1">
      <c r="B181" s="136"/>
      <c r="C181" s="137" t="s">
        <v>452</v>
      </c>
      <c r="D181" s="137" t="s">
        <v>187</v>
      </c>
      <c r="E181" s="138" t="s">
        <v>4206</v>
      </c>
      <c r="F181" s="139" t="s">
        <v>4207</v>
      </c>
      <c r="G181" s="140" t="s">
        <v>546</v>
      </c>
      <c r="H181" s="141">
        <v>23</v>
      </c>
      <c r="I181" s="142"/>
      <c r="J181" s="143">
        <f>ROUND(I181*H181,2)</f>
        <v>0</v>
      </c>
      <c r="K181" s="139" t="s">
        <v>1</v>
      </c>
      <c r="L181" s="32"/>
      <c r="M181" s="144" t="s">
        <v>1</v>
      </c>
      <c r="N181" s="145" t="s">
        <v>42</v>
      </c>
      <c r="P181" s="146">
        <f>O181*H181</f>
        <v>0</v>
      </c>
      <c r="Q181" s="146">
        <v>1.2999999999999999E-4</v>
      </c>
      <c r="R181" s="146">
        <f>Q181*H181</f>
        <v>2.9899999999999996E-3</v>
      </c>
      <c r="S181" s="146">
        <v>0</v>
      </c>
      <c r="T181" s="147">
        <f>S181*H181</f>
        <v>0</v>
      </c>
      <c r="AR181" s="148" t="s">
        <v>289</v>
      </c>
      <c r="AT181" s="148" t="s">
        <v>187</v>
      </c>
      <c r="AU181" s="148" t="s">
        <v>92</v>
      </c>
      <c r="AY181" s="17" t="s">
        <v>185</v>
      </c>
      <c r="BE181" s="149">
        <f>IF(N181="základní",J181,0)</f>
        <v>0</v>
      </c>
      <c r="BF181" s="149">
        <f>IF(N181="snížená",J181,0)</f>
        <v>0</v>
      </c>
      <c r="BG181" s="149">
        <f>IF(N181="zákl. přenesená",J181,0)</f>
        <v>0</v>
      </c>
      <c r="BH181" s="149">
        <f>IF(N181="sníž. přenesená",J181,0)</f>
        <v>0</v>
      </c>
      <c r="BI181" s="149">
        <f>IF(N181="nulová",J181,0)</f>
        <v>0</v>
      </c>
      <c r="BJ181" s="17" t="s">
        <v>92</v>
      </c>
      <c r="BK181" s="149">
        <f>ROUND(I181*H181,2)</f>
        <v>0</v>
      </c>
      <c r="BL181" s="17" t="s">
        <v>289</v>
      </c>
      <c r="BM181" s="148" t="s">
        <v>4208</v>
      </c>
    </row>
    <row r="182" spans="2:65" s="1" customFormat="1" ht="37.9" customHeight="1">
      <c r="B182" s="136"/>
      <c r="C182" s="137" t="s">
        <v>461</v>
      </c>
      <c r="D182" s="137" t="s">
        <v>187</v>
      </c>
      <c r="E182" s="138" t="s">
        <v>4209</v>
      </c>
      <c r="F182" s="139" t="s">
        <v>4210</v>
      </c>
      <c r="G182" s="140" t="s">
        <v>546</v>
      </c>
      <c r="H182" s="141">
        <v>100</v>
      </c>
      <c r="I182" s="142"/>
      <c r="J182" s="143">
        <f>ROUND(I182*H182,2)</f>
        <v>0</v>
      </c>
      <c r="K182" s="139" t="s">
        <v>1</v>
      </c>
      <c r="L182" s="32"/>
      <c r="M182" s="144" t="s">
        <v>1</v>
      </c>
      <c r="N182" s="145" t="s">
        <v>42</v>
      </c>
      <c r="P182" s="146">
        <f>O182*H182</f>
        <v>0</v>
      </c>
      <c r="Q182" s="146">
        <v>1.1E-4</v>
      </c>
      <c r="R182" s="146">
        <f>Q182*H182</f>
        <v>1.1000000000000001E-2</v>
      </c>
      <c r="S182" s="146">
        <v>0</v>
      </c>
      <c r="T182" s="147">
        <f>S182*H182</f>
        <v>0</v>
      </c>
      <c r="AR182" s="148" t="s">
        <v>289</v>
      </c>
      <c r="AT182" s="148" t="s">
        <v>187</v>
      </c>
      <c r="AU182" s="148" t="s">
        <v>92</v>
      </c>
      <c r="AY182" s="17" t="s">
        <v>185</v>
      </c>
      <c r="BE182" s="149">
        <f>IF(N182="základní",J182,0)</f>
        <v>0</v>
      </c>
      <c r="BF182" s="149">
        <f>IF(N182="snížená",J182,0)</f>
        <v>0</v>
      </c>
      <c r="BG182" s="149">
        <f>IF(N182="zákl. přenesená",J182,0)</f>
        <v>0</v>
      </c>
      <c r="BH182" s="149">
        <f>IF(N182="sníž. přenesená",J182,0)</f>
        <v>0</v>
      </c>
      <c r="BI182" s="149">
        <f>IF(N182="nulová",J182,0)</f>
        <v>0</v>
      </c>
      <c r="BJ182" s="17" t="s">
        <v>92</v>
      </c>
      <c r="BK182" s="149">
        <f>ROUND(I182*H182,2)</f>
        <v>0</v>
      </c>
      <c r="BL182" s="17" t="s">
        <v>289</v>
      </c>
      <c r="BM182" s="148" t="s">
        <v>4211</v>
      </c>
    </row>
    <row r="183" spans="2:65" s="1" customFormat="1" ht="37.9" customHeight="1">
      <c r="B183" s="136"/>
      <c r="C183" s="137" t="s">
        <v>466</v>
      </c>
      <c r="D183" s="137" t="s">
        <v>187</v>
      </c>
      <c r="E183" s="138" t="s">
        <v>4212</v>
      </c>
      <c r="F183" s="139" t="s">
        <v>4213</v>
      </c>
      <c r="G183" s="140" t="s">
        <v>546</v>
      </c>
      <c r="H183" s="141">
        <v>60</v>
      </c>
      <c r="I183" s="142"/>
      <c r="J183" s="143">
        <f>ROUND(I183*H183,2)</f>
        <v>0</v>
      </c>
      <c r="K183" s="139" t="s">
        <v>1</v>
      </c>
      <c r="L183" s="32"/>
      <c r="M183" s="144" t="s">
        <v>1</v>
      </c>
      <c r="N183" s="145" t="s">
        <v>42</v>
      </c>
      <c r="P183" s="146">
        <f>O183*H183</f>
        <v>0</v>
      </c>
      <c r="Q183" s="146">
        <v>2.0000000000000001E-4</v>
      </c>
      <c r="R183" s="146">
        <f>Q183*H183</f>
        <v>1.2E-2</v>
      </c>
      <c r="S183" s="146">
        <v>0</v>
      </c>
      <c r="T183" s="147">
        <f>S183*H183</f>
        <v>0</v>
      </c>
      <c r="AR183" s="148" t="s">
        <v>289</v>
      </c>
      <c r="AT183" s="148" t="s">
        <v>187</v>
      </c>
      <c r="AU183" s="148" t="s">
        <v>92</v>
      </c>
      <c r="AY183" s="17" t="s">
        <v>185</v>
      </c>
      <c r="BE183" s="149">
        <f>IF(N183="základní",J183,0)</f>
        <v>0</v>
      </c>
      <c r="BF183" s="149">
        <f>IF(N183="snížená",J183,0)</f>
        <v>0</v>
      </c>
      <c r="BG183" s="149">
        <f>IF(N183="zákl. přenesená",J183,0)</f>
        <v>0</v>
      </c>
      <c r="BH183" s="149">
        <f>IF(N183="sníž. přenesená",J183,0)</f>
        <v>0</v>
      </c>
      <c r="BI183" s="149">
        <f>IF(N183="nulová",J183,0)</f>
        <v>0</v>
      </c>
      <c r="BJ183" s="17" t="s">
        <v>92</v>
      </c>
      <c r="BK183" s="149">
        <f>ROUND(I183*H183,2)</f>
        <v>0</v>
      </c>
      <c r="BL183" s="17" t="s">
        <v>289</v>
      </c>
      <c r="BM183" s="148" t="s">
        <v>4214</v>
      </c>
    </row>
    <row r="184" spans="2:65" s="1" customFormat="1" ht="37.9" customHeight="1">
      <c r="B184" s="136"/>
      <c r="C184" s="137" t="s">
        <v>471</v>
      </c>
      <c r="D184" s="137" t="s">
        <v>187</v>
      </c>
      <c r="E184" s="138" t="s">
        <v>4215</v>
      </c>
      <c r="F184" s="139" t="s">
        <v>4216</v>
      </c>
      <c r="G184" s="140" t="s">
        <v>546</v>
      </c>
      <c r="H184" s="141">
        <v>80</v>
      </c>
      <c r="I184" s="142"/>
      <c r="J184" s="143">
        <f>ROUND(I184*H184,2)</f>
        <v>0</v>
      </c>
      <c r="K184" s="139" t="s">
        <v>1</v>
      </c>
      <c r="L184" s="32"/>
      <c r="M184" s="144" t="s">
        <v>1</v>
      </c>
      <c r="N184" s="145" t="s">
        <v>42</v>
      </c>
      <c r="P184" s="146">
        <f>O184*H184</f>
        <v>0</v>
      </c>
      <c r="Q184" s="146">
        <v>2.4000000000000001E-4</v>
      </c>
      <c r="R184" s="146">
        <f>Q184*H184</f>
        <v>1.9200000000000002E-2</v>
      </c>
      <c r="S184" s="146">
        <v>0</v>
      </c>
      <c r="T184" s="147">
        <f>S184*H184</f>
        <v>0</v>
      </c>
      <c r="AR184" s="148" t="s">
        <v>289</v>
      </c>
      <c r="AT184" s="148" t="s">
        <v>187</v>
      </c>
      <c r="AU184" s="148" t="s">
        <v>92</v>
      </c>
      <c r="AY184" s="17" t="s">
        <v>185</v>
      </c>
      <c r="BE184" s="149">
        <f>IF(N184="základní",J184,0)</f>
        <v>0</v>
      </c>
      <c r="BF184" s="149">
        <f>IF(N184="snížená",J184,0)</f>
        <v>0</v>
      </c>
      <c r="BG184" s="149">
        <f>IF(N184="zákl. přenesená",J184,0)</f>
        <v>0</v>
      </c>
      <c r="BH184" s="149">
        <f>IF(N184="sníž. přenesená",J184,0)</f>
        <v>0</v>
      </c>
      <c r="BI184" s="149">
        <f>IF(N184="nulová",J184,0)</f>
        <v>0</v>
      </c>
      <c r="BJ184" s="17" t="s">
        <v>92</v>
      </c>
      <c r="BK184" s="149">
        <f>ROUND(I184*H184,2)</f>
        <v>0</v>
      </c>
      <c r="BL184" s="17" t="s">
        <v>289</v>
      </c>
      <c r="BM184" s="148" t="s">
        <v>4217</v>
      </c>
    </row>
    <row r="185" spans="2:65" s="12" customFormat="1">
      <c r="B185" s="150"/>
      <c r="D185" s="151" t="s">
        <v>193</v>
      </c>
      <c r="E185" s="152" t="s">
        <v>1</v>
      </c>
      <c r="F185" s="153" t="s">
        <v>4218</v>
      </c>
      <c r="H185" s="154">
        <v>80</v>
      </c>
      <c r="I185" s="155"/>
      <c r="L185" s="150"/>
      <c r="M185" s="156"/>
      <c r="T185" s="157"/>
      <c r="AT185" s="152" t="s">
        <v>193</v>
      </c>
      <c r="AU185" s="152" t="s">
        <v>92</v>
      </c>
      <c r="AV185" s="12" t="s">
        <v>92</v>
      </c>
      <c r="AW185" s="12" t="s">
        <v>32</v>
      </c>
      <c r="AX185" s="12" t="s">
        <v>84</v>
      </c>
      <c r="AY185" s="152" t="s">
        <v>185</v>
      </c>
    </row>
    <row r="186" spans="2:65" s="1" customFormat="1" ht="37.9" customHeight="1">
      <c r="B186" s="136"/>
      <c r="C186" s="137" t="s">
        <v>486</v>
      </c>
      <c r="D186" s="137" t="s">
        <v>187</v>
      </c>
      <c r="E186" s="138" t="s">
        <v>4219</v>
      </c>
      <c r="F186" s="139" t="s">
        <v>4220</v>
      </c>
      <c r="G186" s="140" t="s">
        <v>546</v>
      </c>
      <c r="H186" s="141">
        <v>13</v>
      </c>
      <c r="I186" s="142"/>
      <c r="J186" s="143">
        <f t="shared" ref="J186:J202" si="20">ROUND(I186*H186,2)</f>
        <v>0</v>
      </c>
      <c r="K186" s="139" t="s">
        <v>1</v>
      </c>
      <c r="L186" s="32"/>
      <c r="M186" s="144" t="s">
        <v>1</v>
      </c>
      <c r="N186" s="145" t="s">
        <v>42</v>
      </c>
      <c r="P186" s="146">
        <f t="shared" ref="P186:P202" si="21">O186*H186</f>
        <v>0</v>
      </c>
      <c r="Q186" s="146">
        <v>2.7E-4</v>
      </c>
      <c r="R186" s="146">
        <f t="shared" ref="R186:R202" si="22">Q186*H186</f>
        <v>3.5100000000000001E-3</v>
      </c>
      <c r="S186" s="146">
        <v>0</v>
      </c>
      <c r="T186" s="147">
        <f t="shared" ref="T186:T202" si="23">S186*H186</f>
        <v>0</v>
      </c>
      <c r="AR186" s="148" t="s">
        <v>289</v>
      </c>
      <c r="AT186" s="148" t="s">
        <v>187</v>
      </c>
      <c r="AU186" s="148" t="s">
        <v>92</v>
      </c>
      <c r="AY186" s="17" t="s">
        <v>185</v>
      </c>
      <c r="BE186" s="149">
        <f t="shared" ref="BE186:BE202" si="24">IF(N186="základní",J186,0)</f>
        <v>0</v>
      </c>
      <c r="BF186" s="149">
        <f t="shared" ref="BF186:BF202" si="25">IF(N186="snížená",J186,0)</f>
        <v>0</v>
      </c>
      <c r="BG186" s="149">
        <f t="shared" ref="BG186:BG202" si="26">IF(N186="zákl. přenesená",J186,0)</f>
        <v>0</v>
      </c>
      <c r="BH186" s="149">
        <f t="shared" ref="BH186:BH202" si="27">IF(N186="sníž. přenesená",J186,0)</f>
        <v>0</v>
      </c>
      <c r="BI186" s="149">
        <f t="shared" ref="BI186:BI202" si="28">IF(N186="nulová",J186,0)</f>
        <v>0</v>
      </c>
      <c r="BJ186" s="17" t="s">
        <v>92</v>
      </c>
      <c r="BK186" s="149">
        <f t="shared" ref="BK186:BK202" si="29">ROUND(I186*H186,2)</f>
        <v>0</v>
      </c>
      <c r="BL186" s="17" t="s">
        <v>289</v>
      </c>
      <c r="BM186" s="148" t="s">
        <v>4221</v>
      </c>
    </row>
    <row r="187" spans="2:65" s="1" customFormat="1" ht="16.5" customHeight="1">
      <c r="B187" s="136"/>
      <c r="C187" s="137" t="s">
        <v>495</v>
      </c>
      <c r="D187" s="137" t="s">
        <v>187</v>
      </c>
      <c r="E187" s="138" t="s">
        <v>4222</v>
      </c>
      <c r="F187" s="139" t="s">
        <v>4223</v>
      </c>
      <c r="G187" s="140" t="s">
        <v>1285</v>
      </c>
      <c r="H187" s="141">
        <v>1</v>
      </c>
      <c r="I187" s="142"/>
      <c r="J187" s="143">
        <f t="shared" si="20"/>
        <v>0</v>
      </c>
      <c r="K187" s="139" t="s">
        <v>1</v>
      </c>
      <c r="L187" s="32"/>
      <c r="M187" s="144" t="s">
        <v>1</v>
      </c>
      <c r="N187" s="145" t="s">
        <v>42</v>
      </c>
      <c r="P187" s="146">
        <f t="shared" si="21"/>
        <v>0</v>
      </c>
      <c r="Q187" s="146">
        <v>5.6999999999999998E-4</v>
      </c>
      <c r="R187" s="146">
        <f t="shared" si="22"/>
        <v>5.6999999999999998E-4</v>
      </c>
      <c r="S187" s="146">
        <v>0</v>
      </c>
      <c r="T187" s="147">
        <f t="shared" si="23"/>
        <v>0</v>
      </c>
      <c r="AR187" s="148" t="s">
        <v>289</v>
      </c>
      <c r="AT187" s="148" t="s">
        <v>187</v>
      </c>
      <c r="AU187" s="148" t="s">
        <v>92</v>
      </c>
      <c r="AY187" s="17" t="s">
        <v>185</v>
      </c>
      <c r="BE187" s="149">
        <f t="shared" si="24"/>
        <v>0</v>
      </c>
      <c r="BF187" s="149">
        <f t="shared" si="25"/>
        <v>0</v>
      </c>
      <c r="BG187" s="149">
        <f t="shared" si="26"/>
        <v>0</v>
      </c>
      <c r="BH187" s="149">
        <f t="shared" si="27"/>
        <v>0</v>
      </c>
      <c r="BI187" s="149">
        <f t="shared" si="28"/>
        <v>0</v>
      </c>
      <c r="BJ187" s="17" t="s">
        <v>92</v>
      </c>
      <c r="BK187" s="149">
        <f t="shared" si="29"/>
        <v>0</v>
      </c>
      <c r="BL187" s="17" t="s">
        <v>289</v>
      </c>
      <c r="BM187" s="148" t="s">
        <v>4224</v>
      </c>
    </row>
    <row r="188" spans="2:65" s="1" customFormat="1" ht="24.2" customHeight="1">
      <c r="B188" s="136"/>
      <c r="C188" s="137" t="s">
        <v>499</v>
      </c>
      <c r="D188" s="137" t="s">
        <v>187</v>
      </c>
      <c r="E188" s="138" t="s">
        <v>4225</v>
      </c>
      <c r="F188" s="139" t="s">
        <v>4226</v>
      </c>
      <c r="G188" s="140" t="s">
        <v>365</v>
      </c>
      <c r="H188" s="141">
        <v>1</v>
      </c>
      <c r="I188" s="142"/>
      <c r="J188" s="143">
        <f t="shared" si="20"/>
        <v>0</v>
      </c>
      <c r="K188" s="139" t="s">
        <v>1</v>
      </c>
      <c r="L188" s="32"/>
      <c r="M188" s="144" t="s">
        <v>1</v>
      </c>
      <c r="N188" s="145" t="s">
        <v>42</v>
      </c>
      <c r="P188" s="146">
        <f t="shared" si="21"/>
        <v>0</v>
      </c>
      <c r="Q188" s="146">
        <v>2.2000000000000001E-4</v>
      </c>
      <c r="R188" s="146">
        <f t="shared" si="22"/>
        <v>2.2000000000000001E-4</v>
      </c>
      <c r="S188" s="146">
        <v>0</v>
      </c>
      <c r="T188" s="147">
        <f t="shared" si="23"/>
        <v>0</v>
      </c>
      <c r="AR188" s="148" t="s">
        <v>289</v>
      </c>
      <c r="AT188" s="148" t="s">
        <v>187</v>
      </c>
      <c r="AU188" s="148" t="s">
        <v>92</v>
      </c>
      <c r="AY188" s="17" t="s">
        <v>185</v>
      </c>
      <c r="BE188" s="149">
        <f t="shared" si="24"/>
        <v>0</v>
      </c>
      <c r="BF188" s="149">
        <f t="shared" si="25"/>
        <v>0</v>
      </c>
      <c r="BG188" s="149">
        <f t="shared" si="26"/>
        <v>0</v>
      </c>
      <c r="BH188" s="149">
        <f t="shared" si="27"/>
        <v>0</v>
      </c>
      <c r="BI188" s="149">
        <f t="shared" si="28"/>
        <v>0</v>
      </c>
      <c r="BJ188" s="17" t="s">
        <v>92</v>
      </c>
      <c r="BK188" s="149">
        <f t="shared" si="29"/>
        <v>0</v>
      </c>
      <c r="BL188" s="17" t="s">
        <v>289</v>
      </c>
      <c r="BM188" s="148" t="s">
        <v>4227</v>
      </c>
    </row>
    <row r="189" spans="2:65" s="1" customFormat="1" ht="16.5" customHeight="1">
      <c r="B189" s="136"/>
      <c r="C189" s="137" t="s">
        <v>503</v>
      </c>
      <c r="D189" s="137" t="s">
        <v>187</v>
      </c>
      <c r="E189" s="138" t="s">
        <v>4228</v>
      </c>
      <c r="F189" s="139" t="s">
        <v>4229</v>
      </c>
      <c r="G189" s="140" t="s">
        <v>365</v>
      </c>
      <c r="H189" s="141">
        <v>1</v>
      </c>
      <c r="I189" s="142"/>
      <c r="J189" s="143">
        <f t="shared" si="20"/>
        <v>0</v>
      </c>
      <c r="K189" s="139" t="s">
        <v>1</v>
      </c>
      <c r="L189" s="32"/>
      <c r="M189" s="144" t="s">
        <v>1</v>
      </c>
      <c r="N189" s="145" t="s">
        <v>42</v>
      </c>
      <c r="P189" s="146">
        <f t="shared" si="21"/>
        <v>0</v>
      </c>
      <c r="Q189" s="146">
        <v>1.5200000000000001E-3</v>
      </c>
      <c r="R189" s="146">
        <f t="shared" si="22"/>
        <v>1.5200000000000001E-3</v>
      </c>
      <c r="S189" s="146">
        <v>0</v>
      </c>
      <c r="T189" s="147">
        <f t="shared" si="23"/>
        <v>0</v>
      </c>
      <c r="AR189" s="148" t="s">
        <v>289</v>
      </c>
      <c r="AT189" s="148" t="s">
        <v>187</v>
      </c>
      <c r="AU189" s="148" t="s">
        <v>92</v>
      </c>
      <c r="AY189" s="17" t="s">
        <v>185</v>
      </c>
      <c r="BE189" s="149">
        <f t="shared" si="24"/>
        <v>0</v>
      </c>
      <c r="BF189" s="149">
        <f t="shared" si="25"/>
        <v>0</v>
      </c>
      <c r="BG189" s="149">
        <f t="shared" si="26"/>
        <v>0</v>
      </c>
      <c r="BH189" s="149">
        <f t="shared" si="27"/>
        <v>0</v>
      </c>
      <c r="BI189" s="149">
        <f t="shared" si="28"/>
        <v>0</v>
      </c>
      <c r="BJ189" s="17" t="s">
        <v>92</v>
      </c>
      <c r="BK189" s="149">
        <f t="shared" si="29"/>
        <v>0</v>
      </c>
      <c r="BL189" s="17" t="s">
        <v>289</v>
      </c>
      <c r="BM189" s="148" t="s">
        <v>4230</v>
      </c>
    </row>
    <row r="190" spans="2:65" s="1" customFormat="1" ht="24.2" customHeight="1">
      <c r="B190" s="136"/>
      <c r="C190" s="137" t="s">
        <v>508</v>
      </c>
      <c r="D190" s="137" t="s">
        <v>187</v>
      </c>
      <c r="E190" s="138" t="s">
        <v>4231</v>
      </c>
      <c r="F190" s="139" t="s">
        <v>4232</v>
      </c>
      <c r="G190" s="140" t="s">
        <v>365</v>
      </c>
      <c r="H190" s="141">
        <v>1</v>
      </c>
      <c r="I190" s="142"/>
      <c r="J190" s="143">
        <f t="shared" si="20"/>
        <v>0</v>
      </c>
      <c r="K190" s="139" t="s">
        <v>1</v>
      </c>
      <c r="L190" s="32"/>
      <c r="M190" s="144" t="s">
        <v>1</v>
      </c>
      <c r="N190" s="145" t="s">
        <v>42</v>
      </c>
      <c r="P190" s="146">
        <f t="shared" si="21"/>
        <v>0</v>
      </c>
      <c r="Q190" s="146">
        <v>1.7000000000000001E-4</v>
      </c>
      <c r="R190" s="146">
        <f t="shared" si="22"/>
        <v>1.7000000000000001E-4</v>
      </c>
      <c r="S190" s="146">
        <v>0</v>
      </c>
      <c r="T190" s="147">
        <f t="shared" si="23"/>
        <v>0</v>
      </c>
      <c r="AR190" s="148" t="s">
        <v>289</v>
      </c>
      <c r="AT190" s="148" t="s">
        <v>187</v>
      </c>
      <c r="AU190" s="148" t="s">
        <v>92</v>
      </c>
      <c r="AY190" s="17" t="s">
        <v>185</v>
      </c>
      <c r="BE190" s="149">
        <f t="shared" si="24"/>
        <v>0</v>
      </c>
      <c r="BF190" s="149">
        <f t="shared" si="25"/>
        <v>0</v>
      </c>
      <c r="BG190" s="149">
        <f t="shared" si="26"/>
        <v>0</v>
      </c>
      <c r="BH190" s="149">
        <f t="shared" si="27"/>
        <v>0</v>
      </c>
      <c r="BI190" s="149">
        <f t="shared" si="28"/>
        <v>0</v>
      </c>
      <c r="BJ190" s="17" t="s">
        <v>92</v>
      </c>
      <c r="BK190" s="149">
        <f t="shared" si="29"/>
        <v>0</v>
      </c>
      <c r="BL190" s="17" t="s">
        <v>289</v>
      </c>
      <c r="BM190" s="148" t="s">
        <v>4233</v>
      </c>
    </row>
    <row r="191" spans="2:65" s="1" customFormat="1" ht="24.2" customHeight="1">
      <c r="B191" s="136"/>
      <c r="C191" s="137" t="s">
        <v>514</v>
      </c>
      <c r="D191" s="137" t="s">
        <v>187</v>
      </c>
      <c r="E191" s="138" t="s">
        <v>4234</v>
      </c>
      <c r="F191" s="139" t="s">
        <v>4235</v>
      </c>
      <c r="G191" s="140" t="s">
        <v>365</v>
      </c>
      <c r="H191" s="141">
        <v>1</v>
      </c>
      <c r="I191" s="142"/>
      <c r="J191" s="143">
        <f t="shared" si="20"/>
        <v>0</v>
      </c>
      <c r="K191" s="139" t="s">
        <v>1</v>
      </c>
      <c r="L191" s="32"/>
      <c r="M191" s="144" t="s">
        <v>1</v>
      </c>
      <c r="N191" s="145" t="s">
        <v>42</v>
      </c>
      <c r="P191" s="146">
        <f t="shared" si="21"/>
        <v>0</v>
      </c>
      <c r="Q191" s="146">
        <v>6.8000000000000005E-4</v>
      </c>
      <c r="R191" s="146">
        <f t="shared" si="22"/>
        <v>6.8000000000000005E-4</v>
      </c>
      <c r="S191" s="146">
        <v>0</v>
      </c>
      <c r="T191" s="147">
        <f t="shared" si="23"/>
        <v>0</v>
      </c>
      <c r="AR191" s="148" t="s">
        <v>289</v>
      </c>
      <c r="AT191" s="148" t="s">
        <v>187</v>
      </c>
      <c r="AU191" s="148" t="s">
        <v>92</v>
      </c>
      <c r="AY191" s="17" t="s">
        <v>185</v>
      </c>
      <c r="BE191" s="149">
        <f t="shared" si="24"/>
        <v>0</v>
      </c>
      <c r="BF191" s="149">
        <f t="shared" si="25"/>
        <v>0</v>
      </c>
      <c r="BG191" s="149">
        <f t="shared" si="26"/>
        <v>0</v>
      </c>
      <c r="BH191" s="149">
        <f t="shared" si="27"/>
        <v>0</v>
      </c>
      <c r="BI191" s="149">
        <f t="shared" si="28"/>
        <v>0</v>
      </c>
      <c r="BJ191" s="17" t="s">
        <v>92</v>
      </c>
      <c r="BK191" s="149">
        <f t="shared" si="29"/>
        <v>0</v>
      </c>
      <c r="BL191" s="17" t="s">
        <v>289</v>
      </c>
      <c r="BM191" s="148" t="s">
        <v>4236</v>
      </c>
    </row>
    <row r="192" spans="2:65" s="1" customFormat="1" ht="16.5" customHeight="1">
      <c r="B192" s="136"/>
      <c r="C192" s="137" t="s">
        <v>520</v>
      </c>
      <c r="D192" s="137" t="s">
        <v>187</v>
      </c>
      <c r="E192" s="138" t="s">
        <v>4237</v>
      </c>
      <c r="F192" s="139" t="s">
        <v>4238</v>
      </c>
      <c r="G192" s="140" t="s">
        <v>365</v>
      </c>
      <c r="H192" s="141">
        <v>1</v>
      </c>
      <c r="I192" s="142"/>
      <c r="J192" s="143">
        <f t="shared" si="20"/>
        <v>0</v>
      </c>
      <c r="K192" s="139" t="s">
        <v>1</v>
      </c>
      <c r="L192" s="32"/>
      <c r="M192" s="144" t="s">
        <v>1</v>
      </c>
      <c r="N192" s="145" t="s">
        <v>42</v>
      </c>
      <c r="P192" s="146">
        <f t="shared" si="21"/>
        <v>0</v>
      </c>
      <c r="Q192" s="146">
        <v>1.0399999999999999E-3</v>
      </c>
      <c r="R192" s="146">
        <f t="shared" si="22"/>
        <v>1.0399999999999999E-3</v>
      </c>
      <c r="S192" s="146">
        <v>0</v>
      </c>
      <c r="T192" s="147">
        <f t="shared" si="23"/>
        <v>0</v>
      </c>
      <c r="AR192" s="148" t="s">
        <v>289</v>
      </c>
      <c r="AT192" s="148" t="s">
        <v>187</v>
      </c>
      <c r="AU192" s="148" t="s">
        <v>92</v>
      </c>
      <c r="AY192" s="17" t="s">
        <v>185</v>
      </c>
      <c r="BE192" s="149">
        <f t="shared" si="24"/>
        <v>0</v>
      </c>
      <c r="BF192" s="149">
        <f t="shared" si="25"/>
        <v>0</v>
      </c>
      <c r="BG192" s="149">
        <f t="shared" si="26"/>
        <v>0</v>
      </c>
      <c r="BH192" s="149">
        <f t="shared" si="27"/>
        <v>0</v>
      </c>
      <c r="BI192" s="149">
        <f t="shared" si="28"/>
        <v>0</v>
      </c>
      <c r="BJ192" s="17" t="s">
        <v>92</v>
      </c>
      <c r="BK192" s="149">
        <f t="shared" si="29"/>
        <v>0</v>
      </c>
      <c r="BL192" s="17" t="s">
        <v>289</v>
      </c>
      <c r="BM192" s="148" t="s">
        <v>4239</v>
      </c>
    </row>
    <row r="193" spans="2:65" s="1" customFormat="1" ht="16.5" customHeight="1">
      <c r="B193" s="136"/>
      <c r="C193" s="137" t="s">
        <v>525</v>
      </c>
      <c r="D193" s="137" t="s">
        <v>187</v>
      </c>
      <c r="E193" s="138" t="s">
        <v>4240</v>
      </c>
      <c r="F193" s="139" t="s">
        <v>4241</v>
      </c>
      <c r="G193" s="140" t="s">
        <v>365</v>
      </c>
      <c r="H193" s="141">
        <v>1</v>
      </c>
      <c r="I193" s="142"/>
      <c r="J193" s="143">
        <f t="shared" si="20"/>
        <v>0</v>
      </c>
      <c r="K193" s="139" t="s">
        <v>1</v>
      </c>
      <c r="L193" s="32"/>
      <c r="M193" s="144" t="s">
        <v>1</v>
      </c>
      <c r="N193" s="145" t="s">
        <v>42</v>
      </c>
      <c r="P193" s="146">
        <f t="shared" si="21"/>
        <v>0</v>
      </c>
      <c r="Q193" s="146">
        <v>3.4499999999999999E-3</v>
      </c>
      <c r="R193" s="146">
        <f t="shared" si="22"/>
        <v>3.4499999999999999E-3</v>
      </c>
      <c r="S193" s="146">
        <v>0</v>
      </c>
      <c r="T193" s="147">
        <f t="shared" si="23"/>
        <v>0</v>
      </c>
      <c r="AR193" s="148" t="s">
        <v>289</v>
      </c>
      <c r="AT193" s="148" t="s">
        <v>187</v>
      </c>
      <c r="AU193" s="148" t="s">
        <v>92</v>
      </c>
      <c r="AY193" s="17" t="s">
        <v>185</v>
      </c>
      <c r="BE193" s="149">
        <f t="shared" si="24"/>
        <v>0</v>
      </c>
      <c r="BF193" s="149">
        <f t="shared" si="25"/>
        <v>0</v>
      </c>
      <c r="BG193" s="149">
        <f t="shared" si="26"/>
        <v>0</v>
      </c>
      <c r="BH193" s="149">
        <f t="shared" si="27"/>
        <v>0</v>
      </c>
      <c r="BI193" s="149">
        <f t="shared" si="28"/>
        <v>0</v>
      </c>
      <c r="BJ193" s="17" t="s">
        <v>92</v>
      </c>
      <c r="BK193" s="149">
        <f t="shared" si="29"/>
        <v>0</v>
      </c>
      <c r="BL193" s="17" t="s">
        <v>289</v>
      </c>
      <c r="BM193" s="148" t="s">
        <v>4242</v>
      </c>
    </row>
    <row r="194" spans="2:65" s="1" customFormat="1" ht="24.2" customHeight="1">
      <c r="B194" s="136"/>
      <c r="C194" s="137" t="s">
        <v>529</v>
      </c>
      <c r="D194" s="137" t="s">
        <v>187</v>
      </c>
      <c r="E194" s="138" t="s">
        <v>4243</v>
      </c>
      <c r="F194" s="139" t="s">
        <v>4244</v>
      </c>
      <c r="G194" s="140" t="s">
        <v>365</v>
      </c>
      <c r="H194" s="141">
        <v>1</v>
      </c>
      <c r="I194" s="142"/>
      <c r="J194" s="143">
        <f t="shared" si="20"/>
        <v>0</v>
      </c>
      <c r="K194" s="139" t="s">
        <v>1</v>
      </c>
      <c r="L194" s="32"/>
      <c r="M194" s="144" t="s">
        <v>1</v>
      </c>
      <c r="N194" s="145" t="s">
        <v>42</v>
      </c>
      <c r="P194" s="146">
        <f t="shared" si="21"/>
        <v>0</v>
      </c>
      <c r="Q194" s="146">
        <v>3.47E-3</v>
      </c>
      <c r="R194" s="146">
        <f t="shared" si="22"/>
        <v>3.47E-3</v>
      </c>
      <c r="S194" s="146">
        <v>0</v>
      </c>
      <c r="T194" s="147">
        <f t="shared" si="23"/>
        <v>0</v>
      </c>
      <c r="AR194" s="148" t="s">
        <v>289</v>
      </c>
      <c r="AT194" s="148" t="s">
        <v>187</v>
      </c>
      <c r="AU194" s="148" t="s">
        <v>92</v>
      </c>
      <c r="AY194" s="17" t="s">
        <v>185</v>
      </c>
      <c r="BE194" s="149">
        <f t="shared" si="24"/>
        <v>0</v>
      </c>
      <c r="BF194" s="149">
        <f t="shared" si="25"/>
        <v>0</v>
      </c>
      <c r="BG194" s="149">
        <f t="shared" si="26"/>
        <v>0</v>
      </c>
      <c r="BH194" s="149">
        <f t="shared" si="27"/>
        <v>0</v>
      </c>
      <c r="BI194" s="149">
        <f t="shared" si="28"/>
        <v>0</v>
      </c>
      <c r="BJ194" s="17" t="s">
        <v>92</v>
      </c>
      <c r="BK194" s="149">
        <f t="shared" si="29"/>
        <v>0</v>
      </c>
      <c r="BL194" s="17" t="s">
        <v>289</v>
      </c>
      <c r="BM194" s="148" t="s">
        <v>4245</v>
      </c>
    </row>
    <row r="195" spans="2:65" s="1" customFormat="1" ht="21.75" customHeight="1">
      <c r="B195" s="136"/>
      <c r="C195" s="137" t="s">
        <v>533</v>
      </c>
      <c r="D195" s="137" t="s">
        <v>187</v>
      </c>
      <c r="E195" s="138" t="s">
        <v>4246</v>
      </c>
      <c r="F195" s="139" t="s">
        <v>4247</v>
      </c>
      <c r="G195" s="140" t="s">
        <v>365</v>
      </c>
      <c r="H195" s="141">
        <v>2</v>
      </c>
      <c r="I195" s="142"/>
      <c r="J195" s="143">
        <f t="shared" si="20"/>
        <v>0</v>
      </c>
      <c r="K195" s="139" t="s">
        <v>1</v>
      </c>
      <c r="L195" s="32"/>
      <c r="M195" s="144" t="s">
        <v>1</v>
      </c>
      <c r="N195" s="145" t="s">
        <v>42</v>
      </c>
      <c r="P195" s="146">
        <f t="shared" si="21"/>
        <v>0</v>
      </c>
      <c r="Q195" s="146">
        <v>2.1000000000000001E-4</v>
      </c>
      <c r="R195" s="146">
        <f t="shared" si="22"/>
        <v>4.2000000000000002E-4</v>
      </c>
      <c r="S195" s="146">
        <v>0</v>
      </c>
      <c r="T195" s="147">
        <f t="shared" si="23"/>
        <v>0</v>
      </c>
      <c r="AR195" s="148" t="s">
        <v>289</v>
      </c>
      <c r="AT195" s="148" t="s">
        <v>187</v>
      </c>
      <c r="AU195" s="148" t="s">
        <v>92</v>
      </c>
      <c r="AY195" s="17" t="s">
        <v>185</v>
      </c>
      <c r="BE195" s="149">
        <f t="shared" si="24"/>
        <v>0</v>
      </c>
      <c r="BF195" s="149">
        <f t="shared" si="25"/>
        <v>0</v>
      </c>
      <c r="BG195" s="149">
        <f t="shared" si="26"/>
        <v>0</v>
      </c>
      <c r="BH195" s="149">
        <f t="shared" si="27"/>
        <v>0</v>
      </c>
      <c r="BI195" s="149">
        <f t="shared" si="28"/>
        <v>0</v>
      </c>
      <c r="BJ195" s="17" t="s">
        <v>92</v>
      </c>
      <c r="BK195" s="149">
        <f t="shared" si="29"/>
        <v>0</v>
      </c>
      <c r="BL195" s="17" t="s">
        <v>289</v>
      </c>
      <c r="BM195" s="148" t="s">
        <v>4248</v>
      </c>
    </row>
    <row r="196" spans="2:65" s="1" customFormat="1" ht="21.75" customHeight="1">
      <c r="B196" s="136"/>
      <c r="C196" s="137" t="s">
        <v>538</v>
      </c>
      <c r="D196" s="137" t="s">
        <v>187</v>
      </c>
      <c r="E196" s="138" t="s">
        <v>4249</v>
      </c>
      <c r="F196" s="139" t="s">
        <v>4250</v>
      </c>
      <c r="G196" s="140" t="s">
        <v>365</v>
      </c>
      <c r="H196" s="141">
        <v>39</v>
      </c>
      <c r="I196" s="142"/>
      <c r="J196" s="143">
        <f t="shared" si="20"/>
        <v>0</v>
      </c>
      <c r="K196" s="139" t="s">
        <v>1</v>
      </c>
      <c r="L196" s="32"/>
      <c r="M196" s="144" t="s">
        <v>1</v>
      </c>
      <c r="N196" s="145" t="s">
        <v>42</v>
      </c>
      <c r="P196" s="146">
        <f t="shared" si="21"/>
        <v>0</v>
      </c>
      <c r="Q196" s="146">
        <v>3.4000000000000002E-4</v>
      </c>
      <c r="R196" s="146">
        <f t="shared" si="22"/>
        <v>1.3260000000000001E-2</v>
      </c>
      <c r="S196" s="146">
        <v>0</v>
      </c>
      <c r="T196" s="147">
        <f t="shared" si="23"/>
        <v>0</v>
      </c>
      <c r="AR196" s="148" t="s">
        <v>289</v>
      </c>
      <c r="AT196" s="148" t="s">
        <v>187</v>
      </c>
      <c r="AU196" s="148" t="s">
        <v>92</v>
      </c>
      <c r="AY196" s="17" t="s">
        <v>185</v>
      </c>
      <c r="BE196" s="149">
        <f t="shared" si="24"/>
        <v>0</v>
      </c>
      <c r="BF196" s="149">
        <f t="shared" si="25"/>
        <v>0</v>
      </c>
      <c r="BG196" s="149">
        <f t="shared" si="26"/>
        <v>0</v>
      </c>
      <c r="BH196" s="149">
        <f t="shared" si="27"/>
        <v>0</v>
      </c>
      <c r="BI196" s="149">
        <f t="shared" si="28"/>
        <v>0</v>
      </c>
      <c r="BJ196" s="17" t="s">
        <v>92</v>
      </c>
      <c r="BK196" s="149">
        <f t="shared" si="29"/>
        <v>0</v>
      </c>
      <c r="BL196" s="17" t="s">
        <v>289</v>
      </c>
      <c r="BM196" s="148" t="s">
        <v>4251</v>
      </c>
    </row>
    <row r="197" spans="2:65" s="1" customFormat="1" ht="21.75" customHeight="1">
      <c r="B197" s="136"/>
      <c r="C197" s="137" t="s">
        <v>543</v>
      </c>
      <c r="D197" s="137" t="s">
        <v>187</v>
      </c>
      <c r="E197" s="138" t="s">
        <v>4252</v>
      </c>
      <c r="F197" s="139" t="s">
        <v>4253</v>
      </c>
      <c r="G197" s="140" t="s">
        <v>365</v>
      </c>
      <c r="H197" s="141">
        <v>4</v>
      </c>
      <c r="I197" s="142"/>
      <c r="J197" s="143">
        <f t="shared" si="20"/>
        <v>0</v>
      </c>
      <c r="K197" s="139" t="s">
        <v>1</v>
      </c>
      <c r="L197" s="32"/>
      <c r="M197" s="144" t="s">
        <v>1</v>
      </c>
      <c r="N197" s="145" t="s">
        <v>42</v>
      </c>
      <c r="P197" s="146">
        <f t="shared" si="21"/>
        <v>0</v>
      </c>
      <c r="Q197" s="146">
        <v>5.0000000000000001E-4</v>
      </c>
      <c r="R197" s="146">
        <f t="shared" si="22"/>
        <v>2E-3</v>
      </c>
      <c r="S197" s="146">
        <v>0</v>
      </c>
      <c r="T197" s="147">
        <f t="shared" si="23"/>
        <v>0</v>
      </c>
      <c r="AR197" s="148" t="s">
        <v>289</v>
      </c>
      <c r="AT197" s="148" t="s">
        <v>187</v>
      </c>
      <c r="AU197" s="148" t="s">
        <v>92</v>
      </c>
      <c r="AY197" s="17" t="s">
        <v>185</v>
      </c>
      <c r="BE197" s="149">
        <f t="shared" si="24"/>
        <v>0</v>
      </c>
      <c r="BF197" s="149">
        <f t="shared" si="25"/>
        <v>0</v>
      </c>
      <c r="BG197" s="149">
        <f t="shared" si="26"/>
        <v>0</v>
      </c>
      <c r="BH197" s="149">
        <f t="shared" si="27"/>
        <v>0</v>
      </c>
      <c r="BI197" s="149">
        <f t="shared" si="28"/>
        <v>0</v>
      </c>
      <c r="BJ197" s="17" t="s">
        <v>92</v>
      </c>
      <c r="BK197" s="149">
        <f t="shared" si="29"/>
        <v>0</v>
      </c>
      <c r="BL197" s="17" t="s">
        <v>289</v>
      </c>
      <c r="BM197" s="148" t="s">
        <v>4254</v>
      </c>
    </row>
    <row r="198" spans="2:65" s="1" customFormat="1" ht="21.75" customHeight="1">
      <c r="B198" s="136"/>
      <c r="C198" s="137" t="s">
        <v>550</v>
      </c>
      <c r="D198" s="137" t="s">
        <v>187</v>
      </c>
      <c r="E198" s="138" t="s">
        <v>4255</v>
      </c>
      <c r="F198" s="139" t="s">
        <v>4256</v>
      </c>
      <c r="G198" s="140" t="s">
        <v>365</v>
      </c>
      <c r="H198" s="141">
        <v>5</v>
      </c>
      <c r="I198" s="142"/>
      <c r="J198" s="143">
        <f t="shared" si="20"/>
        <v>0</v>
      </c>
      <c r="K198" s="139" t="s">
        <v>1</v>
      </c>
      <c r="L198" s="32"/>
      <c r="M198" s="144" t="s">
        <v>1</v>
      </c>
      <c r="N198" s="145" t="s">
        <v>42</v>
      </c>
      <c r="P198" s="146">
        <f t="shared" si="21"/>
        <v>0</v>
      </c>
      <c r="Q198" s="146">
        <v>1.07E-3</v>
      </c>
      <c r="R198" s="146">
        <f t="shared" si="22"/>
        <v>5.3499999999999997E-3</v>
      </c>
      <c r="S198" s="146">
        <v>0</v>
      </c>
      <c r="T198" s="147">
        <f t="shared" si="23"/>
        <v>0</v>
      </c>
      <c r="AR198" s="148" t="s">
        <v>289</v>
      </c>
      <c r="AT198" s="148" t="s">
        <v>187</v>
      </c>
      <c r="AU198" s="148" t="s">
        <v>92</v>
      </c>
      <c r="AY198" s="17" t="s">
        <v>185</v>
      </c>
      <c r="BE198" s="149">
        <f t="shared" si="24"/>
        <v>0</v>
      </c>
      <c r="BF198" s="149">
        <f t="shared" si="25"/>
        <v>0</v>
      </c>
      <c r="BG198" s="149">
        <f t="shared" si="26"/>
        <v>0</v>
      </c>
      <c r="BH198" s="149">
        <f t="shared" si="27"/>
        <v>0</v>
      </c>
      <c r="BI198" s="149">
        <f t="shared" si="28"/>
        <v>0</v>
      </c>
      <c r="BJ198" s="17" t="s">
        <v>92</v>
      </c>
      <c r="BK198" s="149">
        <f t="shared" si="29"/>
        <v>0</v>
      </c>
      <c r="BL198" s="17" t="s">
        <v>289</v>
      </c>
      <c r="BM198" s="148" t="s">
        <v>4257</v>
      </c>
    </row>
    <row r="199" spans="2:65" s="1" customFormat="1" ht="24.2" customHeight="1">
      <c r="B199" s="136"/>
      <c r="C199" s="137" t="s">
        <v>556</v>
      </c>
      <c r="D199" s="137" t="s">
        <v>187</v>
      </c>
      <c r="E199" s="138" t="s">
        <v>4258</v>
      </c>
      <c r="F199" s="139" t="s">
        <v>4259</v>
      </c>
      <c r="G199" s="140" t="s">
        <v>365</v>
      </c>
      <c r="H199" s="141">
        <v>1</v>
      </c>
      <c r="I199" s="142"/>
      <c r="J199" s="143">
        <f t="shared" si="20"/>
        <v>0</v>
      </c>
      <c r="K199" s="139" t="s">
        <v>1</v>
      </c>
      <c r="L199" s="32"/>
      <c r="M199" s="144" t="s">
        <v>1</v>
      </c>
      <c r="N199" s="145" t="s">
        <v>42</v>
      </c>
      <c r="P199" s="146">
        <f t="shared" si="21"/>
        <v>0</v>
      </c>
      <c r="Q199" s="146">
        <v>5.6999999999999998E-4</v>
      </c>
      <c r="R199" s="146">
        <f t="shared" si="22"/>
        <v>5.6999999999999998E-4</v>
      </c>
      <c r="S199" s="146">
        <v>0</v>
      </c>
      <c r="T199" s="147">
        <f t="shared" si="23"/>
        <v>0</v>
      </c>
      <c r="AR199" s="148" t="s">
        <v>289</v>
      </c>
      <c r="AT199" s="148" t="s">
        <v>187</v>
      </c>
      <c r="AU199" s="148" t="s">
        <v>92</v>
      </c>
      <c r="AY199" s="17" t="s">
        <v>185</v>
      </c>
      <c r="BE199" s="149">
        <f t="shared" si="24"/>
        <v>0</v>
      </c>
      <c r="BF199" s="149">
        <f t="shared" si="25"/>
        <v>0</v>
      </c>
      <c r="BG199" s="149">
        <f t="shared" si="26"/>
        <v>0</v>
      </c>
      <c r="BH199" s="149">
        <f t="shared" si="27"/>
        <v>0</v>
      </c>
      <c r="BI199" s="149">
        <f t="shared" si="28"/>
        <v>0</v>
      </c>
      <c r="BJ199" s="17" t="s">
        <v>92</v>
      </c>
      <c r="BK199" s="149">
        <f t="shared" si="29"/>
        <v>0</v>
      </c>
      <c r="BL199" s="17" t="s">
        <v>289</v>
      </c>
      <c r="BM199" s="148" t="s">
        <v>4260</v>
      </c>
    </row>
    <row r="200" spans="2:65" s="1" customFormat="1" ht="24.2" customHeight="1">
      <c r="B200" s="136"/>
      <c r="C200" s="137" t="s">
        <v>561</v>
      </c>
      <c r="D200" s="137" t="s">
        <v>187</v>
      </c>
      <c r="E200" s="138" t="s">
        <v>4261</v>
      </c>
      <c r="F200" s="139" t="s">
        <v>4262</v>
      </c>
      <c r="G200" s="140" t="s">
        <v>365</v>
      </c>
      <c r="H200" s="141">
        <v>4</v>
      </c>
      <c r="I200" s="142"/>
      <c r="J200" s="143">
        <f t="shared" si="20"/>
        <v>0</v>
      </c>
      <c r="K200" s="139" t="s">
        <v>1</v>
      </c>
      <c r="L200" s="32"/>
      <c r="M200" s="144" t="s">
        <v>1</v>
      </c>
      <c r="N200" s="145" t="s">
        <v>42</v>
      </c>
      <c r="P200" s="146">
        <f t="shared" si="21"/>
        <v>0</v>
      </c>
      <c r="Q200" s="146">
        <v>8.0000000000000004E-4</v>
      </c>
      <c r="R200" s="146">
        <f t="shared" si="22"/>
        <v>3.2000000000000002E-3</v>
      </c>
      <c r="S200" s="146">
        <v>0</v>
      </c>
      <c r="T200" s="147">
        <f t="shared" si="23"/>
        <v>0</v>
      </c>
      <c r="AR200" s="148" t="s">
        <v>289</v>
      </c>
      <c r="AT200" s="148" t="s">
        <v>187</v>
      </c>
      <c r="AU200" s="148" t="s">
        <v>92</v>
      </c>
      <c r="AY200" s="17" t="s">
        <v>185</v>
      </c>
      <c r="BE200" s="149">
        <f t="shared" si="24"/>
        <v>0</v>
      </c>
      <c r="BF200" s="149">
        <f t="shared" si="25"/>
        <v>0</v>
      </c>
      <c r="BG200" s="149">
        <f t="shared" si="26"/>
        <v>0</v>
      </c>
      <c r="BH200" s="149">
        <f t="shared" si="27"/>
        <v>0</v>
      </c>
      <c r="BI200" s="149">
        <f t="shared" si="28"/>
        <v>0</v>
      </c>
      <c r="BJ200" s="17" t="s">
        <v>92</v>
      </c>
      <c r="BK200" s="149">
        <f t="shared" si="29"/>
        <v>0</v>
      </c>
      <c r="BL200" s="17" t="s">
        <v>289</v>
      </c>
      <c r="BM200" s="148" t="s">
        <v>4263</v>
      </c>
    </row>
    <row r="201" spans="2:65" s="1" customFormat="1" ht="24.2" customHeight="1">
      <c r="B201" s="136"/>
      <c r="C201" s="137" t="s">
        <v>566</v>
      </c>
      <c r="D201" s="137" t="s">
        <v>187</v>
      </c>
      <c r="E201" s="138" t="s">
        <v>4264</v>
      </c>
      <c r="F201" s="139" t="s">
        <v>4265</v>
      </c>
      <c r="G201" s="140" t="s">
        <v>365</v>
      </c>
      <c r="H201" s="141">
        <v>2</v>
      </c>
      <c r="I201" s="142"/>
      <c r="J201" s="143">
        <f t="shared" si="20"/>
        <v>0</v>
      </c>
      <c r="K201" s="139" t="s">
        <v>1</v>
      </c>
      <c r="L201" s="32"/>
      <c r="M201" s="144" t="s">
        <v>1</v>
      </c>
      <c r="N201" s="145" t="s">
        <v>42</v>
      </c>
      <c r="P201" s="146">
        <f t="shared" si="21"/>
        <v>0</v>
      </c>
      <c r="Q201" s="146">
        <v>1.1999999999999999E-3</v>
      </c>
      <c r="R201" s="146">
        <f t="shared" si="22"/>
        <v>2.3999999999999998E-3</v>
      </c>
      <c r="S201" s="146">
        <v>0</v>
      </c>
      <c r="T201" s="147">
        <f t="shared" si="23"/>
        <v>0</v>
      </c>
      <c r="AR201" s="148" t="s">
        <v>289</v>
      </c>
      <c r="AT201" s="148" t="s">
        <v>187</v>
      </c>
      <c r="AU201" s="148" t="s">
        <v>92</v>
      </c>
      <c r="AY201" s="17" t="s">
        <v>185</v>
      </c>
      <c r="BE201" s="149">
        <f t="shared" si="24"/>
        <v>0</v>
      </c>
      <c r="BF201" s="149">
        <f t="shared" si="25"/>
        <v>0</v>
      </c>
      <c r="BG201" s="149">
        <f t="shared" si="26"/>
        <v>0</v>
      </c>
      <c r="BH201" s="149">
        <f t="shared" si="27"/>
        <v>0</v>
      </c>
      <c r="BI201" s="149">
        <f t="shared" si="28"/>
        <v>0</v>
      </c>
      <c r="BJ201" s="17" t="s">
        <v>92</v>
      </c>
      <c r="BK201" s="149">
        <f t="shared" si="29"/>
        <v>0</v>
      </c>
      <c r="BL201" s="17" t="s">
        <v>289</v>
      </c>
      <c r="BM201" s="148" t="s">
        <v>4266</v>
      </c>
    </row>
    <row r="202" spans="2:65" s="1" customFormat="1" ht="37.9" customHeight="1">
      <c r="B202" s="136"/>
      <c r="C202" s="137" t="s">
        <v>570</v>
      </c>
      <c r="D202" s="137" t="s">
        <v>187</v>
      </c>
      <c r="E202" s="138" t="s">
        <v>4267</v>
      </c>
      <c r="F202" s="139" t="s">
        <v>4268</v>
      </c>
      <c r="G202" s="140" t="s">
        <v>365</v>
      </c>
      <c r="H202" s="141">
        <v>101</v>
      </c>
      <c r="I202" s="142"/>
      <c r="J202" s="143">
        <f t="shared" si="20"/>
        <v>0</v>
      </c>
      <c r="K202" s="139" t="s">
        <v>1</v>
      </c>
      <c r="L202" s="32"/>
      <c r="M202" s="144" t="s">
        <v>1</v>
      </c>
      <c r="N202" s="145" t="s">
        <v>42</v>
      </c>
      <c r="P202" s="146">
        <f t="shared" si="21"/>
        <v>0</v>
      </c>
      <c r="Q202" s="146">
        <v>1.8500000000000001E-3</v>
      </c>
      <c r="R202" s="146">
        <f t="shared" si="22"/>
        <v>0.18685000000000002</v>
      </c>
      <c r="S202" s="146">
        <v>0</v>
      </c>
      <c r="T202" s="147">
        <f t="shared" si="23"/>
        <v>0</v>
      </c>
      <c r="AR202" s="148" t="s">
        <v>289</v>
      </c>
      <c r="AT202" s="148" t="s">
        <v>187</v>
      </c>
      <c r="AU202" s="148" t="s">
        <v>92</v>
      </c>
      <c r="AY202" s="17" t="s">
        <v>185</v>
      </c>
      <c r="BE202" s="149">
        <f t="shared" si="24"/>
        <v>0</v>
      </c>
      <c r="BF202" s="149">
        <f t="shared" si="25"/>
        <v>0</v>
      </c>
      <c r="BG202" s="149">
        <f t="shared" si="26"/>
        <v>0</v>
      </c>
      <c r="BH202" s="149">
        <f t="shared" si="27"/>
        <v>0</v>
      </c>
      <c r="BI202" s="149">
        <f t="shared" si="28"/>
        <v>0</v>
      </c>
      <c r="BJ202" s="17" t="s">
        <v>92</v>
      </c>
      <c r="BK202" s="149">
        <f t="shared" si="29"/>
        <v>0</v>
      </c>
      <c r="BL202" s="17" t="s">
        <v>289</v>
      </c>
      <c r="BM202" s="148" t="s">
        <v>4269</v>
      </c>
    </row>
    <row r="203" spans="2:65" s="13" customFormat="1">
      <c r="B203" s="168"/>
      <c r="D203" s="151" t="s">
        <v>193</v>
      </c>
      <c r="E203" s="169" t="s">
        <v>1</v>
      </c>
      <c r="F203" s="170" t="s">
        <v>4270</v>
      </c>
      <c r="H203" s="169" t="s">
        <v>1</v>
      </c>
      <c r="I203" s="171"/>
      <c r="L203" s="168"/>
      <c r="M203" s="172"/>
      <c r="T203" s="173"/>
      <c r="AT203" s="169" t="s">
        <v>193</v>
      </c>
      <c r="AU203" s="169" t="s">
        <v>92</v>
      </c>
      <c r="AV203" s="13" t="s">
        <v>84</v>
      </c>
      <c r="AW203" s="13" t="s">
        <v>32</v>
      </c>
      <c r="AX203" s="13" t="s">
        <v>76</v>
      </c>
      <c r="AY203" s="169" t="s">
        <v>185</v>
      </c>
    </row>
    <row r="204" spans="2:65" s="12" customFormat="1">
      <c r="B204" s="150"/>
      <c r="D204" s="151" t="s">
        <v>193</v>
      </c>
      <c r="E204" s="152" t="s">
        <v>1</v>
      </c>
      <c r="F204" s="153" t="s">
        <v>322</v>
      </c>
      <c r="H204" s="154">
        <v>20</v>
      </c>
      <c r="I204" s="155"/>
      <c r="L204" s="150"/>
      <c r="M204" s="156"/>
      <c r="T204" s="157"/>
      <c r="AT204" s="152" t="s">
        <v>193</v>
      </c>
      <c r="AU204" s="152" t="s">
        <v>92</v>
      </c>
      <c r="AV204" s="12" t="s">
        <v>92</v>
      </c>
      <c r="AW204" s="12" t="s">
        <v>32</v>
      </c>
      <c r="AX204" s="12" t="s">
        <v>76</v>
      </c>
      <c r="AY204" s="152" t="s">
        <v>185</v>
      </c>
    </row>
    <row r="205" spans="2:65" s="13" customFormat="1">
      <c r="B205" s="168"/>
      <c r="D205" s="151" t="s">
        <v>193</v>
      </c>
      <c r="E205" s="169" t="s">
        <v>1</v>
      </c>
      <c r="F205" s="170" t="s">
        <v>4271</v>
      </c>
      <c r="H205" s="169" t="s">
        <v>1</v>
      </c>
      <c r="I205" s="171"/>
      <c r="L205" s="168"/>
      <c r="M205" s="172"/>
      <c r="T205" s="173"/>
      <c r="AT205" s="169" t="s">
        <v>193</v>
      </c>
      <c r="AU205" s="169" t="s">
        <v>92</v>
      </c>
      <c r="AV205" s="13" t="s">
        <v>84</v>
      </c>
      <c r="AW205" s="13" t="s">
        <v>32</v>
      </c>
      <c r="AX205" s="13" t="s">
        <v>76</v>
      </c>
      <c r="AY205" s="169" t="s">
        <v>185</v>
      </c>
    </row>
    <row r="206" spans="2:65" s="12" customFormat="1">
      <c r="B206" s="150"/>
      <c r="D206" s="151" t="s">
        <v>193</v>
      </c>
      <c r="E206" s="152" t="s">
        <v>1</v>
      </c>
      <c r="F206" s="153" t="s">
        <v>691</v>
      </c>
      <c r="H206" s="154">
        <v>81</v>
      </c>
      <c r="I206" s="155"/>
      <c r="L206" s="150"/>
      <c r="M206" s="156"/>
      <c r="T206" s="157"/>
      <c r="AT206" s="152" t="s">
        <v>193</v>
      </c>
      <c r="AU206" s="152" t="s">
        <v>92</v>
      </c>
      <c r="AV206" s="12" t="s">
        <v>92</v>
      </c>
      <c r="AW206" s="12" t="s">
        <v>32</v>
      </c>
      <c r="AX206" s="12" t="s">
        <v>76</v>
      </c>
      <c r="AY206" s="152" t="s">
        <v>185</v>
      </c>
    </row>
    <row r="207" spans="2:65" s="14" customFormat="1">
      <c r="B207" s="174"/>
      <c r="D207" s="151" t="s">
        <v>193</v>
      </c>
      <c r="E207" s="175" t="s">
        <v>1</v>
      </c>
      <c r="F207" s="176" t="s">
        <v>265</v>
      </c>
      <c r="H207" s="177">
        <v>101</v>
      </c>
      <c r="I207" s="178"/>
      <c r="L207" s="174"/>
      <c r="M207" s="179"/>
      <c r="T207" s="180"/>
      <c r="AT207" s="175" t="s">
        <v>193</v>
      </c>
      <c r="AU207" s="175" t="s">
        <v>92</v>
      </c>
      <c r="AV207" s="14" t="s">
        <v>191</v>
      </c>
      <c r="AW207" s="14" t="s">
        <v>32</v>
      </c>
      <c r="AX207" s="14" t="s">
        <v>84</v>
      </c>
      <c r="AY207" s="175" t="s">
        <v>185</v>
      </c>
    </row>
    <row r="208" spans="2:65" s="1" customFormat="1" ht="21.75" customHeight="1">
      <c r="B208" s="136"/>
      <c r="C208" s="137" t="s">
        <v>574</v>
      </c>
      <c r="D208" s="137" t="s">
        <v>187</v>
      </c>
      <c r="E208" s="138" t="s">
        <v>4272</v>
      </c>
      <c r="F208" s="139" t="s">
        <v>4273</v>
      </c>
      <c r="G208" s="140" t="s">
        <v>546</v>
      </c>
      <c r="H208" s="141">
        <v>902</v>
      </c>
      <c r="I208" s="142"/>
      <c r="J208" s="143">
        <f>ROUND(I208*H208,2)</f>
        <v>0</v>
      </c>
      <c r="K208" s="139" t="s">
        <v>1</v>
      </c>
      <c r="L208" s="32"/>
      <c r="M208" s="144" t="s">
        <v>1</v>
      </c>
      <c r="N208" s="145" t="s">
        <v>42</v>
      </c>
      <c r="P208" s="146">
        <f>O208*H208</f>
        <v>0</v>
      </c>
      <c r="Q208" s="146">
        <v>1.0000000000000001E-5</v>
      </c>
      <c r="R208" s="146">
        <f>Q208*H208</f>
        <v>9.0200000000000002E-3</v>
      </c>
      <c r="S208" s="146">
        <v>0</v>
      </c>
      <c r="T208" s="147">
        <f>S208*H208</f>
        <v>0</v>
      </c>
      <c r="AR208" s="148" t="s">
        <v>289</v>
      </c>
      <c r="AT208" s="148" t="s">
        <v>187</v>
      </c>
      <c r="AU208" s="148" t="s">
        <v>92</v>
      </c>
      <c r="AY208" s="17" t="s">
        <v>185</v>
      </c>
      <c r="BE208" s="149">
        <f>IF(N208="základní",J208,0)</f>
        <v>0</v>
      </c>
      <c r="BF208" s="149">
        <f>IF(N208="snížená",J208,0)</f>
        <v>0</v>
      </c>
      <c r="BG208" s="149">
        <f>IF(N208="zákl. přenesená",J208,0)</f>
        <v>0</v>
      </c>
      <c r="BH208" s="149">
        <f>IF(N208="sníž. přenesená",J208,0)</f>
        <v>0</v>
      </c>
      <c r="BI208" s="149">
        <f>IF(N208="nulová",J208,0)</f>
        <v>0</v>
      </c>
      <c r="BJ208" s="17" t="s">
        <v>92</v>
      </c>
      <c r="BK208" s="149">
        <f>ROUND(I208*H208,2)</f>
        <v>0</v>
      </c>
      <c r="BL208" s="17" t="s">
        <v>289</v>
      </c>
      <c r="BM208" s="148" t="s">
        <v>4274</v>
      </c>
    </row>
    <row r="209" spans="2:65" s="1" customFormat="1" ht="24.2" customHeight="1">
      <c r="B209" s="136"/>
      <c r="C209" s="137" t="s">
        <v>578</v>
      </c>
      <c r="D209" s="137" t="s">
        <v>187</v>
      </c>
      <c r="E209" s="138" t="s">
        <v>4275</v>
      </c>
      <c r="F209" s="139" t="s">
        <v>4276</v>
      </c>
      <c r="G209" s="140" t="s">
        <v>546</v>
      </c>
      <c r="H209" s="141">
        <v>866</v>
      </c>
      <c r="I209" s="142"/>
      <c r="J209" s="143">
        <f>ROUND(I209*H209,2)</f>
        <v>0</v>
      </c>
      <c r="K209" s="139" t="s">
        <v>1</v>
      </c>
      <c r="L209" s="32"/>
      <c r="M209" s="144" t="s">
        <v>1</v>
      </c>
      <c r="N209" s="145" t="s">
        <v>42</v>
      </c>
      <c r="P209" s="146">
        <f>O209*H209</f>
        <v>0</v>
      </c>
      <c r="Q209" s="146">
        <v>2.0000000000000002E-5</v>
      </c>
      <c r="R209" s="146">
        <f>Q209*H209</f>
        <v>1.7320000000000002E-2</v>
      </c>
      <c r="S209" s="146">
        <v>0</v>
      </c>
      <c r="T209" s="147">
        <f>S209*H209</f>
        <v>0</v>
      </c>
      <c r="AR209" s="148" t="s">
        <v>289</v>
      </c>
      <c r="AT209" s="148" t="s">
        <v>187</v>
      </c>
      <c r="AU209" s="148" t="s">
        <v>92</v>
      </c>
      <c r="AY209" s="17" t="s">
        <v>185</v>
      </c>
      <c r="BE209" s="149">
        <f>IF(N209="základní",J209,0)</f>
        <v>0</v>
      </c>
      <c r="BF209" s="149">
        <f>IF(N209="snížená",J209,0)</f>
        <v>0</v>
      </c>
      <c r="BG209" s="149">
        <f>IF(N209="zákl. přenesená",J209,0)</f>
        <v>0</v>
      </c>
      <c r="BH209" s="149">
        <f>IF(N209="sníž. přenesená",J209,0)</f>
        <v>0</v>
      </c>
      <c r="BI209" s="149">
        <f>IF(N209="nulová",J209,0)</f>
        <v>0</v>
      </c>
      <c r="BJ209" s="17" t="s">
        <v>92</v>
      </c>
      <c r="BK209" s="149">
        <f>ROUND(I209*H209,2)</f>
        <v>0</v>
      </c>
      <c r="BL209" s="17" t="s">
        <v>289</v>
      </c>
      <c r="BM209" s="148" t="s">
        <v>4277</v>
      </c>
    </row>
    <row r="210" spans="2:65" s="1" customFormat="1" ht="24.2" customHeight="1">
      <c r="B210" s="136"/>
      <c r="C210" s="137" t="s">
        <v>582</v>
      </c>
      <c r="D210" s="137" t="s">
        <v>187</v>
      </c>
      <c r="E210" s="138" t="s">
        <v>4278</v>
      </c>
      <c r="F210" s="139" t="s">
        <v>4279</v>
      </c>
      <c r="G210" s="140" t="s">
        <v>546</v>
      </c>
      <c r="H210" s="141">
        <v>36</v>
      </c>
      <c r="I210" s="142"/>
      <c r="J210" s="143">
        <f>ROUND(I210*H210,2)</f>
        <v>0</v>
      </c>
      <c r="K210" s="139" t="s">
        <v>1</v>
      </c>
      <c r="L210" s="32"/>
      <c r="M210" s="144" t="s">
        <v>1</v>
      </c>
      <c r="N210" s="145" t="s">
        <v>42</v>
      </c>
      <c r="P210" s="146">
        <f>O210*H210</f>
        <v>0</v>
      </c>
      <c r="Q210" s="146">
        <v>6.0000000000000002E-5</v>
      </c>
      <c r="R210" s="146">
        <f>Q210*H210</f>
        <v>2.16E-3</v>
      </c>
      <c r="S210" s="146">
        <v>0</v>
      </c>
      <c r="T210" s="147">
        <f>S210*H210</f>
        <v>0</v>
      </c>
      <c r="AR210" s="148" t="s">
        <v>289</v>
      </c>
      <c r="AT210" s="148" t="s">
        <v>187</v>
      </c>
      <c r="AU210" s="148" t="s">
        <v>92</v>
      </c>
      <c r="AY210" s="17" t="s">
        <v>185</v>
      </c>
      <c r="BE210" s="149">
        <f>IF(N210="základní",J210,0)</f>
        <v>0</v>
      </c>
      <c r="BF210" s="149">
        <f>IF(N210="snížená",J210,0)</f>
        <v>0</v>
      </c>
      <c r="BG210" s="149">
        <f>IF(N210="zákl. přenesená",J210,0)</f>
        <v>0</v>
      </c>
      <c r="BH210" s="149">
        <f>IF(N210="sníž. přenesená",J210,0)</f>
        <v>0</v>
      </c>
      <c r="BI210" s="149">
        <f>IF(N210="nulová",J210,0)</f>
        <v>0</v>
      </c>
      <c r="BJ210" s="17" t="s">
        <v>92</v>
      </c>
      <c r="BK210" s="149">
        <f>ROUND(I210*H210,2)</f>
        <v>0</v>
      </c>
      <c r="BL210" s="17" t="s">
        <v>289</v>
      </c>
      <c r="BM210" s="148" t="s">
        <v>4280</v>
      </c>
    </row>
    <row r="211" spans="2:65" s="1" customFormat="1" ht="24.2" customHeight="1">
      <c r="B211" s="136"/>
      <c r="C211" s="137" t="s">
        <v>586</v>
      </c>
      <c r="D211" s="137" t="s">
        <v>187</v>
      </c>
      <c r="E211" s="138" t="s">
        <v>4281</v>
      </c>
      <c r="F211" s="139" t="s">
        <v>4282</v>
      </c>
      <c r="G211" s="140" t="s">
        <v>1715</v>
      </c>
      <c r="H211" s="188"/>
      <c r="I211" s="142"/>
      <c r="J211" s="143">
        <f>ROUND(I211*H211,2)</f>
        <v>0</v>
      </c>
      <c r="K211" s="139" t="s">
        <v>1</v>
      </c>
      <c r="L211" s="32"/>
      <c r="M211" s="144" t="s">
        <v>1</v>
      </c>
      <c r="N211" s="145" t="s">
        <v>42</v>
      </c>
      <c r="P211" s="146">
        <f>O211*H211</f>
        <v>0</v>
      </c>
      <c r="Q211" s="146">
        <v>0</v>
      </c>
      <c r="R211" s="146">
        <f>Q211*H211</f>
        <v>0</v>
      </c>
      <c r="S211" s="146">
        <v>0</v>
      </c>
      <c r="T211" s="147">
        <f>S211*H211</f>
        <v>0</v>
      </c>
      <c r="AR211" s="148" t="s">
        <v>289</v>
      </c>
      <c r="AT211" s="148" t="s">
        <v>187</v>
      </c>
      <c r="AU211" s="148" t="s">
        <v>92</v>
      </c>
      <c r="AY211" s="17" t="s">
        <v>185</v>
      </c>
      <c r="BE211" s="149">
        <f>IF(N211="základní",J211,0)</f>
        <v>0</v>
      </c>
      <c r="BF211" s="149">
        <f>IF(N211="snížená",J211,0)</f>
        <v>0</v>
      </c>
      <c r="BG211" s="149">
        <f>IF(N211="zákl. přenesená",J211,0)</f>
        <v>0</v>
      </c>
      <c r="BH211" s="149">
        <f>IF(N211="sníž. přenesená",J211,0)</f>
        <v>0</v>
      </c>
      <c r="BI211" s="149">
        <f>IF(N211="nulová",J211,0)</f>
        <v>0</v>
      </c>
      <c r="BJ211" s="17" t="s">
        <v>92</v>
      </c>
      <c r="BK211" s="149">
        <f>ROUND(I211*H211,2)</f>
        <v>0</v>
      </c>
      <c r="BL211" s="17" t="s">
        <v>289</v>
      </c>
      <c r="BM211" s="148" t="s">
        <v>4283</v>
      </c>
    </row>
    <row r="212" spans="2:65" s="11" customFormat="1" ht="22.9" customHeight="1">
      <c r="B212" s="124"/>
      <c r="D212" s="125" t="s">
        <v>75</v>
      </c>
      <c r="E212" s="134" t="s">
        <v>4284</v>
      </c>
      <c r="F212" s="134" t="s">
        <v>4285</v>
      </c>
      <c r="I212" s="127"/>
      <c r="J212" s="135">
        <f>BK212</f>
        <v>0</v>
      </c>
      <c r="L212" s="124"/>
      <c r="M212" s="129"/>
      <c r="P212" s="130">
        <f>SUM(P213:P268)</f>
        <v>0</v>
      </c>
      <c r="R212" s="130">
        <f>SUM(R213:R268)</f>
        <v>0.20951000000000006</v>
      </c>
      <c r="T212" s="131">
        <f>SUM(T213:T268)</f>
        <v>0</v>
      </c>
      <c r="AR212" s="125" t="s">
        <v>92</v>
      </c>
      <c r="AT212" s="132" t="s">
        <v>75</v>
      </c>
      <c r="AU212" s="132" t="s">
        <v>84</v>
      </c>
      <c r="AY212" s="125" t="s">
        <v>185</v>
      </c>
      <c r="BK212" s="133">
        <f>SUM(BK213:BK268)</f>
        <v>0</v>
      </c>
    </row>
    <row r="213" spans="2:65" s="1" customFormat="1" ht="21.75" customHeight="1">
      <c r="B213" s="136"/>
      <c r="C213" s="137" t="s">
        <v>590</v>
      </c>
      <c r="D213" s="137" t="s">
        <v>187</v>
      </c>
      <c r="E213" s="138" t="s">
        <v>4286</v>
      </c>
      <c r="F213" s="139" t="s">
        <v>4287</v>
      </c>
      <c r="G213" s="140" t="s">
        <v>365</v>
      </c>
      <c r="H213" s="141">
        <v>19</v>
      </c>
      <c r="I213" s="142"/>
      <c r="J213" s="143">
        <f t="shared" ref="J213:J218" si="30">ROUND(I213*H213,2)</f>
        <v>0</v>
      </c>
      <c r="K213" s="139" t="s">
        <v>1</v>
      </c>
      <c r="L213" s="32"/>
      <c r="M213" s="144" t="s">
        <v>1</v>
      </c>
      <c r="N213" s="145" t="s">
        <v>42</v>
      </c>
      <c r="P213" s="146">
        <f t="shared" ref="P213:P218" si="31">O213*H213</f>
        <v>0</v>
      </c>
      <c r="Q213" s="146">
        <v>1.2700000000000001E-3</v>
      </c>
      <c r="R213" s="146">
        <f t="shared" ref="R213:R218" si="32">Q213*H213</f>
        <v>2.4130000000000002E-2</v>
      </c>
      <c r="S213" s="146">
        <v>0</v>
      </c>
      <c r="T213" s="147">
        <f t="shared" ref="T213:T218" si="33">S213*H213</f>
        <v>0</v>
      </c>
      <c r="AR213" s="148" t="s">
        <v>289</v>
      </c>
      <c r="AT213" s="148" t="s">
        <v>187</v>
      </c>
      <c r="AU213" s="148" t="s">
        <v>92</v>
      </c>
      <c r="AY213" s="17" t="s">
        <v>185</v>
      </c>
      <c r="BE213" s="149">
        <f t="shared" ref="BE213:BE218" si="34">IF(N213="základní",J213,0)</f>
        <v>0</v>
      </c>
      <c r="BF213" s="149">
        <f t="shared" ref="BF213:BF218" si="35">IF(N213="snížená",J213,0)</f>
        <v>0</v>
      </c>
      <c r="BG213" s="149">
        <f t="shared" ref="BG213:BG218" si="36">IF(N213="zákl. přenesená",J213,0)</f>
        <v>0</v>
      </c>
      <c r="BH213" s="149">
        <f t="shared" ref="BH213:BH218" si="37">IF(N213="sníž. přenesená",J213,0)</f>
        <v>0</v>
      </c>
      <c r="BI213" s="149">
        <f t="shared" ref="BI213:BI218" si="38">IF(N213="nulová",J213,0)</f>
        <v>0</v>
      </c>
      <c r="BJ213" s="17" t="s">
        <v>92</v>
      </c>
      <c r="BK213" s="149">
        <f t="shared" ref="BK213:BK218" si="39">ROUND(I213*H213,2)</f>
        <v>0</v>
      </c>
      <c r="BL213" s="17" t="s">
        <v>289</v>
      </c>
      <c r="BM213" s="148" t="s">
        <v>4288</v>
      </c>
    </row>
    <row r="214" spans="2:65" s="1" customFormat="1" ht="16.5" customHeight="1">
      <c r="B214" s="136"/>
      <c r="C214" s="158" t="s">
        <v>595</v>
      </c>
      <c r="D214" s="158" t="s">
        <v>231</v>
      </c>
      <c r="E214" s="159" t="s">
        <v>4289</v>
      </c>
      <c r="F214" s="160" t="s">
        <v>4290</v>
      </c>
      <c r="G214" s="161" t="s">
        <v>365</v>
      </c>
      <c r="H214" s="162">
        <v>17</v>
      </c>
      <c r="I214" s="163"/>
      <c r="J214" s="164">
        <f t="shared" si="30"/>
        <v>0</v>
      </c>
      <c r="K214" s="160" t="s">
        <v>1</v>
      </c>
      <c r="L214" s="165"/>
      <c r="M214" s="166" t="s">
        <v>1</v>
      </c>
      <c r="N214" s="167" t="s">
        <v>42</v>
      </c>
      <c r="P214" s="146">
        <f t="shared" si="31"/>
        <v>0</v>
      </c>
      <c r="Q214" s="146">
        <v>0</v>
      </c>
      <c r="R214" s="146">
        <f t="shared" si="32"/>
        <v>0</v>
      </c>
      <c r="S214" s="146">
        <v>0</v>
      </c>
      <c r="T214" s="147">
        <f t="shared" si="33"/>
        <v>0</v>
      </c>
      <c r="AR214" s="148" t="s">
        <v>394</v>
      </c>
      <c r="AT214" s="148" t="s">
        <v>231</v>
      </c>
      <c r="AU214" s="148" t="s">
        <v>92</v>
      </c>
      <c r="AY214" s="17" t="s">
        <v>185</v>
      </c>
      <c r="BE214" s="149">
        <f t="shared" si="34"/>
        <v>0</v>
      </c>
      <c r="BF214" s="149">
        <f t="shared" si="35"/>
        <v>0</v>
      </c>
      <c r="BG214" s="149">
        <f t="shared" si="36"/>
        <v>0</v>
      </c>
      <c r="BH214" s="149">
        <f t="shared" si="37"/>
        <v>0</v>
      </c>
      <c r="BI214" s="149">
        <f t="shared" si="38"/>
        <v>0</v>
      </c>
      <c r="BJ214" s="17" t="s">
        <v>92</v>
      </c>
      <c r="BK214" s="149">
        <f t="shared" si="39"/>
        <v>0</v>
      </c>
      <c r="BL214" s="17" t="s">
        <v>289</v>
      </c>
      <c r="BM214" s="148" t="s">
        <v>4291</v>
      </c>
    </row>
    <row r="215" spans="2:65" s="1" customFormat="1" ht="16.5" customHeight="1">
      <c r="B215" s="136"/>
      <c r="C215" s="158" t="s">
        <v>600</v>
      </c>
      <c r="D215" s="158" t="s">
        <v>231</v>
      </c>
      <c r="E215" s="159" t="s">
        <v>4292</v>
      </c>
      <c r="F215" s="160" t="s">
        <v>4293</v>
      </c>
      <c r="G215" s="161" t="s">
        <v>365</v>
      </c>
      <c r="H215" s="162">
        <v>2</v>
      </c>
      <c r="I215" s="163"/>
      <c r="J215" s="164">
        <f t="shared" si="30"/>
        <v>0</v>
      </c>
      <c r="K215" s="160" t="s">
        <v>1</v>
      </c>
      <c r="L215" s="165"/>
      <c r="M215" s="166" t="s">
        <v>1</v>
      </c>
      <c r="N215" s="167" t="s">
        <v>42</v>
      </c>
      <c r="P215" s="146">
        <f t="shared" si="31"/>
        <v>0</v>
      </c>
      <c r="Q215" s="146">
        <v>0</v>
      </c>
      <c r="R215" s="146">
        <f t="shared" si="32"/>
        <v>0</v>
      </c>
      <c r="S215" s="146">
        <v>0</v>
      </c>
      <c r="T215" s="147">
        <f t="shared" si="33"/>
        <v>0</v>
      </c>
      <c r="AR215" s="148" t="s">
        <v>394</v>
      </c>
      <c r="AT215" s="148" t="s">
        <v>231</v>
      </c>
      <c r="AU215" s="148" t="s">
        <v>92</v>
      </c>
      <c r="AY215" s="17" t="s">
        <v>185</v>
      </c>
      <c r="BE215" s="149">
        <f t="shared" si="34"/>
        <v>0</v>
      </c>
      <c r="BF215" s="149">
        <f t="shared" si="35"/>
        <v>0</v>
      </c>
      <c r="BG215" s="149">
        <f t="shared" si="36"/>
        <v>0</v>
      </c>
      <c r="BH215" s="149">
        <f t="shared" si="37"/>
        <v>0</v>
      </c>
      <c r="BI215" s="149">
        <f t="shared" si="38"/>
        <v>0</v>
      </c>
      <c r="BJ215" s="17" t="s">
        <v>92</v>
      </c>
      <c r="BK215" s="149">
        <f t="shared" si="39"/>
        <v>0</v>
      </c>
      <c r="BL215" s="17" t="s">
        <v>289</v>
      </c>
      <c r="BM215" s="148" t="s">
        <v>4294</v>
      </c>
    </row>
    <row r="216" spans="2:65" s="1" customFormat="1" ht="24.2" customHeight="1">
      <c r="B216" s="136"/>
      <c r="C216" s="158" t="s">
        <v>604</v>
      </c>
      <c r="D216" s="158" t="s">
        <v>231</v>
      </c>
      <c r="E216" s="159" t="s">
        <v>4295</v>
      </c>
      <c r="F216" s="160" t="s">
        <v>4296</v>
      </c>
      <c r="G216" s="161" t="s">
        <v>365</v>
      </c>
      <c r="H216" s="162">
        <v>19</v>
      </c>
      <c r="I216" s="163"/>
      <c r="J216" s="164">
        <f t="shared" si="30"/>
        <v>0</v>
      </c>
      <c r="K216" s="160" t="s">
        <v>1</v>
      </c>
      <c r="L216" s="165"/>
      <c r="M216" s="166" t="s">
        <v>1</v>
      </c>
      <c r="N216" s="167" t="s">
        <v>42</v>
      </c>
      <c r="P216" s="146">
        <f t="shared" si="31"/>
        <v>0</v>
      </c>
      <c r="Q216" s="146">
        <v>0</v>
      </c>
      <c r="R216" s="146">
        <f t="shared" si="32"/>
        <v>0</v>
      </c>
      <c r="S216" s="146">
        <v>0</v>
      </c>
      <c r="T216" s="147">
        <f t="shared" si="33"/>
        <v>0</v>
      </c>
      <c r="AR216" s="148" t="s">
        <v>394</v>
      </c>
      <c r="AT216" s="148" t="s">
        <v>231</v>
      </c>
      <c r="AU216" s="148" t="s">
        <v>92</v>
      </c>
      <c r="AY216" s="17" t="s">
        <v>185</v>
      </c>
      <c r="BE216" s="149">
        <f t="shared" si="34"/>
        <v>0</v>
      </c>
      <c r="BF216" s="149">
        <f t="shared" si="35"/>
        <v>0</v>
      </c>
      <c r="BG216" s="149">
        <f t="shared" si="36"/>
        <v>0</v>
      </c>
      <c r="BH216" s="149">
        <f t="shared" si="37"/>
        <v>0</v>
      </c>
      <c r="BI216" s="149">
        <f t="shared" si="38"/>
        <v>0</v>
      </c>
      <c r="BJ216" s="17" t="s">
        <v>92</v>
      </c>
      <c r="BK216" s="149">
        <f t="shared" si="39"/>
        <v>0</v>
      </c>
      <c r="BL216" s="17" t="s">
        <v>289</v>
      </c>
      <c r="BM216" s="148" t="s">
        <v>4297</v>
      </c>
    </row>
    <row r="217" spans="2:65" s="1" customFormat="1" ht="21.75" customHeight="1">
      <c r="B217" s="136"/>
      <c r="C217" s="158" t="s">
        <v>609</v>
      </c>
      <c r="D217" s="158" t="s">
        <v>231</v>
      </c>
      <c r="E217" s="159" t="s">
        <v>4298</v>
      </c>
      <c r="F217" s="160" t="s">
        <v>4299</v>
      </c>
      <c r="G217" s="161" t="s">
        <v>365</v>
      </c>
      <c r="H217" s="162">
        <v>2</v>
      </c>
      <c r="I217" s="163"/>
      <c r="J217" s="164">
        <f t="shared" si="30"/>
        <v>0</v>
      </c>
      <c r="K217" s="160" t="s">
        <v>1</v>
      </c>
      <c r="L217" s="165"/>
      <c r="M217" s="166" t="s">
        <v>1</v>
      </c>
      <c r="N217" s="167" t="s">
        <v>42</v>
      </c>
      <c r="P217" s="146">
        <f t="shared" si="31"/>
        <v>0</v>
      </c>
      <c r="Q217" s="146">
        <v>0</v>
      </c>
      <c r="R217" s="146">
        <f t="shared" si="32"/>
        <v>0</v>
      </c>
      <c r="S217" s="146">
        <v>0</v>
      </c>
      <c r="T217" s="147">
        <f t="shared" si="33"/>
        <v>0</v>
      </c>
      <c r="AR217" s="148" t="s">
        <v>394</v>
      </c>
      <c r="AT217" s="148" t="s">
        <v>231</v>
      </c>
      <c r="AU217" s="148" t="s">
        <v>92</v>
      </c>
      <c r="AY217" s="17" t="s">
        <v>185</v>
      </c>
      <c r="BE217" s="149">
        <f t="shared" si="34"/>
        <v>0</v>
      </c>
      <c r="BF217" s="149">
        <f t="shared" si="35"/>
        <v>0</v>
      </c>
      <c r="BG217" s="149">
        <f t="shared" si="36"/>
        <v>0</v>
      </c>
      <c r="BH217" s="149">
        <f t="shared" si="37"/>
        <v>0</v>
      </c>
      <c r="BI217" s="149">
        <f t="shared" si="38"/>
        <v>0</v>
      </c>
      <c r="BJ217" s="17" t="s">
        <v>92</v>
      </c>
      <c r="BK217" s="149">
        <f t="shared" si="39"/>
        <v>0</v>
      </c>
      <c r="BL217" s="17" t="s">
        <v>289</v>
      </c>
      <c r="BM217" s="148" t="s">
        <v>4300</v>
      </c>
    </row>
    <row r="218" spans="2:65" s="1" customFormat="1" ht="21.75" customHeight="1">
      <c r="B218" s="136"/>
      <c r="C218" s="137" t="s">
        <v>615</v>
      </c>
      <c r="D218" s="137" t="s">
        <v>187</v>
      </c>
      <c r="E218" s="138" t="s">
        <v>4301</v>
      </c>
      <c r="F218" s="139" t="s">
        <v>4302</v>
      </c>
      <c r="G218" s="140" t="s">
        <v>1285</v>
      </c>
      <c r="H218" s="141">
        <v>25</v>
      </c>
      <c r="I218" s="142"/>
      <c r="J218" s="143">
        <f t="shared" si="30"/>
        <v>0</v>
      </c>
      <c r="K218" s="139" t="s">
        <v>1</v>
      </c>
      <c r="L218" s="32"/>
      <c r="M218" s="144" t="s">
        <v>1</v>
      </c>
      <c r="N218" s="145" t="s">
        <v>42</v>
      </c>
      <c r="P218" s="146">
        <f t="shared" si="31"/>
        <v>0</v>
      </c>
      <c r="Q218" s="146">
        <v>2.2300000000000002E-3</v>
      </c>
      <c r="R218" s="146">
        <f t="shared" si="32"/>
        <v>5.5750000000000008E-2</v>
      </c>
      <c r="S218" s="146">
        <v>0</v>
      </c>
      <c r="T218" s="147">
        <f t="shared" si="33"/>
        <v>0</v>
      </c>
      <c r="AR218" s="148" t="s">
        <v>191</v>
      </c>
      <c r="AT218" s="148" t="s">
        <v>187</v>
      </c>
      <c r="AU218" s="148" t="s">
        <v>92</v>
      </c>
      <c r="AY218" s="17" t="s">
        <v>185</v>
      </c>
      <c r="BE218" s="149">
        <f t="shared" si="34"/>
        <v>0</v>
      </c>
      <c r="BF218" s="149">
        <f t="shared" si="35"/>
        <v>0</v>
      </c>
      <c r="BG218" s="149">
        <f t="shared" si="36"/>
        <v>0</v>
      </c>
      <c r="BH218" s="149">
        <f t="shared" si="37"/>
        <v>0</v>
      </c>
      <c r="BI218" s="149">
        <f t="shared" si="38"/>
        <v>0</v>
      </c>
      <c r="BJ218" s="17" t="s">
        <v>92</v>
      </c>
      <c r="BK218" s="149">
        <f t="shared" si="39"/>
        <v>0</v>
      </c>
      <c r="BL218" s="17" t="s">
        <v>191</v>
      </c>
      <c r="BM218" s="148" t="s">
        <v>4303</v>
      </c>
    </row>
    <row r="219" spans="2:65" s="12" customFormat="1">
      <c r="B219" s="150"/>
      <c r="D219" s="151" t="s">
        <v>193</v>
      </c>
      <c r="E219" s="152" t="s">
        <v>1</v>
      </c>
      <c r="F219" s="153" t="s">
        <v>4304</v>
      </c>
      <c r="H219" s="154">
        <v>25</v>
      </c>
      <c r="I219" s="155"/>
      <c r="L219" s="150"/>
      <c r="M219" s="156"/>
      <c r="T219" s="157"/>
      <c r="AT219" s="152" t="s">
        <v>193</v>
      </c>
      <c r="AU219" s="152" t="s">
        <v>92</v>
      </c>
      <c r="AV219" s="12" t="s">
        <v>92</v>
      </c>
      <c r="AW219" s="12" t="s">
        <v>32</v>
      </c>
      <c r="AX219" s="12" t="s">
        <v>76</v>
      </c>
      <c r="AY219" s="152" t="s">
        <v>185</v>
      </c>
    </row>
    <row r="220" spans="2:65" s="14" customFormat="1">
      <c r="B220" s="174"/>
      <c r="D220" s="151" t="s">
        <v>193</v>
      </c>
      <c r="E220" s="175" t="s">
        <v>1</v>
      </c>
      <c r="F220" s="176" t="s">
        <v>265</v>
      </c>
      <c r="H220" s="177">
        <v>25</v>
      </c>
      <c r="I220" s="178"/>
      <c r="L220" s="174"/>
      <c r="M220" s="179"/>
      <c r="T220" s="180"/>
      <c r="AT220" s="175" t="s">
        <v>193</v>
      </c>
      <c r="AU220" s="175" t="s">
        <v>92</v>
      </c>
      <c r="AV220" s="14" t="s">
        <v>191</v>
      </c>
      <c r="AW220" s="14" t="s">
        <v>32</v>
      </c>
      <c r="AX220" s="14" t="s">
        <v>84</v>
      </c>
      <c r="AY220" s="175" t="s">
        <v>185</v>
      </c>
    </row>
    <row r="221" spans="2:65" s="1" customFormat="1" ht="16.5" customHeight="1">
      <c r="B221" s="136"/>
      <c r="C221" s="158" t="s">
        <v>620</v>
      </c>
      <c r="D221" s="158" t="s">
        <v>231</v>
      </c>
      <c r="E221" s="159" t="s">
        <v>4305</v>
      </c>
      <c r="F221" s="160" t="s">
        <v>4306</v>
      </c>
      <c r="G221" s="161" t="s">
        <v>365</v>
      </c>
      <c r="H221" s="162">
        <v>17</v>
      </c>
      <c r="I221" s="163"/>
      <c r="J221" s="164">
        <f t="shared" ref="J221:J254" si="40">ROUND(I221*H221,2)</f>
        <v>0</v>
      </c>
      <c r="K221" s="160" t="s">
        <v>1</v>
      </c>
      <c r="L221" s="165"/>
      <c r="M221" s="166" t="s">
        <v>1</v>
      </c>
      <c r="N221" s="167" t="s">
        <v>42</v>
      </c>
      <c r="P221" s="146">
        <f t="shared" ref="P221:P254" si="41">O221*H221</f>
        <v>0</v>
      </c>
      <c r="Q221" s="146">
        <v>0</v>
      </c>
      <c r="R221" s="146">
        <f t="shared" ref="R221:R254" si="42">Q221*H221</f>
        <v>0</v>
      </c>
      <c r="S221" s="146">
        <v>0</v>
      </c>
      <c r="T221" s="147">
        <f t="shared" ref="T221:T254" si="43">S221*H221</f>
        <v>0</v>
      </c>
      <c r="AR221" s="148" t="s">
        <v>222</v>
      </c>
      <c r="AT221" s="148" t="s">
        <v>231</v>
      </c>
      <c r="AU221" s="148" t="s">
        <v>92</v>
      </c>
      <c r="AY221" s="17" t="s">
        <v>185</v>
      </c>
      <c r="BE221" s="149">
        <f t="shared" ref="BE221:BE254" si="44">IF(N221="základní",J221,0)</f>
        <v>0</v>
      </c>
      <c r="BF221" s="149">
        <f t="shared" ref="BF221:BF254" si="45">IF(N221="snížená",J221,0)</f>
        <v>0</v>
      </c>
      <c r="BG221" s="149">
        <f t="shared" ref="BG221:BG254" si="46">IF(N221="zákl. přenesená",J221,0)</f>
        <v>0</v>
      </c>
      <c r="BH221" s="149">
        <f t="shared" ref="BH221:BH254" si="47">IF(N221="sníž. přenesená",J221,0)</f>
        <v>0</v>
      </c>
      <c r="BI221" s="149">
        <f t="shared" ref="BI221:BI254" si="48">IF(N221="nulová",J221,0)</f>
        <v>0</v>
      </c>
      <c r="BJ221" s="17" t="s">
        <v>92</v>
      </c>
      <c r="BK221" s="149">
        <f t="shared" ref="BK221:BK254" si="49">ROUND(I221*H221,2)</f>
        <v>0</v>
      </c>
      <c r="BL221" s="17" t="s">
        <v>191</v>
      </c>
      <c r="BM221" s="148" t="s">
        <v>4307</v>
      </c>
    </row>
    <row r="222" spans="2:65" s="1" customFormat="1" ht="16.5" customHeight="1">
      <c r="B222" s="136"/>
      <c r="C222" s="158" t="s">
        <v>626</v>
      </c>
      <c r="D222" s="158" t="s">
        <v>231</v>
      </c>
      <c r="E222" s="159" t="s">
        <v>4308</v>
      </c>
      <c r="F222" s="160" t="s">
        <v>4309</v>
      </c>
      <c r="G222" s="161" t="s">
        <v>365</v>
      </c>
      <c r="H222" s="162">
        <v>8</v>
      </c>
      <c r="I222" s="163"/>
      <c r="J222" s="164">
        <f t="shared" si="40"/>
        <v>0</v>
      </c>
      <c r="K222" s="160" t="s">
        <v>1</v>
      </c>
      <c r="L222" s="165"/>
      <c r="M222" s="166" t="s">
        <v>1</v>
      </c>
      <c r="N222" s="167" t="s">
        <v>42</v>
      </c>
      <c r="P222" s="146">
        <f t="shared" si="41"/>
        <v>0</v>
      </c>
      <c r="Q222" s="146">
        <v>0</v>
      </c>
      <c r="R222" s="146">
        <f t="shared" si="42"/>
        <v>0</v>
      </c>
      <c r="S222" s="146">
        <v>0</v>
      </c>
      <c r="T222" s="147">
        <f t="shared" si="43"/>
        <v>0</v>
      </c>
      <c r="AR222" s="148" t="s">
        <v>222</v>
      </c>
      <c r="AT222" s="148" t="s">
        <v>231</v>
      </c>
      <c r="AU222" s="148" t="s">
        <v>92</v>
      </c>
      <c r="AY222" s="17" t="s">
        <v>185</v>
      </c>
      <c r="BE222" s="149">
        <f t="shared" si="44"/>
        <v>0</v>
      </c>
      <c r="BF222" s="149">
        <f t="shared" si="45"/>
        <v>0</v>
      </c>
      <c r="BG222" s="149">
        <f t="shared" si="46"/>
        <v>0</v>
      </c>
      <c r="BH222" s="149">
        <f t="shared" si="47"/>
        <v>0</v>
      </c>
      <c r="BI222" s="149">
        <f t="shared" si="48"/>
        <v>0</v>
      </c>
      <c r="BJ222" s="17" t="s">
        <v>92</v>
      </c>
      <c r="BK222" s="149">
        <f t="shared" si="49"/>
        <v>0</v>
      </c>
      <c r="BL222" s="17" t="s">
        <v>191</v>
      </c>
      <c r="BM222" s="148" t="s">
        <v>4310</v>
      </c>
    </row>
    <row r="223" spans="2:65" s="1" customFormat="1" ht="21.75" customHeight="1">
      <c r="B223" s="136"/>
      <c r="C223" s="137" t="s">
        <v>630</v>
      </c>
      <c r="D223" s="137" t="s">
        <v>187</v>
      </c>
      <c r="E223" s="138" t="s">
        <v>4311</v>
      </c>
      <c r="F223" s="139" t="s">
        <v>4312</v>
      </c>
      <c r="G223" s="140" t="s">
        <v>1285</v>
      </c>
      <c r="H223" s="141">
        <v>6</v>
      </c>
      <c r="I223" s="142"/>
      <c r="J223" s="143">
        <f t="shared" si="40"/>
        <v>0</v>
      </c>
      <c r="K223" s="139" t="s">
        <v>1</v>
      </c>
      <c r="L223" s="32"/>
      <c r="M223" s="144" t="s">
        <v>1</v>
      </c>
      <c r="N223" s="145" t="s">
        <v>42</v>
      </c>
      <c r="P223" s="146">
        <f t="shared" si="41"/>
        <v>0</v>
      </c>
      <c r="Q223" s="146">
        <v>2.0699999999999998E-3</v>
      </c>
      <c r="R223" s="146">
        <f t="shared" si="42"/>
        <v>1.2419999999999999E-2</v>
      </c>
      <c r="S223" s="146">
        <v>0</v>
      </c>
      <c r="T223" s="147">
        <f t="shared" si="43"/>
        <v>0</v>
      </c>
      <c r="AR223" s="148" t="s">
        <v>289</v>
      </c>
      <c r="AT223" s="148" t="s">
        <v>187</v>
      </c>
      <c r="AU223" s="148" t="s">
        <v>92</v>
      </c>
      <c r="AY223" s="17" t="s">
        <v>185</v>
      </c>
      <c r="BE223" s="149">
        <f t="shared" si="44"/>
        <v>0</v>
      </c>
      <c r="BF223" s="149">
        <f t="shared" si="45"/>
        <v>0</v>
      </c>
      <c r="BG223" s="149">
        <f t="shared" si="46"/>
        <v>0</v>
      </c>
      <c r="BH223" s="149">
        <f t="shared" si="47"/>
        <v>0</v>
      </c>
      <c r="BI223" s="149">
        <f t="shared" si="48"/>
        <v>0</v>
      </c>
      <c r="BJ223" s="17" t="s">
        <v>92</v>
      </c>
      <c r="BK223" s="149">
        <f t="shared" si="49"/>
        <v>0</v>
      </c>
      <c r="BL223" s="17" t="s">
        <v>289</v>
      </c>
      <c r="BM223" s="148" t="s">
        <v>4313</v>
      </c>
    </row>
    <row r="224" spans="2:65" s="1" customFormat="1" ht="16.5" customHeight="1">
      <c r="B224" s="136"/>
      <c r="C224" s="158" t="s">
        <v>640</v>
      </c>
      <c r="D224" s="158" t="s">
        <v>231</v>
      </c>
      <c r="E224" s="159" t="s">
        <v>4314</v>
      </c>
      <c r="F224" s="160" t="s">
        <v>4315</v>
      </c>
      <c r="G224" s="161" t="s">
        <v>365</v>
      </c>
      <c r="H224" s="162">
        <v>4</v>
      </c>
      <c r="I224" s="163"/>
      <c r="J224" s="164">
        <f t="shared" si="40"/>
        <v>0</v>
      </c>
      <c r="K224" s="160" t="s">
        <v>1</v>
      </c>
      <c r="L224" s="165"/>
      <c r="M224" s="166" t="s">
        <v>1</v>
      </c>
      <c r="N224" s="167" t="s">
        <v>42</v>
      </c>
      <c r="P224" s="146">
        <f t="shared" si="41"/>
        <v>0</v>
      </c>
      <c r="Q224" s="146">
        <v>0</v>
      </c>
      <c r="R224" s="146">
        <f t="shared" si="42"/>
        <v>0</v>
      </c>
      <c r="S224" s="146">
        <v>0</v>
      </c>
      <c r="T224" s="147">
        <f t="shared" si="43"/>
        <v>0</v>
      </c>
      <c r="AR224" s="148" t="s">
        <v>394</v>
      </c>
      <c r="AT224" s="148" t="s">
        <v>231</v>
      </c>
      <c r="AU224" s="148" t="s">
        <v>92</v>
      </c>
      <c r="AY224" s="17" t="s">
        <v>185</v>
      </c>
      <c r="BE224" s="149">
        <f t="shared" si="44"/>
        <v>0</v>
      </c>
      <c r="BF224" s="149">
        <f t="shared" si="45"/>
        <v>0</v>
      </c>
      <c r="BG224" s="149">
        <f t="shared" si="46"/>
        <v>0</v>
      </c>
      <c r="BH224" s="149">
        <f t="shared" si="47"/>
        <v>0</v>
      </c>
      <c r="BI224" s="149">
        <f t="shared" si="48"/>
        <v>0</v>
      </c>
      <c r="BJ224" s="17" t="s">
        <v>92</v>
      </c>
      <c r="BK224" s="149">
        <f t="shared" si="49"/>
        <v>0</v>
      </c>
      <c r="BL224" s="17" t="s">
        <v>289</v>
      </c>
      <c r="BM224" s="148" t="s">
        <v>4316</v>
      </c>
    </row>
    <row r="225" spans="2:65" s="1" customFormat="1" ht="16.5" customHeight="1">
      <c r="B225" s="136"/>
      <c r="C225" s="158" t="s">
        <v>646</v>
      </c>
      <c r="D225" s="158" t="s">
        <v>231</v>
      </c>
      <c r="E225" s="159" t="s">
        <v>4317</v>
      </c>
      <c r="F225" s="160" t="s">
        <v>4318</v>
      </c>
      <c r="G225" s="161" t="s">
        <v>365</v>
      </c>
      <c r="H225" s="162">
        <v>2</v>
      </c>
      <c r="I225" s="163"/>
      <c r="J225" s="164">
        <f t="shared" si="40"/>
        <v>0</v>
      </c>
      <c r="K225" s="160" t="s">
        <v>1</v>
      </c>
      <c r="L225" s="165"/>
      <c r="M225" s="166" t="s">
        <v>1</v>
      </c>
      <c r="N225" s="167" t="s">
        <v>42</v>
      </c>
      <c r="P225" s="146">
        <f t="shared" si="41"/>
        <v>0</v>
      </c>
      <c r="Q225" s="146">
        <v>0</v>
      </c>
      <c r="R225" s="146">
        <f t="shared" si="42"/>
        <v>0</v>
      </c>
      <c r="S225" s="146">
        <v>0</v>
      </c>
      <c r="T225" s="147">
        <f t="shared" si="43"/>
        <v>0</v>
      </c>
      <c r="AR225" s="148" t="s">
        <v>394</v>
      </c>
      <c r="AT225" s="148" t="s">
        <v>231</v>
      </c>
      <c r="AU225" s="148" t="s">
        <v>92</v>
      </c>
      <c r="AY225" s="17" t="s">
        <v>185</v>
      </c>
      <c r="BE225" s="149">
        <f t="shared" si="44"/>
        <v>0</v>
      </c>
      <c r="BF225" s="149">
        <f t="shared" si="45"/>
        <v>0</v>
      </c>
      <c r="BG225" s="149">
        <f t="shared" si="46"/>
        <v>0</v>
      </c>
      <c r="BH225" s="149">
        <f t="shared" si="47"/>
        <v>0</v>
      </c>
      <c r="BI225" s="149">
        <f t="shared" si="48"/>
        <v>0</v>
      </c>
      <c r="BJ225" s="17" t="s">
        <v>92</v>
      </c>
      <c r="BK225" s="149">
        <f t="shared" si="49"/>
        <v>0</v>
      </c>
      <c r="BL225" s="17" t="s">
        <v>289</v>
      </c>
      <c r="BM225" s="148" t="s">
        <v>4319</v>
      </c>
    </row>
    <row r="226" spans="2:65" s="1" customFormat="1" ht="16.5" customHeight="1">
      <c r="B226" s="136"/>
      <c r="C226" s="137" t="s">
        <v>650</v>
      </c>
      <c r="D226" s="137" t="s">
        <v>187</v>
      </c>
      <c r="E226" s="138" t="s">
        <v>4320</v>
      </c>
      <c r="F226" s="139" t="s">
        <v>4321</v>
      </c>
      <c r="G226" s="140" t="s">
        <v>1285</v>
      </c>
      <c r="H226" s="141">
        <v>10</v>
      </c>
      <c r="I226" s="142"/>
      <c r="J226" s="143">
        <f t="shared" si="40"/>
        <v>0</v>
      </c>
      <c r="K226" s="139" t="s">
        <v>1</v>
      </c>
      <c r="L226" s="32"/>
      <c r="M226" s="144" t="s">
        <v>1</v>
      </c>
      <c r="N226" s="145" t="s">
        <v>42</v>
      </c>
      <c r="P226" s="146">
        <f t="shared" si="41"/>
        <v>0</v>
      </c>
      <c r="Q226" s="146">
        <v>6.3299999999999997E-3</v>
      </c>
      <c r="R226" s="146">
        <f t="shared" si="42"/>
        <v>6.3299999999999995E-2</v>
      </c>
      <c r="S226" s="146">
        <v>0</v>
      </c>
      <c r="T226" s="147">
        <f t="shared" si="43"/>
        <v>0</v>
      </c>
      <c r="AR226" s="148" t="s">
        <v>289</v>
      </c>
      <c r="AT226" s="148" t="s">
        <v>187</v>
      </c>
      <c r="AU226" s="148" t="s">
        <v>92</v>
      </c>
      <c r="AY226" s="17" t="s">
        <v>185</v>
      </c>
      <c r="BE226" s="149">
        <f t="shared" si="44"/>
        <v>0</v>
      </c>
      <c r="BF226" s="149">
        <f t="shared" si="45"/>
        <v>0</v>
      </c>
      <c r="BG226" s="149">
        <f t="shared" si="46"/>
        <v>0</v>
      </c>
      <c r="BH226" s="149">
        <f t="shared" si="47"/>
        <v>0</v>
      </c>
      <c r="BI226" s="149">
        <f t="shared" si="48"/>
        <v>0</v>
      </c>
      <c r="BJ226" s="17" t="s">
        <v>92</v>
      </c>
      <c r="BK226" s="149">
        <f t="shared" si="49"/>
        <v>0</v>
      </c>
      <c r="BL226" s="17" t="s">
        <v>289</v>
      </c>
      <c r="BM226" s="148" t="s">
        <v>4322</v>
      </c>
    </row>
    <row r="227" spans="2:65" s="1" customFormat="1" ht="16.5" customHeight="1">
      <c r="B227" s="136"/>
      <c r="C227" s="158" t="s">
        <v>657</v>
      </c>
      <c r="D227" s="158" t="s">
        <v>231</v>
      </c>
      <c r="E227" s="159" t="s">
        <v>4323</v>
      </c>
      <c r="F227" s="160" t="s">
        <v>4324</v>
      </c>
      <c r="G227" s="161" t="s">
        <v>365</v>
      </c>
      <c r="H227" s="162">
        <v>7</v>
      </c>
      <c r="I227" s="163"/>
      <c r="J227" s="164">
        <f t="shared" si="40"/>
        <v>0</v>
      </c>
      <c r="K227" s="160" t="s">
        <v>1</v>
      </c>
      <c r="L227" s="165"/>
      <c r="M227" s="166" t="s">
        <v>1</v>
      </c>
      <c r="N227" s="167" t="s">
        <v>42</v>
      </c>
      <c r="P227" s="146">
        <f t="shared" si="41"/>
        <v>0</v>
      </c>
      <c r="Q227" s="146">
        <v>0</v>
      </c>
      <c r="R227" s="146">
        <f t="shared" si="42"/>
        <v>0</v>
      </c>
      <c r="S227" s="146">
        <v>0</v>
      </c>
      <c r="T227" s="147">
        <f t="shared" si="43"/>
        <v>0</v>
      </c>
      <c r="AR227" s="148" t="s">
        <v>394</v>
      </c>
      <c r="AT227" s="148" t="s">
        <v>231</v>
      </c>
      <c r="AU227" s="148" t="s">
        <v>92</v>
      </c>
      <c r="AY227" s="17" t="s">
        <v>185</v>
      </c>
      <c r="BE227" s="149">
        <f t="shared" si="44"/>
        <v>0</v>
      </c>
      <c r="BF227" s="149">
        <f t="shared" si="45"/>
        <v>0</v>
      </c>
      <c r="BG227" s="149">
        <f t="shared" si="46"/>
        <v>0</v>
      </c>
      <c r="BH227" s="149">
        <f t="shared" si="47"/>
        <v>0</v>
      </c>
      <c r="BI227" s="149">
        <f t="shared" si="48"/>
        <v>0</v>
      </c>
      <c r="BJ227" s="17" t="s">
        <v>92</v>
      </c>
      <c r="BK227" s="149">
        <f t="shared" si="49"/>
        <v>0</v>
      </c>
      <c r="BL227" s="17" t="s">
        <v>289</v>
      </c>
      <c r="BM227" s="148" t="s">
        <v>4325</v>
      </c>
    </row>
    <row r="228" spans="2:65" s="1" customFormat="1" ht="16.5" customHeight="1">
      <c r="B228" s="136"/>
      <c r="C228" s="158" t="s">
        <v>664</v>
      </c>
      <c r="D228" s="158" t="s">
        <v>231</v>
      </c>
      <c r="E228" s="159" t="s">
        <v>4326</v>
      </c>
      <c r="F228" s="160" t="s">
        <v>4327</v>
      </c>
      <c r="G228" s="161" t="s">
        <v>365</v>
      </c>
      <c r="H228" s="162">
        <v>2</v>
      </c>
      <c r="I228" s="163"/>
      <c r="J228" s="164">
        <f t="shared" si="40"/>
        <v>0</v>
      </c>
      <c r="K228" s="160" t="s">
        <v>1</v>
      </c>
      <c r="L228" s="165"/>
      <c r="M228" s="166" t="s">
        <v>1</v>
      </c>
      <c r="N228" s="167" t="s">
        <v>42</v>
      </c>
      <c r="P228" s="146">
        <f t="shared" si="41"/>
        <v>0</v>
      </c>
      <c r="Q228" s="146">
        <v>0</v>
      </c>
      <c r="R228" s="146">
        <f t="shared" si="42"/>
        <v>0</v>
      </c>
      <c r="S228" s="146">
        <v>0</v>
      </c>
      <c r="T228" s="147">
        <f t="shared" si="43"/>
        <v>0</v>
      </c>
      <c r="AR228" s="148" t="s">
        <v>394</v>
      </c>
      <c r="AT228" s="148" t="s">
        <v>231</v>
      </c>
      <c r="AU228" s="148" t="s">
        <v>92</v>
      </c>
      <c r="AY228" s="17" t="s">
        <v>185</v>
      </c>
      <c r="BE228" s="149">
        <f t="shared" si="44"/>
        <v>0</v>
      </c>
      <c r="BF228" s="149">
        <f t="shared" si="45"/>
        <v>0</v>
      </c>
      <c r="BG228" s="149">
        <f t="shared" si="46"/>
        <v>0</v>
      </c>
      <c r="BH228" s="149">
        <f t="shared" si="47"/>
        <v>0</v>
      </c>
      <c r="BI228" s="149">
        <f t="shared" si="48"/>
        <v>0</v>
      </c>
      <c r="BJ228" s="17" t="s">
        <v>92</v>
      </c>
      <c r="BK228" s="149">
        <f t="shared" si="49"/>
        <v>0</v>
      </c>
      <c r="BL228" s="17" t="s">
        <v>289</v>
      </c>
      <c r="BM228" s="148" t="s">
        <v>4328</v>
      </c>
    </row>
    <row r="229" spans="2:65" s="1" customFormat="1" ht="16.5" customHeight="1">
      <c r="B229" s="136"/>
      <c r="C229" s="158" t="s">
        <v>673</v>
      </c>
      <c r="D229" s="158" t="s">
        <v>231</v>
      </c>
      <c r="E229" s="159" t="s">
        <v>4329</v>
      </c>
      <c r="F229" s="160" t="s">
        <v>4330</v>
      </c>
      <c r="G229" s="161" t="s">
        <v>365</v>
      </c>
      <c r="H229" s="162">
        <v>1</v>
      </c>
      <c r="I229" s="163"/>
      <c r="J229" s="164">
        <f t="shared" si="40"/>
        <v>0</v>
      </c>
      <c r="K229" s="160" t="s">
        <v>1</v>
      </c>
      <c r="L229" s="165"/>
      <c r="M229" s="166" t="s">
        <v>1</v>
      </c>
      <c r="N229" s="167" t="s">
        <v>42</v>
      </c>
      <c r="P229" s="146">
        <f t="shared" si="41"/>
        <v>0</v>
      </c>
      <c r="Q229" s="146">
        <v>0</v>
      </c>
      <c r="R229" s="146">
        <f t="shared" si="42"/>
        <v>0</v>
      </c>
      <c r="S229" s="146">
        <v>0</v>
      </c>
      <c r="T229" s="147">
        <f t="shared" si="43"/>
        <v>0</v>
      </c>
      <c r="AR229" s="148" t="s">
        <v>394</v>
      </c>
      <c r="AT229" s="148" t="s">
        <v>231</v>
      </c>
      <c r="AU229" s="148" t="s">
        <v>92</v>
      </c>
      <c r="AY229" s="17" t="s">
        <v>185</v>
      </c>
      <c r="BE229" s="149">
        <f t="shared" si="44"/>
        <v>0</v>
      </c>
      <c r="BF229" s="149">
        <f t="shared" si="45"/>
        <v>0</v>
      </c>
      <c r="BG229" s="149">
        <f t="shared" si="46"/>
        <v>0</v>
      </c>
      <c r="BH229" s="149">
        <f t="shared" si="47"/>
        <v>0</v>
      </c>
      <c r="BI229" s="149">
        <f t="shared" si="48"/>
        <v>0</v>
      </c>
      <c r="BJ229" s="17" t="s">
        <v>92</v>
      </c>
      <c r="BK229" s="149">
        <f t="shared" si="49"/>
        <v>0</v>
      </c>
      <c r="BL229" s="17" t="s">
        <v>289</v>
      </c>
      <c r="BM229" s="148" t="s">
        <v>4331</v>
      </c>
    </row>
    <row r="230" spans="2:65" s="1" customFormat="1" ht="16.5" customHeight="1">
      <c r="B230" s="136"/>
      <c r="C230" s="137" t="s">
        <v>679</v>
      </c>
      <c r="D230" s="137" t="s">
        <v>187</v>
      </c>
      <c r="E230" s="138" t="s">
        <v>4332</v>
      </c>
      <c r="F230" s="139" t="s">
        <v>4333</v>
      </c>
      <c r="G230" s="140" t="s">
        <v>1285</v>
      </c>
      <c r="H230" s="141">
        <v>10</v>
      </c>
      <c r="I230" s="142"/>
      <c r="J230" s="143">
        <f t="shared" si="40"/>
        <v>0</v>
      </c>
      <c r="K230" s="139" t="s">
        <v>1</v>
      </c>
      <c r="L230" s="32"/>
      <c r="M230" s="144" t="s">
        <v>1</v>
      </c>
      <c r="N230" s="145" t="s">
        <v>42</v>
      </c>
      <c r="P230" s="146">
        <f t="shared" si="41"/>
        <v>0</v>
      </c>
      <c r="Q230" s="146">
        <v>4.2000000000000002E-4</v>
      </c>
      <c r="R230" s="146">
        <f t="shared" si="42"/>
        <v>4.2000000000000006E-3</v>
      </c>
      <c r="S230" s="146">
        <v>0</v>
      </c>
      <c r="T230" s="147">
        <f t="shared" si="43"/>
        <v>0</v>
      </c>
      <c r="AR230" s="148" t="s">
        <v>289</v>
      </c>
      <c r="AT230" s="148" t="s">
        <v>187</v>
      </c>
      <c r="AU230" s="148" t="s">
        <v>92</v>
      </c>
      <c r="AY230" s="17" t="s">
        <v>185</v>
      </c>
      <c r="BE230" s="149">
        <f t="shared" si="44"/>
        <v>0</v>
      </c>
      <c r="BF230" s="149">
        <f t="shared" si="45"/>
        <v>0</v>
      </c>
      <c r="BG230" s="149">
        <f t="shared" si="46"/>
        <v>0</v>
      </c>
      <c r="BH230" s="149">
        <f t="shared" si="47"/>
        <v>0</v>
      </c>
      <c r="BI230" s="149">
        <f t="shared" si="48"/>
        <v>0</v>
      </c>
      <c r="BJ230" s="17" t="s">
        <v>92</v>
      </c>
      <c r="BK230" s="149">
        <f t="shared" si="49"/>
        <v>0</v>
      </c>
      <c r="BL230" s="17" t="s">
        <v>289</v>
      </c>
      <c r="BM230" s="148" t="s">
        <v>4334</v>
      </c>
    </row>
    <row r="231" spans="2:65" s="1" customFormat="1" ht="16.5" customHeight="1">
      <c r="B231" s="136"/>
      <c r="C231" s="158" t="s">
        <v>683</v>
      </c>
      <c r="D231" s="158" t="s">
        <v>231</v>
      </c>
      <c r="E231" s="159" t="s">
        <v>4335</v>
      </c>
      <c r="F231" s="160" t="s">
        <v>4336</v>
      </c>
      <c r="G231" s="161" t="s">
        <v>365</v>
      </c>
      <c r="H231" s="162">
        <v>7</v>
      </c>
      <c r="I231" s="163"/>
      <c r="J231" s="164">
        <f t="shared" si="40"/>
        <v>0</v>
      </c>
      <c r="K231" s="160" t="s">
        <v>1</v>
      </c>
      <c r="L231" s="165"/>
      <c r="M231" s="166" t="s">
        <v>1</v>
      </c>
      <c r="N231" s="167" t="s">
        <v>42</v>
      </c>
      <c r="P231" s="146">
        <f t="shared" si="41"/>
        <v>0</v>
      </c>
      <c r="Q231" s="146">
        <v>0</v>
      </c>
      <c r="R231" s="146">
        <f t="shared" si="42"/>
        <v>0</v>
      </c>
      <c r="S231" s="146">
        <v>0</v>
      </c>
      <c r="T231" s="147">
        <f t="shared" si="43"/>
        <v>0</v>
      </c>
      <c r="AR231" s="148" t="s">
        <v>394</v>
      </c>
      <c r="AT231" s="148" t="s">
        <v>231</v>
      </c>
      <c r="AU231" s="148" t="s">
        <v>92</v>
      </c>
      <c r="AY231" s="17" t="s">
        <v>185</v>
      </c>
      <c r="BE231" s="149">
        <f t="shared" si="44"/>
        <v>0</v>
      </c>
      <c r="BF231" s="149">
        <f t="shared" si="45"/>
        <v>0</v>
      </c>
      <c r="BG231" s="149">
        <f t="shared" si="46"/>
        <v>0</v>
      </c>
      <c r="BH231" s="149">
        <f t="shared" si="47"/>
        <v>0</v>
      </c>
      <c r="BI231" s="149">
        <f t="shared" si="48"/>
        <v>0</v>
      </c>
      <c r="BJ231" s="17" t="s">
        <v>92</v>
      </c>
      <c r="BK231" s="149">
        <f t="shared" si="49"/>
        <v>0</v>
      </c>
      <c r="BL231" s="17" t="s">
        <v>289</v>
      </c>
      <c r="BM231" s="148" t="s">
        <v>4337</v>
      </c>
    </row>
    <row r="232" spans="2:65" s="1" customFormat="1" ht="16.5" customHeight="1">
      <c r="B232" s="136"/>
      <c r="C232" s="158" t="s">
        <v>691</v>
      </c>
      <c r="D232" s="158" t="s">
        <v>231</v>
      </c>
      <c r="E232" s="159" t="s">
        <v>4338</v>
      </c>
      <c r="F232" s="160" t="s">
        <v>4339</v>
      </c>
      <c r="G232" s="161" t="s">
        <v>365</v>
      </c>
      <c r="H232" s="162">
        <v>2</v>
      </c>
      <c r="I232" s="163"/>
      <c r="J232" s="164">
        <f t="shared" si="40"/>
        <v>0</v>
      </c>
      <c r="K232" s="160" t="s">
        <v>1</v>
      </c>
      <c r="L232" s="165"/>
      <c r="M232" s="166" t="s">
        <v>1</v>
      </c>
      <c r="N232" s="167" t="s">
        <v>42</v>
      </c>
      <c r="P232" s="146">
        <f t="shared" si="41"/>
        <v>0</v>
      </c>
      <c r="Q232" s="146">
        <v>0</v>
      </c>
      <c r="R232" s="146">
        <f t="shared" si="42"/>
        <v>0</v>
      </c>
      <c r="S232" s="146">
        <v>0</v>
      </c>
      <c r="T232" s="147">
        <f t="shared" si="43"/>
        <v>0</v>
      </c>
      <c r="AR232" s="148" t="s">
        <v>394</v>
      </c>
      <c r="AT232" s="148" t="s">
        <v>231</v>
      </c>
      <c r="AU232" s="148" t="s">
        <v>92</v>
      </c>
      <c r="AY232" s="17" t="s">
        <v>185</v>
      </c>
      <c r="BE232" s="149">
        <f t="shared" si="44"/>
        <v>0</v>
      </c>
      <c r="BF232" s="149">
        <f t="shared" si="45"/>
        <v>0</v>
      </c>
      <c r="BG232" s="149">
        <f t="shared" si="46"/>
        <v>0</v>
      </c>
      <c r="BH232" s="149">
        <f t="shared" si="47"/>
        <v>0</v>
      </c>
      <c r="BI232" s="149">
        <f t="shared" si="48"/>
        <v>0</v>
      </c>
      <c r="BJ232" s="17" t="s">
        <v>92</v>
      </c>
      <c r="BK232" s="149">
        <f t="shared" si="49"/>
        <v>0</v>
      </c>
      <c r="BL232" s="17" t="s">
        <v>289</v>
      </c>
      <c r="BM232" s="148" t="s">
        <v>4340</v>
      </c>
    </row>
    <row r="233" spans="2:65" s="1" customFormat="1" ht="16.5" customHeight="1">
      <c r="B233" s="136"/>
      <c r="C233" s="158" t="s">
        <v>703</v>
      </c>
      <c r="D233" s="158" t="s">
        <v>231</v>
      </c>
      <c r="E233" s="159" t="s">
        <v>4341</v>
      </c>
      <c r="F233" s="160" t="s">
        <v>4342</v>
      </c>
      <c r="G233" s="161" t="s">
        <v>365</v>
      </c>
      <c r="H233" s="162">
        <v>1</v>
      </c>
      <c r="I233" s="163"/>
      <c r="J233" s="164">
        <f t="shared" si="40"/>
        <v>0</v>
      </c>
      <c r="K233" s="160" t="s">
        <v>1</v>
      </c>
      <c r="L233" s="165"/>
      <c r="M233" s="166" t="s">
        <v>1</v>
      </c>
      <c r="N233" s="167" t="s">
        <v>42</v>
      </c>
      <c r="P233" s="146">
        <f t="shared" si="41"/>
        <v>0</v>
      </c>
      <c r="Q233" s="146">
        <v>0</v>
      </c>
      <c r="R233" s="146">
        <f t="shared" si="42"/>
        <v>0</v>
      </c>
      <c r="S233" s="146">
        <v>0</v>
      </c>
      <c r="T233" s="147">
        <f t="shared" si="43"/>
        <v>0</v>
      </c>
      <c r="AR233" s="148" t="s">
        <v>394</v>
      </c>
      <c r="AT233" s="148" t="s">
        <v>231</v>
      </c>
      <c r="AU233" s="148" t="s">
        <v>92</v>
      </c>
      <c r="AY233" s="17" t="s">
        <v>185</v>
      </c>
      <c r="BE233" s="149">
        <f t="shared" si="44"/>
        <v>0</v>
      </c>
      <c r="BF233" s="149">
        <f t="shared" si="45"/>
        <v>0</v>
      </c>
      <c r="BG233" s="149">
        <f t="shared" si="46"/>
        <v>0</v>
      </c>
      <c r="BH233" s="149">
        <f t="shared" si="47"/>
        <v>0</v>
      </c>
      <c r="BI233" s="149">
        <f t="shared" si="48"/>
        <v>0</v>
      </c>
      <c r="BJ233" s="17" t="s">
        <v>92</v>
      </c>
      <c r="BK233" s="149">
        <f t="shared" si="49"/>
        <v>0</v>
      </c>
      <c r="BL233" s="17" t="s">
        <v>289</v>
      </c>
      <c r="BM233" s="148" t="s">
        <v>4343</v>
      </c>
    </row>
    <row r="234" spans="2:65" s="1" customFormat="1" ht="16.5" customHeight="1">
      <c r="B234" s="136"/>
      <c r="C234" s="137" t="s">
        <v>711</v>
      </c>
      <c r="D234" s="137" t="s">
        <v>187</v>
      </c>
      <c r="E234" s="138" t="s">
        <v>4344</v>
      </c>
      <c r="F234" s="139" t="s">
        <v>4345</v>
      </c>
      <c r="G234" s="140" t="s">
        <v>365</v>
      </c>
      <c r="H234" s="141">
        <v>1</v>
      </c>
      <c r="I234" s="142"/>
      <c r="J234" s="143">
        <f t="shared" si="40"/>
        <v>0</v>
      </c>
      <c r="K234" s="139" t="s">
        <v>1</v>
      </c>
      <c r="L234" s="32"/>
      <c r="M234" s="144" t="s">
        <v>1</v>
      </c>
      <c r="N234" s="145" t="s">
        <v>42</v>
      </c>
      <c r="P234" s="146">
        <f t="shared" si="41"/>
        <v>0</v>
      </c>
      <c r="Q234" s="146">
        <v>0</v>
      </c>
      <c r="R234" s="146">
        <f t="shared" si="42"/>
        <v>0</v>
      </c>
      <c r="S234" s="146">
        <v>0</v>
      </c>
      <c r="T234" s="147">
        <f t="shared" si="43"/>
        <v>0</v>
      </c>
      <c r="AR234" s="148" t="s">
        <v>289</v>
      </c>
      <c r="AT234" s="148" t="s">
        <v>187</v>
      </c>
      <c r="AU234" s="148" t="s">
        <v>92</v>
      </c>
      <c r="AY234" s="17" t="s">
        <v>185</v>
      </c>
      <c r="BE234" s="149">
        <f t="shared" si="44"/>
        <v>0</v>
      </c>
      <c r="BF234" s="149">
        <f t="shared" si="45"/>
        <v>0</v>
      </c>
      <c r="BG234" s="149">
        <f t="shared" si="46"/>
        <v>0</v>
      </c>
      <c r="BH234" s="149">
        <f t="shared" si="47"/>
        <v>0</v>
      </c>
      <c r="BI234" s="149">
        <f t="shared" si="48"/>
        <v>0</v>
      </c>
      <c r="BJ234" s="17" t="s">
        <v>92</v>
      </c>
      <c r="BK234" s="149">
        <f t="shared" si="49"/>
        <v>0</v>
      </c>
      <c r="BL234" s="17" t="s">
        <v>289</v>
      </c>
      <c r="BM234" s="148" t="s">
        <v>4346</v>
      </c>
    </row>
    <row r="235" spans="2:65" s="1" customFormat="1" ht="16.5" customHeight="1">
      <c r="B235" s="136"/>
      <c r="C235" s="158" t="s">
        <v>718</v>
      </c>
      <c r="D235" s="158" t="s">
        <v>231</v>
      </c>
      <c r="E235" s="159" t="s">
        <v>4347</v>
      </c>
      <c r="F235" s="160" t="s">
        <v>4348</v>
      </c>
      <c r="G235" s="161" t="s">
        <v>365</v>
      </c>
      <c r="H235" s="162">
        <v>1</v>
      </c>
      <c r="I235" s="163"/>
      <c r="J235" s="164">
        <f t="shared" si="40"/>
        <v>0</v>
      </c>
      <c r="K235" s="160" t="s">
        <v>1</v>
      </c>
      <c r="L235" s="165"/>
      <c r="M235" s="166" t="s">
        <v>1</v>
      </c>
      <c r="N235" s="167" t="s">
        <v>42</v>
      </c>
      <c r="P235" s="146">
        <f t="shared" si="41"/>
        <v>0</v>
      </c>
      <c r="Q235" s="146">
        <v>0</v>
      </c>
      <c r="R235" s="146">
        <f t="shared" si="42"/>
        <v>0</v>
      </c>
      <c r="S235" s="146">
        <v>0</v>
      </c>
      <c r="T235" s="147">
        <f t="shared" si="43"/>
        <v>0</v>
      </c>
      <c r="AR235" s="148" t="s">
        <v>394</v>
      </c>
      <c r="AT235" s="148" t="s">
        <v>231</v>
      </c>
      <c r="AU235" s="148" t="s">
        <v>92</v>
      </c>
      <c r="AY235" s="17" t="s">
        <v>185</v>
      </c>
      <c r="BE235" s="149">
        <f t="shared" si="44"/>
        <v>0</v>
      </c>
      <c r="BF235" s="149">
        <f t="shared" si="45"/>
        <v>0</v>
      </c>
      <c r="BG235" s="149">
        <f t="shared" si="46"/>
        <v>0</v>
      </c>
      <c r="BH235" s="149">
        <f t="shared" si="47"/>
        <v>0</v>
      </c>
      <c r="BI235" s="149">
        <f t="shared" si="48"/>
        <v>0</v>
      </c>
      <c r="BJ235" s="17" t="s">
        <v>92</v>
      </c>
      <c r="BK235" s="149">
        <f t="shared" si="49"/>
        <v>0</v>
      </c>
      <c r="BL235" s="17" t="s">
        <v>289</v>
      </c>
      <c r="BM235" s="148" t="s">
        <v>4349</v>
      </c>
    </row>
    <row r="236" spans="2:65" s="1" customFormat="1" ht="16.5" customHeight="1">
      <c r="B236" s="136"/>
      <c r="C236" s="137" t="s">
        <v>722</v>
      </c>
      <c r="D236" s="137" t="s">
        <v>187</v>
      </c>
      <c r="E236" s="138" t="s">
        <v>4350</v>
      </c>
      <c r="F236" s="139" t="s">
        <v>4351</v>
      </c>
      <c r="G236" s="140" t="s">
        <v>365</v>
      </c>
      <c r="H236" s="141">
        <v>1</v>
      </c>
      <c r="I236" s="142"/>
      <c r="J236" s="143">
        <f t="shared" si="40"/>
        <v>0</v>
      </c>
      <c r="K236" s="139" t="s">
        <v>1</v>
      </c>
      <c r="L236" s="32"/>
      <c r="M236" s="144" t="s">
        <v>1</v>
      </c>
      <c r="N236" s="145" t="s">
        <v>42</v>
      </c>
      <c r="P236" s="146">
        <f t="shared" si="41"/>
        <v>0</v>
      </c>
      <c r="Q236" s="146">
        <v>0</v>
      </c>
      <c r="R236" s="146">
        <f t="shared" si="42"/>
        <v>0</v>
      </c>
      <c r="S236" s="146">
        <v>0</v>
      </c>
      <c r="T236" s="147">
        <f t="shared" si="43"/>
        <v>0</v>
      </c>
      <c r="AR236" s="148" t="s">
        <v>289</v>
      </c>
      <c r="AT236" s="148" t="s">
        <v>187</v>
      </c>
      <c r="AU236" s="148" t="s">
        <v>92</v>
      </c>
      <c r="AY236" s="17" t="s">
        <v>185</v>
      </c>
      <c r="BE236" s="149">
        <f t="shared" si="44"/>
        <v>0</v>
      </c>
      <c r="BF236" s="149">
        <f t="shared" si="45"/>
        <v>0</v>
      </c>
      <c r="BG236" s="149">
        <f t="shared" si="46"/>
        <v>0</v>
      </c>
      <c r="BH236" s="149">
        <f t="shared" si="47"/>
        <v>0</v>
      </c>
      <c r="BI236" s="149">
        <f t="shared" si="48"/>
        <v>0</v>
      </c>
      <c r="BJ236" s="17" t="s">
        <v>92</v>
      </c>
      <c r="BK236" s="149">
        <f t="shared" si="49"/>
        <v>0</v>
      </c>
      <c r="BL236" s="17" t="s">
        <v>289</v>
      </c>
      <c r="BM236" s="148" t="s">
        <v>4352</v>
      </c>
    </row>
    <row r="237" spans="2:65" s="1" customFormat="1" ht="16.5" customHeight="1">
      <c r="B237" s="136"/>
      <c r="C237" s="158" t="s">
        <v>730</v>
      </c>
      <c r="D237" s="158" t="s">
        <v>231</v>
      </c>
      <c r="E237" s="159" t="s">
        <v>4353</v>
      </c>
      <c r="F237" s="160" t="s">
        <v>4354</v>
      </c>
      <c r="G237" s="161" t="s">
        <v>365</v>
      </c>
      <c r="H237" s="162">
        <v>1</v>
      </c>
      <c r="I237" s="163"/>
      <c r="J237" s="164">
        <f t="shared" si="40"/>
        <v>0</v>
      </c>
      <c r="K237" s="160" t="s">
        <v>1</v>
      </c>
      <c r="L237" s="165"/>
      <c r="M237" s="166" t="s">
        <v>1</v>
      </c>
      <c r="N237" s="167" t="s">
        <v>42</v>
      </c>
      <c r="P237" s="146">
        <f t="shared" si="41"/>
        <v>0</v>
      </c>
      <c r="Q237" s="146">
        <v>0</v>
      </c>
      <c r="R237" s="146">
        <f t="shared" si="42"/>
        <v>0</v>
      </c>
      <c r="S237" s="146">
        <v>0</v>
      </c>
      <c r="T237" s="147">
        <f t="shared" si="43"/>
        <v>0</v>
      </c>
      <c r="AR237" s="148" t="s">
        <v>394</v>
      </c>
      <c r="AT237" s="148" t="s">
        <v>231</v>
      </c>
      <c r="AU237" s="148" t="s">
        <v>92</v>
      </c>
      <c r="AY237" s="17" t="s">
        <v>185</v>
      </c>
      <c r="BE237" s="149">
        <f t="shared" si="44"/>
        <v>0</v>
      </c>
      <c r="BF237" s="149">
        <f t="shared" si="45"/>
        <v>0</v>
      </c>
      <c r="BG237" s="149">
        <f t="shared" si="46"/>
        <v>0</v>
      </c>
      <c r="BH237" s="149">
        <f t="shared" si="47"/>
        <v>0</v>
      </c>
      <c r="BI237" s="149">
        <f t="shared" si="48"/>
        <v>0</v>
      </c>
      <c r="BJ237" s="17" t="s">
        <v>92</v>
      </c>
      <c r="BK237" s="149">
        <f t="shared" si="49"/>
        <v>0</v>
      </c>
      <c r="BL237" s="17" t="s">
        <v>289</v>
      </c>
      <c r="BM237" s="148" t="s">
        <v>4355</v>
      </c>
    </row>
    <row r="238" spans="2:65" s="1" customFormat="1" ht="16.5" customHeight="1">
      <c r="B238" s="136"/>
      <c r="C238" s="137" t="s">
        <v>734</v>
      </c>
      <c r="D238" s="137" t="s">
        <v>187</v>
      </c>
      <c r="E238" s="138" t="s">
        <v>4356</v>
      </c>
      <c r="F238" s="139" t="s">
        <v>4357</v>
      </c>
      <c r="G238" s="140" t="s">
        <v>365</v>
      </c>
      <c r="H238" s="141">
        <v>2</v>
      </c>
      <c r="I238" s="142"/>
      <c r="J238" s="143">
        <f t="shared" si="40"/>
        <v>0</v>
      </c>
      <c r="K238" s="139" t="s">
        <v>1</v>
      </c>
      <c r="L238" s="32"/>
      <c r="M238" s="144" t="s">
        <v>1</v>
      </c>
      <c r="N238" s="145" t="s">
        <v>42</v>
      </c>
      <c r="P238" s="146">
        <f t="shared" si="41"/>
        <v>0</v>
      </c>
      <c r="Q238" s="146">
        <v>0</v>
      </c>
      <c r="R238" s="146">
        <f t="shared" si="42"/>
        <v>0</v>
      </c>
      <c r="S238" s="146">
        <v>0</v>
      </c>
      <c r="T238" s="147">
        <f t="shared" si="43"/>
        <v>0</v>
      </c>
      <c r="AR238" s="148" t="s">
        <v>289</v>
      </c>
      <c r="AT238" s="148" t="s">
        <v>187</v>
      </c>
      <c r="AU238" s="148" t="s">
        <v>92</v>
      </c>
      <c r="AY238" s="17" t="s">
        <v>185</v>
      </c>
      <c r="BE238" s="149">
        <f t="shared" si="44"/>
        <v>0</v>
      </c>
      <c r="BF238" s="149">
        <f t="shared" si="45"/>
        <v>0</v>
      </c>
      <c r="BG238" s="149">
        <f t="shared" si="46"/>
        <v>0</v>
      </c>
      <c r="BH238" s="149">
        <f t="shared" si="47"/>
        <v>0</v>
      </c>
      <c r="BI238" s="149">
        <f t="shared" si="48"/>
        <v>0</v>
      </c>
      <c r="BJ238" s="17" t="s">
        <v>92</v>
      </c>
      <c r="BK238" s="149">
        <f t="shared" si="49"/>
        <v>0</v>
      </c>
      <c r="BL238" s="17" t="s">
        <v>289</v>
      </c>
      <c r="BM238" s="148" t="s">
        <v>4358</v>
      </c>
    </row>
    <row r="239" spans="2:65" s="1" customFormat="1" ht="16.5" customHeight="1">
      <c r="B239" s="136"/>
      <c r="C239" s="158" t="s">
        <v>739</v>
      </c>
      <c r="D239" s="158" t="s">
        <v>231</v>
      </c>
      <c r="E239" s="159" t="s">
        <v>4359</v>
      </c>
      <c r="F239" s="160" t="s">
        <v>4360</v>
      </c>
      <c r="G239" s="161" t="s">
        <v>365</v>
      </c>
      <c r="H239" s="162">
        <v>2</v>
      </c>
      <c r="I239" s="163"/>
      <c r="J239" s="164">
        <f t="shared" si="40"/>
        <v>0</v>
      </c>
      <c r="K239" s="160" t="s">
        <v>1</v>
      </c>
      <c r="L239" s="165"/>
      <c r="M239" s="166" t="s">
        <v>1</v>
      </c>
      <c r="N239" s="167" t="s">
        <v>42</v>
      </c>
      <c r="P239" s="146">
        <f t="shared" si="41"/>
        <v>0</v>
      </c>
      <c r="Q239" s="146">
        <v>0</v>
      </c>
      <c r="R239" s="146">
        <f t="shared" si="42"/>
        <v>0</v>
      </c>
      <c r="S239" s="146">
        <v>0</v>
      </c>
      <c r="T239" s="147">
        <f t="shared" si="43"/>
        <v>0</v>
      </c>
      <c r="AR239" s="148" t="s">
        <v>394</v>
      </c>
      <c r="AT239" s="148" t="s">
        <v>231</v>
      </c>
      <c r="AU239" s="148" t="s">
        <v>92</v>
      </c>
      <c r="AY239" s="17" t="s">
        <v>185</v>
      </c>
      <c r="BE239" s="149">
        <f t="shared" si="44"/>
        <v>0</v>
      </c>
      <c r="BF239" s="149">
        <f t="shared" si="45"/>
        <v>0</v>
      </c>
      <c r="BG239" s="149">
        <f t="shared" si="46"/>
        <v>0</v>
      </c>
      <c r="BH239" s="149">
        <f t="shared" si="47"/>
        <v>0</v>
      </c>
      <c r="BI239" s="149">
        <f t="shared" si="48"/>
        <v>0</v>
      </c>
      <c r="BJ239" s="17" t="s">
        <v>92</v>
      </c>
      <c r="BK239" s="149">
        <f t="shared" si="49"/>
        <v>0</v>
      </c>
      <c r="BL239" s="17" t="s">
        <v>289</v>
      </c>
      <c r="BM239" s="148" t="s">
        <v>4361</v>
      </c>
    </row>
    <row r="240" spans="2:65" s="1" customFormat="1" ht="16.5" customHeight="1">
      <c r="B240" s="136"/>
      <c r="C240" s="137" t="s">
        <v>744</v>
      </c>
      <c r="D240" s="137" t="s">
        <v>187</v>
      </c>
      <c r="E240" s="138" t="s">
        <v>4362</v>
      </c>
      <c r="F240" s="139" t="s">
        <v>4363</v>
      </c>
      <c r="G240" s="140" t="s">
        <v>365</v>
      </c>
      <c r="H240" s="141">
        <v>2</v>
      </c>
      <c r="I240" s="142"/>
      <c r="J240" s="143">
        <f t="shared" si="40"/>
        <v>0</v>
      </c>
      <c r="K240" s="139" t="s">
        <v>1</v>
      </c>
      <c r="L240" s="32"/>
      <c r="M240" s="144" t="s">
        <v>1</v>
      </c>
      <c r="N240" s="145" t="s">
        <v>42</v>
      </c>
      <c r="P240" s="146">
        <f t="shared" si="41"/>
        <v>0</v>
      </c>
      <c r="Q240" s="146">
        <v>0</v>
      </c>
      <c r="R240" s="146">
        <f t="shared" si="42"/>
        <v>0</v>
      </c>
      <c r="S240" s="146">
        <v>0</v>
      </c>
      <c r="T240" s="147">
        <f t="shared" si="43"/>
        <v>0</v>
      </c>
      <c r="AR240" s="148" t="s">
        <v>289</v>
      </c>
      <c r="AT240" s="148" t="s">
        <v>187</v>
      </c>
      <c r="AU240" s="148" t="s">
        <v>92</v>
      </c>
      <c r="AY240" s="17" t="s">
        <v>185</v>
      </c>
      <c r="BE240" s="149">
        <f t="shared" si="44"/>
        <v>0</v>
      </c>
      <c r="BF240" s="149">
        <f t="shared" si="45"/>
        <v>0</v>
      </c>
      <c r="BG240" s="149">
        <f t="shared" si="46"/>
        <v>0</v>
      </c>
      <c r="BH240" s="149">
        <f t="shared" si="47"/>
        <v>0</v>
      </c>
      <c r="BI240" s="149">
        <f t="shared" si="48"/>
        <v>0</v>
      </c>
      <c r="BJ240" s="17" t="s">
        <v>92</v>
      </c>
      <c r="BK240" s="149">
        <f t="shared" si="49"/>
        <v>0</v>
      </c>
      <c r="BL240" s="17" t="s">
        <v>289</v>
      </c>
      <c r="BM240" s="148" t="s">
        <v>4364</v>
      </c>
    </row>
    <row r="241" spans="2:65" s="1" customFormat="1" ht="16.5" customHeight="1">
      <c r="B241" s="136"/>
      <c r="C241" s="158" t="s">
        <v>749</v>
      </c>
      <c r="D241" s="158" t="s">
        <v>231</v>
      </c>
      <c r="E241" s="159" t="s">
        <v>4365</v>
      </c>
      <c r="F241" s="160" t="s">
        <v>4366</v>
      </c>
      <c r="G241" s="161" t="s">
        <v>365</v>
      </c>
      <c r="H241" s="162">
        <v>2</v>
      </c>
      <c r="I241" s="163"/>
      <c r="J241" s="164">
        <f t="shared" si="40"/>
        <v>0</v>
      </c>
      <c r="K241" s="160" t="s">
        <v>1</v>
      </c>
      <c r="L241" s="165"/>
      <c r="M241" s="166" t="s">
        <v>1</v>
      </c>
      <c r="N241" s="167" t="s">
        <v>42</v>
      </c>
      <c r="P241" s="146">
        <f t="shared" si="41"/>
        <v>0</v>
      </c>
      <c r="Q241" s="146">
        <v>0</v>
      </c>
      <c r="R241" s="146">
        <f t="shared" si="42"/>
        <v>0</v>
      </c>
      <c r="S241" s="146">
        <v>0</v>
      </c>
      <c r="T241" s="147">
        <f t="shared" si="43"/>
        <v>0</v>
      </c>
      <c r="AR241" s="148" t="s">
        <v>394</v>
      </c>
      <c r="AT241" s="148" t="s">
        <v>231</v>
      </c>
      <c r="AU241" s="148" t="s">
        <v>92</v>
      </c>
      <c r="AY241" s="17" t="s">
        <v>185</v>
      </c>
      <c r="BE241" s="149">
        <f t="shared" si="44"/>
        <v>0</v>
      </c>
      <c r="BF241" s="149">
        <f t="shared" si="45"/>
        <v>0</v>
      </c>
      <c r="BG241" s="149">
        <f t="shared" si="46"/>
        <v>0</v>
      </c>
      <c r="BH241" s="149">
        <f t="shared" si="47"/>
        <v>0</v>
      </c>
      <c r="BI241" s="149">
        <f t="shared" si="48"/>
        <v>0</v>
      </c>
      <c r="BJ241" s="17" t="s">
        <v>92</v>
      </c>
      <c r="BK241" s="149">
        <f t="shared" si="49"/>
        <v>0</v>
      </c>
      <c r="BL241" s="17" t="s">
        <v>289</v>
      </c>
      <c r="BM241" s="148" t="s">
        <v>4367</v>
      </c>
    </row>
    <row r="242" spans="2:65" s="1" customFormat="1" ht="16.5" customHeight="1">
      <c r="B242" s="136"/>
      <c r="C242" s="137" t="s">
        <v>755</v>
      </c>
      <c r="D242" s="137" t="s">
        <v>187</v>
      </c>
      <c r="E242" s="138" t="s">
        <v>4368</v>
      </c>
      <c r="F242" s="139" t="s">
        <v>4369</v>
      </c>
      <c r="G242" s="140" t="s">
        <v>1285</v>
      </c>
      <c r="H242" s="141">
        <v>18</v>
      </c>
      <c r="I242" s="142"/>
      <c r="J242" s="143">
        <f t="shared" si="40"/>
        <v>0</v>
      </c>
      <c r="K242" s="139" t="s">
        <v>1</v>
      </c>
      <c r="L242" s="32"/>
      <c r="M242" s="144" t="s">
        <v>1</v>
      </c>
      <c r="N242" s="145" t="s">
        <v>42</v>
      </c>
      <c r="P242" s="146">
        <f t="shared" si="41"/>
        <v>0</v>
      </c>
      <c r="Q242" s="146">
        <v>5.5999999999999995E-4</v>
      </c>
      <c r="R242" s="146">
        <f t="shared" si="42"/>
        <v>1.0079999999999999E-2</v>
      </c>
      <c r="S242" s="146">
        <v>0</v>
      </c>
      <c r="T242" s="147">
        <f t="shared" si="43"/>
        <v>0</v>
      </c>
      <c r="AR242" s="148" t="s">
        <v>289</v>
      </c>
      <c r="AT242" s="148" t="s">
        <v>187</v>
      </c>
      <c r="AU242" s="148" t="s">
        <v>92</v>
      </c>
      <c r="AY242" s="17" t="s">
        <v>185</v>
      </c>
      <c r="BE242" s="149">
        <f t="shared" si="44"/>
        <v>0</v>
      </c>
      <c r="BF242" s="149">
        <f t="shared" si="45"/>
        <v>0</v>
      </c>
      <c r="BG242" s="149">
        <f t="shared" si="46"/>
        <v>0</v>
      </c>
      <c r="BH242" s="149">
        <f t="shared" si="47"/>
        <v>0</v>
      </c>
      <c r="BI242" s="149">
        <f t="shared" si="48"/>
        <v>0</v>
      </c>
      <c r="BJ242" s="17" t="s">
        <v>92</v>
      </c>
      <c r="BK242" s="149">
        <f t="shared" si="49"/>
        <v>0</v>
      </c>
      <c r="BL242" s="17" t="s">
        <v>289</v>
      </c>
      <c r="BM242" s="148" t="s">
        <v>4370</v>
      </c>
    </row>
    <row r="243" spans="2:65" s="1" customFormat="1" ht="16.5" customHeight="1">
      <c r="B243" s="136"/>
      <c r="C243" s="158" t="s">
        <v>763</v>
      </c>
      <c r="D243" s="158" t="s">
        <v>231</v>
      </c>
      <c r="E243" s="159" t="s">
        <v>4371</v>
      </c>
      <c r="F243" s="160" t="s">
        <v>4372</v>
      </c>
      <c r="G243" s="161" t="s">
        <v>365</v>
      </c>
      <c r="H243" s="162">
        <v>18</v>
      </c>
      <c r="I243" s="163"/>
      <c r="J243" s="164">
        <f t="shared" si="40"/>
        <v>0</v>
      </c>
      <c r="K243" s="160" t="s">
        <v>1</v>
      </c>
      <c r="L243" s="165"/>
      <c r="M243" s="166" t="s">
        <v>1</v>
      </c>
      <c r="N243" s="167" t="s">
        <v>42</v>
      </c>
      <c r="P243" s="146">
        <f t="shared" si="41"/>
        <v>0</v>
      </c>
      <c r="Q243" s="146">
        <v>0</v>
      </c>
      <c r="R243" s="146">
        <f t="shared" si="42"/>
        <v>0</v>
      </c>
      <c r="S243" s="146">
        <v>0</v>
      </c>
      <c r="T243" s="147">
        <f t="shared" si="43"/>
        <v>0</v>
      </c>
      <c r="AR243" s="148" t="s">
        <v>394</v>
      </c>
      <c r="AT243" s="148" t="s">
        <v>231</v>
      </c>
      <c r="AU243" s="148" t="s">
        <v>92</v>
      </c>
      <c r="AY243" s="17" t="s">
        <v>185</v>
      </c>
      <c r="BE243" s="149">
        <f t="shared" si="44"/>
        <v>0</v>
      </c>
      <c r="BF243" s="149">
        <f t="shared" si="45"/>
        <v>0</v>
      </c>
      <c r="BG243" s="149">
        <f t="shared" si="46"/>
        <v>0</v>
      </c>
      <c r="BH243" s="149">
        <f t="shared" si="47"/>
        <v>0</v>
      </c>
      <c r="BI243" s="149">
        <f t="shared" si="48"/>
        <v>0</v>
      </c>
      <c r="BJ243" s="17" t="s">
        <v>92</v>
      </c>
      <c r="BK243" s="149">
        <f t="shared" si="49"/>
        <v>0</v>
      </c>
      <c r="BL243" s="17" t="s">
        <v>289</v>
      </c>
      <c r="BM243" s="148" t="s">
        <v>4373</v>
      </c>
    </row>
    <row r="244" spans="2:65" s="1" customFormat="1" ht="16.5" customHeight="1">
      <c r="B244" s="136"/>
      <c r="C244" s="137" t="s">
        <v>778</v>
      </c>
      <c r="D244" s="137" t="s">
        <v>187</v>
      </c>
      <c r="E244" s="138" t="s">
        <v>4374</v>
      </c>
      <c r="F244" s="139" t="s">
        <v>4375</v>
      </c>
      <c r="G244" s="140" t="s">
        <v>1285</v>
      </c>
      <c r="H244" s="141">
        <v>1</v>
      </c>
      <c r="I244" s="142"/>
      <c r="J244" s="143">
        <f t="shared" si="40"/>
        <v>0</v>
      </c>
      <c r="K244" s="139" t="s">
        <v>1</v>
      </c>
      <c r="L244" s="32"/>
      <c r="M244" s="144" t="s">
        <v>1</v>
      </c>
      <c r="N244" s="145" t="s">
        <v>42</v>
      </c>
      <c r="P244" s="146">
        <f t="shared" si="41"/>
        <v>0</v>
      </c>
      <c r="Q244" s="146">
        <v>1.14E-3</v>
      </c>
      <c r="R244" s="146">
        <f t="shared" si="42"/>
        <v>1.14E-3</v>
      </c>
      <c r="S244" s="146">
        <v>0</v>
      </c>
      <c r="T244" s="147">
        <f t="shared" si="43"/>
        <v>0</v>
      </c>
      <c r="AR244" s="148" t="s">
        <v>289</v>
      </c>
      <c r="AT244" s="148" t="s">
        <v>187</v>
      </c>
      <c r="AU244" s="148" t="s">
        <v>92</v>
      </c>
      <c r="AY244" s="17" t="s">
        <v>185</v>
      </c>
      <c r="BE244" s="149">
        <f t="shared" si="44"/>
        <v>0</v>
      </c>
      <c r="BF244" s="149">
        <f t="shared" si="45"/>
        <v>0</v>
      </c>
      <c r="BG244" s="149">
        <f t="shared" si="46"/>
        <v>0</v>
      </c>
      <c r="BH244" s="149">
        <f t="shared" si="47"/>
        <v>0</v>
      </c>
      <c r="BI244" s="149">
        <f t="shared" si="48"/>
        <v>0</v>
      </c>
      <c r="BJ244" s="17" t="s">
        <v>92</v>
      </c>
      <c r="BK244" s="149">
        <f t="shared" si="49"/>
        <v>0</v>
      </c>
      <c r="BL244" s="17" t="s">
        <v>289</v>
      </c>
      <c r="BM244" s="148" t="s">
        <v>4376</v>
      </c>
    </row>
    <row r="245" spans="2:65" s="1" customFormat="1" ht="16.5" customHeight="1">
      <c r="B245" s="136"/>
      <c r="C245" s="158" t="s">
        <v>783</v>
      </c>
      <c r="D245" s="158" t="s">
        <v>231</v>
      </c>
      <c r="E245" s="159" t="s">
        <v>4377</v>
      </c>
      <c r="F245" s="160" t="s">
        <v>4378</v>
      </c>
      <c r="G245" s="161" t="s">
        <v>365</v>
      </c>
      <c r="H245" s="162">
        <v>1</v>
      </c>
      <c r="I245" s="163"/>
      <c r="J245" s="164">
        <f t="shared" si="40"/>
        <v>0</v>
      </c>
      <c r="K245" s="160" t="s">
        <v>1</v>
      </c>
      <c r="L245" s="165"/>
      <c r="M245" s="166" t="s">
        <v>1</v>
      </c>
      <c r="N245" s="167" t="s">
        <v>42</v>
      </c>
      <c r="P245" s="146">
        <f t="shared" si="41"/>
        <v>0</v>
      </c>
      <c r="Q245" s="146">
        <v>0</v>
      </c>
      <c r="R245" s="146">
        <f t="shared" si="42"/>
        <v>0</v>
      </c>
      <c r="S245" s="146">
        <v>0</v>
      </c>
      <c r="T245" s="147">
        <f t="shared" si="43"/>
        <v>0</v>
      </c>
      <c r="AR245" s="148" t="s">
        <v>394</v>
      </c>
      <c r="AT245" s="148" t="s">
        <v>231</v>
      </c>
      <c r="AU245" s="148" t="s">
        <v>92</v>
      </c>
      <c r="AY245" s="17" t="s">
        <v>185</v>
      </c>
      <c r="BE245" s="149">
        <f t="shared" si="44"/>
        <v>0</v>
      </c>
      <c r="BF245" s="149">
        <f t="shared" si="45"/>
        <v>0</v>
      </c>
      <c r="BG245" s="149">
        <f t="shared" si="46"/>
        <v>0</v>
      </c>
      <c r="BH245" s="149">
        <f t="shared" si="47"/>
        <v>0</v>
      </c>
      <c r="BI245" s="149">
        <f t="shared" si="48"/>
        <v>0</v>
      </c>
      <c r="BJ245" s="17" t="s">
        <v>92</v>
      </c>
      <c r="BK245" s="149">
        <f t="shared" si="49"/>
        <v>0</v>
      </c>
      <c r="BL245" s="17" t="s">
        <v>289</v>
      </c>
      <c r="BM245" s="148" t="s">
        <v>4379</v>
      </c>
    </row>
    <row r="246" spans="2:65" s="1" customFormat="1" ht="24.2" customHeight="1">
      <c r="B246" s="136"/>
      <c r="C246" s="137" t="s">
        <v>802</v>
      </c>
      <c r="D246" s="137" t="s">
        <v>187</v>
      </c>
      <c r="E246" s="138" t="s">
        <v>4380</v>
      </c>
      <c r="F246" s="139" t="s">
        <v>4381</v>
      </c>
      <c r="G246" s="140" t="s">
        <v>1285</v>
      </c>
      <c r="H246" s="141">
        <v>70</v>
      </c>
      <c r="I246" s="142"/>
      <c r="J246" s="143">
        <f t="shared" si="40"/>
        <v>0</v>
      </c>
      <c r="K246" s="139" t="s">
        <v>1</v>
      </c>
      <c r="L246" s="32"/>
      <c r="M246" s="144" t="s">
        <v>1</v>
      </c>
      <c r="N246" s="145" t="s">
        <v>42</v>
      </c>
      <c r="P246" s="146">
        <f t="shared" si="41"/>
        <v>0</v>
      </c>
      <c r="Q246" s="146">
        <v>2.4000000000000001E-4</v>
      </c>
      <c r="R246" s="146">
        <f t="shared" si="42"/>
        <v>1.6799999999999999E-2</v>
      </c>
      <c r="S246" s="146">
        <v>0</v>
      </c>
      <c r="T246" s="147">
        <f t="shared" si="43"/>
        <v>0</v>
      </c>
      <c r="AR246" s="148" t="s">
        <v>289</v>
      </c>
      <c r="AT246" s="148" t="s">
        <v>187</v>
      </c>
      <c r="AU246" s="148" t="s">
        <v>92</v>
      </c>
      <c r="AY246" s="17" t="s">
        <v>185</v>
      </c>
      <c r="BE246" s="149">
        <f t="shared" si="44"/>
        <v>0</v>
      </c>
      <c r="BF246" s="149">
        <f t="shared" si="45"/>
        <v>0</v>
      </c>
      <c r="BG246" s="149">
        <f t="shared" si="46"/>
        <v>0</v>
      </c>
      <c r="BH246" s="149">
        <f t="shared" si="47"/>
        <v>0</v>
      </c>
      <c r="BI246" s="149">
        <f t="shared" si="48"/>
        <v>0</v>
      </c>
      <c r="BJ246" s="17" t="s">
        <v>92</v>
      </c>
      <c r="BK246" s="149">
        <f t="shared" si="49"/>
        <v>0</v>
      </c>
      <c r="BL246" s="17" t="s">
        <v>289</v>
      </c>
      <c r="BM246" s="148" t="s">
        <v>4382</v>
      </c>
    </row>
    <row r="247" spans="2:65" s="1" customFormat="1" ht="16.5" customHeight="1">
      <c r="B247" s="136"/>
      <c r="C247" s="137" t="s">
        <v>807</v>
      </c>
      <c r="D247" s="137" t="s">
        <v>187</v>
      </c>
      <c r="E247" s="138" t="s">
        <v>4383</v>
      </c>
      <c r="F247" s="139" t="s">
        <v>4384</v>
      </c>
      <c r="G247" s="140" t="s">
        <v>365</v>
      </c>
      <c r="H247" s="141">
        <v>17</v>
      </c>
      <c r="I247" s="142"/>
      <c r="J247" s="143">
        <f t="shared" si="40"/>
        <v>0</v>
      </c>
      <c r="K247" s="139" t="s">
        <v>1</v>
      </c>
      <c r="L247" s="32"/>
      <c r="M247" s="144" t="s">
        <v>1</v>
      </c>
      <c r="N247" s="145" t="s">
        <v>42</v>
      </c>
      <c r="P247" s="146">
        <f t="shared" si="41"/>
        <v>0</v>
      </c>
      <c r="Q247" s="146">
        <v>5.9000000000000003E-4</v>
      </c>
      <c r="R247" s="146">
        <f t="shared" si="42"/>
        <v>1.0030000000000001E-2</v>
      </c>
      <c r="S247" s="146">
        <v>0</v>
      </c>
      <c r="T247" s="147">
        <f t="shared" si="43"/>
        <v>0</v>
      </c>
      <c r="AR247" s="148" t="s">
        <v>289</v>
      </c>
      <c r="AT247" s="148" t="s">
        <v>187</v>
      </c>
      <c r="AU247" s="148" t="s">
        <v>92</v>
      </c>
      <c r="AY247" s="17" t="s">
        <v>185</v>
      </c>
      <c r="BE247" s="149">
        <f t="shared" si="44"/>
        <v>0</v>
      </c>
      <c r="BF247" s="149">
        <f t="shared" si="45"/>
        <v>0</v>
      </c>
      <c r="BG247" s="149">
        <f t="shared" si="46"/>
        <v>0</v>
      </c>
      <c r="BH247" s="149">
        <f t="shared" si="47"/>
        <v>0</v>
      </c>
      <c r="BI247" s="149">
        <f t="shared" si="48"/>
        <v>0</v>
      </c>
      <c r="BJ247" s="17" t="s">
        <v>92</v>
      </c>
      <c r="BK247" s="149">
        <f t="shared" si="49"/>
        <v>0</v>
      </c>
      <c r="BL247" s="17" t="s">
        <v>289</v>
      </c>
      <c r="BM247" s="148" t="s">
        <v>4385</v>
      </c>
    </row>
    <row r="248" spans="2:65" s="1" customFormat="1" ht="16.5" customHeight="1">
      <c r="B248" s="136"/>
      <c r="C248" s="137" t="s">
        <v>817</v>
      </c>
      <c r="D248" s="137" t="s">
        <v>187</v>
      </c>
      <c r="E248" s="138" t="s">
        <v>4386</v>
      </c>
      <c r="F248" s="139" t="s">
        <v>4387</v>
      </c>
      <c r="G248" s="140" t="s">
        <v>365</v>
      </c>
      <c r="H248" s="141">
        <v>16</v>
      </c>
      <c r="I248" s="142"/>
      <c r="J248" s="143">
        <f t="shared" si="40"/>
        <v>0</v>
      </c>
      <c r="K248" s="139" t="s">
        <v>1</v>
      </c>
      <c r="L248" s="32"/>
      <c r="M248" s="144" t="s">
        <v>1</v>
      </c>
      <c r="N248" s="145" t="s">
        <v>42</v>
      </c>
      <c r="P248" s="146">
        <f t="shared" si="41"/>
        <v>0</v>
      </c>
      <c r="Q248" s="146">
        <v>2.7999999999999998E-4</v>
      </c>
      <c r="R248" s="146">
        <f t="shared" si="42"/>
        <v>4.4799999999999996E-3</v>
      </c>
      <c r="S248" s="146">
        <v>0</v>
      </c>
      <c r="T248" s="147">
        <f t="shared" si="43"/>
        <v>0</v>
      </c>
      <c r="AR248" s="148" t="s">
        <v>289</v>
      </c>
      <c r="AT248" s="148" t="s">
        <v>187</v>
      </c>
      <c r="AU248" s="148" t="s">
        <v>92</v>
      </c>
      <c r="AY248" s="17" t="s">
        <v>185</v>
      </c>
      <c r="BE248" s="149">
        <f t="shared" si="44"/>
        <v>0</v>
      </c>
      <c r="BF248" s="149">
        <f t="shared" si="45"/>
        <v>0</v>
      </c>
      <c r="BG248" s="149">
        <f t="shared" si="46"/>
        <v>0</v>
      </c>
      <c r="BH248" s="149">
        <f t="shared" si="47"/>
        <v>0</v>
      </c>
      <c r="BI248" s="149">
        <f t="shared" si="48"/>
        <v>0</v>
      </c>
      <c r="BJ248" s="17" t="s">
        <v>92</v>
      </c>
      <c r="BK248" s="149">
        <f t="shared" si="49"/>
        <v>0</v>
      </c>
      <c r="BL248" s="17" t="s">
        <v>289</v>
      </c>
      <c r="BM248" s="148" t="s">
        <v>4388</v>
      </c>
    </row>
    <row r="249" spans="2:65" s="1" customFormat="1" ht="21.75" customHeight="1">
      <c r="B249" s="136"/>
      <c r="C249" s="137" t="s">
        <v>822</v>
      </c>
      <c r="D249" s="137" t="s">
        <v>187</v>
      </c>
      <c r="E249" s="138" t="s">
        <v>4389</v>
      </c>
      <c r="F249" s="139" t="s">
        <v>4390</v>
      </c>
      <c r="G249" s="140" t="s">
        <v>365</v>
      </c>
      <c r="H249" s="141">
        <v>1</v>
      </c>
      <c r="I249" s="142"/>
      <c r="J249" s="143">
        <f t="shared" si="40"/>
        <v>0</v>
      </c>
      <c r="K249" s="139" t="s">
        <v>1</v>
      </c>
      <c r="L249" s="32"/>
      <c r="M249" s="144" t="s">
        <v>1</v>
      </c>
      <c r="N249" s="145" t="s">
        <v>42</v>
      </c>
      <c r="P249" s="146">
        <f t="shared" si="41"/>
        <v>0</v>
      </c>
      <c r="Q249" s="146">
        <v>1.6000000000000001E-4</v>
      </c>
      <c r="R249" s="146">
        <f t="shared" si="42"/>
        <v>1.6000000000000001E-4</v>
      </c>
      <c r="S249" s="146">
        <v>0</v>
      </c>
      <c r="T249" s="147">
        <f t="shared" si="43"/>
        <v>0</v>
      </c>
      <c r="AR249" s="148" t="s">
        <v>289</v>
      </c>
      <c r="AT249" s="148" t="s">
        <v>187</v>
      </c>
      <c r="AU249" s="148" t="s">
        <v>92</v>
      </c>
      <c r="AY249" s="17" t="s">
        <v>185</v>
      </c>
      <c r="BE249" s="149">
        <f t="shared" si="44"/>
        <v>0</v>
      </c>
      <c r="BF249" s="149">
        <f t="shared" si="45"/>
        <v>0</v>
      </c>
      <c r="BG249" s="149">
        <f t="shared" si="46"/>
        <v>0</v>
      </c>
      <c r="BH249" s="149">
        <f t="shared" si="47"/>
        <v>0</v>
      </c>
      <c r="BI249" s="149">
        <f t="shared" si="48"/>
        <v>0</v>
      </c>
      <c r="BJ249" s="17" t="s">
        <v>92</v>
      </c>
      <c r="BK249" s="149">
        <f t="shared" si="49"/>
        <v>0</v>
      </c>
      <c r="BL249" s="17" t="s">
        <v>289</v>
      </c>
      <c r="BM249" s="148" t="s">
        <v>4391</v>
      </c>
    </row>
    <row r="250" spans="2:65" s="1" customFormat="1" ht="21.75" customHeight="1">
      <c r="B250" s="136"/>
      <c r="C250" s="158" t="s">
        <v>827</v>
      </c>
      <c r="D250" s="158" t="s">
        <v>231</v>
      </c>
      <c r="E250" s="159" t="s">
        <v>4392</v>
      </c>
      <c r="F250" s="160" t="s">
        <v>4393</v>
      </c>
      <c r="G250" s="161" t="s">
        <v>365</v>
      </c>
      <c r="H250" s="162">
        <v>17</v>
      </c>
      <c r="I250" s="163"/>
      <c r="J250" s="164">
        <f t="shared" si="40"/>
        <v>0</v>
      </c>
      <c r="K250" s="160" t="s">
        <v>1</v>
      </c>
      <c r="L250" s="165"/>
      <c r="M250" s="166" t="s">
        <v>1</v>
      </c>
      <c r="N250" s="167" t="s">
        <v>42</v>
      </c>
      <c r="P250" s="146">
        <f t="shared" si="41"/>
        <v>0</v>
      </c>
      <c r="Q250" s="146">
        <v>0</v>
      </c>
      <c r="R250" s="146">
        <f t="shared" si="42"/>
        <v>0</v>
      </c>
      <c r="S250" s="146">
        <v>0</v>
      </c>
      <c r="T250" s="147">
        <f t="shared" si="43"/>
        <v>0</v>
      </c>
      <c r="AR250" s="148" t="s">
        <v>394</v>
      </c>
      <c r="AT250" s="148" t="s">
        <v>231</v>
      </c>
      <c r="AU250" s="148" t="s">
        <v>92</v>
      </c>
      <c r="AY250" s="17" t="s">
        <v>185</v>
      </c>
      <c r="BE250" s="149">
        <f t="shared" si="44"/>
        <v>0</v>
      </c>
      <c r="BF250" s="149">
        <f t="shared" si="45"/>
        <v>0</v>
      </c>
      <c r="BG250" s="149">
        <f t="shared" si="46"/>
        <v>0</v>
      </c>
      <c r="BH250" s="149">
        <f t="shared" si="47"/>
        <v>0</v>
      </c>
      <c r="BI250" s="149">
        <f t="shared" si="48"/>
        <v>0</v>
      </c>
      <c r="BJ250" s="17" t="s">
        <v>92</v>
      </c>
      <c r="BK250" s="149">
        <f t="shared" si="49"/>
        <v>0</v>
      </c>
      <c r="BL250" s="17" t="s">
        <v>289</v>
      </c>
      <c r="BM250" s="148" t="s">
        <v>4394</v>
      </c>
    </row>
    <row r="251" spans="2:65" s="1" customFormat="1" ht="21.75" customHeight="1">
      <c r="B251" s="136"/>
      <c r="C251" s="158" t="s">
        <v>831</v>
      </c>
      <c r="D251" s="158" t="s">
        <v>231</v>
      </c>
      <c r="E251" s="159" t="s">
        <v>4395</v>
      </c>
      <c r="F251" s="160" t="s">
        <v>4396</v>
      </c>
      <c r="G251" s="161" t="s">
        <v>365</v>
      </c>
      <c r="H251" s="162">
        <v>1</v>
      </c>
      <c r="I251" s="163"/>
      <c r="J251" s="164">
        <f t="shared" si="40"/>
        <v>0</v>
      </c>
      <c r="K251" s="160" t="s">
        <v>1</v>
      </c>
      <c r="L251" s="165"/>
      <c r="M251" s="166" t="s">
        <v>1</v>
      </c>
      <c r="N251" s="167" t="s">
        <v>42</v>
      </c>
      <c r="P251" s="146">
        <f t="shared" si="41"/>
        <v>0</v>
      </c>
      <c r="Q251" s="146">
        <v>0</v>
      </c>
      <c r="R251" s="146">
        <f t="shared" si="42"/>
        <v>0</v>
      </c>
      <c r="S251" s="146">
        <v>0</v>
      </c>
      <c r="T251" s="147">
        <f t="shared" si="43"/>
        <v>0</v>
      </c>
      <c r="AR251" s="148" t="s">
        <v>394</v>
      </c>
      <c r="AT251" s="148" t="s">
        <v>231</v>
      </c>
      <c r="AU251" s="148" t="s">
        <v>92</v>
      </c>
      <c r="AY251" s="17" t="s">
        <v>185</v>
      </c>
      <c r="BE251" s="149">
        <f t="shared" si="44"/>
        <v>0</v>
      </c>
      <c r="BF251" s="149">
        <f t="shared" si="45"/>
        <v>0</v>
      </c>
      <c r="BG251" s="149">
        <f t="shared" si="46"/>
        <v>0</v>
      </c>
      <c r="BH251" s="149">
        <f t="shared" si="47"/>
        <v>0</v>
      </c>
      <c r="BI251" s="149">
        <f t="shared" si="48"/>
        <v>0</v>
      </c>
      <c r="BJ251" s="17" t="s">
        <v>92</v>
      </c>
      <c r="BK251" s="149">
        <f t="shared" si="49"/>
        <v>0</v>
      </c>
      <c r="BL251" s="17" t="s">
        <v>289</v>
      </c>
      <c r="BM251" s="148" t="s">
        <v>4397</v>
      </c>
    </row>
    <row r="252" spans="2:65" s="1" customFormat="1" ht="16.5" customHeight="1">
      <c r="B252" s="136"/>
      <c r="C252" s="137" t="s">
        <v>836</v>
      </c>
      <c r="D252" s="137" t="s">
        <v>187</v>
      </c>
      <c r="E252" s="138" t="s">
        <v>4398</v>
      </c>
      <c r="F252" s="139" t="s">
        <v>4399</v>
      </c>
      <c r="G252" s="140" t="s">
        <v>365</v>
      </c>
      <c r="H252" s="141">
        <v>18</v>
      </c>
      <c r="I252" s="142"/>
      <c r="J252" s="143">
        <f t="shared" si="40"/>
        <v>0</v>
      </c>
      <c r="K252" s="139" t="s">
        <v>1</v>
      </c>
      <c r="L252" s="32"/>
      <c r="M252" s="144" t="s">
        <v>1</v>
      </c>
      <c r="N252" s="145" t="s">
        <v>42</v>
      </c>
      <c r="P252" s="146">
        <f t="shared" si="41"/>
        <v>0</v>
      </c>
      <c r="Q252" s="146">
        <v>0</v>
      </c>
      <c r="R252" s="146">
        <f t="shared" si="42"/>
        <v>0</v>
      </c>
      <c r="S252" s="146">
        <v>0</v>
      </c>
      <c r="T252" s="147">
        <f t="shared" si="43"/>
        <v>0</v>
      </c>
      <c r="AR252" s="148" t="s">
        <v>289</v>
      </c>
      <c r="AT252" s="148" t="s">
        <v>187</v>
      </c>
      <c r="AU252" s="148" t="s">
        <v>92</v>
      </c>
      <c r="AY252" s="17" t="s">
        <v>185</v>
      </c>
      <c r="BE252" s="149">
        <f t="shared" si="44"/>
        <v>0</v>
      </c>
      <c r="BF252" s="149">
        <f t="shared" si="45"/>
        <v>0</v>
      </c>
      <c r="BG252" s="149">
        <f t="shared" si="46"/>
        <v>0</v>
      </c>
      <c r="BH252" s="149">
        <f t="shared" si="47"/>
        <v>0</v>
      </c>
      <c r="BI252" s="149">
        <f t="shared" si="48"/>
        <v>0</v>
      </c>
      <c r="BJ252" s="17" t="s">
        <v>92</v>
      </c>
      <c r="BK252" s="149">
        <f t="shared" si="49"/>
        <v>0</v>
      </c>
      <c r="BL252" s="17" t="s">
        <v>289</v>
      </c>
      <c r="BM252" s="148" t="s">
        <v>4400</v>
      </c>
    </row>
    <row r="253" spans="2:65" s="1" customFormat="1" ht="16.5" customHeight="1">
      <c r="B253" s="136"/>
      <c r="C253" s="158" t="s">
        <v>843</v>
      </c>
      <c r="D253" s="158" t="s">
        <v>231</v>
      </c>
      <c r="E253" s="159" t="s">
        <v>4401</v>
      </c>
      <c r="F253" s="160" t="s">
        <v>4402</v>
      </c>
      <c r="G253" s="161" t="s">
        <v>365</v>
      </c>
      <c r="H253" s="162">
        <v>1</v>
      </c>
      <c r="I253" s="163"/>
      <c r="J253" s="164">
        <f t="shared" si="40"/>
        <v>0</v>
      </c>
      <c r="K253" s="160" t="s">
        <v>1</v>
      </c>
      <c r="L253" s="165"/>
      <c r="M253" s="166" t="s">
        <v>1</v>
      </c>
      <c r="N253" s="167" t="s">
        <v>42</v>
      </c>
      <c r="P253" s="146">
        <f t="shared" si="41"/>
        <v>0</v>
      </c>
      <c r="Q253" s="146">
        <v>0</v>
      </c>
      <c r="R253" s="146">
        <f t="shared" si="42"/>
        <v>0</v>
      </c>
      <c r="S253" s="146">
        <v>0</v>
      </c>
      <c r="T253" s="147">
        <f t="shared" si="43"/>
        <v>0</v>
      </c>
      <c r="AR253" s="148" t="s">
        <v>394</v>
      </c>
      <c r="AT253" s="148" t="s">
        <v>231</v>
      </c>
      <c r="AU253" s="148" t="s">
        <v>92</v>
      </c>
      <c r="AY253" s="17" t="s">
        <v>185</v>
      </c>
      <c r="BE253" s="149">
        <f t="shared" si="44"/>
        <v>0</v>
      </c>
      <c r="BF253" s="149">
        <f t="shared" si="45"/>
        <v>0</v>
      </c>
      <c r="BG253" s="149">
        <f t="shared" si="46"/>
        <v>0</v>
      </c>
      <c r="BH253" s="149">
        <f t="shared" si="47"/>
        <v>0</v>
      </c>
      <c r="BI253" s="149">
        <f t="shared" si="48"/>
        <v>0</v>
      </c>
      <c r="BJ253" s="17" t="s">
        <v>92</v>
      </c>
      <c r="BK253" s="149">
        <f t="shared" si="49"/>
        <v>0</v>
      </c>
      <c r="BL253" s="17" t="s">
        <v>289</v>
      </c>
      <c r="BM253" s="148" t="s">
        <v>4403</v>
      </c>
    </row>
    <row r="254" spans="2:65" s="1" customFormat="1" ht="24.2" customHeight="1">
      <c r="B254" s="136"/>
      <c r="C254" s="137" t="s">
        <v>856</v>
      </c>
      <c r="D254" s="137" t="s">
        <v>187</v>
      </c>
      <c r="E254" s="138" t="s">
        <v>4404</v>
      </c>
      <c r="F254" s="139" t="s">
        <v>4405</v>
      </c>
      <c r="G254" s="140" t="s">
        <v>365</v>
      </c>
      <c r="H254" s="141">
        <v>25</v>
      </c>
      <c r="I254" s="142"/>
      <c r="J254" s="143">
        <f t="shared" si="40"/>
        <v>0</v>
      </c>
      <c r="K254" s="139" t="s">
        <v>1</v>
      </c>
      <c r="L254" s="32"/>
      <c r="M254" s="144" t="s">
        <v>1</v>
      </c>
      <c r="N254" s="145" t="s">
        <v>42</v>
      </c>
      <c r="P254" s="146">
        <f t="shared" si="41"/>
        <v>0</v>
      </c>
      <c r="Q254" s="146">
        <v>4.0000000000000003E-5</v>
      </c>
      <c r="R254" s="146">
        <f t="shared" si="42"/>
        <v>1E-3</v>
      </c>
      <c r="S254" s="146">
        <v>0</v>
      </c>
      <c r="T254" s="147">
        <f t="shared" si="43"/>
        <v>0</v>
      </c>
      <c r="AR254" s="148" t="s">
        <v>289</v>
      </c>
      <c r="AT254" s="148" t="s">
        <v>187</v>
      </c>
      <c r="AU254" s="148" t="s">
        <v>92</v>
      </c>
      <c r="AY254" s="17" t="s">
        <v>185</v>
      </c>
      <c r="BE254" s="149">
        <f t="shared" si="44"/>
        <v>0</v>
      </c>
      <c r="BF254" s="149">
        <f t="shared" si="45"/>
        <v>0</v>
      </c>
      <c r="BG254" s="149">
        <f t="shared" si="46"/>
        <v>0</v>
      </c>
      <c r="BH254" s="149">
        <f t="shared" si="47"/>
        <v>0</v>
      </c>
      <c r="BI254" s="149">
        <f t="shared" si="48"/>
        <v>0</v>
      </c>
      <c r="BJ254" s="17" t="s">
        <v>92</v>
      </c>
      <c r="BK254" s="149">
        <f t="shared" si="49"/>
        <v>0</v>
      </c>
      <c r="BL254" s="17" t="s">
        <v>289</v>
      </c>
      <c r="BM254" s="148" t="s">
        <v>4406</v>
      </c>
    </row>
    <row r="255" spans="2:65" s="12" customFormat="1">
      <c r="B255" s="150"/>
      <c r="D255" s="151" t="s">
        <v>193</v>
      </c>
      <c r="E255" s="152" t="s">
        <v>1</v>
      </c>
      <c r="F255" s="153" t="s">
        <v>4407</v>
      </c>
      <c r="H255" s="154">
        <v>25</v>
      </c>
      <c r="I255" s="155"/>
      <c r="L255" s="150"/>
      <c r="M255" s="156"/>
      <c r="T255" s="157"/>
      <c r="AT255" s="152" t="s">
        <v>193</v>
      </c>
      <c r="AU255" s="152" t="s">
        <v>92</v>
      </c>
      <c r="AV255" s="12" t="s">
        <v>92</v>
      </c>
      <c r="AW255" s="12" t="s">
        <v>32</v>
      </c>
      <c r="AX255" s="12" t="s">
        <v>76</v>
      </c>
      <c r="AY255" s="152" t="s">
        <v>185</v>
      </c>
    </row>
    <row r="256" spans="2:65" s="14" customFormat="1">
      <c r="B256" s="174"/>
      <c r="D256" s="151" t="s">
        <v>193</v>
      </c>
      <c r="E256" s="175" t="s">
        <v>1</v>
      </c>
      <c r="F256" s="176" t="s">
        <v>265</v>
      </c>
      <c r="H256" s="177">
        <v>25</v>
      </c>
      <c r="I256" s="178"/>
      <c r="L256" s="174"/>
      <c r="M256" s="179"/>
      <c r="T256" s="180"/>
      <c r="AT256" s="175" t="s">
        <v>193</v>
      </c>
      <c r="AU256" s="175" t="s">
        <v>92</v>
      </c>
      <c r="AV256" s="14" t="s">
        <v>191</v>
      </c>
      <c r="AW256" s="14" t="s">
        <v>32</v>
      </c>
      <c r="AX256" s="14" t="s">
        <v>84</v>
      </c>
      <c r="AY256" s="175" t="s">
        <v>185</v>
      </c>
    </row>
    <row r="257" spans="2:65" s="1" customFormat="1" ht="21.75" customHeight="1">
      <c r="B257" s="136"/>
      <c r="C257" s="158" t="s">
        <v>861</v>
      </c>
      <c r="D257" s="158" t="s">
        <v>231</v>
      </c>
      <c r="E257" s="159" t="s">
        <v>4408</v>
      </c>
      <c r="F257" s="160" t="s">
        <v>4409</v>
      </c>
      <c r="G257" s="161" t="s">
        <v>365</v>
      </c>
      <c r="H257" s="162">
        <v>23</v>
      </c>
      <c r="I257" s="163"/>
      <c r="J257" s="164">
        <f t="shared" ref="J257:J263" si="50">ROUND(I257*H257,2)</f>
        <v>0</v>
      </c>
      <c r="K257" s="160" t="s">
        <v>1</v>
      </c>
      <c r="L257" s="165"/>
      <c r="M257" s="166" t="s">
        <v>1</v>
      </c>
      <c r="N257" s="167" t="s">
        <v>42</v>
      </c>
      <c r="P257" s="146">
        <f t="shared" ref="P257:P263" si="51">O257*H257</f>
        <v>0</v>
      </c>
      <c r="Q257" s="146">
        <v>0</v>
      </c>
      <c r="R257" s="146">
        <f t="shared" ref="R257:R263" si="52">Q257*H257</f>
        <v>0</v>
      </c>
      <c r="S257" s="146">
        <v>0</v>
      </c>
      <c r="T257" s="147">
        <f t="shared" ref="T257:T263" si="53">S257*H257</f>
        <v>0</v>
      </c>
      <c r="AR257" s="148" t="s">
        <v>394</v>
      </c>
      <c r="AT257" s="148" t="s">
        <v>231</v>
      </c>
      <c r="AU257" s="148" t="s">
        <v>92</v>
      </c>
      <c r="AY257" s="17" t="s">
        <v>185</v>
      </c>
      <c r="BE257" s="149">
        <f t="shared" ref="BE257:BE263" si="54">IF(N257="základní",J257,0)</f>
        <v>0</v>
      </c>
      <c r="BF257" s="149">
        <f t="shared" ref="BF257:BF263" si="55">IF(N257="snížená",J257,0)</f>
        <v>0</v>
      </c>
      <c r="BG257" s="149">
        <f t="shared" ref="BG257:BG263" si="56">IF(N257="zákl. přenesená",J257,0)</f>
        <v>0</v>
      </c>
      <c r="BH257" s="149">
        <f t="shared" ref="BH257:BH263" si="57">IF(N257="sníž. přenesená",J257,0)</f>
        <v>0</v>
      </c>
      <c r="BI257" s="149">
        <f t="shared" ref="BI257:BI263" si="58">IF(N257="nulová",J257,0)</f>
        <v>0</v>
      </c>
      <c r="BJ257" s="17" t="s">
        <v>92</v>
      </c>
      <c r="BK257" s="149">
        <f t="shared" ref="BK257:BK263" si="59">ROUND(I257*H257,2)</f>
        <v>0</v>
      </c>
      <c r="BL257" s="17" t="s">
        <v>289</v>
      </c>
      <c r="BM257" s="148" t="s">
        <v>4410</v>
      </c>
    </row>
    <row r="258" spans="2:65" s="1" customFormat="1" ht="21.75" customHeight="1">
      <c r="B258" s="136"/>
      <c r="C258" s="158" t="s">
        <v>865</v>
      </c>
      <c r="D258" s="158" t="s">
        <v>231</v>
      </c>
      <c r="E258" s="159" t="s">
        <v>4411</v>
      </c>
      <c r="F258" s="160" t="s">
        <v>4412</v>
      </c>
      <c r="G258" s="161" t="s">
        <v>365</v>
      </c>
      <c r="H258" s="162">
        <v>2</v>
      </c>
      <c r="I258" s="163"/>
      <c r="J258" s="164">
        <f t="shared" si="50"/>
        <v>0</v>
      </c>
      <c r="K258" s="160" t="s">
        <v>1</v>
      </c>
      <c r="L258" s="165"/>
      <c r="M258" s="166" t="s">
        <v>1</v>
      </c>
      <c r="N258" s="167" t="s">
        <v>42</v>
      </c>
      <c r="P258" s="146">
        <f t="shared" si="51"/>
        <v>0</v>
      </c>
      <c r="Q258" s="146">
        <v>0</v>
      </c>
      <c r="R258" s="146">
        <f t="shared" si="52"/>
        <v>0</v>
      </c>
      <c r="S258" s="146">
        <v>0</v>
      </c>
      <c r="T258" s="147">
        <f t="shared" si="53"/>
        <v>0</v>
      </c>
      <c r="AR258" s="148" t="s">
        <v>394</v>
      </c>
      <c r="AT258" s="148" t="s">
        <v>231</v>
      </c>
      <c r="AU258" s="148" t="s">
        <v>92</v>
      </c>
      <c r="AY258" s="17" t="s">
        <v>185</v>
      </c>
      <c r="BE258" s="149">
        <f t="shared" si="54"/>
        <v>0</v>
      </c>
      <c r="BF258" s="149">
        <f t="shared" si="55"/>
        <v>0</v>
      </c>
      <c r="BG258" s="149">
        <f t="shared" si="56"/>
        <v>0</v>
      </c>
      <c r="BH258" s="149">
        <f t="shared" si="57"/>
        <v>0</v>
      </c>
      <c r="BI258" s="149">
        <f t="shared" si="58"/>
        <v>0</v>
      </c>
      <c r="BJ258" s="17" t="s">
        <v>92</v>
      </c>
      <c r="BK258" s="149">
        <f t="shared" si="59"/>
        <v>0</v>
      </c>
      <c r="BL258" s="17" t="s">
        <v>289</v>
      </c>
      <c r="BM258" s="148" t="s">
        <v>4413</v>
      </c>
    </row>
    <row r="259" spans="2:65" s="1" customFormat="1" ht="21.75" customHeight="1">
      <c r="B259" s="136"/>
      <c r="C259" s="137" t="s">
        <v>872</v>
      </c>
      <c r="D259" s="137" t="s">
        <v>187</v>
      </c>
      <c r="E259" s="138" t="s">
        <v>4414</v>
      </c>
      <c r="F259" s="139" t="s">
        <v>4415</v>
      </c>
      <c r="G259" s="140" t="s">
        <v>1285</v>
      </c>
      <c r="H259" s="141">
        <v>6</v>
      </c>
      <c r="I259" s="142"/>
      <c r="J259" s="143">
        <f t="shared" si="50"/>
        <v>0</v>
      </c>
      <c r="K259" s="139" t="s">
        <v>1</v>
      </c>
      <c r="L259" s="32"/>
      <c r="M259" s="144" t="s">
        <v>1</v>
      </c>
      <c r="N259" s="145" t="s">
        <v>42</v>
      </c>
      <c r="P259" s="146">
        <f t="shared" si="51"/>
        <v>0</v>
      </c>
      <c r="Q259" s="146">
        <v>1.2E-4</v>
      </c>
      <c r="R259" s="146">
        <f t="shared" si="52"/>
        <v>7.2000000000000005E-4</v>
      </c>
      <c r="S259" s="146">
        <v>0</v>
      </c>
      <c r="T259" s="147">
        <f t="shared" si="53"/>
        <v>0</v>
      </c>
      <c r="AR259" s="148" t="s">
        <v>289</v>
      </c>
      <c r="AT259" s="148" t="s">
        <v>187</v>
      </c>
      <c r="AU259" s="148" t="s">
        <v>92</v>
      </c>
      <c r="AY259" s="17" t="s">
        <v>185</v>
      </c>
      <c r="BE259" s="149">
        <f t="shared" si="54"/>
        <v>0</v>
      </c>
      <c r="BF259" s="149">
        <f t="shared" si="55"/>
        <v>0</v>
      </c>
      <c r="BG259" s="149">
        <f t="shared" si="56"/>
        <v>0</v>
      </c>
      <c r="BH259" s="149">
        <f t="shared" si="57"/>
        <v>0</v>
      </c>
      <c r="BI259" s="149">
        <f t="shared" si="58"/>
        <v>0</v>
      </c>
      <c r="BJ259" s="17" t="s">
        <v>92</v>
      </c>
      <c r="BK259" s="149">
        <f t="shared" si="59"/>
        <v>0</v>
      </c>
      <c r="BL259" s="17" t="s">
        <v>289</v>
      </c>
      <c r="BM259" s="148" t="s">
        <v>4416</v>
      </c>
    </row>
    <row r="260" spans="2:65" s="1" customFormat="1" ht="16.5" customHeight="1">
      <c r="B260" s="136"/>
      <c r="C260" s="158" t="s">
        <v>876</v>
      </c>
      <c r="D260" s="158" t="s">
        <v>231</v>
      </c>
      <c r="E260" s="159" t="s">
        <v>4417</v>
      </c>
      <c r="F260" s="160" t="s">
        <v>4418</v>
      </c>
      <c r="G260" s="161" t="s">
        <v>365</v>
      </c>
      <c r="H260" s="162">
        <v>6</v>
      </c>
      <c r="I260" s="163"/>
      <c r="J260" s="164">
        <f t="shared" si="50"/>
        <v>0</v>
      </c>
      <c r="K260" s="160" t="s">
        <v>1</v>
      </c>
      <c r="L260" s="165"/>
      <c r="M260" s="166" t="s">
        <v>1</v>
      </c>
      <c r="N260" s="167" t="s">
        <v>42</v>
      </c>
      <c r="P260" s="146">
        <f t="shared" si="51"/>
        <v>0</v>
      </c>
      <c r="Q260" s="146">
        <v>0</v>
      </c>
      <c r="R260" s="146">
        <f t="shared" si="52"/>
        <v>0</v>
      </c>
      <c r="S260" s="146">
        <v>0</v>
      </c>
      <c r="T260" s="147">
        <f t="shared" si="53"/>
        <v>0</v>
      </c>
      <c r="AR260" s="148" t="s">
        <v>394</v>
      </c>
      <c r="AT260" s="148" t="s">
        <v>231</v>
      </c>
      <c r="AU260" s="148" t="s">
        <v>92</v>
      </c>
      <c r="AY260" s="17" t="s">
        <v>185</v>
      </c>
      <c r="BE260" s="149">
        <f t="shared" si="54"/>
        <v>0</v>
      </c>
      <c r="BF260" s="149">
        <f t="shared" si="55"/>
        <v>0</v>
      </c>
      <c r="BG260" s="149">
        <f t="shared" si="56"/>
        <v>0</v>
      </c>
      <c r="BH260" s="149">
        <f t="shared" si="57"/>
        <v>0</v>
      </c>
      <c r="BI260" s="149">
        <f t="shared" si="58"/>
        <v>0</v>
      </c>
      <c r="BJ260" s="17" t="s">
        <v>92</v>
      </c>
      <c r="BK260" s="149">
        <f t="shared" si="59"/>
        <v>0</v>
      </c>
      <c r="BL260" s="17" t="s">
        <v>289</v>
      </c>
      <c r="BM260" s="148" t="s">
        <v>4419</v>
      </c>
    </row>
    <row r="261" spans="2:65" s="1" customFormat="1" ht="24.2" customHeight="1">
      <c r="B261" s="136"/>
      <c r="C261" s="137" t="s">
        <v>901</v>
      </c>
      <c r="D261" s="137" t="s">
        <v>187</v>
      </c>
      <c r="E261" s="138" t="s">
        <v>4420</v>
      </c>
      <c r="F261" s="139" t="s">
        <v>4421</v>
      </c>
      <c r="G261" s="140" t="s">
        <v>365</v>
      </c>
      <c r="H261" s="141">
        <v>10</v>
      </c>
      <c r="I261" s="142"/>
      <c r="J261" s="143">
        <f t="shared" si="50"/>
        <v>0</v>
      </c>
      <c r="K261" s="139" t="s">
        <v>1</v>
      </c>
      <c r="L261" s="32"/>
      <c r="M261" s="144" t="s">
        <v>1</v>
      </c>
      <c r="N261" s="145" t="s">
        <v>42</v>
      </c>
      <c r="P261" s="146">
        <f t="shared" si="51"/>
        <v>0</v>
      </c>
      <c r="Q261" s="146">
        <v>1.3999999999999999E-4</v>
      </c>
      <c r="R261" s="146">
        <f t="shared" si="52"/>
        <v>1.3999999999999998E-3</v>
      </c>
      <c r="S261" s="146">
        <v>0</v>
      </c>
      <c r="T261" s="147">
        <f t="shared" si="53"/>
        <v>0</v>
      </c>
      <c r="AR261" s="148" t="s">
        <v>289</v>
      </c>
      <c r="AT261" s="148" t="s">
        <v>187</v>
      </c>
      <c r="AU261" s="148" t="s">
        <v>92</v>
      </c>
      <c r="AY261" s="17" t="s">
        <v>185</v>
      </c>
      <c r="BE261" s="149">
        <f t="shared" si="54"/>
        <v>0</v>
      </c>
      <c r="BF261" s="149">
        <f t="shared" si="55"/>
        <v>0</v>
      </c>
      <c r="BG261" s="149">
        <f t="shared" si="56"/>
        <v>0</v>
      </c>
      <c r="BH261" s="149">
        <f t="shared" si="57"/>
        <v>0</v>
      </c>
      <c r="BI261" s="149">
        <f t="shared" si="58"/>
        <v>0</v>
      </c>
      <c r="BJ261" s="17" t="s">
        <v>92</v>
      </c>
      <c r="BK261" s="149">
        <f t="shared" si="59"/>
        <v>0</v>
      </c>
      <c r="BL261" s="17" t="s">
        <v>289</v>
      </c>
      <c r="BM261" s="148" t="s">
        <v>4422</v>
      </c>
    </row>
    <row r="262" spans="2:65" s="1" customFormat="1" ht="21.75" customHeight="1">
      <c r="B262" s="136"/>
      <c r="C262" s="158" t="s">
        <v>905</v>
      </c>
      <c r="D262" s="158" t="s">
        <v>231</v>
      </c>
      <c r="E262" s="159" t="s">
        <v>4423</v>
      </c>
      <c r="F262" s="160" t="s">
        <v>4424</v>
      </c>
      <c r="G262" s="161" t="s">
        <v>365</v>
      </c>
      <c r="H262" s="162">
        <v>10</v>
      </c>
      <c r="I262" s="163"/>
      <c r="J262" s="164">
        <f t="shared" si="50"/>
        <v>0</v>
      </c>
      <c r="K262" s="160" t="s">
        <v>1</v>
      </c>
      <c r="L262" s="165"/>
      <c r="M262" s="166" t="s">
        <v>1</v>
      </c>
      <c r="N262" s="167" t="s">
        <v>42</v>
      </c>
      <c r="P262" s="146">
        <f t="shared" si="51"/>
        <v>0</v>
      </c>
      <c r="Q262" s="146">
        <v>0</v>
      </c>
      <c r="R262" s="146">
        <f t="shared" si="52"/>
        <v>0</v>
      </c>
      <c r="S262" s="146">
        <v>0</v>
      </c>
      <c r="T262" s="147">
        <f t="shared" si="53"/>
        <v>0</v>
      </c>
      <c r="AR262" s="148" t="s">
        <v>394</v>
      </c>
      <c r="AT262" s="148" t="s">
        <v>231</v>
      </c>
      <c r="AU262" s="148" t="s">
        <v>92</v>
      </c>
      <c r="AY262" s="17" t="s">
        <v>185</v>
      </c>
      <c r="BE262" s="149">
        <f t="shared" si="54"/>
        <v>0</v>
      </c>
      <c r="BF262" s="149">
        <f t="shared" si="55"/>
        <v>0</v>
      </c>
      <c r="BG262" s="149">
        <f t="shared" si="56"/>
        <v>0</v>
      </c>
      <c r="BH262" s="149">
        <f t="shared" si="57"/>
        <v>0</v>
      </c>
      <c r="BI262" s="149">
        <f t="shared" si="58"/>
        <v>0</v>
      </c>
      <c r="BJ262" s="17" t="s">
        <v>92</v>
      </c>
      <c r="BK262" s="149">
        <f t="shared" si="59"/>
        <v>0</v>
      </c>
      <c r="BL262" s="17" t="s">
        <v>289</v>
      </c>
      <c r="BM262" s="148" t="s">
        <v>4425</v>
      </c>
    </row>
    <row r="263" spans="2:65" s="1" customFormat="1" ht="21.75" customHeight="1">
      <c r="B263" s="136"/>
      <c r="C263" s="137" t="s">
        <v>910</v>
      </c>
      <c r="D263" s="137" t="s">
        <v>187</v>
      </c>
      <c r="E263" s="138" t="s">
        <v>4426</v>
      </c>
      <c r="F263" s="139" t="s">
        <v>4427</v>
      </c>
      <c r="G263" s="140" t="s">
        <v>365</v>
      </c>
      <c r="H263" s="141">
        <v>26</v>
      </c>
      <c r="I263" s="142"/>
      <c r="J263" s="143">
        <f t="shared" si="50"/>
        <v>0</v>
      </c>
      <c r="K263" s="139" t="s">
        <v>1</v>
      </c>
      <c r="L263" s="32"/>
      <c r="M263" s="144" t="s">
        <v>1</v>
      </c>
      <c r="N263" s="145" t="s">
        <v>42</v>
      </c>
      <c r="P263" s="146">
        <f t="shared" si="51"/>
        <v>0</v>
      </c>
      <c r="Q263" s="146">
        <v>1.4999999999999999E-4</v>
      </c>
      <c r="R263" s="146">
        <f t="shared" si="52"/>
        <v>3.8999999999999998E-3</v>
      </c>
      <c r="S263" s="146">
        <v>0</v>
      </c>
      <c r="T263" s="147">
        <f t="shared" si="53"/>
        <v>0</v>
      </c>
      <c r="AR263" s="148" t="s">
        <v>289</v>
      </c>
      <c r="AT263" s="148" t="s">
        <v>187</v>
      </c>
      <c r="AU263" s="148" t="s">
        <v>92</v>
      </c>
      <c r="AY263" s="17" t="s">
        <v>185</v>
      </c>
      <c r="BE263" s="149">
        <f t="shared" si="54"/>
        <v>0</v>
      </c>
      <c r="BF263" s="149">
        <f t="shared" si="55"/>
        <v>0</v>
      </c>
      <c r="BG263" s="149">
        <f t="shared" si="56"/>
        <v>0</v>
      </c>
      <c r="BH263" s="149">
        <f t="shared" si="57"/>
        <v>0</v>
      </c>
      <c r="BI263" s="149">
        <f t="shared" si="58"/>
        <v>0</v>
      </c>
      <c r="BJ263" s="17" t="s">
        <v>92</v>
      </c>
      <c r="BK263" s="149">
        <f t="shared" si="59"/>
        <v>0</v>
      </c>
      <c r="BL263" s="17" t="s">
        <v>289</v>
      </c>
      <c r="BM263" s="148" t="s">
        <v>4428</v>
      </c>
    </row>
    <row r="264" spans="2:65" s="12" customFormat="1">
      <c r="B264" s="150"/>
      <c r="D264" s="151" t="s">
        <v>193</v>
      </c>
      <c r="E264" s="152" t="s">
        <v>1</v>
      </c>
      <c r="F264" s="153" t="s">
        <v>4429</v>
      </c>
      <c r="H264" s="154">
        <v>26</v>
      </c>
      <c r="I264" s="155"/>
      <c r="L264" s="150"/>
      <c r="M264" s="156"/>
      <c r="T264" s="157"/>
      <c r="AT264" s="152" t="s">
        <v>193</v>
      </c>
      <c r="AU264" s="152" t="s">
        <v>92</v>
      </c>
      <c r="AV264" s="12" t="s">
        <v>92</v>
      </c>
      <c r="AW264" s="12" t="s">
        <v>32</v>
      </c>
      <c r="AX264" s="12" t="s">
        <v>76</v>
      </c>
      <c r="AY264" s="152" t="s">
        <v>185</v>
      </c>
    </row>
    <row r="265" spans="2:65" s="14" customFormat="1">
      <c r="B265" s="174"/>
      <c r="D265" s="151" t="s">
        <v>193</v>
      </c>
      <c r="E265" s="175" t="s">
        <v>1</v>
      </c>
      <c r="F265" s="176" t="s">
        <v>265</v>
      </c>
      <c r="H265" s="177">
        <v>26</v>
      </c>
      <c r="I265" s="178"/>
      <c r="L265" s="174"/>
      <c r="M265" s="179"/>
      <c r="T265" s="180"/>
      <c r="AT265" s="175" t="s">
        <v>193</v>
      </c>
      <c r="AU265" s="175" t="s">
        <v>92</v>
      </c>
      <c r="AV265" s="14" t="s">
        <v>191</v>
      </c>
      <c r="AW265" s="14" t="s">
        <v>32</v>
      </c>
      <c r="AX265" s="14" t="s">
        <v>84</v>
      </c>
      <c r="AY265" s="175" t="s">
        <v>185</v>
      </c>
    </row>
    <row r="266" spans="2:65" s="1" customFormat="1" ht="24.2" customHeight="1">
      <c r="B266" s="136"/>
      <c r="C266" s="158" t="s">
        <v>921</v>
      </c>
      <c r="D266" s="158" t="s">
        <v>231</v>
      </c>
      <c r="E266" s="159" t="s">
        <v>4430</v>
      </c>
      <c r="F266" s="160" t="s">
        <v>4431</v>
      </c>
      <c r="G266" s="161" t="s">
        <v>365</v>
      </c>
      <c r="H266" s="162">
        <v>23</v>
      </c>
      <c r="I266" s="163"/>
      <c r="J266" s="164">
        <f>ROUND(I266*H266,2)</f>
        <v>0</v>
      </c>
      <c r="K266" s="160" t="s">
        <v>1</v>
      </c>
      <c r="L266" s="165"/>
      <c r="M266" s="166" t="s">
        <v>1</v>
      </c>
      <c r="N266" s="167" t="s">
        <v>42</v>
      </c>
      <c r="P266" s="146">
        <f>O266*H266</f>
        <v>0</v>
      </c>
      <c r="Q266" s="146">
        <v>0</v>
      </c>
      <c r="R266" s="146">
        <f>Q266*H266</f>
        <v>0</v>
      </c>
      <c r="S266" s="146">
        <v>0</v>
      </c>
      <c r="T266" s="147">
        <f>S266*H266</f>
        <v>0</v>
      </c>
      <c r="AR266" s="148" t="s">
        <v>394</v>
      </c>
      <c r="AT266" s="148" t="s">
        <v>231</v>
      </c>
      <c r="AU266" s="148" t="s">
        <v>92</v>
      </c>
      <c r="AY266" s="17" t="s">
        <v>185</v>
      </c>
      <c r="BE266" s="149">
        <f>IF(N266="základní",J266,0)</f>
        <v>0</v>
      </c>
      <c r="BF266" s="149">
        <f>IF(N266="snížená",J266,0)</f>
        <v>0</v>
      </c>
      <c r="BG266" s="149">
        <f>IF(N266="zákl. přenesená",J266,0)</f>
        <v>0</v>
      </c>
      <c r="BH266" s="149">
        <f>IF(N266="sníž. přenesená",J266,0)</f>
        <v>0</v>
      </c>
      <c r="BI266" s="149">
        <f>IF(N266="nulová",J266,0)</f>
        <v>0</v>
      </c>
      <c r="BJ266" s="17" t="s">
        <v>92</v>
      </c>
      <c r="BK266" s="149">
        <f>ROUND(I266*H266,2)</f>
        <v>0</v>
      </c>
      <c r="BL266" s="17" t="s">
        <v>289</v>
      </c>
      <c r="BM266" s="148" t="s">
        <v>4432</v>
      </c>
    </row>
    <row r="267" spans="2:65" s="1" customFormat="1" ht="24.2" customHeight="1">
      <c r="B267" s="136"/>
      <c r="C267" s="158" t="s">
        <v>927</v>
      </c>
      <c r="D267" s="158" t="s">
        <v>231</v>
      </c>
      <c r="E267" s="159" t="s">
        <v>4433</v>
      </c>
      <c r="F267" s="160" t="s">
        <v>4434</v>
      </c>
      <c r="G267" s="161" t="s">
        <v>365</v>
      </c>
      <c r="H267" s="162">
        <v>3</v>
      </c>
      <c r="I267" s="163"/>
      <c r="J267" s="164">
        <f>ROUND(I267*H267,2)</f>
        <v>0</v>
      </c>
      <c r="K267" s="160" t="s">
        <v>1</v>
      </c>
      <c r="L267" s="165"/>
      <c r="M267" s="166" t="s">
        <v>1</v>
      </c>
      <c r="N267" s="167" t="s">
        <v>42</v>
      </c>
      <c r="P267" s="146">
        <f>O267*H267</f>
        <v>0</v>
      </c>
      <c r="Q267" s="146">
        <v>0</v>
      </c>
      <c r="R267" s="146">
        <f>Q267*H267</f>
        <v>0</v>
      </c>
      <c r="S267" s="146">
        <v>0</v>
      </c>
      <c r="T267" s="147">
        <f>S267*H267</f>
        <v>0</v>
      </c>
      <c r="AR267" s="148" t="s">
        <v>394</v>
      </c>
      <c r="AT267" s="148" t="s">
        <v>231</v>
      </c>
      <c r="AU267" s="148" t="s">
        <v>92</v>
      </c>
      <c r="AY267" s="17" t="s">
        <v>185</v>
      </c>
      <c r="BE267" s="149">
        <f>IF(N267="základní",J267,0)</f>
        <v>0</v>
      </c>
      <c r="BF267" s="149">
        <f>IF(N267="snížená",J267,0)</f>
        <v>0</v>
      </c>
      <c r="BG267" s="149">
        <f>IF(N267="zákl. přenesená",J267,0)</f>
        <v>0</v>
      </c>
      <c r="BH267" s="149">
        <f>IF(N267="sníž. přenesená",J267,0)</f>
        <v>0</v>
      </c>
      <c r="BI267" s="149">
        <f>IF(N267="nulová",J267,0)</f>
        <v>0</v>
      </c>
      <c r="BJ267" s="17" t="s">
        <v>92</v>
      </c>
      <c r="BK267" s="149">
        <f>ROUND(I267*H267,2)</f>
        <v>0</v>
      </c>
      <c r="BL267" s="17" t="s">
        <v>289</v>
      </c>
      <c r="BM267" s="148" t="s">
        <v>4435</v>
      </c>
    </row>
    <row r="268" spans="2:65" s="1" customFormat="1" ht="33" customHeight="1">
      <c r="B268" s="136"/>
      <c r="C268" s="137" t="s">
        <v>934</v>
      </c>
      <c r="D268" s="137" t="s">
        <v>187</v>
      </c>
      <c r="E268" s="138" t="s">
        <v>4436</v>
      </c>
      <c r="F268" s="139" t="s">
        <v>4437</v>
      </c>
      <c r="G268" s="140" t="s">
        <v>1715</v>
      </c>
      <c r="H268" s="188"/>
      <c r="I268" s="142"/>
      <c r="J268" s="143">
        <f>ROUND(I268*H268,2)</f>
        <v>0</v>
      </c>
      <c r="K268" s="139" t="s">
        <v>1</v>
      </c>
      <c r="L268" s="32"/>
      <c r="M268" s="144" t="s">
        <v>1</v>
      </c>
      <c r="N268" s="145" t="s">
        <v>42</v>
      </c>
      <c r="P268" s="146">
        <f>O268*H268</f>
        <v>0</v>
      </c>
      <c r="Q268" s="146">
        <v>0</v>
      </c>
      <c r="R268" s="146">
        <f>Q268*H268</f>
        <v>0</v>
      </c>
      <c r="S268" s="146">
        <v>0</v>
      </c>
      <c r="T268" s="147">
        <f>S268*H268</f>
        <v>0</v>
      </c>
      <c r="AR268" s="148" t="s">
        <v>289</v>
      </c>
      <c r="AT268" s="148" t="s">
        <v>187</v>
      </c>
      <c r="AU268" s="148" t="s">
        <v>92</v>
      </c>
      <c r="AY268" s="17" t="s">
        <v>185</v>
      </c>
      <c r="BE268" s="149">
        <f>IF(N268="základní",J268,0)</f>
        <v>0</v>
      </c>
      <c r="BF268" s="149">
        <f>IF(N268="snížená",J268,0)</f>
        <v>0</v>
      </c>
      <c r="BG268" s="149">
        <f>IF(N268="zákl. přenesená",J268,0)</f>
        <v>0</v>
      </c>
      <c r="BH268" s="149">
        <f>IF(N268="sníž. přenesená",J268,0)</f>
        <v>0</v>
      </c>
      <c r="BI268" s="149">
        <f>IF(N268="nulová",J268,0)</f>
        <v>0</v>
      </c>
      <c r="BJ268" s="17" t="s">
        <v>92</v>
      </c>
      <c r="BK268" s="149">
        <f>ROUND(I268*H268,2)</f>
        <v>0</v>
      </c>
      <c r="BL268" s="17" t="s">
        <v>289</v>
      </c>
      <c r="BM268" s="148" t="s">
        <v>4438</v>
      </c>
    </row>
    <row r="269" spans="2:65" s="11" customFormat="1" ht="22.9" customHeight="1">
      <c r="B269" s="124"/>
      <c r="D269" s="125" t="s">
        <v>75</v>
      </c>
      <c r="E269" s="134" t="s">
        <v>4439</v>
      </c>
      <c r="F269" s="134" t="s">
        <v>4440</v>
      </c>
      <c r="I269" s="127"/>
      <c r="J269" s="135">
        <f>BK269</f>
        <v>0</v>
      </c>
      <c r="L269" s="124"/>
      <c r="M269" s="129"/>
      <c r="P269" s="130">
        <f>SUM(P270:P271)</f>
        <v>0</v>
      </c>
      <c r="R269" s="130">
        <f>SUM(R270:R271)</f>
        <v>0.17480000000000001</v>
      </c>
      <c r="T269" s="131">
        <f>SUM(T270:T271)</f>
        <v>0</v>
      </c>
      <c r="AR269" s="125" t="s">
        <v>92</v>
      </c>
      <c r="AT269" s="132" t="s">
        <v>75</v>
      </c>
      <c r="AU269" s="132" t="s">
        <v>84</v>
      </c>
      <c r="AY269" s="125" t="s">
        <v>185</v>
      </c>
      <c r="BK269" s="133">
        <f>SUM(BK270:BK271)</f>
        <v>0</v>
      </c>
    </row>
    <row r="270" spans="2:65" s="1" customFormat="1" ht="33" customHeight="1">
      <c r="B270" s="136"/>
      <c r="C270" s="137" t="s">
        <v>939</v>
      </c>
      <c r="D270" s="137" t="s">
        <v>187</v>
      </c>
      <c r="E270" s="138" t="s">
        <v>4441</v>
      </c>
      <c r="F270" s="139" t="s">
        <v>4442</v>
      </c>
      <c r="G270" s="140" t="s">
        <v>1285</v>
      </c>
      <c r="H270" s="141">
        <v>19</v>
      </c>
      <c r="I270" s="142"/>
      <c r="J270" s="143">
        <f>ROUND(I270*H270,2)</f>
        <v>0</v>
      </c>
      <c r="K270" s="139" t="s">
        <v>1</v>
      </c>
      <c r="L270" s="32"/>
      <c r="M270" s="144" t="s">
        <v>1</v>
      </c>
      <c r="N270" s="145" t="s">
        <v>42</v>
      </c>
      <c r="P270" s="146">
        <f>O270*H270</f>
        <v>0</v>
      </c>
      <c r="Q270" s="146">
        <v>9.1999999999999998E-3</v>
      </c>
      <c r="R270" s="146">
        <f>Q270*H270</f>
        <v>0.17480000000000001</v>
      </c>
      <c r="S270" s="146">
        <v>0</v>
      </c>
      <c r="T270" s="147">
        <f>S270*H270</f>
        <v>0</v>
      </c>
      <c r="AR270" s="148" t="s">
        <v>289</v>
      </c>
      <c r="AT270" s="148" t="s">
        <v>187</v>
      </c>
      <c r="AU270" s="148" t="s">
        <v>92</v>
      </c>
      <c r="AY270" s="17" t="s">
        <v>185</v>
      </c>
      <c r="BE270" s="149">
        <f>IF(N270="základní",J270,0)</f>
        <v>0</v>
      </c>
      <c r="BF270" s="149">
        <f>IF(N270="snížená",J270,0)</f>
        <v>0</v>
      </c>
      <c r="BG270" s="149">
        <f>IF(N270="zákl. přenesená",J270,0)</f>
        <v>0</v>
      </c>
      <c r="BH270" s="149">
        <f>IF(N270="sníž. přenesená",J270,0)</f>
        <v>0</v>
      </c>
      <c r="BI270" s="149">
        <f>IF(N270="nulová",J270,0)</f>
        <v>0</v>
      </c>
      <c r="BJ270" s="17" t="s">
        <v>92</v>
      </c>
      <c r="BK270" s="149">
        <f>ROUND(I270*H270,2)</f>
        <v>0</v>
      </c>
      <c r="BL270" s="17" t="s">
        <v>289</v>
      </c>
      <c r="BM270" s="148" t="s">
        <v>4443</v>
      </c>
    </row>
    <row r="271" spans="2:65" s="1" customFormat="1" ht="33" customHeight="1">
      <c r="B271" s="136"/>
      <c r="C271" s="137" t="s">
        <v>943</v>
      </c>
      <c r="D271" s="137" t="s">
        <v>187</v>
      </c>
      <c r="E271" s="138" t="s">
        <v>4444</v>
      </c>
      <c r="F271" s="139" t="s">
        <v>4445</v>
      </c>
      <c r="G271" s="140" t="s">
        <v>1715</v>
      </c>
      <c r="H271" s="188"/>
      <c r="I271" s="142"/>
      <c r="J271" s="143">
        <f>ROUND(I271*H271,2)</f>
        <v>0</v>
      </c>
      <c r="K271" s="139" t="s">
        <v>1</v>
      </c>
      <c r="L271" s="32"/>
      <c r="M271" s="144" t="s">
        <v>1</v>
      </c>
      <c r="N271" s="145" t="s">
        <v>42</v>
      </c>
      <c r="P271" s="146">
        <f>O271*H271</f>
        <v>0</v>
      </c>
      <c r="Q271" s="146">
        <v>0</v>
      </c>
      <c r="R271" s="146">
        <f>Q271*H271</f>
        <v>0</v>
      </c>
      <c r="S271" s="146">
        <v>0</v>
      </c>
      <c r="T271" s="147">
        <f>S271*H271</f>
        <v>0</v>
      </c>
      <c r="AR271" s="148" t="s">
        <v>289</v>
      </c>
      <c r="AT271" s="148" t="s">
        <v>187</v>
      </c>
      <c r="AU271" s="148" t="s">
        <v>92</v>
      </c>
      <c r="AY271" s="17" t="s">
        <v>185</v>
      </c>
      <c r="BE271" s="149">
        <f>IF(N271="základní",J271,0)</f>
        <v>0</v>
      </c>
      <c r="BF271" s="149">
        <f>IF(N271="snížená",J271,0)</f>
        <v>0</v>
      </c>
      <c r="BG271" s="149">
        <f>IF(N271="zákl. přenesená",J271,0)</f>
        <v>0</v>
      </c>
      <c r="BH271" s="149">
        <f>IF(N271="sníž. přenesená",J271,0)</f>
        <v>0</v>
      </c>
      <c r="BI271" s="149">
        <f>IF(N271="nulová",J271,0)</f>
        <v>0</v>
      </c>
      <c r="BJ271" s="17" t="s">
        <v>92</v>
      </c>
      <c r="BK271" s="149">
        <f>ROUND(I271*H271,2)</f>
        <v>0</v>
      </c>
      <c r="BL271" s="17" t="s">
        <v>289</v>
      </c>
      <c r="BM271" s="148" t="s">
        <v>4446</v>
      </c>
    </row>
    <row r="272" spans="2:65" s="11" customFormat="1" ht="22.9" customHeight="1">
      <c r="B272" s="124"/>
      <c r="D272" s="125" t="s">
        <v>75</v>
      </c>
      <c r="E272" s="134" t="s">
        <v>4447</v>
      </c>
      <c r="F272" s="134" t="s">
        <v>4448</v>
      </c>
      <c r="I272" s="127"/>
      <c r="J272" s="135">
        <f>BK272</f>
        <v>0</v>
      </c>
      <c r="L272" s="124"/>
      <c r="M272" s="129"/>
      <c r="P272" s="130">
        <f>P273</f>
        <v>0</v>
      </c>
      <c r="R272" s="130">
        <f>R273</f>
        <v>3.2799999999999999E-3</v>
      </c>
      <c r="T272" s="131">
        <f>T273</f>
        <v>0</v>
      </c>
      <c r="AR272" s="125" t="s">
        <v>92</v>
      </c>
      <c r="AT272" s="132" t="s">
        <v>75</v>
      </c>
      <c r="AU272" s="132" t="s">
        <v>84</v>
      </c>
      <c r="AY272" s="125" t="s">
        <v>185</v>
      </c>
      <c r="BK272" s="133">
        <f>BK273</f>
        <v>0</v>
      </c>
    </row>
    <row r="273" spans="2:65" s="1" customFormat="1" ht="33" customHeight="1">
      <c r="B273" s="136"/>
      <c r="C273" s="137" t="s">
        <v>949</v>
      </c>
      <c r="D273" s="137" t="s">
        <v>187</v>
      </c>
      <c r="E273" s="138" t="s">
        <v>4449</v>
      </c>
      <c r="F273" s="139" t="s">
        <v>4450</v>
      </c>
      <c r="G273" s="140" t="s">
        <v>1285</v>
      </c>
      <c r="H273" s="141">
        <v>1</v>
      </c>
      <c r="I273" s="142"/>
      <c r="J273" s="143">
        <f>ROUND(I273*H273,2)</f>
        <v>0</v>
      </c>
      <c r="K273" s="139" t="s">
        <v>1</v>
      </c>
      <c r="L273" s="32"/>
      <c r="M273" s="144" t="s">
        <v>1</v>
      </c>
      <c r="N273" s="145" t="s">
        <v>42</v>
      </c>
      <c r="P273" s="146">
        <f>O273*H273</f>
        <v>0</v>
      </c>
      <c r="Q273" s="146">
        <v>3.2799999999999999E-3</v>
      </c>
      <c r="R273" s="146">
        <f>Q273*H273</f>
        <v>3.2799999999999999E-3</v>
      </c>
      <c r="S273" s="146">
        <v>0</v>
      </c>
      <c r="T273" s="147">
        <f>S273*H273</f>
        <v>0</v>
      </c>
      <c r="AR273" s="148" t="s">
        <v>289</v>
      </c>
      <c r="AT273" s="148" t="s">
        <v>187</v>
      </c>
      <c r="AU273" s="148" t="s">
        <v>92</v>
      </c>
      <c r="AY273" s="17" t="s">
        <v>185</v>
      </c>
      <c r="BE273" s="149">
        <f>IF(N273="základní",J273,0)</f>
        <v>0</v>
      </c>
      <c r="BF273" s="149">
        <f>IF(N273="snížená",J273,0)</f>
        <v>0</v>
      </c>
      <c r="BG273" s="149">
        <f>IF(N273="zákl. přenesená",J273,0)</f>
        <v>0</v>
      </c>
      <c r="BH273" s="149">
        <f>IF(N273="sníž. přenesená",J273,0)</f>
        <v>0</v>
      </c>
      <c r="BI273" s="149">
        <f>IF(N273="nulová",J273,0)</f>
        <v>0</v>
      </c>
      <c r="BJ273" s="17" t="s">
        <v>92</v>
      </c>
      <c r="BK273" s="149">
        <f>ROUND(I273*H273,2)</f>
        <v>0</v>
      </c>
      <c r="BL273" s="17" t="s">
        <v>289</v>
      </c>
      <c r="BM273" s="148" t="s">
        <v>4451</v>
      </c>
    </row>
    <row r="274" spans="2:65" s="11" customFormat="1" ht="22.9" customHeight="1">
      <c r="B274" s="124"/>
      <c r="D274" s="125" t="s">
        <v>75</v>
      </c>
      <c r="E274" s="134" t="s">
        <v>4452</v>
      </c>
      <c r="F274" s="134" t="s">
        <v>4453</v>
      </c>
      <c r="I274" s="127"/>
      <c r="J274" s="135">
        <f>BK274</f>
        <v>0</v>
      </c>
      <c r="L274" s="124"/>
      <c r="M274" s="129"/>
      <c r="P274" s="130">
        <f>SUM(P275:P276)</f>
        <v>0</v>
      </c>
      <c r="R274" s="130">
        <f>SUM(R275:R276)</f>
        <v>3.5000000000000001E-3</v>
      </c>
      <c r="T274" s="131">
        <f>SUM(T275:T276)</f>
        <v>0</v>
      </c>
      <c r="AR274" s="125" t="s">
        <v>92</v>
      </c>
      <c r="AT274" s="132" t="s">
        <v>75</v>
      </c>
      <c r="AU274" s="132" t="s">
        <v>84</v>
      </c>
      <c r="AY274" s="125" t="s">
        <v>185</v>
      </c>
      <c r="BK274" s="133">
        <f>SUM(BK275:BK276)</f>
        <v>0</v>
      </c>
    </row>
    <row r="275" spans="2:65" s="1" customFormat="1" ht="16.5" customHeight="1">
      <c r="B275" s="136"/>
      <c r="C275" s="137" t="s">
        <v>954</v>
      </c>
      <c r="D275" s="137" t="s">
        <v>187</v>
      </c>
      <c r="E275" s="138" t="s">
        <v>4454</v>
      </c>
      <c r="F275" s="139" t="s">
        <v>4455</v>
      </c>
      <c r="G275" s="140" t="s">
        <v>365</v>
      </c>
      <c r="H275" s="141">
        <v>14</v>
      </c>
      <c r="I275" s="142"/>
      <c r="J275" s="143">
        <f>ROUND(I275*H275,2)</f>
        <v>0</v>
      </c>
      <c r="K275" s="139" t="s">
        <v>1</v>
      </c>
      <c r="L275" s="32"/>
      <c r="M275" s="144" t="s">
        <v>1</v>
      </c>
      <c r="N275" s="145" t="s">
        <v>42</v>
      </c>
      <c r="P275" s="146">
        <f>O275*H275</f>
        <v>0</v>
      </c>
      <c r="Q275" s="146">
        <v>0</v>
      </c>
      <c r="R275" s="146">
        <f>Q275*H275</f>
        <v>0</v>
      </c>
      <c r="S275" s="146">
        <v>0</v>
      </c>
      <c r="T275" s="147">
        <f>S275*H275</f>
        <v>0</v>
      </c>
      <c r="AR275" s="148" t="s">
        <v>289</v>
      </c>
      <c r="AT275" s="148" t="s">
        <v>187</v>
      </c>
      <c r="AU275" s="148" t="s">
        <v>92</v>
      </c>
      <c r="AY275" s="17" t="s">
        <v>185</v>
      </c>
      <c r="BE275" s="149">
        <f>IF(N275="základní",J275,0)</f>
        <v>0</v>
      </c>
      <c r="BF275" s="149">
        <f>IF(N275="snížená",J275,0)</f>
        <v>0</v>
      </c>
      <c r="BG275" s="149">
        <f>IF(N275="zákl. přenesená",J275,0)</f>
        <v>0</v>
      </c>
      <c r="BH275" s="149">
        <f>IF(N275="sníž. přenesená",J275,0)</f>
        <v>0</v>
      </c>
      <c r="BI275" s="149">
        <f>IF(N275="nulová",J275,0)</f>
        <v>0</v>
      </c>
      <c r="BJ275" s="17" t="s">
        <v>92</v>
      </c>
      <c r="BK275" s="149">
        <f>ROUND(I275*H275,2)</f>
        <v>0</v>
      </c>
      <c r="BL275" s="17" t="s">
        <v>289</v>
      </c>
      <c r="BM275" s="148" t="s">
        <v>4456</v>
      </c>
    </row>
    <row r="276" spans="2:65" s="1" customFormat="1" ht="24.2" customHeight="1">
      <c r="B276" s="136"/>
      <c r="C276" s="158" t="s">
        <v>958</v>
      </c>
      <c r="D276" s="158" t="s">
        <v>231</v>
      </c>
      <c r="E276" s="159" t="s">
        <v>4457</v>
      </c>
      <c r="F276" s="160" t="s">
        <v>4458</v>
      </c>
      <c r="G276" s="161" t="s">
        <v>365</v>
      </c>
      <c r="H276" s="162">
        <v>14</v>
      </c>
      <c r="I276" s="163"/>
      <c r="J276" s="164">
        <f>ROUND(I276*H276,2)</f>
        <v>0</v>
      </c>
      <c r="K276" s="160" t="s">
        <v>1</v>
      </c>
      <c r="L276" s="165"/>
      <c r="M276" s="166" t="s">
        <v>1</v>
      </c>
      <c r="N276" s="167" t="s">
        <v>42</v>
      </c>
      <c r="P276" s="146">
        <f>O276*H276</f>
        <v>0</v>
      </c>
      <c r="Q276" s="146">
        <v>2.5000000000000001E-4</v>
      </c>
      <c r="R276" s="146">
        <f>Q276*H276</f>
        <v>3.5000000000000001E-3</v>
      </c>
      <c r="S276" s="146">
        <v>0</v>
      </c>
      <c r="T276" s="147">
        <f>S276*H276</f>
        <v>0</v>
      </c>
      <c r="AR276" s="148" t="s">
        <v>394</v>
      </c>
      <c r="AT276" s="148" t="s">
        <v>231</v>
      </c>
      <c r="AU276" s="148" t="s">
        <v>92</v>
      </c>
      <c r="AY276" s="17" t="s">
        <v>185</v>
      </c>
      <c r="BE276" s="149">
        <f>IF(N276="základní",J276,0)</f>
        <v>0</v>
      </c>
      <c r="BF276" s="149">
        <f>IF(N276="snížená",J276,0)</f>
        <v>0</v>
      </c>
      <c r="BG276" s="149">
        <f>IF(N276="zákl. přenesená",J276,0)</f>
        <v>0</v>
      </c>
      <c r="BH276" s="149">
        <f>IF(N276="sníž. přenesená",J276,0)</f>
        <v>0</v>
      </c>
      <c r="BI276" s="149">
        <f>IF(N276="nulová",J276,0)</f>
        <v>0</v>
      </c>
      <c r="BJ276" s="17" t="s">
        <v>92</v>
      </c>
      <c r="BK276" s="149">
        <f>ROUND(I276*H276,2)</f>
        <v>0</v>
      </c>
      <c r="BL276" s="17" t="s">
        <v>289</v>
      </c>
      <c r="BM276" s="148" t="s">
        <v>4459</v>
      </c>
    </row>
    <row r="277" spans="2:65" s="11" customFormat="1" ht="25.9" customHeight="1">
      <c r="B277" s="124"/>
      <c r="D277" s="125" t="s">
        <v>75</v>
      </c>
      <c r="E277" s="126" t="s">
        <v>3655</v>
      </c>
      <c r="F277" s="126" t="s">
        <v>3656</v>
      </c>
      <c r="I277" s="127"/>
      <c r="J277" s="128">
        <f>BK277</f>
        <v>0</v>
      </c>
      <c r="L277" s="124"/>
      <c r="M277" s="129"/>
      <c r="P277" s="130">
        <f>SUM(P278:P286)</f>
        <v>0</v>
      </c>
      <c r="R277" s="130">
        <f>SUM(R278:R286)</f>
        <v>0</v>
      </c>
      <c r="T277" s="131">
        <f>SUM(T278:T286)</f>
        <v>0</v>
      </c>
      <c r="AR277" s="125" t="s">
        <v>191</v>
      </c>
      <c r="AT277" s="132" t="s">
        <v>75</v>
      </c>
      <c r="AU277" s="132" t="s">
        <v>76</v>
      </c>
      <c r="AY277" s="125" t="s">
        <v>185</v>
      </c>
      <c r="BK277" s="133">
        <f>SUM(BK278:BK286)</f>
        <v>0</v>
      </c>
    </row>
    <row r="278" spans="2:65" s="1" customFormat="1" ht="16.5" customHeight="1">
      <c r="B278" s="136"/>
      <c r="C278" s="137" t="s">
        <v>962</v>
      </c>
      <c r="D278" s="137" t="s">
        <v>187</v>
      </c>
      <c r="E278" s="138" t="s">
        <v>4460</v>
      </c>
      <c r="F278" s="139" t="s">
        <v>4461</v>
      </c>
      <c r="G278" s="140" t="s">
        <v>3660</v>
      </c>
      <c r="H278" s="141">
        <v>100</v>
      </c>
      <c r="I278" s="142"/>
      <c r="J278" s="143">
        <f>ROUND(I278*H278,2)</f>
        <v>0</v>
      </c>
      <c r="K278" s="139" t="s">
        <v>1</v>
      </c>
      <c r="L278" s="32"/>
      <c r="M278" s="144" t="s">
        <v>1</v>
      </c>
      <c r="N278" s="145" t="s">
        <v>42</v>
      </c>
      <c r="P278" s="146">
        <f>O278*H278</f>
        <v>0</v>
      </c>
      <c r="Q278" s="146">
        <v>0</v>
      </c>
      <c r="R278" s="146">
        <f>Q278*H278</f>
        <v>0</v>
      </c>
      <c r="S278" s="146">
        <v>0</v>
      </c>
      <c r="T278" s="147">
        <f>S278*H278</f>
        <v>0</v>
      </c>
      <c r="AR278" s="148" t="s">
        <v>3045</v>
      </c>
      <c r="AT278" s="148" t="s">
        <v>187</v>
      </c>
      <c r="AU278" s="148" t="s">
        <v>84</v>
      </c>
      <c r="AY278" s="17" t="s">
        <v>185</v>
      </c>
      <c r="BE278" s="149">
        <f>IF(N278="základní",J278,0)</f>
        <v>0</v>
      </c>
      <c r="BF278" s="149">
        <f>IF(N278="snížená",J278,0)</f>
        <v>0</v>
      </c>
      <c r="BG278" s="149">
        <f>IF(N278="zákl. přenesená",J278,0)</f>
        <v>0</v>
      </c>
      <c r="BH278" s="149">
        <f>IF(N278="sníž. přenesená",J278,0)</f>
        <v>0</v>
      </c>
      <c r="BI278" s="149">
        <f>IF(N278="nulová",J278,0)</f>
        <v>0</v>
      </c>
      <c r="BJ278" s="17" t="s">
        <v>92</v>
      </c>
      <c r="BK278" s="149">
        <f>ROUND(I278*H278,2)</f>
        <v>0</v>
      </c>
      <c r="BL278" s="17" t="s">
        <v>3045</v>
      </c>
      <c r="BM278" s="148" t="s">
        <v>4462</v>
      </c>
    </row>
    <row r="279" spans="2:65" s="13" customFormat="1">
      <c r="B279" s="168"/>
      <c r="D279" s="151" t="s">
        <v>193</v>
      </c>
      <c r="E279" s="169" t="s">
        <v>1</v>
      </c>
      <c r="F279" s="170" t="s">
        <v>4463</v>
      </c>
      <c r="H279" s="169" t="s">
        <v>1</v>
      </c>
      <c r="I279" s="171"/>
      <c r="L279" s="168"/>
      <c r="M279" s="172"/>
      <c r="T279" s="173"/>
      <c r="AT279" s="169" t="s">
        <v>193</v>
      </c>
      <c r="AU279" s="169" t="s">
        <v>84</v>
      </c>
      <c r="AV279" s="13" t="s">
        <v>84</v>
      </c>
      <c r="AW279" s="13" t="s">
        <v>32</v>
      </c>
      <c r="AX279" s="13" t="s">
        <v>76</v>
      </c>
      <c r="AY279" s="169" t="s">
        <v>185</v>
      </c>
    </row>
    <row r="280" spans="2:65" s="12" customFormat="1">
      <c r="B280" s="150"/>
      <c r="D280" s="151" t="s">
        <v>193</v>
      </c>
      <c r="E280" s="152" t="s">
        <v>1</v>
      </c>
      <c r="F280" s="153" t="s">
        <v>831</v>
      </c>
      <c r="H280" s="154">
        <v>100</v>
      </c>
      <c r="I280" s="155"/>
      <c r="L280" s="150"/>
      <c r="M280" s="156"/>
      <c r="T280" s="157"/>
      <c r="AT280" s="152" t="s">
        <v>193</v>
      </c>
      <c r="AU280" s="152" t="s">
        <v>84</v>
      </c>
      <c r="AV280" s="12" t="s">
        <v>92</v>
      </c>
      <c r="AW280" s="12" t="s">
        <v>32</v>
      </c>
      <c r="AX280" s="12" t="s">
        <v>76</v>
      </c>
      <c r="AY280" s="152" t="s">
        <v>185</v>
      </c>
    </row>
    <row r="281" spans="2:65" s="14" customFormat="1">
      <c r="B281" s="174"/>
      <c r="D281" s="151" t="s">
        <v>193</v>
      </c>
      <c r="E281" s="175" t="s">
        <v>1</v>
      </c>
      <c r="F281" s="176" t="s">
        <v>265</v>
      </c>
      <c r="H281" s="177">
        <v>100</v>
      </c>
      <c r="I281" s="178"/>
      <c r="L281" s="174"/>
      <c r="M281" s="179"/>
      <c r="T281" s="180"/>
      <c r="AT281" s="175" t="s">
        <v>193</v>
      </c>
      <c r="AU281" s="175" t="s">
        <v>84</v>
      </c>
      <c r="AV281" s="14" t="s">
        <v>191</v>
      </c>
      <c r="AW281" s="14" t="s">
        <v>32</v>
      </c>
      <c r="AX281" s="14" t="s">
        <v>84</v>
      </c>
      <c r="AY281" s="175" t="s">
        <v>185</v>
      </c>
    </row>
    <row r="282" spans="2:65" s="1" customFormat="1" ht="16.5" customHeight="1">
      <c r="B282" s="136"/>
      <c r="C282" s="158" t="s">
        <v>966</v>
      </c>
      <c r="D282" s="158" t="s">
        <v>231</v>
      </c>
      <c r="E282" s="159" t="s">
        <v>81</v>
      </c>
      <c r="F282" s="160" t="s">
        <v>4464</v>
      </c>
      <c r="G282" s="161" t="s">
        <v>4465</v>
      </c>
      <c r="H282" s="162">
        <v>1</v>
      </c>
      <c r="I282" s="163"/>
      <c r="J282" s="164">
        <f>ROUND(I282*H282,2)</f>
        <v>0</v>
      </c>
      <c r="K282" s="160" t="s">
        <v>1</v>
      </c>
      <c r="L282" s="165"/>
      <c r="M282" s="166" t="s">
        <v>1</v>
      </c>
      <c r="N282" s="167" t="s">
        <v>42</v>
      </c>
      <c r="P282" s="146">
        <f>O282*H282</f>
        <v>0</v>
      </c>
      <c r="Q282" s="146">
        <v>0</v>
      </c>
      <c r="R282" s="146">
        <f>Q282*H282</f>
        <v>0</v>
      </c>
      <c r="S282" s="146">
        <v>0</v>
      </c>
      <c r="T282" s="147">
        <f>S282*H282</f>
        <v>0</v>
      </c>
      <c r="AR282" s="148" t="s">
        <v>3045</v>
      </c>
      <c r="AT282" s="148" t="s">
        <v>231</v>
      </c>
      <c r="AU282" s="148" t="s">
        <v>84</v>
      </c>
      <c r="AY282" s="17" t="s">
        <v>185</v>
      </c>
      <c r="BE282" s="149">
        <f>IF(N282="základní",J282,0)</f>
        <v>0</v>
      </c>
      <c r="BF282" s="149">
        <f>IF(N282="snížená",J282,0)</f>
        <v>0</v>
      </c>
      <c r="BG282" s="149">
        <f>IF(N282="zákl. přenesená",J282,0)</f>
        <v>0</v>
      </c>
      <c r="BH282" s="149">
        <f>IF(N282="sníž. přenesená",J282,0)</f>
        <v>0</v>
      </c>
      <c r="BI282" s="149">
        <f>IF(N282="nulová",J282,0)</f>
        <v>0</v>
      </c>
      <c r="BJ282" s="17" t="s">
        <v>92</v>
      </c>
      <c r="BK282" s="149">
        <f>ROUND(I282*H282,2)</f>
        <v>0</v>
      </c>
      <c r="BL282" s="17" t="s">
        <v>3045</v>
      </c>
      <c r="BM282" s="148" t="s">
        <v>4466</v>
      </c>
    </row>
    <row r="283" spans="2:65" s="1" customFormat="1" ht="16.5" customHeight="1">
      <c r="B283" s="136"/>
      <c r="C283" s="137" t="s">
        <v>970</v>
      </c>
      <c r="D283" s="137" t="s">
        <v>187</v>
      </c>
      <c r="E283" s="138" t="s">
        <v>4467</v>
      </c>
      <c r="F283" s="139" t="s">
        <v>4468</v>
      </c>
      <c r="G283" s="140" t="s">
        <v>3660</v>
      </c>
      <c r="H283" s="141">
        <v>80</v>
      </c>
      <c r="I283" s="142"/>
      <c r="J283" s="143">
        <f>ROUND(I283*H283,2)</f>
        <v>0</v>
      </c>
      <c r="K283" s="139" t="s">
        <v>1</v>
      </c>
      <c r="L283" s="32"/>
      <c r="M283" s="144" t="s">
        <v>1</v>
      </c>
      <c r="N283" s="145" t="s">
        <v>42</v>
      </c>
      <c r="P283" s="146">
        <f>O283*H283</f>
        <v>0</v>
      </c>
      <c r="Q283" s="146">
        <v>0</v>
      </c>
      <c r="R283" s="146">
        <f>Q283*H283</f>
        <v>0</v>
      </c>
      <c r="S283" s="146">
        <v>0</v>
      </c>
      <c r="T283" s="147">
        <f>S283*H283</f>
        <v>0</v>
      </c>
      <c r="AR283" s="148" t="s">
        <v>3045</v>
      </c>
      <c r="AT283" s="148" t="s">
        <v>187</v>
      </c>
      <c r="AU283" s="148" t="s">
        <v>84</v>
      </c>
      <c r="AY283" s="17" t="s">
        <v>185</v>
      </c>
      <c r="BE283" s="149">
        <f>IF(N283="základní",J283,0)</f>
        <v>0</v>
      </c>
      <c r="BF283" s="149">
        <f>IF(N283="snížená",J283,0)</f>
        <v>0</v>
      </c>
      <c r="BG283" s="149">
        <f>IF(N283="zákl. přenesená",J283,0)</f>
        <v>0</v>
      </c>
      <c r="BH283" s="149">
        <f>IF(N283="sníž. přenesená",J283,0)</f>
        <v>0</v>
      </c>
      <c r="BI283" s="149">
        <f>IF(N283="nulová",J283,0)</f>
        <v>0</v>
      </c>
      <c r="BJ283" s="17" t="s">
        <v>92</v>
      </c>
      <c r="BK283" s="149">
        <f>ROUND(I283*H283,2)</f>
        <v>0</v>
      </c>
      <c r="BL283" s="17" t="s">
        <v>3045</v>
      </c>
      <c r="BM283" s="148" t="s">
        <v>4469</v>
      </c>
    </row>
    <row r="284" spans="2:65" s="13" customFormat="1">
      <c r="B284" s="168"/>
      <c r="D284" s="151" t="s">
        <v>193</v>
      </c>
      <c r="E284" s="169" t="s">
        <v>1</v>
      </c>
      <c r="F284" s="170" t="s">
        <v>4470</v>
      </c>
      <c r="H284" s="169" t="s">
        <v>1</v>
      </c>
      <c r="I284" s="171"/>
      <c r="L284" s="168"/>
      <c r="M284" s="172"/>
      <c r="T284" s="173"/>
      <c r="AT284" s="169" t="s">
        <v>193</v>
      </c>
      <c r="AU284" s="169" t="s">
        <v>84</v>
      </c>
      <c r="AV284" s="13" t="s">
        <v>84</v>
      </c>
      <c r="AW284" s="13" t="s">
        <v>32</v>
      </c>
      <c r="AX284" s="13" t="s">
        <v>76</v>
      </c>
      <c r="AY284" s="169" t="s">
        <v>185</v>
      </c>
    </row>
    <row r="285" spans="2:65" s="12" customFormat="1">
      <c r="B285" s="150"/>
      <c r="D285" s="151" t="s">
        <v>193</v>
      </c>
      <c r="E285" s="152" t="s">
        <v>1</v>
      </c>
      <c r="F285" s="153" t="s">
        <v>683</v>
      </c>
      <c r="H285" s="154">
        <v>80</v>
      </c>
      <c r="I285" s="155"/>
      <c r="L285" s="150"/>
      <c r="M285" s="156"/>
      <c r="T285" s="157"/>
      <c r="AT285" s="152" t="s">
        <v>193</v>
      </c>
      <c r="AU285" s="152" t="s">
        <v>84</v>
      </c>
      <c r="AV285" s="12" t="s">
        <v>92</v>
      </c>
      <c r="AW285" s="12" t="s">
        <v>32</v>
      </c>
      <c r="AX285" s="12" t="s">
        <v>76</v>
      </c>
      <c r="AY285" s="152" t="s">
        <v>185</v>
      </c>
    </row>
    <row r="286" spans="2:65" s="14" customFormat="1">
      <c r="B286" s="174"/>
      <c r="D286" s="151" t="s">
        <v>193</v>
      </c>
      <c r="E286" s="175" t="s">
        <v>1</v>
      </c>
      <c r="F286" s="176" t="s">
        <v>265</v>
      </c>
      <c r="H286" s="177">
        <v>80</v>
      </c>
      <c r="I286" s="178"/>
      <c r="L286" s="174"/>
      <c r="M286" s="179"/>
      <c r="T286" s="180"/>
      <c r="AT286" s="175" t="s">
        <v>193</v>
      </c>
      <c r="AU286" s="175" t="s">
        <v>84</v>
      </c>
      <c r="AV286" s="14" t="s">
        <v>191</v>
      </c>
      <c r="AW286" s="14" t="s">
        <v>32</v>
      </c>
      <c r="AX286" s="14" t="s">
        <v>84</v>
      </c>
      <c r="AY286" s="175" t="s">
        <v>185</v>
      </c>
    </row>
    <row r="287" spans="2:65" s="11" customFormat="1" ht="25.9" customHeight="1">
      <c r="B287" s="124"/>
      <c r="D287" s="125" t="s">
        <v>75</v>
      </c>
      <c r="E287" s="126" t="s">
        <v>4471</v>
      </c>
      <c r="F287" s="126" t="s">
        <v>4471</v>
      </c>
      <c r="I287" s="127"/>
      <c r="J287" s="128">
        <f>BK287</f>
        <v>0</v>
      </c>
      <c r="L287" s="124"/>
      <c r="M287" s="129"/>
      <c r="P287" s="130">
        <f>SUM(P288:P289)</f>
        <v>0</v>
      </c>
      <c r="R287" s="130">
        <f>SUM(R288:R289)</f>
        <v>0</v>
      </c>
      <c r="T287" s="131">
        <f>SUM(T288:T289)</f>
        <v>0</v>
      </c>
      <c r="AR287" s="125" t="s">
        <v>191</v>
      </c>
      <c r="AT287" s="132" t="s">
        <v>75</v>
      </c>
      <c r="AU287" s="132" t="s">
        <v>76</v>
      </c>
      <c r="AY287" s="125" t="s">
        <v>185</v>
      </c>
      <c r="BK287" s="133">
        <f>SUM(BK288:BK289)</f>
        <v>0</v>
      </c>
    </row>
    <row r="288" spans="2:65" s="1" customFormat="1" ht="16.5" customHeight="1">
      <c r="B288" s="136"/>
      <c r="C288" s="137" t="s">
        <v>975</v>
      </c>
      <c r="D288" s="137" t="s">
        <v>187</v>
      </c>
      <c r="E288" s="138" t="s">
        <v>4472</v>
      </c>
      <c r="F288" s="139" t="s">
        <v>4473</v>
      </c>
      <c r="G288" s="140" t="s">
        <v>4474</v>
      </c>
      <c r="H288" s="141">
        <v>1</v>
      </c>
      <c r="I288" s="142"/>
      <c r="J288" s="143">
        <f>ROUND(I288*H288,2)</f>
        <v>0</v>
      </c>
      <c r="K288" s="139" t="s">
        <v>1</v>
      </c>
      <c r="L288" s="32"/>
      <c r="M288" s="144" t="s">
        <v>1</v>
      </c>
      <c r="N288" s="145" t="s">
        <v>42</v>
      </c>
      <c r="P288" s="146">
        <f>O288*H288</f>
        <v>0</v>
      </c>
      <c r="Q288" s="146">
        <v>0</v>
      </c>
      <c r="R288" s="146">
        <f>Q288*H288</f>
        <v>0</v>
      </c>
      <c r="S288" s="146">
        <v>0</v>
      </c>
      <c r="T288" s="147">
        <f>S288*H288</f>
        <v>0</v>
      </c>
      <c r="AR288" s="148" t="s">
        <v>3045</v>
      </c>
      <c r="AT288" s="148" t="s">
        <v>187</v>
      </c>
      <c r="AU288" s="148" t="s">
        <v>84</v>
      </c>
      <c r="AY288" s="17" t="s">
        <v>185</v>
      </c>
      <c r="BE288" s="149">
        <f>IF(N288="základní",J288,0)</f>
        <v>0</v>
      </c>
      <c r="BF288" s="149">
        <f>IF(N288="snížená",J288,0)</f>
        <v>0</v>
      </c>
      <c r="BG288" s="149">
        <f>IF(N288="zákl. přenesená",J288,0)</f>
        <v>0</v>
      </c>
      <c r="BH288" s="149">
        <f>IF(N288="sníž. přenesená",J288,0)</f>
        <v>0</v>
      </c>
      <c r="BI288" s="149">
        <f>IF(N288="nulová",J288,0)</f>
        <v>0</v>
      </c>
      <c r="BJ288" s="17" t="s">
        <v>92</v>
      </c>
      <c r="BK288" s="149">
        <f>ROUND(I288*H288,2)</f>
        <v>0</v>
      </c>
      <c r="BL288" s="17" t="s">
        <v>3045</v>
      </c>
      <c r="BM288" s="148" t="s">
        <v>4475</v>
      </c>
    </row>
    <row r="289" spans="2:65" s="1" customFormat="1" ht="16.5" customHeight="1">
      <c r="B289" s="136"/>
      <c r="C289" s="137" t="s">
        <v>980</v>
      </c>
      <c r="D289" s="137" t="s">
        <v>187</v>
      </c>
      <c r="E289" s="138" t="s">
        <v>4476</v>
      </c>
      <c r="F289" s="139" t="s">
        <v>4477</v>
      </c>
      <c r="G289" s="140" t="s">
        <v>4474</v>
      </c>
      <c r="H289" s="141">
        <v>2</v>
      </c>
      <c r="I289" s="142"/>
      <c r="J289" s="143">
        <f>ROUND(I289*H289,2)</f>
        <v>0</v>
      </c>
      <c r="K289" s="139" t="s">
        <v>1</v>
      </c>
      <c r="L289" s="32"/>
      <c r="M289" s="189" t="s">
        <v>1</v>
      </c>
      <c r="N289" s="190" t="s">
        <v>42</v>
      </c>
      <c r="O289" s="191"/>
      <c r="P289" s="192">
        <f>O289*H289</f>
        <v>0</v>
      </c>
      <c r="Q289" s="192">
        <v>0</v>
      </c>
      <c r="R289" s="192">
        <f>Q289*H289</f>
        <v>0</v>
      </c>
      <c r="S289" s="192">
        <v>0</v>
      </c>
      <c r="T289" s="193">
        <f>S289*H289</f>
        <v>0</v>
      </c>
      <c r="AR289" s="148" t="s">
        <v>3045</v>
      </c>
      <c r="AT289" s="148" t="s">
        <v>187</v>
      </c>
      <c r="AU289" s="148" t="s">
        <v>84</v>
      </c>
      <c r="AY289" s="17" t="s">
        <v>185</v>
      </c>
      <c r="BE289" s="149">
        <f>IF(N289="základní",J289,0)</f>
        <v>0</v>
      </c>
      <c r="BF289" s="149">
        <f>IF(N289="snížená",J289,0)</f>
        <v>0</v>
      </c>
      <c r="BG289" s="149">
        <f>IF(N289="zákl. přenesená",J289,0)</f>
        <v>0</v>
      </c>
      <c r="BH289" s="149">
        <f>IF(N289="sníž. přenesená",J289,0)</f>
        <v>0</v>
      </c>
      <c r="BI289" s="149">
        <f>IF(N289="nulová",J289,0)</f>
        <v>0</v>
      </c>
      <c r="BJ289" s="17" t="s">
        <v>92</v>
      </c>
      <c r="BK289" s="149">
        <f>ROUND(I289*H289,2)</f>
        <v>0</v>
      </c>
      <c r="BL289" s="17" t="s">
        <v>3045</v>
      </c>
      <c r="BM289" s="148" t="s">
        <v>4478</v>
      </c>
    </row>
    <row r="290" spans="2:65" s="1" customFormat="1" ht="6.95" customHeight="1">
      <c r="B290" s="44"/>
      <c r="C290" s="45"/>
      <c r="D290" s="45"/>
      <c r="E290" s="45"/>
      <c r="F290" s="45"/>
      <c r="G290" s="45"/>
      <c r="H290" s="45"/>
      <c r="I290" s="45"/>
      <c r="J290" s="45"/>
      <c r="K290" s="45"/>
      <c r="L290" s="32"/>
    </row>
  </sheetData>
  <autoFilter ref="C130:K289" xr:uid="{00000000-0009-0000-0000-000004000000}"/>
  <mergeCells count="12">
    <mergeCell ref="E123:H123"/>
    <mergeCell ref="L2:V2"/>
    <mergeCell ref="E85:H85"/>
    <mergeCell ref="E87:H87"/>
    <mergeCell ref="E89:H89"/>
    <mergeCell ref="E119:H119"/>
    <mergeCell ref="E121:H121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93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103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" customHeight="1">
      <c r="B8" s="20"/>
      <c r="D8" s="27" t="s">
        <v>131</v>
      </c>
      <c r="L8" s="20"/>
    </row>
    <row r="9" spans="2:46" s="1" customFormat="1" ht="16.5" customHeight="1">
      <c r="B9" s="32"/>
      <c r="E9" s="245" t="s">
        <v>4079</v>
      </c>
      <c r="F9" s="244"/>
      <c r="G9" s="244"/>
      <c r="H9" s="244"/>
      <c r="L9" s="32"/>
    </row>
    <row r="10" spans="2:46" s="1" customFormat="1" ht="12" customHeight="1">
      <c r="B10" s="32"/>
      <c r="D10" s="27" t="s">
        <v>3663</v>
      </c>
      <c r="L10" s="32"/>
    </row>
    <row r="11" spans="2:46" s="1" customFormat="1" ht="16.5" customHeight="1">
      <c r="B11" s="32"/>
      <c r="E11" s="241" t="s">
        <v>4479</v>
      </c>
      <c r="F11" s="244"/>
      <c r="G11" s="244"/>
      <c r="H11" s="244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18</v>
      </c>
      <c r="F13" s="25" t="s">
        <v>1</v>
      </c>
      <c r="I13" s="27" t="s">
        <v>19</v>
      </c>
      <c r="J13" s="25" t="s">
        <v>1</v>
      </c>
      <c r="L13" s="32"/>
    </row>
    <row r="14" spans="2:46" s="1" customFormat="1" ht="12" customHeight="1">
      <c r="B14" s="32"/>
      <c r="D14" s="27" t="s">
        <v>20</v>
      </c>
      <c r="F14" s="25" t="s">
        <v>4081</v>
      </c>
      <c r="I14" s="27" t="s">
        <v>22</v>
      </c>
      <c r="J14" s="52" t="str">
        <f>'Rekapitulace stavby'!AN8</f>
        <v>3. 11. 2025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24</v>
      </c>
      <c r="I16" s="27" t="s">
        <v>25</v>
      </c>
      <c r="J16" s="25" t="s">
        <v>1</v>
      </c>
      <c r="L16" s="32"/>
    </row>
    <row r="17" spans="2:12" s="1" customFormat="1" ht="18" customHeight="1">
      <c r="B17" s="32"/>
      <c r="E17" s="25" t="s">
        <v>26</v>
      </c>
      <c r="I17" s="27" t="s">
        <v>27</v>
      </c>
      <c r="J17" s="25" t="s">
        <v>1</v>
      </c>
      <c r="L17" s="32"/>
    </row>
    <row r="18" spans="2:12" s="1" customFormat="1" ht="6.95" customHeight="1">
      <c r="B18" s="32"/>
      <c r="L18" s="32"/>
    </row>
    <row r="19" spans="2:12" s="1" customFormat="1" ht="12" customHeight="1">
      <c r="B19" s="32"/>
      <c r="D19" s="27" t="s">
        <v>28</v>
      </c>
      <c r="I19" s="27" t="s">
        <v>25</v>
      </c>
      <c r="J19" s="28" t="str">
        <f>'Rekapitulace stavby'!AN13</f>
        <v>Vyplň údaj</v>
      </c>
      <c r="L19" s="32"/>
    </row>
    <row r="20" spans="2:12" s="1" customFormat="1" ht="18" customHeight="1">
      <c r="B20" s="32"/>
      <c r="E20" s="247" t="str">
        <f>'Rekapitulace stavby'!E14</f>
        <v>Vyplň údaj</v>
      </c>
      <c r="F20" s="233"/>
      <c r="G20" s="233"/>
      <c r="H20" s="233"/>
      <c r="I20" s="27" t="s">
        <v>27</v>
      </c>
      <c r="J20" s="28" t="str">
        <f>'Rekapitulace stavby'!AN14</f>
        <v>Vyplň údaj</v>
      </c>
      <c r="L20" s="32"/>
    </row>
    <row r="21" spans="2:12" s="1" customFormat="1" ht="6.95" customHeight="1">
      <c r="B21" s="32"/>
      <c r="L21" s="32"/>
    </row>
    <row r="22" spans="2:12" s="1" customFormat="1" ht="12" customHeight="1">
      <c r="B22" s="32"/>
      <c r="D22" s="27" t="s">
        <v>30</v>
      </c>
      <c r="I22" s="27" t="s">
        <v>25</v>
      </c>
      <c r="J22" s="25" t="s">
        <v>1</v>
      </c>
      <c r="L22" s="32"/>
    </row>
    <row r="23" spans="2:12" s="1" customFormat="1" ht="18" customHeight="1">
      <c r="B23" s="32"/>
      <c r="E23" s="25" t="s">
        <v>26</v>
      </c>
      <c r="I23" s="27" t="s">
        <v>27</v>
      </c>
      <c r="J23" s="25" t="s">
        <v>1</v>
      </c>
      <c r="L23" s="32"/>
    </row>
    <row r="24" spans="2:12" s="1" customFormat="1" ht="6.95" customHeight="1">
      <c r="B24" s="32"/>
      <c r="L24" s="32"/>
    </row>
    <row r="25" spans="2:12" s="1" customFormat="1" ht="12" customHeight="1">
      <c r="B25" s="32"/>
      <c r="D25" s="27" t="s">
        <v>33</v>
      </c>
      <c r="I25" s="27" t="s">
        <v>25</v>
      </c>
      <c r="J25" s="25" t="s">
        <v>1</v>
      </c>
      <c r="L25" s="32"/>
    </row>
    <row r="26" spans="2:12" s="1" customFormat="1" ht="18" customHeight="1">
      <c r="B26" s="32"/>
      <c r="E26" s="25" t="s">
        <v>4082</v>
      </c>
      <c r="I26" s="27" t="s">
        <v>27</v>
      </c>
      <c r="J26" s="25" t="s">
        <v>1</v>
      </c>
      <c r="L26" s="32"/>
    </row>
    <row r="27" spans="2:12" s="1" customFormat="1" ht="6.95" customHeight="1">
      <c r="B27" s="32"/>
      <c r="L27" s="32"/>
    </row>
    <row r="28" spans="2:12" s="1" customFormat="1" ht="12" customHeight="1">
      <c r="B28" s="32"/>
      <c r="D28" s="27" t="s">
        <v>35</v>
      </c>
      <c r="L28" s="32"/>
    </row>
    <row r="29" spans="2:12" s="7" customFormat="1" ht="16.5" customHeight="1">
      <c r="B29" s="93"/>
      <c r="E29" s="237" t="s">
        <v>1</v>
      </c>
      <c r="F29" s="237"/>
      <c r="G29" s="237"/>
      <c r="H29" s="237"/>
      <c r="L29" s="93"/>
    </row>
    <row r="30" spans="2:12" s="1" customFormat="1" ht="6.95" customHeight="1">
      <c r="B30" s="32"/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25.35" customHeight="1">
      <c r="B32" s="32"/>
      <c r="D32" s="94" t="s">
        <v>36</v>
      </c>
      <c r="J32" s="65">
        <f>ROUND(J126, 2)</f>
        <v>0</v>
      </c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14.45" customHeight="1">
      <c r="B34" s="32"/>
      <c r="F34" s="35" t="s">
        <v>38</v>
      </c>
      <c r="I34" s="35" t="s">
        <v>37</v>
      </c>
      <c r="J34" s="35" t="s">
        <v>39</v>
      </c>
      <c r="L34" s="32"/>
    </row>
    <row r="35" spans="2:12" s="1" customFormat="1" ht="14.45" customHeight="1">
      <c r="B35" s="32"/>
      <c r="D35" s="95" t="s">
        <v>40</v>
      </c>
      <c r="E35" s="27" t="s">
        <v>41</v>
      </c>
      <c r="F35" s="85">
        <f>ROUND((SUM(BE126:BE192)),  2)</f>
        <v>0</v>
      </c>
      <c r="I35" s="96">
        <v>0.21</v>
      </c>
      <c r="J35" s="85">
        <f>ROUND(((SUM(BE126:BE192))*I35),  2)</f>
        <v>0</v>
      </c>
      <c r="L35" s="32"/>
    </row>
    <row r="36" spans="2:12" s="1" customFormat="1" ht="14.45" customHeight="1">
      <c r="B36" s="32"/>
      <c r="E36" s="27" t="s">
        <v>42</v>
      </c>
      <c r="F36" s="85">
        <f>ROUND((SUM(BF126:BF192)),  2)</f>
        <v>0</v>
      </c>
      <c r="I36" s="96">
        <v>0.12</v>
      </c>
      <c r="J36" s="85">
        <f>ROUND(((SUM(BF126:BF192))*I36),  2)</f>
        <v>0</v>
      </c>
      <c r="L36" s="32"/>
    </row>
    <row r="37" spans="2:12" s="1" customFormat="1" ht="14.45" hidden="1" customHeight="1">
      <c r="B37" s="32"/>
      <c r="E37" s="27" t="s">
        <v>43</v>
      </c>
      <c r="F37" s="85">
        <f>ROUND((SUM(BG126:BG192)),  2)</f>
        <v>0</v>
      </c>
      <c r="I37" s="96">
        <v>0.21</v>
      </c>
      <c r="J37" s="85">
        <f>0</f>
        <v>0</v>
      </c>
      <c r="L37" s="32"/>
    </row>
    <row r="38" spans="2:12" s="1" customFormat="1" ht="14.45" hidden="1" customHeight="1">
      <c r="B38" s="32"/>
      <c r="E38" s="27" t="s">
        <v>44</v>
      </c>
      <c r="F38" s="85">
        <f>ROUND((SUM(BH126:BH192)),  2)</f>
        <v>0</v>
      </c>
      <c r="I38" s="96">
        <v>0.12</v>
      </c>
      <c r="J38" s="85">
        <f>0</f>
        <v>0</v>
      </c>
      <c r="L38" s="32"/>
    </row>
    <row r="39" spans="2:12" s="1" customFormat="1" ht="14.45" hidden="1" customHeight="1">
      <c r="B39" s="32"/>
      <c r="E39" s="27" t="s">
        <v>45</v>
      </c>
      <c r="F39" s="85">
        <f>ROUND((SUM(BI126:BI192)),  2)</f>
        <v>0</v>
      </c>
      <c r="I39" s="96">
        <v>0</v>
      </c>
      <c r="J39" s="85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7"/>
      <c r="D41" s="98" t="s">
        <v>46</v>
      </c>
      <c r="E41" s="56"/>
      <c r="F41" s="56"/>
      <c r="G41" s="99" t="s">
        <v>47</v>
      </c>
      <c r="H41" s="100" t="s">
        <v>48</v>
      </c>
      <c r="I41" s="56"/>
      <c r="J41" s="101">
        <f>SUM(J32:J39)</f>
        <v>0</v>
      </c>
      <c r="K41" s="102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s="1" customFormat="1" ht="16.5" customHeight="1">
      <c r="B87" s="32"/>
      <c r="E87" s="245" t="s">
        <v>4079</v>
      </c>
      <c r="F87" s="244"/>
      <c r="G87" s="244"/>
      <c r="H87" s="244"/>
      <c r="L87" s="32"/>
    </row>
    <row r="88" spans="2:12" s="1" customFormat="1" ht="12" customHeight="1">
      <c r="B88" s="32"/>
      <c r="C88" s="27" t="s">
        <v>3663</v>
      </c>
      <c r="L88" s="32"/>
    </row>
    <row r="89" spans="2:12" s="1" customFormat="1" ht="16.5" customHeight="1">
      <c r="B89" s="32"/>
      <c r="E89" s="241" t="str">
        <f>E11</f>
        <v>02 - Vytápění</v>
      </c>
      <c r="F89" s="244"/>
      <c r="G89" s="244"/>
      <c r="H89" s="244"/>
      <c r="L89" s="32"/>
    </row>
    <row r="90" spans="2:12" s="1" customFormat="1" ht="6.95" customHeight="1">
      <c r="B90" s="32"/>
      <c r="L90" s="32"/>
    </row>
    <row r="91" spans="2:12" s="1" customFormat="1" ht="12" customHeight="1">
      <c r="B91" s="32"/>
      <c r="C91" s="27" t="s">
        <v>20</v>
      </c>
      <c r="F91" s="25" t="str">
        <f>F14</f>
        <v>Líbeznice</v>
      </c>
      <c r="I91" s="27" t="s">
        <v>22</v>
      </c>
      <c r="J91" s="52" t="str">
        <f>IF(J14="","",J14)</f>
        <v>3. 11. 2025</v>
      </c>
      <c r="L91" s="32"/>
    </row>
    <row r="92" spans="2:12" s="1" customFormat="1" ht="6.95" customHeight="1">
      <c r="B92" s="32"/>
      <c r="L92" s="32"/>
    </row>
    <row r="93" spans="2:12" s="1" customFormat="1" ht="15.2" customHeight="1">
      <c r="B93" s="32"/>
      <c r="C93" s="27" t="s">
        <v>24</v>
      </c>
      <c r="F93" s="25" t="str">
        <f>E17</f>
        <v xml:space="preserve"> </v>
      </c>
      <c r="I93" s="27" t="s">
        <v>30</v>
      </c>
      <c r="J93" s="30" t="str">
        <f>E23</f>
        <v xml:space="preserve"> </v>
      </c>
      <c r="L93" s="32"/>
    </row>
    <row r="94" spans="2:12" s="1" customFormat="1" ht="15.2" customHeight="1">
      <c r="B94" s="32"/>
      <c r="C94" s="27" t="s">
        <v>28</v>
      </c>
      <c r="F94" s="25" t="str">
        <f>IF(E20="","",E20)</f>
        <v>Vyplň údaj</v>
      </c>
      <c r="I94" s="27" t="s">
        <v>33</v>
      </c>
      <c r="J94" s="30" t="str">
        <f>E26</f>
        <v>Krajovský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05" t="s">
        <v>134</v>
      </c>
      <c r="D96" s="97"/>
      <c r="E96" s="97"/>
      <c r="F96" s="97"/>
      <c r="G96" s="97"/>
      <c r="H96" s="97"/>
      <c r="I96" s="97"/>
      <c r="J96" s="106" t="s">
        <v>135</v>
      </c>
      <c r="K96" s="97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07" t="s">
        <v>136</v>
      </c>
      <c r="J98" s="65">
        <f>J126</f>
        <v>0</v>
      </c>
      <c r="L98" s="32"/>
      <c r="AU98" s="17" t="s">
        <v>137</v>
      </c>
    </row>
    <row r="99" spans="2:47" s="8" customFormat="1" ht="24.95" customHeight="1">
      <c r="B99" s="108"/>
      <c r="D99" s="109" t="s">
        <v>149</v>
      </c>
      <c r="E99" s="110"/>
      <c r="F99" s="110"/>
      <c r="G99" s="110"/>
      <c r="H99" s="110"/>
      <c r="I99" s="110"/>
      <c r="J99" s="111">
        <f>J127</f>
        <v>0</v>
      </c>
      <c r="L99" s="108"/>
    </row>
    <row r="100" spans="2:47" s="9" customFormat="1" ht="19.899999999999999" customHeight="1">
      <c r="B100" s="112"/>
      <c r="D100" s="113" t="s">
        <v>4480</v>
      </c>
      <c r="E100" s="114"/>
      <c r="F100" s="114"/>
      <c r="G100" s="114"/>
      <c r="H100" s="114"/>
      <c r="I100" s="114"/>
      <c r="J100" s="115">
        <f>J128</f>
        <v>0</v>
      </c>
      <c r="L100" s="112"/>
    </row>
    <row r="101" spans="2:47" s="9" customFormat="1" ht="19.899999999999999" customHeight="1">
      <c r="B101" s="112"/>
      <c r="D101" s="113" t="s">
        <v>4481</v>
      </c>
      <c r="E101" s="114"/>
      <c r="F101" s="114"/>
      <c r="G101" s="114"/>
      <c r="H101" s="114"/>
      <c r="I101" s="114"/>
      <c r="J101" s="115">
        <f>J146</f>
        <v>0</v>
      </c>
      <c r="L101" s="112"/>
    </row>
    <row r="102" spans="2:47" s="9" customFormat="1" ht="19.899999999999999" customHeight="1">
      <c r="B102" s="112"/>
      <c r="D102" s="113" t="s">
        <v>4482</v>
      </c>
      <c r="E102" s="114"/>
      <c r="F102" s="114"/>
      <c r="G102" s="114"/>
      <c r="H102" s="114"/>
      <c r="I102" s="114"/>
      <c r="J102" s="115">
        <f>J152</f>
        <v>0</v>
      </c>
      <c r="L102" s="112"/>
    </row>
    <row r="103" spans="2:47" s="8" customFormat="1" ht="24.95" customHeight="1">
      <c r="B103" s="108"/>
      <c r="D103" s="109" t="s">
        <v>169</v>
      </c>
      <c r="E103" s="110"/>
      <c r="F103" s="110"/>
      <c r="G103" s="110"/>
      <c r="H103" s="110"/>
      <c r="I103" s="110"/>
      <c r="J103" s="111">
        <f>J164</f>
        <v>0</v>
      </c>
      <c r="L103" s="108"/>
    </row>
    <row r="104" spans="2:47" s="8" customFormat="1" ht="24.95" customHeight="1">
      <c r="B104" s="108"/>
      <c r="D104" s="109" t="s">
        <v>4088</v>
      </c>
      <c r="E104" s="110"/>
      <c r="F104" s="110"/>
      <c r="G104" s="110"/>
      <c r="H104" s="110"/>
      <c r="I104" s="110"/>
      <c r="J104" s="111">
        <f>J174</f>
        <v>0</v>
      </c>
      <c r="L104" s="108"/>
    </row>
    <row r="105" spans="2:47" s="1" customFormat="1" ht="21.75" customHeight="1">
      <c r="B105" s="32"/>
      <c r="L105" s="32"/>
    </row>
    <row r="106" spans="2:47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10" spans="2:47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47" s="1" customFormat="1" ht="24.95" customHeight="1">
      <c r="B111" s="32"/>
      <c r="C111" s="21" t="s">
        <v>170</v>
      </c>
      <c r="L111" s="32"/>
    </row>
    <row r="112" spans="2:47" s="1" customFormat="1" ht="6.95" customHeight="1">
      <c r="B112" s="32"/>
      <c r="L112" s="32"/>
    </row>
    <row r="113" spans="2:63" s="1" customFormat="1" ht="12" customHeight="1">
      <c r="B113" s="32"/>
      <c r="C113" s="27" t="s">
        <v>16</v>
      </c>
      <c r="L113" s="32"/>
    </row>
    <row r="114" spans="2:63" s="1" customFormat="1" ht="16.5" customHeight="1">
      <c r="B114" s="32"/>
      <c r="E114" s="245" t="str">
        <f>E7</f>
        <v>Bytový dům Líbeznice, Martinova 142</v>
      </c>
      <c r="F114" s="246"/>
      <c r="G114" s="246"/>
      <c r="H114" s="246"/>
      <c r="L114" s="32"/>
    </row>
    <row r="115" spans="2:63" ht="12" customHeight="1">
      <c r="B115" s="20"/>
      <c r="C115" s="27" t="s">
        <v>131</v>
      </c>
      <c r="L115" s="20"/>
    </row>
    <row r="116" spans="2:63" s="1" customFormat="1" ht="16.5" customHeight="1">
      <c r="B116" s="32"/>
      <c r="E116" s="245" t="s">
        <v>4079</v>
      </c>
      <c r="F116" s="244"/>
      <c r="G116" s="244"/>
      <c r="H116" s="244"/>
      <c r="L116" s="32"/>
    </row>
    <row r="117" spans="2:63" s="1" customFormat="1" ht="12" customHeight="1">
      <c r="B117" s="32"/>
      <c r="C117" s="27" t="s">
        <v>3663</v>
      </c>
      <c r="L117" s="32"/>
    </row>
    <row r="118" spans="2:63" s="1" customFormat="1" ht="16.5" customHeight="1">
      <c r="B118" s="32"/>
      <c r="E118" s="241" t="str">
        <f>E11</f>
        <v>02 - Vytápění</v>
      </c>
      <c r="F118" s="244"/>
      <c r="G118" s="244"/>
      <c r="H118" s="244"/>
      <c r="L118" s="32"/>
    </row>
    <row r="119" spans="2:63" s="1" customFormat="1" ht="6.95" customHeight="1">
      <c r="B119" s="32"/>
      <c r="L119" s="32"/>
    </row>
    <row r="120" spans="2:63" s="1" customFormat="1" ht="12" customHeight="1">
      <c r="B120" s="32"/>
      <c r="C120" s="27" t="s">
        <v>20</v>
      </c>
      <c r="F120" s="25" t="str">
        <f>F14</f>
        <v>Líbeznice</v>
      </c>
      <c r="I120" s="27" t="s">
        <v>22</v>
      </c>
      <c r="J120" s="52" t="str">
        <f>IF(J14="","",J14)</f>
        <v>3. 11. 2025</v>
      </c>
      <c r="L120" s="32"/>
    </row>
    <row r="121" spans="2:63" s="1" customFormat="1" ht="6.95" customHeight="1">
      <c r="B121" s="32"/>
      <c r="L121" s="32"/>
    </row>
    <row r="122" spans="2:63" s="1" customFormat="1" ht="15.2" customHeight="1">
      <c r="B122" s="32"/>
      <c r="C122" s="27" t="s">
        <v>24</v>
      </c>
      <c r="F122" s="25" t="str">
        <f>E17</f>
        <v xml:space="preserve"> </v>
      </c>
      <c r="I122" s="27" t="s">
        <v>30</v>
      </c>
      <c r="J122" s="30" t="str">
        <f>E23</f>
        <v xml:space="preserve"> </v>
      </c>
      <c r="L122" s="32"/>
    </row>
    <row r="123" spans="2:63" s="1" customFormat="1" ht="15.2" customHeight="1">
      <c r="B123" s="32"/>
      <c r="C123" s="27" t="s">
        <v>28</v>
      </c>
      <c r="F123" s="25" t="str">
        <f>IF(E20="","",E20)</f>
        <v>Vyplň údaj</v>
      </c>
      <c r="I123" s="27" t="s">
        <v>33</v>
      </c>
      <c r="J123" s="30" t="str">
        <f>E26</f>
        <v>Krajovský</v>
      </c>
      <c r="L123" s="32"/>
    </row>
    <row r="124" spans="2:63" s="1" customFormat="1" ht="10.35" customHeight="1">
      <c r="B124" s="32"/>
      <c r="L124" s="32"/>
    </row>
    <row r="125" spans="2:63" s="10" customFormat="1" ht="29.25" customHeight="1">
      <c r="B125" s="116"/>
      <c r="C125" s="117" t="s">
        <v>171</v>
      </c>
      <c r="D125" s="118" t="s">
        <v>61</v>
      </c>
      <c r="E125" s="118" t="s">
        <v>57</v>
      </c>
      <c r="F125" s="118" t="s">
        <v>58</v>
      </c>
      <c r="G125" s="118" t="s">
        <v>172</v>
      </c>
      <c r="H125" s="118" t="s">
        <v>173</v>
      </c>
      <c r="I125" s="118" t="s">
        <v>174</v>
      </c>
      <c r="J125" s="118" t="s">
        <v>135</v>
      </c>
      <c r="K125" s="119" t="s">
        <v>175</v>
      </c>
      <c r="L125" s="116"/>
      <c r="M125" s="58" t="s">
        <v>1</v>
      </c>
      <c r="N125" s="59" t="s">
        <v>40</v>
      </c>
      <c r="O125" s="59" t="s">
        <v>176</v>
      </c>
      <c r="P125" s="59" t="s">
        <v>177</v>
      </c>
      <c r="Q125" s="59" t="s">
        <v>178</v>
      </c>
      <c r="R125" s="59" t="s">
        <v>179</v>
      </c>
      <c r="S125" s="59" t="s">
        <v>180</v>
      </c>
      <c r="T125" s="60" t="s">
        <v>181</v>
      </c>
    </row>
    <row r="126" spans="2:63" s="1" customFormat="1" ht="22.9" customHeight="1">
      <c r="B126" s="32"/>
      <c r="C126" s="63" t="s">
        <v>182</v>
      </c>
      <c r="J126" s="120">
        <f>BK126</f>
        <v>0</v>
      </c>
      <c r="L126" s="32"/>
      <c r="M126" s="61"/>
      <c r="N126" s="53"/>
      <c r="O126" s="53"/>
      <c r="P126" s="121">
        <f>P127+P164+P174</f>
        <v>0</v>
      </c>
      <c r="Q126" s="53"/>
      <c r="R126" s="121">
        <f>R127+R164+R174</f>
        <v>3.7768000000000002</v>
      </c>
      <c r="S126" s="53"/>
      <c r="T126" s="122">
        <f>T127+T164+T174</f>
        <v>0</v>
      </c>
      <c r="AT126" s="17" t="s">
        <v>75</v>
      </c>
      <c r="AU126" s="17" t="s">
        <v>137</v>
      </c>
      <c r="BK126" s="123">
        <f>BK127+BK164+BK174</f>
        <v>0</v>
      </c>
    </row>
    <row r="127" spans="2:63" s="11" customFormat="1" ht="25.9" customHeight="1">
      <c r="B127" s="124"/>
      <c r="D127" s="125" t="s">
        <v>75</v>
      </c>
      <c r="E127" s="126" t="s">
        <v>1695</v>
      </c>
      <c r="F127" s="126" t="s">
        <v>1696</v>
      </c>
      <c r="I127" s="127"/>
      <c r="J127" s="128">
        <f>BK127</f>
        <v>0</v>
      </c>
      <c r="L127" s="124"/>
      <c r="M127" s="129"/>
      <c r="P127" s="130">
        <f>P128+P146+P152</f>
        <v>0</v>
      </c>
      <c r="R127" s="130">
        <f>R128+R146+R152</f>
        <v>3.7768000000000002</v>
      </c>
      <c r="T127" s="131">
        <f>T128+T146+T152</f>
        <v>0</v>
      </c>
      <c r="AR127" s="125" t="s">
        <v>92</v>
      </c>
      <c r="AT127" s="132" t="s">
        <v>75</v>
      </c>
      <c r="AU127" s="132" t="s">
        <v>76</v>
      </c>
      <c r="AY127" s="125" t="s">
        <v>185</v>
      </c>
      <c r="BK127" s="133">
        <f>BK128+BK146+BK152</f>
        <v>0</v>
      </c>
    </row>
    <row r="128" spans="2:63" s="11" customFormat="1" ht="22.9" customHeight="1">
      <c r="B128" s="124"/>
      <c r="D128" s="125" t="s">
        <v>75</v>
      </c>
      <c r="E128" s="134" t="s">
        <v>4483</v>
      </c>
      <c r="F128" s="134" t="s">
        <v>4484</v>
      </c>
      <c r="I128" s="127"/>
      <c r="J128" s="135">
        <f>BK128</f>
        <v>0</v>
      </c>
      <c r="L128" s="124"/>
      <c r="M128" s="129"/>
      <c r="P128" s="130">
        <f>SUM(P129:P145)</f>
        <v>0</v>
      </c>
      <c r="R128" s="130">
        <f>SUM(R129:R145)</f>
        <v>1.4026000000000001</v>
      </c>
      <c r="T128" s="131">
        <f>SUM(T129:T145)</f>
        <v>0</v>
      </c>
      <c r="AR128" s="125" t="s">
        <v>92</v>
      </c>
      <c r="AT128" s="132" t="s">
        <v>75</v>
      </c>
      <c r="AU128" s="132" t="s">
        <v>84</v>
      </c>
      <c r="AY128" s="125" t="s">
        <v>185</v>
      </c>
      <c r="BK128" s="133">
        <f>SUM(BK129:BK145)</f>
        <v>0</v>
      </c>
    </row>
    <row r="129" spans="2:65" s="1" customFormat="1" ht="24.2" customHeight="1">
      <c r="B129" s="136"/>
      <c r="C129" s="137" t="s">
        <v>84</v>
      </c>
      <c r="D129" s="137" t="s">
        <v>187</v>
      </c>
      <c r="E129" s="138" t="s">
        <v>4485</v>
      </c>
      <c r="F129" s="139" t="s">
        <v>4486</v>
      </c>
      <c r="G129" s="140" t="s">
        <v>546</v>
      </c>
      <c r="H129" s="141">
        <v>10</v>
      </c>
      <c r="I129" s="142"/>
      <c r="J129" s="143">
        <f t="shared" ref="J129:J139" si="0">ROUND(I129*H129,2)</f>
        <v>0</v>
      </c>
      <c r="K129" s="139" t="s">
        <v>1</v>
      </c>
      <c r="L129" s="32"/>
      <c r="M129" s="144" t="s">
        <v>1</v>
      </c>
      <c r="N129" s="145" t="s">
        <v>42</v>
      </c>
      <c r="P129" s="146">
        <f t="shared" ref="P129:P139" si="1">O129*H129</f>
        <v>0</v>
      </c>
      <c r="Q129" s="146">
        <v>3.6999999999999999E-4</v>
      </c>
      <c r="R129" s="146">
        <f t="shared" ref="R129:R139" si="2">Q129*H129</f>
        <v>3.7000000000000002E-3</v>
      </c>
      <c r="S129" s="146">
        <v>0</v>
      </c>
      <c r="T129" s="147">
        <f t="shared" ref="T129:T139" si="3">S129*H129</f>
        <v>0</v>
      </c>
      <c r="AR129" s="148" t="s">
        <v>289</v>
      </c>
      <c r="AT129" s="148" t="s">
        <v>187</v>
      </c>
      <c r="AU129" s="148" t="s">
        <v>92</v>
      </c>
      <c r="AY129" s="17" t="s">
        <v>185</v>
      </c>
      <c r="BE129" s="149">
        <f t="shared" ref="BE129:BE139" si="4">IF(N129="základní",J129,0)</f>
        <v>0</v>
      </c>
      <c r="BF129" s="149">
        <f t="shared" ref="BF129:BF139" si="5">IF(N129="snížená",J129,0)</f>
        <v>0</v>
      </c>
      <c r="BG129" s="149">
        <f t="shared" ref="BG129:BG139" si="6">IF(N129="zákl. přenesená",J129,0)</f>
        <v>0</v>
      </c>
      <c r="BH129" s="149">
        <f t="shared" ref="BH129:BH139" si="7">IF(N129="sníž. přenesená",J129,0)</f>
        <v>0</v>
      </c>
      <c r="BI129" s="149">
        <f t="shared" ref="BI129:BI139" si="8">IF(N129="nulová",J129,0)</f>
        <v>0</v>
      </c>
      <c r="BJ129" s="17" t="s">
        <v>92</v>
      </c>
      <c r="BK129" s="149">
        <f t="shared" ref="BK129:BK139" si="9">ROUND(I129*H129,2)</f>
        <v>0</v>
      </c>
      <c r="BL129" s="17" t="s">
        <v>289</v>
      </c>
      <c r="BM129" s="148" t="s">
        <v>4487</v>
      </c>
    </row>
    <row r="130" spans="2:65" s="1" customFormat="1" ht="24.2" customHeight="1">
      <c r="B130" s="136"/>
      <c r="C130" s="137" t="s">
        <v>92</v>
      </c>
      <c r="D130" s="137" t="s">
        <v>187</v>
      </c>
      <c r="E130" s="138" t="s">
        <v>4488</v>
      </c>
      <c r="F130" s="139" t="s">
        <v>4489</v>
      </c>
      <c r="G130" s="140" t="s">
        <v>546</v>
      </c>
      <c r="H130" s="141">
        <v>800</v>
      </c>
      <c r="I130" s="142"/>
      <c r="J130" s="143">
        <f t="shared" si="0"/>
        <v>0</v>
      </c>
      <c r="K130" s="139" t="s">
        <v>1</v>
      </c>
      <c r="L130" s="32"/>
      <c r="M130" s="144" t="s">
        <v>1</v>
      </c>
      <c r="N130" s="145" t="s">
        <v>42</v>
      </c>
      <c r="P130" s="146">
        <f t="shared" si="1"/>
        <v>0</v>
      </c>
      <c r="Q130" s="146">
        <v>4.6000000000000001E-4</v>
      </c>
      <c r="R130" s="146">
        <f t="shared" si="2"/>
        <v>0.36799999999999999</v>
      </c>
      <c r="S130" s="146">
        <v>0</v>
      </c>
      <c r="T130" s="147">
        <f t="shared" si="3"/>
        <v>0</v>
      </c>
      <c r="AR130" s="148" t="s">
        <v>289</v>
      </c>
      <c r="AT130" s="148" t="s">
        <v>187</v>
      </c>
      <c r="AU130" s="148" t="s">
        <v>92</v>
      </c>
      <c r="AY130" s="17" t="s">
        <v>185</v>
      </c>
      <c r="BE130" s="149">
        <f t="shared" si="4"/>
        <v>0</v>
      </c>
      <c r="BF130" s="149">
        <f t="shared" si="5"/>
        <v>0</v>
      </c>
      <c r="BG130" s="149">
        <f t="shared" si="6"/>
        <v>0</v>
      </c>
      <c r="BH130" s="149">
        <f t="shared" si="7"/>
        <v>0</v>
      </c>
      <c r="BI130" s="149">
        <f t="shared" si="8"/>
        <v>0</v>
      </c>
      <c r="BJ130" s="17" t="s">
        <v>92</v>
      </c>
      <c r="BK130" s="149">
        <f t="shared" si="9"/>
        <v>0</v>
      </c>
      <c r="BL130" s="17" t="s">
        <v>289</v>
      </c>
      <c r="BM130" s="148" t="s">
        <v>4490</v>
      </c>
    </row>
    <row r="131" spans="2:65" s="1" customFormat="1" ht="24.2" customHeight="1">
      <c r="B131" s="136"/>
      <c r="C131" s="137" t="s">
        <v>111</v>
      </c>
      <c r="D131" s="137" t="s">
        <v>187</v>
      </c>
      <c r="E131" s="138" t="s">
        <v>4491</v>
      </c>
      <c r="F131" s="139" t="s">
        <v>4492</v>
      </c>
      <c r="G131" s="140" t="s">
        <v>546</v>
      </c>
      <c r="H131" s="141">
        <v>240</v>
      </c>
      <c r="I131" s="142"/>
      <c r="J131" s="143">
        <f t="shared" si="0"/>
        <v>0</v>
      </c>
      <c r="K131" s="139" t="s">
        <v>1</v>
      </c>
      <c r="L131" s="32"/>
      <c r="M131" s="144" t="s">
        <v>1</v>
      </c>
      <c r="N131" s="145" t="s">
        <v>42</v>
      </c>
      <c r="P131" s="146">
        <f t="shared" si="1"/>
        <v>0</v>
      </c>
      <c r="Q131" s="146">
        <v>5.5000000000000003E-4</v>
      </c>
      <c r="R131" s="146">
        <f t="shared" si="2"/>
        <v>0.13200000000000001</v>
      </c>
      <c r="S131" s="146">
        <v>0</v>
      </c>
      <c r="T131" s="147">
        <f t="shared" si="3"/>
        <v>0</v>
      </c>
      <c r="AR131" s="148" t="s">
        <v>289</v>
      </c>
      <c r="AT131" s="148" t="s">
        <v>187</v>
      </c>
      <c r="AU131" s="148" t="s">
        <v>92</v>
      </c>
      <c r="AY131" s="17" t="s">
        <v>185</v>
      </c>
      <c r="BE131" s="149">
        <f t="shared" si="4"/>
        <v>0</v>
      </c>
      <c r="BF131" s="149">
        <f t="shared" si="5"/>
        <v>0</v>
      </c>
      <c r="BG131" s="149">
        <f t="shared" si="6"/>
        <v>0</v>
      </c>
      <c r="BH131" s="149">
        <f t="shared" si="7"/>
        <v>0</v>
      </c>
      <c r="BI131" s="149">
        <f t="shared" si="8"/>
        <v>0</v>
      </c>
      <c r="BJ131" s="17" t="s">
        <v>92</v>
      </c>
      <c r="BK131" s="149">
        <f t="shared" si="9"/>
        <v>0</v>
      </c>
      <c r="BL131" s="17" t="s">
        <v>289</v>
      </c>
      <c r="BM131" s="148" t="s">
        <v>4493</v>
      </c>
    </row>
    <row r="132" spans="2:65" s="1" customFormat="1" ht="24.2" customHeight="1">
      <c r="B132" s="136"/>
      <c r="C132" s="137" t="s">
        <v>191</v>
      </c>
      <c r="D132" s="137" t="s">
        <v>187</v>
      </c>
      <c r="E132" s="138" t="s">
        <v>4494</v>
      </c>
      <c r="F132" s="139" t="s">
        <v>4495</v>
      </c>
      <c r="G132" s="140" t="s">
        <v>546</v>
      </c>
      <c r="H132" s="141">
        <v>170</v>
      </c>
      <c r="I132" s="142"/>
      <c r="J132" s="143">
        <f t="shared" si="0"/>
        <v>0</v>
      </c>
      <c r="K132" s="139" t="s">
        <v>1</v>
      </c>
      <c r="L132" s="32"/>
      <c r="M132" s="144" t="s">
        <v>1</v>
      </c>
      <c r="N132" s="145" t="s">
        <v>42</v>
      </c>
      <c r="P132" s="146">
        <f t="shared" si="1"/>
        <v>0</v>
      </c>
      <c r="Q132" s="146">
        <v>6.9999999999999999E-4</v>
      </c>
      <c r="R132" s="146">
        <f t="shared" si="2"/>
        <v>0.11899999999999999</v>
      </c>
      <c r="S132" s="146">
        <v>0</v>
      </c>
      <c r="T132" s="147">
        <f t="shared" si="3"/>
        <v>0</v>
      </c>
      <c r="AR132" s="148" t="s">
        <v>289</v>
      </c>
      <c r="AT132" s="148" t="s">
        <v>187</v>
      </c>
      <c r="AU132" s="148" t="s">
        <v>92</v>
      </c>
      <c r="AY132" s="17" t="s">
        <v>185</v>
      </c>
      <c r="BE132" s="149">
        <f t="shared" si="4"/>
        <v>0</v>
      </c>
      <c r="BF132" s="149">
        <f t="shared" si="5"/>
        <v>0</v>
      </c>
      <c r="BG132" s="149">
        <f t="shared" si="6"/>
        <v>0</v>
      </c>
      <c r="BH132" s="149">
        <f t="shared" si="7"/>
        <v>0</v>
      </c>
      <c r="BI132" s="149">
        <f t="shared" si="8"/>
        <v>0</v>
      </c>
      <c r="BJ132" s="17" t="s">
        <v>92</v>
      </c>
      <c r="BK132" s="149">
        <f t="shared" si="9"/>
        <v>0</v>
      </c>
      <c r="BL132" s="17" t="s">
        <v>289</v>
      </c>
      <c r="BM132" s="148" t="s">
        <v>4496</v>
      </c>
    </row>
    <row r="133" spans="2:65" s="1" customFormat="1" ht="24.2" customHeight="1">
      <c r="B133" s="136"/>
      <c r="C133" s="137" t="s">
        <v>206</v>
      </c>
      <c r="D133" s="137" t="s">
        <v>187</v>
      </c>
      <c r="E133" s="138" t="s">
        <v>4497</v>
      </c>
      <c r="F133" s="139" t="s">
        <v>4498</v>
      </c>
      <c r="G133" s="140" t="s">
        <v>546</v>
      </c>
      <c r="H133" s="141">
        <v>100</v>
      </c>
      <c r="I133" s="142"/>
      <c r="J133" s="143">
        <f t="shared" si="0"/>
        <v>0</v>
      </c>
      <c r="K133" s="139" t="s">
        <v>1</v>
      </c>
      <c r="L133" s="32"/>
      <c r="M133" s="144" t="s">
        <v>1</v>
      </c>
      <c r="N133" s="145" t="s">
        <v>42</v>
      </c>
      <c r="P133" s="146">
        <f t="shared" si="1"/>
        <v>0</v>
      </c>
      <c r="Q133" s="146">
        <v>1.24E-3</v>
      </c>
      <c r="R133" s="146">
        <f t="shared" si="2"/>
        <v>0.124</v>
      </c>
      <c r="S133" s="146">
        <v>0</v>
      </c>
      <c r="T133" s="147">
        <f t="shared" si="3"/>
        <v>0</v>
      </c>
      <c r="AR133" s="148" t="s">
        <v>289</v>
      </c>
      <c r="AT133" s="148" t="s">
        <v>187</v>
      </c>
      <c r="AU133" s="148" t="s">
        <v>92</v>
      </c>
      <c r="AY133" s="17" t="s">
        <v>185</v>
      </c>
      <c r="BE133" s="149">
        <f t="shared" si="4"/>
        <v>0</v>
      </c>
      <c r="BF133" s="149">
        <f t="shared" si="5"/>
        <v>0</v>
      </c>
      <c r="BG133" s="149">
        <f t="shared" si="6"/>
        <v>0</v>
      </c>
      <c r="BH133" s="149">
        <f t="shared" si="7"/>
        <v>0</v>
      </c>
      <c r="BI133" s="149">
        <f t="shared" si="8"/>
        <v>0</v>
      </c>
      <c r="BJ133" s="17" t="s">
        <v>92</v>
      </c>
      <c r="BK133" s="149">
        <f t="shared" si="9"/>
        <v>0</v>
      </c>
      <c r="BL133" s="17" t="s">
        <v>289</v>
      </c>
      <c r="BM133" s="148" t="s">
        <v>4499</v>
      </c>
    </row>
    <row r="134" spans="2:65" s="1" customFormat="1" ht="24.2" customHeight="1">
      <c r="B134" s="136"/>
      <c r="C134" s="137" t="s">
        <v>211</v>
      </c>
      <c r="D134" s="137" t="s">
        <v>187</v>
      </c>
      <c r="E134" s="138" t="s">
        <v>4500</v>
      </c>
      <c r="F134" s="139" t="s">
        <v>4501</v>
      </c>
      <c r="G134" s="140" t="s">
        <v>546</v>
      </c>
      <c r="H134" s="141">
        <v>85</v>
      </c>
      <c r="I134" s="142"/>
      <c r="J134" s="143">
        <f t="shared" si="0"/>
        <v>0</v>
      </c>
      <c r="K134" s="139" t="s">
        <v>1</v>
      </c>
      <c r="L134" s="32"/>
      <c r="M134" s="144" t="s">
        <v>1</v>
      </c>
      <c r="N134" s="145" t="s">
        <v>42</v>
      </c>
      <c r="P134" s="146">
        <f t="shared" si="1"/>
        <v>0</v>
      </c>
      <c r="Q134" s="146">
        <v>1.6100000000000001E-3</v>
      </c>
      <c r="R134" s="146">
        <f t="shared" si="2"/>
        <v>0.13685</v>
      </c>
      <c r="S134" s="146">
        <v>0</v>
      </c>
      <c r="T134" s="147">
        <f t="shared" si="3"/>
        <v>0</v>
      </c>
      <c r="AR134" s="148" t="s">
        <v>289</v>
      </c>
      <c r="AT134" s="148" t="s">
        <v>187</v>
      </c>
      <c r="AU134" s="148" t="s">
        <v>92</v>
      </c>
      <c r="AY134" s="17" t="s">
        <v>185</v>
      </c>
      <c r="BE134" s="149">
        <f t="shared" si="4"/>
        <v>0</v>
      </c>
      <c r="BF134" s="149">
        <f t="shared" si="5"/>
        <v>0</v>
      </c>
      <c r="BG134" s="149">
        <f t="shared" si="6"/>
        <v>0</v>
      </c>
      <c r="BH134" s="149">
        <f t="shared" si="7"/>
        <v>0</v>
      </c>
      <c r="BI134" s="149">
        <f t="shared" si="8"/>
        <v>0</v>
      </c>
      <c r="BJ134" s="17" t="s">
        <v>92</v>
      </c>
      <c r="BK134" s="149">
        <f t="shared" si="9"/>
        <v>0</v>
      </c>
      <c r="BL134" s="17" t="s">
        <v>289</v>
      </c>
      <c r="BM134" s="148" t="s">
        <v>4502</v>
      </c>
    </row>
    <row r="135" spans="2:65" s="1" customFormat="1" ht="24.2" customHeight="1">
      <c r="B135" s="136"/>
      <c r="C135" s="137" t="s">
        <v>216</v>
      </c>
      <c r="D135" s="137" t="s">
        <v>187</v>
      </c>
      <c r="E135" s="138" t="s">
        <v>4503</v>
      </c>
      <c r="F135" s="139" t="s">
        <v>4504</v>
      </c>
      <c r="G135" s="140" t="s">
        <v>546</v>
      </c>
      <c r="H135" s="141">
        <v>90</v>
      </c>
      <c r="I135" s="142"/>
      <c r="J135" s="143">
        <f t="shared" si="0"/>
        <v>0</v>
      </c>
      <c r="K135" s="139" t="s">
        <v>1</v>
      </c>
      <c r="L135" s="32"/>
      <c r="M135" s="144" t="s">
        <v>1</v>
      </c>
      <c r="N135" s="145" t="s">
        <v>42</v>
      </c>
      <c r="P135" s="146">
        <f t="shared" si="1"/>
        <v>0</v>
      </c>
      <c r="Q135" s="146">
        <v>1.9599999999999999E-3</v>
      </c>
      <c r="R135" s="146">
        <f t="shared" si="2"/>
        <v>0.1764</v>
      </c>
      <c r="S135" s="146">
        <v>0</v>
      </c>
      <c r="T135" s="147">
        <f t="shared" si="3"/>
        <v>0</v>
      </c>
      <c r="AR135" s="148" t="s">
        <v>289</v>
      </c>
      <c r="AT135" s="148" t="s">
        <v>187</v>
      </c>
      <c r="AU135" s="148" t="s">
        <v>92</v>
      </c>
      <c r="AY135" s="17" t="s">
        <v>185</v>
      </c>
      <c r="BE135" s="149">
        <f t="shared" si="4"/>
        <v>0</v>
      </c>
      <c r="BF135" s="149">
        <f t="shared" si="5"/>
        <v>0</v>
      </c>
      <c r="BG135" s="149">
        <f t="shared" si="6"/>
        <v>0</v>
      </c>
      <c r="BH135" s="149">
        <f t="shared" si="7"/>
        <v>0</v>
      </c>
      <c r="BI135" s="149">
        <f t="shared" si="8"/>
        <v>0</v>
      </c>
      <c r="BJ135" s="17" t="s">
        <v>92</v>
      </c>
      <c r="BK135" s="149">
        <f t="shared" si="9"/>
        <v>0</v>
      </c>
      <c r="BL135" s="17" t="s">
        <v>289</v>
      </c>
      <c r="BM135" s="148" t="s">
        <v>4505</v>
      </c>
    </row>
    <row r="136" spans="2:65" s="1" customFormat="1" ht="21.75" customHeight="1">
      <c r="B136" s="136"/>
      <c r="C136" s="137" t="s">
        <v>222</v>
      </c>
      <c r="D136" s="137" t="s">
        <v>187</v>
      </c>
      <c r="E136" s="138" t="s">
        <v>4506</v>
      </c>
      <c r="F136" s="139" t="s">
        <v>4507</v>
      </c>
      <c r="G136" s="140" t="s">
        <v>546</v>
      </c>
      <c r="H136" s="141">
        <v>60</v>
      </c>
      <c r="I136" s="142"/>
      <c r="J136" s="143">
        <f t="shared" si="0"/>
        <v>0</v>
      </c>
      <c r="K136" s="139" t="s">
        <v>1</v>
      </c>
      <c r="L136" s="32"/>
      <c r="M136" s="144" t="s">
        <v>1</v>
      </c>
      <c r="N136" s="145" t="s">
        <v>42</v>
      </c>
      <c r="P136" s="146">
        <f t="shared" si="1"/>
        <v>0</v>
      </c>
      <c r="Q136" s="146">
        <v>3.4399999999999999E-3</v>
      </c>
      <c r="R136" s="146">
        <f t="shared" si="2"/>
        <v>0.2064</v>
      </c>
      <c r="S136" s="146">
        <v>0</v>
      </c>
      <c r="T136" s="147">
        <f t="shared" si="3"/>
        <v>0</v>
      </c>
      <c r="AR136" s="148" t="s">
        <v>289</v>
      </c>
      <c r="AT136" s="148" t="s">
        <v>187</v>
      </c>
      <c r="AU136" s="148" t="s">
        <v>92</v>
      </c>
      <c r="AY136" s="17" t="s">
        <v>185</v>
      </c>
      <c r="BE136" s="149">
        <f t="shared" si="4"/>
        <v>0</v>
      </c>
      <c r="BF136" s="149">
        <f t="shared" si="5"/>
        <v>0</v>
      </c>
      <c r="BG136" s="149">
        <f t="shared" si="6"/>
        <v>0</v>
      </c>
      <c r="BH136" s="149">
        <f t="shared" si="7"/>
        <v>0</v>
      </c>
      <c r="BI136" s="149">
        <f t="shared" si="8"/>
        <v>0</v>
      </c>
      <c r="BJ136" s="17" t="s">
        <v>92</v>
      </c>
      <c r="BK136" s="149">
        <f t="shared" si="9"/>
        <v>0</v>
      </c>
      <c r="BL136" s="17" t="s">
        <v>289</v>
      </c>
      <c r="BM136" s="148" t="s">
        <v>4508</v>
      </c>
    </row>
    <row r="137" spans="2:65" s="1" customFormat="1" ht="16.5" customHeight="1">
      <c r="B137" s="136"/>
      <c r="C137" s="137" t="s">
        <v>226</v>
      </c>
      <c r="D137" s="137" t="s">
        <v>187</v>
      </c>
      <c r="E137" s="138" t="s">
        <v>4509</v>
      </c>
      <c r="F137" s="139" t="s">
        <v>4510</v>
      </c>
      <c r="G137" s="140" t="s">
        <v>546</v>
      </c>
      <c r="H137" s="141">
        <v>1</v>
      </c>
      <c r="I137" s="142"/>
      <c r="J137" s="143">
        <f t="shared" si="0"/>
        <v>0</v>
      </c>
      <c r="K137" s="139" t="s">
        <v>1</v>
      </c>
      <c r="L137" s="32"/>
      <c r="M137" s="144" t="s">
        <v>1</v>
      </c>
      <c r="N137" s="145" t="s">
        <v>42</v>
      </c>
      <c r="P137" s="146">
        <f t="shared" si="1"/>
        <v>0</v>
      </c>
      <c r="Q137" s="146">
        <v>0</v>
      </c>
      <c r="R137" s="146">
        <f t="shared" si="2"/>
        <v>0</v>
      </c>
      <c r="S137" s="146">
        <v>0</v>
      </c>
      <c r="T137" s="147">
        <f t="shared" si="3"/>
        <v>0</v>
      </c>
      <c r="AR137" s="148" t="s">
        <v>289</v>
      </c>
      <c r="AT137" s="148" t="s">
        <v>187</v>
      </c>
      <c r="AU137" s="148" t="s">
        <v>92</v>
      </c>
      <c r="AY137" s="17" t="s">
        <v>185</v>
      </c>
      <c r="BE137" s="149">
        <f t="shared" si="4"/>
        <v>0</v>
      </c>
      <c r="BF137" s="149">
        <f t="shared" si="5"/>
        <v>0</v>
      </c>
      <c r="BG137" s="149">
        <f t="shared" si="6"/>
        <v>0</v>
      </c>
      <c r="BH137" s="149">
        <f t="shared" si="7"/>
        <v>0</v>
      </c>
      <c r="BI137" s="149">
        <f t="shared" si="8"/>
        <v>0</v>
      </c>
      <c r="BJ137" s="17" t="s">
        <v>92</v>
      </c>
      <c r="BK137" s="149">
        <f t="shared" si="9"/>
        <v>0</v>
      </c>
      <c r="BL137" s="17" t="s">
        <v>289</v>
      </c>
      <c r="BM137" s="148" t="s">
        <v>4511</v>
      </c>
    </row>
    <row r="138" spans="2:65" s="1" customFormat="1" ht="24.2" customHeight="1">
      <c r="B138" s="136"/>
      <c r="C138" s="137" t="s">
        <v>230</v>
      </c>
      <c r="D138" s="137" t="s">
        <v>187</v>
      </c>
      <c r="E138" s="138" t="s">
        <v>4512</v>
      </c>
      <c r="F138" s="139" t="s">
        <v>4513</v>
      </c>
      <c r="G138" s="140" t="s">
        <v>546</v>
      </c>
      <c r="H138" s="141">
        <v>1</v>
      </c>
      <c r="I138" s="142"/>
      <c r="J138" s="143">
        <f t="shared" si="0"/>
        <v>0</v>
      </c>
      <c r="K138" s="139" t="s">
        <v>1</v>
      </c>
      <c r="L138" s="32"/>
      <c r="M138" s="144" t="s">
        <v>1</v>
      </c>
      <c r="N138" s="145" t="s">
        <v>42</v>
      </c>
      <c r="P138" s="146">
        <f t="shared" si="1"/>
        <v>0</v>
      </c>
      <c r="Q138" s="146">
        <v>0</v>
      </c>
      <c r="R138" s="146">
        <f t="shared" si="2"/>
        <v>0</v>
      </c>
      <c r="S138" s="146">
        <v>0</v>
      </c>
      <c r="T138" s="147">
        <f t="shared" si="3"/>
        <v>0</v>
      </c>
      <c r="AR138" s="148" t="s">
        <v>289</v>
      </c>
      <c r="AT138" s="148" t="s">
        <v>187</v>
      </c>
      <c r="AU138" s="148" t="s">
        <v>92</v>
      </c>
      <c r="AY138" s="17" t="s">
        <v>185</v>
      </c>
      <c r="BE138" s="149">
        <f t="shared" si="4"/>
        <v>0</v>
      </c>
      <c r="BF138" s="149">
        <f t="shared" si="5"/>
        <v>0</v>
      </c>
      <c r="BG138" s="149">
        <f t="shared" si="6"/>
        <v>0</v>
      </c>
      <c r="BH138" s="149">
        <f t="shared" si="7"/>
        <v>0</v>
      </c>
      <c r="BI138" s="149">
        <f t="shared" si="8"/>
        <v>0</v>
      </c>
      <c r="BJ138" s="17" t="s">
        <v>92</v>
      </c>
      <c r="BK138" s="149">
        <f t="shared" si="9"/>
        <v>0</v>
      </c>
      <c r="BL138" s="17" t="s">
        <v>289</v>
      </c>
      <c r="BM138" s="148" t="s">
        <v>4514</v>
      </c>
    </row>
    <row r="139" spans="2:65" s="1" customFormat="1" ht="33" customHeight="1">
      <c r="B139" s="136"/>
      <c r="C139" s="137" t="s">
        <v>236</v>
      </c>
      <c r="D139" s="137" t="s">
        <v>187</v>
      </c>
      <c r="E139" s="138" t="s">
        <v>4515</v>
      </c>
      <c r="F139" s="139" t="s">
        <v>4516</v>
      </c>
      <c r="G139" s="140" t="s">
        <v>546</v>
      </c>
      <c r="H139" s="141">
        <v>1220</v>
      </c>
      <c r="I139" s="142"/>
      <c r="J139" s="143">
        <f t="shared" si="0"/>
        <v>0</v>
      </c>
      <c r="K139" s="139" t="s">
        <v>1</v>
      </c>
      <c r="L139" s="32"/>
      <c r="M139" s="144" t="s">
        <v>1</v>
      </c>
      <c r="N139" s="145" t="s">
        <v>42</v>
      </c>
      <c r="P139" s="146">
        <f t="shared" si="1"/>
        <v>0</v>
      </c>
      <c r="Q139" s="146">
        <v>4.0000000000000003E-5</v>
      </c>
      <c r="R139" s="146">
        <f t="shared" si="2"/>
        <v>4.8800000000000003E-2</v>
      </c>
      <c r="S139" s="146">
        <v>0</v>
      </c>
      <c r="T139" s="147">
        <f t="shared" si="3"/>
        <v>0</v>
      </c>
      <c r="AR139" s="148" t="s">
        <v>289</v>
      </c>
      <c r="AT139" s="148" t="s">
        <v>187</v>
      </c>
      <c r="AU139" s="148" t="s">
        <v>92</v>
      </c>
      <c r="AY139" s="17" t="s">
        <v>185</v>
      </c>
      <c r="BE139" s="149">
        <f t="shared" si="4"/>
        <v>0</v>
      </c>
      <c r="BF139" s="149">
        <f t="shared" si="5"/>
        <v>0</v>
      </c>
      <c r="BG139" s="149">
        <f t="shared" si="6"/>
        <v>0</v>
      </c>
      <c r="BH139" s="149">
        <f t="shared" si="7"/>
        <v>0</v>
      </c>
      <c r="BI139" s="149">
        <f t="shared" si="8"/>
        <v>0</v>
      </c>
      <c r="BJ139" s="17" t="s">
        <v>92</v>
      </c>
      <c r="BK139" s="149">
        <f t="shared" si="9"/>
        <v>0</v>
      </c>
      <c r="BL139" s="17" t="s">
        <v>289</v>
      </c>
      <c r="BM139" s="148" t="s">
        <v>4517</v>
      </c>
    </row>
    <row r="140" spans="2:65" s="12" customFormat="1">
      <c r="B140" s="150"/>
      <c r="D140" s="151" t="s">
        <v>193</v>
      </c>
      <c r="E140" s="152" t="s">
        <v>1</v>
      </c>
      <c r="F140" s="153" t="s">
        <v>4518</v>
      </c>
      <c r="H140" s="154">
        <v>1220</v>
      </c>
      <c r="I140" s="155"/>
      <c r="L140" s="150"/>
      <c r="M140" s="156"/>
      <c r="T140" s="157"/>
      <c r="AT140" s="152" t="s">
        <v>193</v>
      </c>
      <c r="AU140" s="152" t="s">
        <v>92</v>
      </c>
      <c r="AV140" s="12" t="s">
        <v>92</v>
      </c>
      <c r="AW140" s="12" t="s">
        <v>32</v>
      </c>
      <c r="AX140" s="12" t="s">
        <v>76</v>
      </c>
      <c r="AY140" s="152" t="s">
        <v>185</v>
      </c>
    </row>
    <row r="141" spans="2:65" s="14" customFormat="1">
      <c r="B141" s="174"/>
      <c r="D141" s="151" t="s">
        <v>193</v>
      </c>
      <c r="E141" s="175" t="s">
        <v>1</v>
      </c>
      <c r="F141" s="176" t="s">
        <v>265</v>
      </c>
      <c r="H141" s="177">
        <v>1220</v>
      </c>
      <c r="I141" s="178"/>
      <c r="L141" s="174"/>
      <c r="M141" s="179"/>
      <c r="T141" s="180"/>
      <c r="AT141" s="175" t="s">
        <v>193</v>
      </c>
      <c r="AU141" s="175" t="s">
        <v>92</v>
      </c>
      <c r="AV141" s="14" t="s">
        <v>191</v>
      </c>
      <c r="AW141" s="14" t="s">
        <v>32</v>
      </c>
      <c r="AX141" s="14" t="s">
        <v>84</v>
      </c>
      <c r="AY141" s="175" t="s">
        <v>185</v>
      </c>
    </row>
    <row r="142" spans="2:65" s="1" customFormat="1" ht="37.9" customHeight="1">
      <c r="B142" s="136"/>
      <c r="C142" s="137" t="s">
        <v>8</v>
      </c>
      <c r="D142" s="137" t="s">
        <v>187</v>
      </c>
      <c r="E142" s="138" t="s">
        <v>4519</v>
      </c>
      <c r="F142" s="139" t="s">
        <v>4520</v>
      </c>
      <c r="G142" s="140" t="s">
        <v>546</v>
      </c>
      <c r="H142" s="141">
        <v>100</v>
      </c>
      <c r="I142" s="142"/>
      <c r="J142" s="143">
        <f>ROUND(I142*H142,2)</f>
        <v>0</v>
      </c>
      <c r="K142" s="139" t="s">
        <v>1</v>
      </c>
      <c r="L142" s="32"/>
      <c r="M142" s="144" t="s">
        <v>1</v>
      </c>
      <c r="N142" s="145" t="s">
        <v>42</v>
      </c>
      <c r="P142" s="146">
        <f>O142*H142</f>
        <v>0</v>
      </c>
      <c r="Q142" s="146">
        <v>2.4000000000000001E-4</v>
      </c>
      <c r="R142" s="146">
        <f>Q142*H142</f>
        <v>2.4E-2</v>
      </c>
      <c r="S142" s="146">
        <v>0</v>
      </c>
      <c r="T142" s="147">
        <f>S142*H142</f>
        <v>0</v>
      </c>
      <c r="AR142" s="148" t="s">
        <v>289</v>
      </c>
      <c r="AT142" s="148" t="s">
        <v>187</v>
      </c>
      <c r="AU142" s="148" t="s">
        <v>92</v>
      </c>
      <c r="AY142" s="17" t="s">
        <v>185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7" t="s">
        <v>92</v>
      </c>
      <c r="BK142" s="149">
        <f>ROUND(I142*H142,2)</f>
        <v>0</v>
      </c>
      <c r="BL142" s="17" t="s">
        <v>289</v>
      </c>
      <c r="BM142" s="148" t="s">
        <v>4521</v>
      </c>
    </row>
    <row r="143" spans="2:65" s="1" customFormat="1" ht="37.9" customHeight="1">
      <c r="B143" s="136"/>
      <c r="C143" s="137" t="s">
        <v>245</v>
      </c>
      <c r="D143" s="137" t="s">
        <v>187</v>
      </c>
      <c r="E143" s="138" t="s">
        <v>4522</v>
      </c>
      <c r="F143" s="139" t="s">
        <v>4523</v>
      </c>
      <c r="G143" s="140" t="s">
        <v>546</v>
      </c>
      <c r="H143" s="141">
        <v>235</v>
      </c>
      <c r="I143" s="142"/>
      <c r="J143" s="143">
        <f>ROUND(I143*H143,2)</f>
        <v>0</v>
      </c>
      <c r="K143" s="139" t="s">
        <v>1</v>
      </c>
      <c r="L143" s="32"/>
      <c r="M143" s="144" t="s">
        <v>1</v>
      </c>
      <c r="N143" s="145" t="s">
        <v>42</v>
      </c>
      <c r="P143" s="146">
        <f>O143*H143</f>
        <v>0</v>
      </c>
      <c r="Q143" s="146">
        <v>2.7E-4</v>
      </c>
      <c r="R143" s="146">
        <f>Q143*H143</f>
        <v>6.3450000000000006E-2</v>
      </c>
      <c r="S143" s="146">
        <v>0</v>
      </c>
      <c r="T143" s="147">
        <f>S143*H143</f>
        <v>0</v>
      </c>
      <c r="AR143" s="148" t="s">
        <v>289</v>
      </c>
      <c r="AT143" s="148" t="s">
        <v>187</v>
      </c>
      <c r="AU143" s="148" t="s">
        <v>92</v>
      </c>
      <c r="AY143" s="17" t="s">
        <v>185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7" t="s">
        <v>92</v>
      </c>
      <c r="BK143" s="149">
        <f>ROUND(I143*H143,2)</f>
        <v>0</v>
      </c>
      <c r="BL143" s="17" t="s">
        <v>289</v>
      </c>
      <c r="BM143" s="148" t="s">
        <v>4524</v>
      </c>
    </row>
    <row r="144" spans="2:65" s="12" customFormat="1">
      <c r="B144" s="150"/>
      <c r="D144" s="151" t="s">
        <v>193</v>
      </c>
      <c r="E144" s="152" t="s">
        <v>1</v>
      </c>
      <c r="F144" s="153" t="s">
        <v>4525</v>
      </c>
      <c r="H144" s="154">
        <v>235</v>
      </c>
      <c r="I144" s="155"/>
      <c r="L144" s="150"/>
      <c r="M144" s="156"/>
      <c r="T144" s="157"/>
      <c r="AT144" s="152" t="s">
        <v>193</v>
      </c>
      <c r="AU144" s="152" t="s">
        <v>92</v>
      </c>
      <c r="AV144" s="12" t="s">
        <v>92</v>
      </c>
      <c r="AW144" s="12" t="s">
        <v>32</v>
      </c>
      <c r="AX144" s="12" t="s">
        <v>76</v>
      </c>
      <c r="AY144" s="152" t="s">
        <v>185</v>
      </c>
    </row>
    <row r="145" spans="2:65" s="14" customFormat="1">
      <c r="B145" s="174"/>
      <c r="D145" s="151" t="s">
        <v>193</v>
      </c>
      <c r="E145" s="175" t="s">
        <v>1</v>
      </c>
      <c r="F145" s="176" t="s">
        <v>265</v>
      </c>
      <c r="H145" s="177">
        <v>235</v>
      </c>
      <c r="I145" s="178"/>
      <c r="L145" s="174"/>
      <c r="M145" s="179"/>
      <c r="T145" s="180"/>
      <c r="AT145" s="175" t="s">
        <v>193</v>
      </c>
      <c r="AU145" s="175" t="s">
        <v>92</v>
      </c>
      <c r="AV145" s="14" t="s">
        <v>191</v>
      </c>
      <c r="AW145" s="14" t="s">
        <v>32</v>
      </c>
      <c r="AX145" s="14" t="s">
        <v>84</v>
      </c>
      <c r="AY145" s="175" t="s">
        <v>185</v>
      </c>
    </row>
    <row r="146" spans="2:65" s="11" customFormat="1" ht="22.9" customHeight="1">
      <c r="B146" s="124"/>
      <c r="D146" s="125" t="s">
        <v>75</v>
      </c>
      <c r="E146" s="134" t="s">
        <v>4526</v>
      </c>
      <c r="F146" s="134" t="s">
        <v>4527</v>
      </c>
      <c r="I146" s="127"/>
      <c r="J146" s="135">
        <f>BK146</f>
        <v>0</v>
      </c>
      <c r="L146" s="124"/>
      <c r="M146" s="129"/>
      <c r="P146" s="130">
        <f>SUM(P147:P151)</f>
        <v>0</v>
      </c>
      <c r="R146" s="130">
        <f>SUM(R147:R151)</f>
        <v>5.5640000000000002E-2</v>
      </c>
      <c r="T146" s="131">
        <f>SUM(T147:T151)</f>
        <v>0</v>
      </c>
      <c r="AR146" s="125" t="s">
        <v>92</v>
      </c>
      <c r="AT146" s="132" t="s">
        <v>75</v>
      </c>
      <c r="AU146" s="132" t="s">
        <v>84</v>
      </c>
      <c r="AY146" s="125" t="s">
        <v>185</v>
      </c>
      <c r="BK146" s="133">
        <f>SUM(BK147:BK151)</f>
        <v>0</v>
      </c>
    </row>
    <row r="147" spans="2:65" s="1" customFormat="1" ht="37.9" customHeight="1">
      <c r="B147" s="136"/>
      <c r="C147" s="137" t="s">
        <v>267</v>
      </c>
      <c r="D147" s="137" t="s">
        <v>187</v>
      </c>
      <c r="E147" s="138" t="s">
        <v>4528</v>
      </c>
      <c r="F147" s="139" t="s">
        <v>4529</v>
      </c>
      <c r="G147" s="140" t="s">
        <v>365</v>
      </c>
      <c r="H147" s="141">
        <v>16</v>
      </c>
      <c r="I147" s="142"/>
      <c r="J147" s="143">
        <f>ROUND(I147*H147,2)</f>
        <v>0</v>
      </c>
      <c r="K147" s="139" t="s">
        <v>1</v>
      </c>
      <c r="L147" s="32"/>
      <c r="M147" s="144" t="s">
        <v>1</v>
      </c>
      <c r="N147" s="145" t="s">
        <v>42</v>
      </c>
      <c r="P147" s="146">
        <f>O147*H147</f>
        <v>0</v>
      </c>
      <c r="Q147" s="146">
        <v>2.9E-4</v>
      </c>
      <c r="R147" s="146">
        <f>Q147*H147</f>
        <v>4.64E-3</v>
      </c>
      <c r="S147" s="146">
        <v>0</v>
      </c>
      <c r="T147" s="147">
        <f>S147*H147</f>
        <v>0</v>
      </c>
      <c r="AR147" s="148" t="s">
        <v>289</v>
      </c>
      <c r="AT147" s="148" t="s">
        <v>187</v>
      </c>
      <c r="AU147" s="148" t="s">
        <v>92</v>
      </c>
      <c r="AY147" s="17" t="s">
        <v>185</v>
      </c>
      <c r="BE147" s="149">
        <f>IF(N147="základní",J147,0)</f>
        <v>0</v>
      </c>
      <c r="BF147" s="149">
        <f>IF(N147="snížená",J147,0)</f>
        <v>0</v>
      </c>
      <c r="BG147" s="149">
        <f>IF(N147="zákl. přenesená",J147,0)</f>
        <v>0</v>
      </c>
      <c r="BH147" s="149">
        <f>IF(N147="sníž. přenesená",J147,0)</f>
        <v>0</v>
      </c>
      <c r="BI147" s="149">
        <f>IF(N147="nulová",J147,0)</f>
        <v>0</v>
      </c>
      <c r="BJ147" s="17" t="s">
        <v>92</v>
      </c>
      <c r="BK147" s="149">
        <f>ROUND(I147*H147,2)</f>
        <v>0</v>
      </c>
      <c r="BL147" s="17" t="s">
        <v>289</v>
      </c>
      <c r="BM147" s="148" t="s">
        <v>4530</v>
      </c>
    </row>
    <row r="148" spans="2:65" s="1" customFormat="1" ht="24.2" customHeight="1">
      <c r="B148" s="136"/>
      <c r="C148" s="137" t="s">
        <v>284</v>
      </c>
      <c r="D148" s="137" t="s">
        <v>187</v>
      </c>
      <c r="E148" s="138" t="s">
        <v>4531</v>
      </c>
      <c r="F148" s="139" t="s">
        <v>4532</v>
      </c>
      <c r="G148" s="140" t="s">
        <v>365</v>
      </c>
      <c r="H148" s="141">
        <v>51</v>
      </c>
      <c r="I148" s="142"/>
      <c r="J148" s="143">
        <f>ROUND(I148*H148,2)</f>
        <v>0</v>
      </c>
      <c r="K148" s="139" t="s">
        <v>1</v>
      </c>
      <c r="L148" s="32"/>
      <c r="M148" s="144" t="s">
        <v>1</v>
      </c>
      <c r="N148" s="145" t="s">
        <v>42</v>
      </c>
      <c r="P148" s="146">
        <f>O148*H148</f>
        <v>0</v>
      </c>
      <c r="Q148" s="146">
        <v>1.3999999999999999E-4</v>
      </c>
      <c r="R148" s="146">
        <f>Q148*H148</f>
        <v>7.1399999999999996E-3</v>
      </c>
      <c r="S148" s="146">
        <v>0</v>
      </c>
      <c r="T148" s="147">
        <f>S148*H148</f>
        <v>0</v>
      </c>
      <c r="AR148" s="148" t="s">
        <v>289</v>
      </c>
      <c r="AT148" s="148" t="s">
        <v>187</v>
      </c>
      <c r="AU148" s="148" t="s">
        <v>92</v>
      </c>
      <c r="AY148" s="17" t="s">
        <v>185</v>
      </c>
      <c r="BE148" s="149">
        <f>IF(N148="základní",J148,0)</f>
        <v>0</v>
      </c>
      <c r="BF148" s="149">
        <f>IF(N148="snížená",J148,0)</f>
        <v>0</v>
      </c>
      <c r="BG148" s="149">
        <f>IF(N148="zákl. přenesená",J148,0)</f>
        <v>0</v>
      </c>
      <c r="BH148" s="149">
        <f>IF(N148="sníž. přenesená",J148,0)</f>
        <v>0</v>
      </c>
      <c r="BI148" s="149">
        <f>IF(N148="nulová",J148,0)</f>
        <v>0</v>
      </c>
      <c r="BJ148" s="17" t="s">
        <v>92</v>
      </c>
      <c r="BK148" s="149">
        <f>ROUND(I148*H148,2)</f>
        <v>0</v>
      </c>
      <c r="BL148" s="17" t="s">
        <v>289</v>
      </c>
      <c r="BM148" s="148" t="s">
        <v>4533</v>
      </c>
    </row>
    <row r="149" spans="2:65" s="1" customFormat="1" ht="24.2" customHeight="1">
      <c r="B149" s="136"/>
      <c r="C149" s="137" t="s">
        <v>289</v>
      </c>
      <c r="D149" s="137" t="s">
        <v>187</v>
      </c>
      <c r="E149" s="138" t="s">
        <v>4534</v>
      </c>
      <c r="F149" s="139" t="s">
        <v>4535</v>
      </c>
      <c r="G149" s="140" t="s">
        <v>365</v>
      </c>
      <c r="H149" s="141">
        <v>16</v>
      </c>
      <c r="I149" s="142"/>
      <c r="J149" s="143">
        <f>ROUND(I149*H149,2)</f>
        <v>0</v>
      </c>
      <c r="K149" s="139" t="s">
        <v>1</v>
      </c>
      <c r="L149" s="32"/>
      <c r="M149" s="144" t="s">
        <v>1</v>
      </c>
      <c r="N149" s="145" t="s">
        <v>42</v>
      </c>
      <c r="P149" s="146">
        <f>O149*H149</f>
        <v>0</v>
      </c>
      <c r="Q149" s="146">
        <v>2.4000000000000001E-4</v>
      </c>
      <c r="R149" s="146">
        <f>Q149*H149</f>
        <v>3.8400000000000001E-3</v>
      </c>
      <c r="S149" s="146">
        <v>0</v>
      </c>
      <c r="T149" s="147">
        <f>S149*H149</f>
        <v>0</v>
      </c>
      <c r="AR149" s="148" t="s">
        <v>289</v>
      </c>
      <c r="AT149" s="148" t="s">
        <v>187</v>
      </c>
      <c r="AU149" s="148" t="s">
        <v>92</v>
      </c>
      <c r="AY149" s="17" t="s">
        <v>185</v>
      </c>
      <c r="BE149" s="149">
        <f>IF(N149="základní",J149,0)</f>
        <v>0</v>
      </c>
      <c r="BF149" s="149">
        <f>IF(N149="snížená",J149,0)</f>
        <v>0</v>
      </c>
      <c r="BG149" s="149">
        <f>IF(N149="zákl. přenesená",J149,0)</f>
        <v>0</v>
      </c>
      <c r="BH149" s="149">
        <f>IF(N149="sníž. přenesená",J149,0)</f>
        <v>0</v>
      </c>
      <c r="BI149" s="149">
        <f>IF(N149="nulová",J149,0)</f>
        <v>0</v>
      </c>
      <c r="BJ149" s="17" t="s">
        <v>92</v>
      </c>
      <c r="BK149" s="149">
        <f>ROUND(I149*H149,2)</f>
        <v>0</v>
      </c>
      <c r="BL149" s="17" t="s">
        <v>289</v>
      </c>
      <c r="BM149" s="148" t="s">
        <v>4536</v>
      </c>
    </row>
    <row r="150" spans="2:65" s="1" customFormat="1" ht="21.75" customHeight="1">
      <c r="B150" s="136"/>
      <c r="C150" s="137" t="s">
        <v>294</v>
      </c>
      <c r="D150" s="137" t="s">
        <v>187</v>
      </c>
      <c r="E150" s="138" t="s">
        <v>4537</v>
      </c>
      <c r="F150" s="139" t="s">
        <v>4538</v>
      </c>
      <c r="G150" s="140" t="s">
        <v>365</v>
      </c>
      <c r="H150" s="141">
        <v>16</v>
      </c>
      <c r="I150" s="142"/>
      <c r="J150" s="143">
        <f>ROUND(I150*H150,2)</f>
        <v>0</v>
      </c>
      <c r="K150" s="139" t="s">
        <v>1</v>
      </c>
      <c r="L150" s="32"/>
      <c r="M150" s="144" t="s">
        <v>1</v>
      </c>
      <c r="N150" s="145" t="s">
        <v>42</v>
      </c>
      <c r="P150" s="146">
        <f>O150*H150</f>
        <v>0</v>
      </c>
      <c r="Q150" s="146">
        <v>2.7E-4</v>
      </c>
      <c r="R150" s="146">
        <f>Q150*H150</f>
        <v>4.3200000000000001E-3</v>
      </c>
      <c r="S150" s="146">
        <v>0</v>
      </c>
      <c r="T150" s="147">
        <f>S150*H150</f>
        <v>0</v>
      </c>
      <c r="AR150" s="148" t="s">
        <v>289</v>
      </c>
      <c r="AT150" s="148" t="s">
        <v>187</v>
      </c>
      <c r="AU150" s="148" t="s">
        <v>92</v>
      </c>
      <c r="AY150" s="17" t="s">
        <v>185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7" t="s">
        <v>92</v>
      </c>
      <c r="BK150" s="149">
        <f>ROUND(I150*H150,2)</f>
        <v>0</v>
      </c>
      <c r="BL150" s="17" t="s">
        <v>289</v>
      </c>
      <c r="BM150" s="148" t="s">
        <v>4539</v>
      </c>
    </row>
    <row r="151" spans="2:65" s="1" customFormat="1" ht="24.2" customHeight="1">
      <c r="B151" s="136"/>
      <c r="C151" s="137" t="s">
        <v>300</v>
      </c>
      <c r="D151" s="137" t="s">
        <v>187</v>
      </c>
      <c r="E151" s="138" t="s">
        <v>4540</v>
      </c>
      <c r="F151" s="139" t="s">
        <v>4541</v>
      </c>
      <c r="G151" s="140" t="s">
        <v>365</v>
      </c>
      <c r="H151" s="141">
        <v>51</v>
      </c>
      <c r="I151" s="142"/>
      <c r="J151" s="143">
        <f>ROUND(I151*H151,2)</f>
        <v>0</v>
      </c>
      <c r="K151" s="139" t="s">
        <v>1</v>
      </c>
      <c r="L151" s="32"/>
      <c r="M151" s="144" t="s">
        <v>1</v>
      </c>
      <c r="N151" s="145" t="s">
        <v>42</v>
      </c>
      <c r="P151" s="146">
        <f>O151*H151</f>
        <v>0</v>
      </c>
      <c r="Q151" s="146">
        <v>6.9999999999999999E-4</v>
      </c>
      <c r="R151" s="146">
        <f>Q151*H151</f>
        <v>3.5700000000000003E-2</v>
      </c>
      <c r="S151" s="146">
        <v>0</v>
      </c>
      <c r="T151" s="147">
        <f>S151*H151</f>
        <v>0</v>
      </c>
      <c r="AR151" s="148" t="s">
        <v>289</v>
      </c>
      <c r="AT151" s="148" t="s">
        <v>187</v>
      </c>
      <c r="AU151" s="148" t="s">
        <v>92</v>
      </c>
      <c r="AY151" s="17" t="s">
        <v>185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7" t="s">
        <v>92</v>
      </c>
      <c r="BK151" s="149">
        <f>ROUND(I151*H151,2)</f>
        <v>0</v>
      </c>
      <c r="BL151" s="17" t="s">
        <v>289</v>
      </c>
      <c r="BM151" s="148" t="s">
        <v>4542</v>
      </c>
    </row>
    <row r="152" spans="2:65" s="11" customFormat="1" ht="22.9" customHeight="1">
      <c r="B152" s="124"/>
      <c r="D152" s="125" t="s">
        <v>75</v>
      </c>
      <c r="E152" s="134" t="s">
        <v>4543</v>
      </c>
      <c r="F152" s="134" t="s">
        <v>4544</v>
      </c>
      <c r="I152" s="127"/>
      <c r="J152" s="135">
        <f>BK152</f>
        <v>0</v>
      </c>
      <c r="L152" s="124"/>
      <c r="M152" s="129"/>
      <c r="P152" s="130">
        <f>SUM(P153:P163)</f>
        <v>0</v>
      </c>
      <c r="R152" s="130">
        <f>SUM(R153:R163)</f>
        <v>2.3185600000000002</v>
      </c>
      <c r="T152" s="131">
        <f>SUM(T153:T163)</f>
        <v>0</v>
      </c>
      <c r="AR152" s="125" t="s">
        <v>92</v>
      </c>
      <c r="AT152" s="132" t="s">
        <v>75</v>
      </c>
      <c r="AU152" s="132" t="s">
        <v>84</v>
      </c>
      <c r="AY152" s="125" t="s">
        <v>185</v>
      </c>
      <c r="BK152" s="133">
        <f>SUM(BK153:BK163)</f>
        <v>0</v>
      </c>
    </row>
    <row r="153" spans="2:65" s="1" customFormat="1" ht="37.9" customHeight="1">
      <c r="B153" s="136"/>
      <c r="C153" s="137" t="s">
        <v>307</v>
      </c>
      <c r="D153" s="137" t="s">
        <v>187</v>
      </c>
      <c r="E153" s="138" t="s">
        <v>4545</v>
      </c>
      <c r="F153" s="139" t="s">
        <v>4546</v>
      </c>
      <c r="G153" s="140" t="s">
        <v>365</v>
      </c>
      <c r="H153" s="141">
        <v>2</v>
      </c>
      <c r="I153" s="142"/>
      <c r="J153" s="143">
        <f t="shared" ref="J153:J163" si="10">ROUND(I153*H153,2)</f>
        <v>0</v>
      </c>
      <c r="K153" s="139" t="s">
        <v>1</v>
      </c>
      <c r="L153" s="32"/>
      <c r="M153" s="144" t="s">
        <v>1</v>
      </c>
      <c r="N153" s="145" t="s">
        <v>42</v>
      </c>
      <c r="P153" s="146">
        <f t="shared" ref="P153:P163" si="11">O153*H153</f>
        <v>0</v>
      </c>
      <c r="Q153" s="146">
        <v>2.8029999999999999E-2</v>
      </c>
      <c r="R153" s="146">
        <f t="shared" ref="R153:R163" si="12">Q153*H153</f>
        <v>5.6059999999999999E-2</v>
      </c>
      <c r="S153" s="146">
        <v>0</v>
      </c>
      <c r="T153" s="147">
        <f t="shared" ref="T153:T163" si="13">S153*H153</f>
        <v>0</v>
      </c>
      <c r="AR153" s="148" t="s">
        <v>289</v>
      </c>
      <c r="AT153" s="148" t="s">
        <v>187</v>
      </c>
      <c r="AU153" s="148" t="s">
        <v>92</v>
      </c>
      <c r="AY153" s="17" t="s">
        <v>185</v>
      </c>
      <c r="BE153" s="149">
        <f t="shared" ref="BE153:BE163" si="14">IF(N153="základní",J153,0)</f>
        <v>0</v>
      </c>
      <c r="BF153" s="149">
        <f t="shared" ref="BF153:BF163" si="15">IF(N153="snížená",J153,0)</f>
        <v>0</v>
      </c>
      <c r="BG153" s="149">
        <f t="shared" ref="BG153:BG163" si="16">IF(N153="zákl. přenesená",J153,0)</f>
        <v>0</v>
      </c>
      <c r="BH153" s="149">
        <f t="shared" ref="BH153:BH163" si="17">IF(N153="sníž. přenesená",J153,0)</f>
        <v>0</v>
      </c>
      <c r="BI153" s="149">
        <f t="shared" ref="BI153:BI163" si="18">IF(N153="nulová",J153,0)</f>
        <v>0</v>
      </c>
      <c r="BJ153" s="17" t="s">
        <v>92</v>
      </c>
      <c r="BK153" s="149">
        <f t="shared" ref="BK153:BK163" si="19">ROUND(I153*H153,2)</f>
        <v>0</v>
      </c>
      <c r="BL153" s="17" t="s">
        <v>289</v>
      </c>
      <c r="BM153" s="148" t="s">
        <v>4547</v>
      </c>
    </row>
    <row r="154" spans="2:65" s="1" customFormat="1" ht="37.9" customHeight="1">
      <c r="B154" s="136"/>
      <c r="C154" s="137" t="s">
        <v>322</v>
      </c>
      <c r="D154" s="137" t="s">
        <v>187</v>
      </c>
      <c r="E154" s="138" t="s">
        <v>4548</v>
      </c>
      <c r="F154" s="139" t="s">
        <v>4549</v>
      </c>
      <c r="G154" s="140" t="s">
        <v>365</v>
      </c>
      <c r="H154" s="141">
        <v>2</v>
      </c>
      <c r="I154" s="142"/>
      <c r="J154" s="143">
        <f t="shared" si="10"/>
        <v>0</v>
      </c>
      <c r="K154" s="139" t="s">
        <v>1</v>
      </c>
      <c r="L154" s="32"/>
      <c r="M154" s="144" t="s">
        <v>1</v>
      </c>
      <c r="N154" s="145" t="s">
        <v>42</v>
      </c>
      <c r="P154" s="146">
        <f t="shared" si="11"/>
        <v>0</v>
      </c>
      <c r="Q154" s="146">
        <v>3.09E-2</v>
      </c>
      <c r="R154" s="146">
        <f t="shared" si="12"/>
        <v>6.1800000000000001E-2</v>
      </c>
      <c r="S154" s="146">
        <v>0</v>
      </c>
      <c r="T154" s="147">
        <f t="shared" si="13"/>
        <v>0</v>
      </c>
      <c r="AR154" s="148" t="s">
        <v>289</v>
      </c>
      <c r="AT154" s="148" t="s">
        <v>187</v>
      </c>
      <c r="AU154" s="148" t="s">
        <v>92</v>
      </c>
      <c r="AY154" s="17" t="s">
        <v>185</v>
      </c>
      <c r="BE154" s="149">
        <f t="shared" si="14"/>
        <v>0</v>
      </c>
      <c r="BF154" s="149">
        <f t="shared" si="15"/>
        <v>0</v>
      </c>
      <c r="BG154" s="149">
        <f t="shared" si="16"/>
        <v>0</v>
      </c>
      <c r="BH154" s="149">
        <f t="shared" si="17"/>
        <v>0</v>
      </c>
      <c r="BI154" s="149">
        <f t="shared" si="18"/>
        <v>0</v>
      </c>
      <c r="BJ154" s="17" t="s">
        <v>92</v>
      </c>
      <c r="BK154" s="149">
        <f t="shared" si="19"/>
        <v>0</v>
      </c>
      <c r="BL154" s="17" t="s">
        <v>289</v>
      </c>
      <c r="BM154" s="148" t="s">
        <v>4550</v>
      </c>
    </row>
    <row r="155" spans="2:65" s="1" customFormat="1" ht="37.9" customHeight="1">
      <c r="B155" s="136"/>
      <c r="C155" s="137" t="s">
        <v>7</v>
      </c>
      <c r="D155" s="137" t="s">
        <v>187</v>
      </c>
      <c r="E155" s="138" t="s">
        <v>4551</v>
      </c>
      <c r="F155" s="139" t="s">
        <v>4552</v>
      </c>
      <c r="G155" s="140" t="s">
        <v>365</v>
      </c>
      <c r="H155" s="141">
        <v>8</v>
      </c>
      <c r="I155" s="142"/>
      <c r="J155" s="143">
        <f t="shared" si="10"/>
        <v>0</v>
      </c>
      <c r="K155" s="139" t="s">
        <v>1</v>
      </c>
      <c r="L155" s="32"/>
      <c r="M155" s="144" t="s">
        <v>1</v>
      </c>
      <c r="N155" s="145" t="s">
        <v>42</v>
      </c>
      <c r="P155" s="146">
        <f t="shared" si="11"/>
        <v>0</v>
      </c>
      <c r="Q155" s="146">
        <v>3.6639999999999999E-2</v>
      </c>
      <c r="R155" s="146">
        <f t="shared" si="12"/>
        <v>0.29311999999999999</v>
      </c>
      <c r="S155" s="146">
        <v>0</v>
      </c>
      <c r="T155" s="147">
        <f t="shared" si="13"/>
        <v>0</v>
      </c>
      <c r="AR155" s="148" t="s">
        <v>289</v>
      </c>
      <c r="AT155" s="148" t="s">
        <v>187</v>
      </c>
      <c r="AU155" s="148" t="s">
        <v>92</v>
      </c>
      <c r="AY155" s="17" t="s">
        <v>185</v>
      </c>
      <c r="BE155" s="149">
        <f t="shared" si="14"/>
        <v>0</v>
      </c>
      <c r="BF155" s="149">
        <f t="shared" si="15"/>
        <v>0</v>
      </c>
      <c r="BG155" s="149">
        <f t="shared" si="16"/>
        <v>0</v>
      </c>
      <c r="BH155" s="149">
        <f t="shared" si="17"/>
        <v>0</v>
      </c>
      <c r="BI155" s="149">
        <f t="shared" si="18"/>
        <v>0</v>
      </c>
      <c r="BJ155" s="17" t="s">
        <v>92</v>
      </c>
      <c r="BK155" s="149">
        <f t="shared" si="19"/>
        <v>0</v>
      </c>
      <c r="BL155" s="17" t="s">
        <v>289</v>
      </c>
      <c r="BM155" s="148" t="s">
        <v>4553</v>
      </c>
    </row>
    <row r="156" spans="2:65" s="1" customFormat="1" ht="37.9" customHeight="1">
      <c r="B156" s="136"/>
      <c r="C156" s="137" t="s">
        <v>335</v>
      </c>
      <c r="D156" s="137" t="s">
        <v>187</v>
      </c>
      <c r="E156" s="138" t="s">
        <v>4554</v>
      </c>
      <c r="F156" s="139" t="s">
        <v>4555</v>
      </c>
      <c r="G156" s="140" t="s">
        <v>365</v>
      </c>
      <c r="H156" s="141">
        <v>4</v>
      </c>
      <c r="I156" s="142"/>
      <c r="J156" s="143">
        <f t="shared" si="10"/>
        <v>0</v>
      </c>
      <c r="K156" s="139" t="s">
        <v>1</v>
      </c>
      <c r="L156" s="32"/>
      <c r="M156" s="144" t="s">
        <v>1</v>
      </c>
      <c r="N156" s="145" t="s">
        <v>42</v>
      </c>
      <c r="P156" s="146">
        <f t="shared" si="11"/>
        <v>0</v>
      </c>
      <c r="Q156" s="146">
        <v>3.1539999999999999E-2</v>
      </c>
      <c r="R156" s="146">
        <f t="shared" si="12"/>
        <v>0.12615999999999999</v>
      </c>
      <c r="S156" s="146">
        <v>0</v>
      </c>
      <c r="T156" s="147">
        <f t="shared" si="13"/>
        <v>0</v>
      </c>
      <c r="AR156" s="148" t="s">
        <v>289</v>
      </c>
      <c r="AT156" s="148" t="s">
        <v>187</v>
      </c>
      <c r="AU156" s="148" t="s">
        <v>92</v>
      </c>
      <c r="AY156" s="17" t="s">
        <v>185</v>
      </c>
      <c r="BE156" s="149">
        <f t="shared" si="14"/>
        <v>0</v>
      </c>
      <c r="BF156" s="149">
        <f t="shared" si="15"/>
        <v>0</v>
      </c>
      <c r="BG156" s="149">
        <f t="shared" si="16"/>
        <v>0</v>
      </c>
      <c r="BH156" s="149">
        <f t="shared" si="17"/>
        <v>0</v>
      </c>
      <c r="BI156" s="149">
        <f t="shared" si="18"/>
        <v>0</v>
      </c>
      <c r="BJ156" s="17" t="s">
        <v>92</v>
      </c>
      <c r="BK156" s="149">
        <f t="shared" si="19"/>
        <v>0</v>
      </c>
      <c r="BL156" s="17" t="s">
        <v>289</v>
      </c>
      <c r="BM156" s="148" t="s">
        <v>4556</v>
      </c>
    </row>
    <row r="157" spans="2:65" s="1" customFormat="1" ht="37.9" customHeight="1">
      <c r="B157" s="136"/>
      <c r="C157" s="137" t="s">
        <v>340</v>
      </c>
      <c r="D157" s="137" t="s">
        <v>187</v>
      </c>
      <c r="E157" s="138" t="s">
        <v>4557</v>
      </c>
      <c r="F157" s="139" t="s">
        <v>4558</v>
      </c>
      <c r="G157" s="140" t="s">
        <v>365</v>
      </c>
      <c r="H157" s="141">
        <v>2</v>
      </c>
      <c r="I157" s="142"/>
      <c r="J157" s="143">
        <f t="shared" si="10"/>
        <v>0</v>
      </c>
      <c r="K157" s="139" t="s">
        <v>1</v>
      </c>
      <c r="L157" s="32"/>
      <c r="M157" s="144" t="s">
        <v>1</v>
      </c>
      <c r="N157" s="145" t="s">
        <v>42</v>
      </c>
      <c r="P157" s="146">
        <f t="shared" si="11"/>
        <v>0</v>
      </c>
      <c r="Q157" s="146">
        <v>3.7199999999999997E-2</v>
      </c>
      <c r="R157" s="146">
        <f t="shared" si="12"/>
        <v>7.4399999999999994E-2</v>
      </c>
      <c r="S157" s="146">
        <v>0</v>
      </c>
      <c r="T157" s="147">
        <f t="shared" si="13"/>
        <v>0</v>
      </c>
      <c r="AR157" s="148" t="s">
        <v>289</v>
      </c>
      <c r="AT157" s="148" t="s">
        <v>187</v>
      </c>
      <c r="AU157" s="148" t="s">
        <v>92</v>
      </c>
      <c r="AY157" s="17" t="s">
        <v>185</v>
      </c>
      <c r="BE157" s="149">
        <f t="shared" si="14"/>
        <v>0</v>
      </c>
      <c r="BF157" s="149">
        <f t="shared" si="15"/>
        <v>0</v>
      </c>
      <c r="BG157" s="149">
        <f t="shared" si="16"/>
        <v>0</v>
      </c>
      <c r="BH157" s="149">
        <f t="shared" si="17"/>
        <v>0</v>
      </c>
      <c r="BI157" s="149">
        <f t="shared" si="18"/>
        <v>0</v>
      </c>
      <c r="BJ157" s="17" t="s">
        <v>92</v>
      </c>
      <c r="BK157" s="149">
        <f t="shared" si="19"/>
        <v>0</v>
      </c>
      <c r="BL157" s="17" t="s">
        <v>289</v>
      </c>
      <c r="BM157" s="148" t="s">
        <v>4559</v>
      </c>
    </row>
    <row r="158" spans="2:65" s="1" customFormat="1" ht="37.9" customHeight="1">
      <c r="B158" s="136"/>
      <c r="C158" s="137" t="s">
        <v>345</v>
      </c>
      <c r="D158" s="137" t="s">
        <v>187</v>
      </c>
      <c r="E158" s="138" t="s">
        <v>4560</v>
      </c>
      <c r="F158" s="139" t="s">
        <v>4561</v>
      </c>
      <c r="G158" s="140" t="s">
        <v>365</v>
      </c>
      <c r="H158" s="141">
        <v>25</v>
      </c>
      <c r="I158" s="142"/>
      <c r="J158" s="143">
        <f t="shared" si="10"/>
        <v>0</v>
      </c>
      <c r="K158" s="139" t="s">
        <v>1</v>
      </c>
      <c r="L158" s="32"/>
      <c r="M158" s="144" t="s">
        <v>1</v>
      </c>
      <c r="N158" s="145" t="s">
        <v>42</v>
      </c>
      <c r="P158" s="146">
        <f t="shared" si="11"/>
        <v>0</v>
      </c>
      <c r="Q158" s="146">
        <v>4.1320000000000003E-2</v>
      </c>
      <c r="R158" s="146">
        <f t="shared" si="12"/>
        <v>1.0330000000000001</v>
      </c>
      <c r="S158" s="146">
        <v>0</v>
      </c>
      <c r="T158" s="147">
        <f t="shared" si="13"/>
        <v>0</v>
      </c>
      <c r="AR158" s="148" t="s">
        <v>289</v>
      </c>
      <c r="AT158" s="148" t="s">
        <v>187</v>
      </c>
      <c r="AU158" s="148" t="s">
        <v>92</v>
      </c>
      <c r="AY158" s="17" t="s">
        <v>185</v>
      </c>
      <c r="BE158" s="149">
        <f t="shared" si="14"/>
        <v>0</v>
      </c>
      <c r="BF158" s="149">
        <f t="shared" si="15"/>
        <v>0</v>
      </c>
      <c r="BG158" s="149">
        <f t="shared" si="16"/>
        <v>0</v>
      </c>
      <c r="BH158" s="149">
        <f t="shared" si="17"/>
        <v>0</v>
      </c>
      <c r="BI158" s="149">
        <f t="shared" si="18"/>
        <v>0</v>
      </c>
      <c r="BJ158" s="17" t="s">
        <v>92</v>
      </c>
      <c r="BK158" s="149">
        <f t="shared" si="19"/>
        <v>0</v>
      </c>
      <c r="BL158" s="17" t="s">
        <v>289</v>
      </c>
      <c r="BM158" s="148" t="s">
        <v>4562</v>
      </c>
    </row>
    <row r="159" spans="2:65" s="1" customFormat="1" ht="37.9" customHeight="1">
      <c r="B159" s="136"/>
      <c r="C159" s="137" t="s">
        <v>351</v>
      </c>
      <c r="D159" s="137" t="s">
        <v>187</v>
      </c>
      <c r="E159" s="138" t="s">
        <v>4563</v>
      </c>
      <c r="F159" s="139" t="s">
        <v>4564</v>
      </c>
      <c r="G159" s="140" t="s">
        <v>365</v>
      </c>
      <c r="H159" s="141">
        <v>2</v>
      </c>
      <c r="I159" s="142"/>
      <c r="J159" s="143">
        <f t="shared" si="10"/>
        <v>0</v>
      </c>
      <c r="K159" s="139" t="s">
        <v>1</v>
      </c>
      <c r="L159" s="32"/>
      <c r="M159" s="144" t="s">
        <v>1</v>
      </c>
      <c r="N159" s="145" t="s">
        <v>42</v>
      </c>
      <c r="P159" s="146">
        <f t="shared" si="11"/>
        <v>0</v>
      </c>
      <c r="Q159" s="146">
        <v>4.7840000000000001E-2</v>
      </c>
      <c r="R159" s="146">
        <f t="shared" si="12"/>
        <v>9.5680000000000001E-2</v>
      </c>
      <c r="S159" s="146">
        <v>0</v>
      </c>
      <c r="T159" s="147">
        <f t="shared" si="13"/>
        <v>0</v>
      </c>
      <c r="AR159" s="148" t="s">
        <v>289</v>
      </c>
      <c r="AT159" s="148" t="s">
        <v>187</v>
      </c>
      <c r="AU159" s="148" t="s">
        <v>92</v>
      </c>
      <c r="AY159" s="17" t="s">
        <v>185</v>
      </c>
      <c r="BE159" s="149">
        <f t="shared" si="14"/>
        <v>0</v>
      </c>
      <c r="BF159" s="149">
        <f t="shared" si="15"/>
        <v>0</v>
      </c>
      <c r="BG159" s="149">
        <f t="shared" si="16"/>
        <v>0</v>
      </c>
      <c r="BH159" s="149">
        <f t="shared" si="17"/>
        <v>0</v>
      </c>
      <c r="BI159" s="149">
        <f t="shared" si="18"/>
        <v>0</v>
      </c>
      <c r="BJ159" s="17" t="s">
        <v>92</v>
      </c>
      <c r="BK159" s="149">
        <f t="shared" si="19"/>
        <v>0</v>
      </c>
      <c r="BL159" s="17" t="s">
        <v>289</v>
      </c>
      <c r="BM159" s="148" t="s">
        <v>4565</v>
      </c>
    </row>
    <row r="160" spans="2:65" s="1" customFormat="1" ht="37.9" customHeight="1">
      <c r="B160" s="136"/>
      <c r="C160" s="137" t="s">
        <v>357</v>
      </c>
      <c r="D160" s="137" t="s">
        <v>187</v>
      </c>
      <c r="E160" s="138" t="s">
        <v>4566</v>
      </c>
      <c r="F160" s="139" t="s">
        <v>4567</v>
      </c>
      <c r="G160" s="140" t="s">
        <v>365</v>
      </c>
      <c r="H160" s="141">
        <v>2</v>
      </c>
      <c r="I160" s="142"/>
      <c r="J160" s="143">
        <f t="shared" si="10"/>
        <v>0</v>
      </c>
      <c r="K160" s="139" t="s">
        <v>1</v>
      </c>
      <c r="L160" s="32"/>
      <c r="M160" s="144" t="s">
        <v>1</v>
      </c>
      <c r="N160" s="145" t="s">
        <v>42</v>
      </c>
      <c r="P160" s="146">
        <f t="shared" si="11"/>
        <v>0</v>
      </c>
      <c r="Q160" s="146">
        <v>6.2199999999999998E-2</v>
      </c>
      <c r="R160" s="146">
        <f t="shared" si="12"/>
        <v>0.1244</v>
      </c>
      <c r="S160" s="146">
        <v>0</v>
      </c>
      <c r="T160" s="147">
        <f t="shared" si="13"/>
        <v>0</v>
      </c>
      <c r="AR160" s="148" t="s">
        <v>289</v>
      </c>
      <c r="AT160" s="148" t="s">
        <v>187</v>
      </c>
      <c r="AU160" s="148" t="s">
        <v>92</v>
      </c>
      <c r="AY160" s="17" t="s">
        <v>185</v>
      </c>
      <c r="BE160" s="149">
        <f t="shared" si="14"/>
        <v>0</v>
      </c>
      <c r="BF160" s="149">
        <f t="shared" si="15"/>
        <v>0</v>
      </c>
      <c r="BG160" s="149">
        <f t="shared" si="16"/>
        <v>0</v>
      </c>
      <c r="BH160" s="149">
        <f t="shared" si="17"/>
        <v>0</v>
      </c>
      <c r="BI160" s="149">
        <f t="shared" si="18"/>
        <v>0</v>
      </c>
      <c r="BJ160" s="17" t="s">
        <v>92</v>
      </c>
      <c r="BK160" s="149">
        <f t="shared" si="19"/>
        <v>0</v>
      </c>
      <c r="BL160" s="17" t="s">
        <v>289</v>
      </c>
      <c r="BM160" s="148" t="s">
        <v>4568</v>
      </c>
    </row>
    <row r="161" spans="2:65" s="1" customFormat="1" ht="37.9" customHeight="1">
      <c r="B161" s="136"/>
      <c r="C161" s="137" t="s">
        <v>362</v>
      </c>
      <c r="D161" s="137" t="s">
        <v>187</v>
      </c>
      <c r="E161" s="138" t="s">
        <v>4569</v>
      </c>
      <c r="F161" s="139" t="s">
        <v>4570</v>
      </c>
      <c r="G161" s="140" t="s">
        <v>365</v>
      </c>
      <c r="H161" s="141">
        <v>4</v>
      </c>
      <c r="I161" s="142"/>
      <c r="J161" s="143">
        <f t="shared" si="10"/>
        <v>0</v>
      </c>
      <c r="K161" s="139" t="s">
        <v>1</v>
      </c>
      <c r="L161" s="32"/>
      <c r="M161" s="144" t="s">
        <v>1</v>
      </c>
      <c r="N161" s="145" t="s">
        <v>42</v>
      </c>
      <c r="P161" s="146">
        <f t="shared" si="11"/>
        <v>0</v>
      </c>
      <c r="Q161" s="146">
        <v>6.9159999999999999E-2</v>
      </c>
      <c r="R161" s="146">
        <f t="shared" si="12"/>
        <v>0.27664</v>
      </c>
      <c r="S161" s="146">
        <v>0</v>
      </c>
      <c r="T161" s="147">
        <f t="shared" si="13"/>
        <v>0</v>
      </c>
      <c r="AR161" s="148" t="s">
        <v>289</v>
      </c>
      <c r="AT161" s="148" t="s">
        <v>187</v>
      </c>
      <c r="AU161" s="148" t="s">
        <v>92</v>
      </c>
      <c r="AY161" s="17" t="s">
        <v>185</v>
      </c>
      <c r="BE161" s="149">
        <f t="shared" si="14"/>
        <v>0</v>
      </c>
      <c r="BF161" s="149">
        <f t="shared" si="15"/>
        <v>0</v>
      </c>
      <c r="BG161" s="149">
        <f t="shared" si="16"/>
        <v>0</v>
      </c>
      <c r="BH161" s="149">
        <f t="shared" si="17"/>
        <v>0</v>
      </c>
      <c r="BI161" s="149">
        <f t="shared" si="18"/>
        <v>0</v>
      </c>
      <c r="BJ161" s="17" t="s">
        <v>92</v>
      </c>
      <c r="BK161" s="149">
        <f t="shared" si="19"/>
        <v>0</v>
      </c>
      <c r="BL161" s="17" t="s">
        <v>289</v>
      </c>
      <c r="BM161" s="148" t="s">
        <v>4571</v>
      </c>
    </row>
    <row r="162" spans="2:65" s="1" customFormat="1" ht="24.2" customHeight="1">
      <c r="B162" s="136"/>
      <c r="C162" s="137" t="s">
        <v>368</v>
      </c>
      <c r="D162" s="137" t="s">
        <v>187</v>
      </c>
      <c r="E162" s="138" t="s">
        <v>4572</v>
      </c>
      <c r="F162" s="139" t="s">
        <v>4573</v>
      </c>
      <c r="G162" s="140" t="s">
        <v>365</v>
      </c>
      <c r="H162" s="141">
        <v>15</v>
      </c>
      <c r="I162" s="142"/>
      <c r="J162" s="143">
        <f t="shared" si="10"/>
        <v>0</v>
      </c>
      <c r="K162" s="139" t="s">
        <v>1</v>
      </c>
      <c r="L162" s="32"/>
      <c r="M162" s="144" t="s">
        <v>1</v>
      </c>
      <c r="N162" s="145" t="s">
        <v>42</v>
      </c>
      <c r="P162" s="146">
        <f t="shared" si="11"/>
        <v>0</v>
      </c>
      <c r="Q162" s="146">
        <v>1.0999999999999999E-2</v>
      </c>
      <c r="R162" s="146">
        <f t="shared" si="12"/>
        <v>0.16499999999999998</v>
      </c>
      <c r="S162" s="146">
        <v>0</v>
      </c>
      <c r="T162" s="147">
        <f t="shared" si="13"/>
        <v>0</v>
      </c>
      <c r="AR162" s="148" t="s">
        <v>289</v>
      </c>
      <c r="AT162" s="148" t="s">
        <v>187</v>
      </c>
      <c r="AU162" s="148" t="s">
        <v>92</v>
      </c>
      <c r="AY162" s="17" t="s">
        <v>185</v>
      </c>
      <c r="BE162" s="149">
        <f t="shared" si="14"/>
        <v>0</v>
      </c>
      <c r="BF162" s="149">
        <f t="shared" si="15"/>
        <v>0</v>
      </c>
      <c r="BG162" s="149">
        <f t="shared" si="16"/>
        <v>0</v>
      </c>
      <c r="BH162" s="149">
        <f t="shared" si="17"/>
        <v>0</v>
      </c>
      <c r="BI162" s="149">
        <f t="shared" si="18"/>
        <v>0</v>
      </c>
      <c r="BJ162" s="17" t="s">
        <v>92</v>
      </c>
      <c r="BK162" s="149">
        <f t="shared" si="19"/>
        <v>0</v>
      </c>
      <c r="BL162" s="17" t="s">
        <v>289</v>
      </c>
      <c r="BM162" s="148" t="s">
        <v>4574</v>
      </c>
    </row>
    <row r="163" spans="2:65" s="1" customFormat="1" ht="24.2" customHeight="1">
      <c r="B163" s="136"/>
      <c r="C163" s="137" t="s">
        <v>374</v>
      </c>
      <c r="D163" s="137" t="s">
        <v>187</v>
      </c>
      <c r="E163" s="138" t="s">
        <v>4575</v>
      </c>
      <c r="F163" s="139" t="s">
        <v>4576</v>
      </c>
      <c r="G163" s="140" t="s">
        <v>365</v>
      </c>
      <c r="H163" s="141">
        <v>1</v>
      </c>
      <c r="I163" s="142"/>
      <c r="J163" s="143">
        <f t="shared" si="10"/>
        <v>0</v>
      </c>
      <c r="K163" s="139" t="s">
        <v>1</v>
      </c>
      <c r="L163" s="32"/>
      <c r="M163" s="144" t="s">
        <v>1</v>
      </c>
      <c r="N163" s="145" t="s">
        <v>42</v>
      </c>
      <c r="P163" s="146">
        <f t="shared" si="11"/>
        <v>0</v>
      </c>
      <c r="Q163" s="146">
        <v>1.23E-2</v>
      </c>
      <c r="R163" s="146">
        <f t="shared" si="12"/>
        <v>1.23E-2</v>
      </c>
      <c r="S163" s="146">
        <v>0</v>
      </c>
      <c r="T163" s="147">
        <f t="shared" si="13"/>
        <v>0</v>
      </c>
      <c r="AR163" s="148" t="s">
        <v>289</v>
      </c>
      <c r="AT163" s="148" t="s">
        <v>187</v>
      </c>
      <c r="AU163" s="148" t="s">
        <v>92</v>
      </c>
      <c r="AY163" s="17" t="s">
        <v>185</v>
      </c>
      <c r="BE163" s="149">
        <f t="shared" si="14"/>
        <v>0</v>
      </c>
      <c r="BF163" s="149">
        <f t="shared" si="15"/>
        <v>0</v>
      </c>
      <c r="BG163" s="149">
        <f t="shared" si="16"/>
        <v>0</v>
      </c>
      <c r="BH163" s="149">
        <f t="shared" si="17"/>
        <v>0</v>
      </c>
      <c r="BI163" s="149">
        <f t="shared" si="18"/>
        <v>0</v>
      </c>
      <c r="BJ163" s="17" t="s">
        <v>92</v>
      </c>
      <c r="BK163" s="149">
        <f t="shared" si="19"/>
        <v>0</v>
      </c>
      <c r="BL163" s="17" t="s">
        <v>289</v>
      </c>
      <c r="BM163" s="148" t="s">
        <v>4577</v>
      </c>
    </row>
    <row r="164" spans="2:65" s="11" customFormat="1" ht="25.9" customHeight="1">
      <c r="B164" s="124"/>
      <c r="D164" s="125" t="s">
        <v>75</v>
      </c>
      <c r="E164" s="126" t="s">
        <v>3655</v>
      </c>
      <c r="F164" s="126" t="s">
        <v>3656</v>
      </c>
      <c r="I164" s="127"/>
      <c r="J164" s="128">
        <f>BK164</f>
        <v>0</v>
      </c>
      <c r="L164" s="124"/>
      <c r="M164" s="129"/>
      <c r="P164" s="130">
        <f>SUM(P165:P173)</f>
        <v>0</v>
      </c>
      <c r="R164" s="130">
        <f>SUM(R165:R173)</f>
        <v>0</v>
      </c>
      <c r="T164" s="131">
        <f>SUM(T165:T173)</f>
        <v>0</v>
      </c>
      <c r="AR164" s="125" t="s">
        <v>191</v>
      </c>
      <c r="AT164" s="132" t="s">
        <v>75</v>
      </c>
      <c r="AU164" s="132" t="s">
        <v>76</v>
      </c>
      <c r="AY164" s="125" t="s">
        <v>185</v>
      </c>
      <c r="BK164" s="133">
        <f>SUM(BK165:BK173)</f>
        <v>0</v>
      </c>
    </row>
    <row r="165" spans="2:65" s="1" customFormat="1" ht="16.5" customHeight="1">
      <c r="B165" s="136"/>
      <c r="C165" s="137" t="s">
        <v>378</v>
      </c>
      <c r="D165" s="137" t="s">
        <v>187</v>
      </c>
      <c r="E165" s="138" t="s">
        <v>4460</v>
      </c>
      <c r="F165" s="139" t="s">
        <v>4461</v>
      </c>
      <c r="G165" s="140" t="s">
        <v>3660</v>
      </c>
      <c r="H165" s="141">
        <v>100</v>
      </c>
      <c r="I165" s="142"/>
      <c r="J165" s="143">
        <f>ROUND(I165*H165,2)</f>
        <v>0</v>
      </c>
      <c r="K165" s="139" t="s">
        <v>1</v>
      </c>
      <c r="L165" s="32"/>
      <c r="M165" s="144" t="s">
        <v>1</v>
      </c>
      <c r="N165" s="145" t="s">
        <v>42</v>
      </c>
      <c r="P165" s="146">
        <f>O165*H165</f>
        <v>0</v>
      </c>
      <c r="Q165" s="146">
        <v>0</v>
      </c>
      <c r="R165" s="146">
        <f>Q165*H165</f>
        <v>0</v>
      </c>
      <c r="S165" s="146">
        <v>0</v>
      </c>
      <c r="T165" s="147">
        <f>S165*H165</f>
        <v>0</v>
      </c>
      <c r="AR165" s="148" t="s">
        <v>3045</v>
      </c>
      <c r="AT165" s="148" t="s">
        <v>187</v>
      </c>
      <c r="AU165" s="148" t="s">
        <v>84</v>
      </c>
      <c r="AY165" s="17" t="s">
        <v>185</v>
      </c>
      <c r="BE165" s="149">
        <f>IF(N165="základní",J165,0)</f>
        <v>0</v>
      </c>
      <c r="BF165" s="149">
        <f>IF(N165="snížená",J165,0)</f>
        <v>0</v>
      </c>
      <c r="BG165" s="149">
        <f>IF(N165="zákl. přenesená",J165,0)</f>
        <v>0</v>
      </c>
      <c r="BH165" s="149">
        <f>IF(N165="sníž. přenesená",J165,0)</f>
        <v>0</v>
      </c>
      <c r="BI165" s="149">
        <f>IF(N165="nulová",J165,0)</f>
        <v>0</v>
      </c>
      <c r="BJ165" s="17" t="s">
        <v>92</v>
      </c>
      <c r="BK165" s="149">
        <f>ROUND(I165*H165,2)</f>
        <v>0</v>
      </c>
      <c r="BL165" s="17" t="s">
        <v>3045</v>
      </c>
      <c r="BM165" s="148" t="s">
        <v>4578</v>
      </c>
    </row>
    <row r="166" spans="2:65" s="13" customFormat="1">
      <c r="B166" s="168"/>
      <c r="D166" s="151" t="s">
        <v>193</v>
      </c>
      <c r="E166" s="169" t="s">
        <v>1</v>
      </c>
      <c r="F166" s="170" t="s">
        <v>4463</v>
      </c>
      <c r="H166" s="169" t="s">
        <v>1</v>
      </c>
      <c r="I166" s="171"/>
      <c r="L166" s="168"/>
      <c r="M166" s="172"/>
      <c r="T166" s="173"/>
      <c r="AT166" s="169" t="s">
        <v>193</v>
      </c>
      <c r="AU166" s="169" t="s">
        <v>84</v>
      </c>
      <c r="AV166" s="13" t="s">
        <v>84</v>
      </c>
      <c r="AW166" s="13" t="s">
        <v>32</v>
      </c>
      <c r="AX166" s="13" t="s">
        <v>76</v>
      </c>
      <c r="AY166" s="169" t="s">
        <v>185</v>
      </c>
    </row>
    <row r="167" spans="2:65" s="12" customFormat="1">
      <c r="B167" s="150"/>
      <c r="D167" s="151" t="s">
        <v>193</v>
      </c>
      <c r="E167" s="152" t="s">
        <v>1</v>
      </c>
      <c r="F167" s="153" t="s">
        <v>831</v>
      </c>
      <c r="H167" s="154">
        <v>100</v>
      </c>
      <c r="I167" s="155"/>
      <c r="L167" s="150"/>
      <c r="M167" s="156"/>
      <c r="T167" s="157"/>
      <c r="AT167" s="152" t="s">
        <v>193</v>
      </c>
      <c r="AU167" s="152" t="s">
        <v>84</v>
      </c>
      <c r="AV167" s="12" t="s">
        <v>92</v>
      </c>
      <c r="AW167" s="12" t="s">
        <v>32</v>
      </c>
      <c r="AX167" s="12" t="s">
        <v>76</v>
      </c>
      <c r="AY167" s="152" t="s">
        <v>185</v>
      </c>
    </row>
    <row r="168" spans="2:65" s="14" customFormat="1">
      <c r="B168" s="174"/>
      <c r="D168" s="151" t="s">
        <v>193</v>
      </c>
      <c r="E168" s="175" t="s">
        <v>1</v>
      </c>
      <c r="F168" s="176" t="s">
        <v>265</v>
      </c>
      <c r="H168" s="177">
        <v>100</v>
      </c>
      <c r="I168" s="178"/>
      <c r="L168" s="174"/>
      <c r="M168" s="179"/>
      <c r="T168" s="180"/>
      <c r="AT168" s="175" t="s">
        <v>193</v>
      </c>
      <c r="AU168" s="175" t="s">
        <v>84</v>
      </c>
      <c r="AV168" s="14" t="s">
        <v>191</v>
      </c>
      <c r="AW168" s="14" t="s">
        <v>32</v>
      </c>
      <c r="AX168" s="14" t="s">
        <v>84</v>
      </c>
      <c r="AY168" s="175" t="s">
        <v>185</v>
      </c>
    </row>
    <row r="169" spans="2:65" s="1" customFormat="1" ht="16.5" customHeight="1">
      <c r="B169" s="136"/>
      <c r="C169" s="158" t="s">
        <v>387</v>
      </c>
      <c r="D169" s="158" t="s">
        <v>231</v>
      </c>
      <c r="E169" s="159" t="s">
        <v>81</v>
      </c>
      <c r="F169" s="160" t="s">
        <v>4464</v>
      </c>
      <c r="G169" s="161" t="s">
        <v>4465</v>
      </c>
      <c r="H169" s="162">
        <v>1</v>
      </c>
      <c r="I169" s="163"/>
      <c r="J169" s="164">
        <f>ROUND(I169*H169,2)</f>
        <v>0</v>
      </c>
      <c r="K169" s="160" t="s">
        <v>1</v>
      </c>
      <c r="L169" s="165"/>
      <c r="M169" s="166" t="s">
        <v>1</v>
      </c>
      <c r="N169" s="167" t="s">
        <v>42</v>
      </c>
      <c r="P169" s="146">
        <f>O169*H169</f>
        <v>0</v>
      </c>
      <c r="Q169" s="146">
        <v>0</v>
      </c>
      <c r="R169" s="146">
        <f>Q169*H169</f>
        <v>0</v>
      </c>
      <c r="S169" s="146">
        <v>0</v>
      </c>
      <c r="T169" s="147">
        <f>S169*H169</f>
        <v>0</v>
      </c>
      <c r="AR169" s="148" t="s">
        <v>3045</v>
      </c>
      <c r="AT169" s="148" t="s">
        <v>231</v>
      </c>
      <c r="AU169" s="148" t="s">
        <v>84</v>
      </c>
      <c r="AY169" s="17" t="s">
        <v>185</v>
      </c>
      <c r="BE169" s="149">
        <f>IF(N169="základní",J169,0)</f>
        <v>0</v>
      </c>
      <c r="BF169" s="149">
        <f>IF(N169="snížená",J169,0)</f>
        <v>0</v>
      </c>
      <c r="BG169" s="149">
        <f>IF(N169="zákl. přenesená",J169,0)</f>
        <v>0</v>
      </c>
      <c r="BH169" s="149">
        <f>IF(N169="sníž. přenesená",J169,0)</f>
        <v>0</v>
      </c>
      <c r="BI169" s="149">
        <f>IF(N169="nulová",J169,0)</f>
        <v>0</v>
      </c>
      <c r="BJ169" s="17" t="s">
        <v>92</v>
      </c>
      <c r="BK169" s="149">
        <f>ROUND(I169*H169,2)</f>
        <v>0</v>
      </c>
      <c r="BL169" s="17" t="s">
        <v>3045</v>
      </c>
      <c r="BM169" s="148" t="s">
        <v>4579</v>
      </c>
    </row>
    <row r="170" spans="2:65" s="1" customFormat="1" ht="16.5" customHeight="1">
      <c r="B170" s="136"/>
      <c r="C170" s="137" t="s">
        <v>394</v>
      </c>
      <c r="D170" s="137" t="s">
        <v>187</v>
      </c>
      <c r="E170" s="138" t="s">
        <v>4580</v>
      </c>
      <c r="F170" s="139" t="s">
        <v>4581</v>
      </c>
      <c r="G170" s="140" t="s">
        <v>3660</v>
      </c>
      <c r="H170" s="141">
        <v>80</v>
      </c>
      <c r="I170" s="142"/>
      <c r="J170" s="143">
        <f>ROUND(I170*H170,2)</f>
        <v>0</v>
      </c>
      <c r="K170" s="139" t="s">
        <v>1</v>
      </c>
      <c r="L170" s="32"/>
      <c r="M170" s="144" t="s">
        <v>1</v>
      </c>
      <c r="N170" s="145" t="s">
        <v>42</v>
      </c>
      <c r="P170" s="146">
        <f>O170*H170</f>
        <v>0</v>
      </c>
      <c r="Q170" s="146">
        <v>0</v>
      </c>
      <c r="R170" s="146">
        <f>Q170*H170</f>
        <v>0</v>
      </c>
      <c r="S170" s="146">
        <v>0</v>
      </c>
      <c r="T170" s="147">
        <f>S170*H170</f>
        <v>0</v>
      </c>
      <c r="AR170" s="148" t="s">
        <v>3045</v>
      </c>
      <c r="AT170" s="148" t="s">
        <v>187</v>
      </c>
      <c r="AU170" s="148" t="s">
        <v>84</v>
      </c>
      <c r="AY170" s="17" t="s">
        <v>185</v>
      </c>
      <c r="BE170" s="149">
        <f>IF(N170="základní",J170,0)</f>
        <v>0</v>
      </c>
      <c r="BF170" s="149">
        <f>IF(N170="snížená",J170,0)</f>
        <v>0</v>
      </c>
      <c r="BG170" s="149">
        <f>IF(N170="zákl. přenesená",J170,0)</f>
        <v>0</v>
      </c>
      <c r="BH170" s="149">
        <f>IF(N170="sníž. přenesená",J170,0)</f>
        <v>0</v>
      </c>
      <c r="BI170" s="149">
        <f>IF(N170="nulová",J170,0)</f>
        <v>0</v>
      </c>
      <c r="BJ170" s="17" t="s">
        <v>92</v>
      </c>
      <c r="BK170" s="149">
        <f>ROUND(I170*H170,2)</f>
        <v>0</v>
      </c>
      <c r="BL170" s="17" t="s">
        <v>3045</v>
      </c>
      <c r="BM170" s="148" t="s">
        <v>4582</v>
      </c>
    </row>
    <row r="171" spans="2:65" s="13" customFormat="1">
      <c r="B171" s="168"/>
      <c r="D171" s="151" t="s">
        <v>193</v>
      </c>
      <c r="E171" s="169" t="s">
        <v>1</v>
      </c>
      <c r="F171" s="170" t="s">
        <v>4583</v>
      </c>
      <c r="H171" s="169" t="s">
        <v>1</v>
      </c>
      <c r="I171" s="171"/>
      <c r="L171" s="168"/>
      <c r="M171" s="172"/>
      <c r="T171" s="173"/>
      <c r="AT171" s="169" t="s">
        <v>193</v>
      </c>
      <c r="AU171" s="169" t="s">
        <v>84</v>
      </c>
      <c r="AV171" s="13" t="s">
        <v>84</v>
      </c>
      <c r="AW171" s="13" t="s">
        <v>32</v>
      </c>
      <c r="AX171" s="13" t="s">
        <v>76</v>
      </c>
      <c r="AY171" s="169" t="s">
        <v>185</v>
      </c>
    </row>
    <row r="172" spans="2:65" s="12" customFormat="1">
      <c r="B172" s="150"/>
      <c r="D172" s="151" t="s">
        <v>193</v>
      </c>
      <c r="E172" s="152" t="s">
        <v>1</v>
      </c>
      <c r="F172" s="153" t="s">
        <v>683</v>
      </c>
      <c r="H172" s="154">
        <v>80</v>
      </c>
      <c r="I172" s="155"/>
      <c r="L172" s="150"/>
      <c r="M172" s="156"/>
      <c r="T172" s="157"/>
      <c r="AT172" s="152" t="s">
        <v>193</v>
      </c>
      <c r="AU172" s="152" t="s">
        <v>84</v>
      </c>
      <c r="AV172" s="12" t="s">
        <v>92</v>
      </c>
      <c r="AW172" s="12" t="s">
        <v>32</v>
      </c>
      <c r="AX172" s="12" t="s">
        <v>76</v>
      </c>
      <c r="AY172" s="152" t="s">
        <v>185</v>
      </c>
    </row>
    <row r="173" spans="2:65" s="14" customFormat="1">
      <c r="B173" s="174"/>
      <c r="D173" s="151" t="s">
        <v>193</v>
      </c>
      <c r="E173" s="175" t="s">
        <v>1</v>
      </c>
      <c r="F173" s="176" t="s">
        <v>265</v>
      </c>
      <c r="H173" s="177">
        <v>80</v>
      </c>
      <c r="I173" s="178"/>
      <c r="L173" s="174"/>
      <c r="M173" s="179"/>
      <c r="T173" s="180"/>
      <c r="AT173" s="175" t="s">
        <v>193</v>
      </c>
      <c r="AU173" s="175" t="s">
        <v>84</v>
      </c>
      <c r="AV173" s="14" t="s">
        <v>191</v>
      </c>
      <c r="AW173" s="14" t="s">
        <v>32</v>
      </c>
      <c r="AX173" s="14" t="s">
        <v>84</v>
      </c>
      <c r="AY173" s="175" t="s">
        <v>185</v>
      </c>
    </row>
    <row r="174" spans="2:65" s="11" customFormat="1" ht="25.9" customHeight="1">
      <c r="B174" s="124"/>
      <c r="D174" s="125" t="s">
        <v>75</v>
      </c>
      <c r="E174" s="126" t="s">
        <v>4471</v>
      </c>
      <c r="F174" s="126" t="s">
        <v>4471</v>
      </c>
      <c r="I174" s="127"/>
      <c r="J174" s="128">
        <f>BK174</f>
        <v>0</v>
      </c>
      <c r="L174" s="124"/>
      <c r="M174" s="129"/>
      <c r="P174" s="130">
        <f>SUM(P175:P192)</f>
        <v>0</v>
      </c>
      <c r="R174" s="130">
        <f>SUM(R175:R192)</f>
        <v>0</v>
      </c>
      <c r="T174" s="131">
        <f>SUM(T175:T192)</f>
        <v>0</v>
      </c>
      <c r="AR174" s="125" t="s">
        <v>191</v>
      </c>
      <c r="AT174" s="132" t="s">
        <v>75</v>
      </c>
      <c r="AU174" s="132" t="s">
        <v>76</v>
      </c>
      <c r="AY174" s="125" t="s">
        <v>185</v>
      </c>
      <c r="BK174" s="133">
        <f>SUM(BK175:BK192)</f>
        <v>0</v>
      </c>
    </row>
    <row r="175" spans="2:65" s="1" customFormat="1" ht="37.9" customHeight="1">
      <c r="B175" s="136"/>
      <c r="C175" s="137" t="s">
        <v>405</v>
      </c>
      <c r="D175" s="137" t="s">
        <v>187</v>
      </c>
      <c r="E175" s="138" t="s">
        <v>81</v>
      </c>
      <c r="F175" s="139" t="s">
        <v>4584</v>
      </c>
      <c r="G175" s="140" t="s">
        <v>4474</v>
      </c>
      <c r="H175" s="141">
        <v>10</v>
      </c>
      <c r="I175" s="142"/>
      <c r="J175" s="143">
        <f t="shared" ref="J175:J184" si="20">ROUND(I175*H175,2)</f>
        <v>0</v>
      </c>
      <c r="K175" s="139" t="s">
        <v>1</v>
      </c>
      <c r="L175" s="32"/>
      <c r="M175" s="144" t="s">
        <v>1</v>
      </c>
      <c r="N175" s="145" t="s">
        <v>42</v>
      </c>
      <c r="P175" s="146">
        <f t="shared" ref="P175:P184" si="21">O175*H175</f>
        <v>0</v>
      </c>
      <c r="Q175" s="146">
        <v>0</v>
      </c>
      <c r="R175" s="146">
        <f t="shared" ref="R175:R184" si="22">Q175*H175</f>
        <v>0</v>
      </c>
      <c r="S175" s="146">
        <v>0</v>
      </c>
      <c r="T175" s="147">
        <f t="shared" ref="T175:T184" si="23">S175*H175</f>
        <v>0</v>
      </c>
      <c r="AR175" s="148" t="s">
        <v>3045</v>
      </c>
      <c r="AT175" s="148" t="s">
        <v>187</v>
      </c>
      <c r="AU175" s="148" t="s">
        <v>84</v>
      </c>
      <c r="AY175" s="17" t="s">
        <v>185</v>
      </c>
      <c r="BE175" s="149">
        <f t="shared" ref="BE175:BE184" si="24">IF(N175="základní",J175,0)</f>
        <v>0</v>
      </c>
      <c r="BF175" s="149">
        <f t="shared" ref="BF175:BF184" si="25">IF(N175="snížená",J175,0)</f>
        <v>0</v>
      </c>
      <c r="BG175" s="149">
        <f t="shared" ref="BG175:BG184" si="26">IF(N175="zákl. přenesená",J175,0)</f>
        <v>0</v>
      </c>
      <c r="BH175" s="149">
        <f t="shared" ref="BH175:BH184" si="27">IF(N175="sníž. přenesená",J175,0)</f>
        <v>0</v>
      </c>
      <c r="BI175" s="149">
        <f t="shared" ref="BI175:BI184" si="28">IF(N175="nulová",J175,0)</f>
        <v>0</v>
      </c>
      <c r="BJ175" s="17" t="s">
        <v>92</v>
      </c>
      <c r="BK175" s="149">
        <f t="shared" ref="BK175:BK184" si="29">ROUND(I175*H175,2)</f>
        <v>0</v>
      </c>
      <c r="BL175" s="17" t="s">
        <v>3045</v>
      </c>
      <c r="BM175" s="148" t="s">
        <v>4585</v>
      </c>
    </row>
    <row r="176" spans="2:65" s="1" customFormat="1" ht="37.9" customHeight="1">
      <c r="B176" s="136"/>
      <c r="C176" s="137" t="s">
        <v>411</v>
      </c>
      <c r="D176" s="137" t="s">
        <v>187</v>
      </c>
      <c r="E176" s="138" t="s">
        <v>86</v>
      </c>
      <c r="F176" s="139" t="s">
        <v>4586</v>
      </c>
      <c r="G176" s="140" t="s">
        <v>4474</v>
      </c>
      <c r="H176" s="141">
        <v>10</v>
      </c>
      <c r="I176" s="142"/>
      <c r="J176" s="143">
        <f t="shared" si="20"/>
        <v>0</v>
      </c>
      <c r="K176" s="139" t="s">
        <v>1</v>
      </c>
      <c r="L176" s="32"/>
      <c r="M176" s="144" t="s">
        <v>1</v>
      </c>
      <c r="N176" s="145" t="s">
        <v>42</v>
      </c>
      <c r="P176" s="146">
        <f t="shared" si="21"/>
        <v>0</v>
      </c>
      <c r="Q176" s="146">
        <v>0</v>
      </c>
      <c r="R176" s="146">
        <f t="shared" si="22"/>
        <v>0</v>
      </c>
      <c r="S176" s="146">
        <v>0</v>
      </c>
      <c r="T176" s="147">
        <f t="shared" si="23"/>
        <v>0</v>
      </c>
      <c r="AR176" s="148" t="s">
        <v>3045</v>
      </c>
      <c r="AT176" s="148" t="s">
        <v>187</v>
      </c>
      <c r="AU176" s="148" t="s">
        <v>84</v>
      </c>
      <c r="AY176" s="17" t="s">
        <v>185</v>
      </c>
      <c r="BE176" s="149">
        <f t="shared" si="24"/>
        <v>0</v>
      </c>
      <c r="BF176" s="149">
        <f t="shared" si="25"/>
        <v>0</v>
      </c>
      <c r="BG176" s="149">
        <f t="shared" si="26"/>
        <v>0</v>
      </c>
      <c r="BH176" s="149">
        <f t="shared" si="27"/>
        <v>0</v>
      </c>
      <c r="BI176" s="149">
        <f t="shared" si="28"/>
        <v>0</v>
      </c>
      <c r="BJ176" s="17" t="s">
        <v>92</v>
      </c>
      <c r="BK176" s="149">
        <f t="shared" si="29"/>
        <v>0</v>
      </c>
      <c r="BL176" s="17" t="s">
        <v>3045</v>
      </c>
      <c r="BM176" s="148" t="s">
        <v>4587</v>
      </c>
    </row>
    <row r="177" spans="2:65" s="1" customFormat="1" ht="24.2" customHeight="1">
      <c r="B177" s="136"/>
      <c r="C177" s="137" t="s">
        <v>416</v>
      </c>
      <c r="D177" s="137" t="s">
        <v>187</v>
      </c>
      <c r="E177" s="138" t="s">
        <v>97</v>
      </c>
      <c r="F177" s="139" t="s">
        <v>4588</v>
      </c>
      <c r="G177" s="140" t="s">
        <v>4474</v>
      </c>
      <c r="H177" s="141">
        <v>13</v>
      </c>
      <c r="I177" s="142"/>
      <c r="J177" s="143">
        <f t="shared" si="20"/>
        <v>0</v>
      </c>
      <c r="K177" s="139" t="s">
        <v>1</v>
      </c>
      <c r="L177" s="32"/>
      <c r="M177" s="144" t="s">
        <v>1</v>
      </c>
      <c r="N177" s="145" t="s">
        <v>42</v>
      </c>
      <c r="P177" s="146">
        <f t="shared" si="21"/>
        <v>0</v>
      </c>
      <c r="Q177" s="146">
        <v>0</v>
      </c>
      <c r="R177" s="146">
        <f t="shared" si="22"/>
        <v>0</v>
      </c>
      <c r="S177" s="146">
        <v>0</v>
      </c>
      <c r="T177" s="147">
        <f t="shared" si="23"/>
        <v>0</v>
      </c>
      <c r="AR177" s="148" t="s">
        <v>3045</v>
      </c>
      <c r="AT177" s="148" t="s">
        <v>187</v>
      </c>
      <c r="AU177" s="148" t="s">
        <v>84</v>
      </c>
      <c r="AY177" s="17" t="s">
        <v>185</v>
      </c>
      <c r="BE177" s="149">
        <f t="shared" si="24"/>
        <v>0</v>
      </c>
      <c r="BF177" s="149">
        <f t="shared" si="25"/>
        <v>0</v>
      </c>
      <c r="BG177" s="149">
        <f t="shared" si="26"/>
        <v>0</v>
      </c>
      <c r="BH177" s="149">
        <f t="shared" si="27"/>
        <v>0</v>
      </c>
      <c r="BI177" s="149">
        <f t="shared" si="28"/>
        <v>0</v>
      </c>
      <c r="BJ177" s="17" t="s">
        <v>92</v>
      </c>
      <c r="BK177" s="149">
        <f t="shared" si="29"/>
        <v>0</v>
      </c>
      <c r="BL177" s="17" t="s">
        <v>3045</v>
      </c>
      <c r="BM177" s="148" t="s">
        <v>4589</v>
      </c>
    </row>
    <row r="178" spans="2:65" s="1" customFormat="1" ht="37.9" customHeight="1">
      <c r="B178" s="136"/>
      <c r="C178" s="137" t="s">
        <v>431</v>
      </c>
      <c r="D178" s="137" t="s">
        <v>187</v>
      </c>
      <c r="E178" s="138" t="s">
        <v>106</v>
      </c>
      <c r="F178" s="139" t="s">
        <v>4590</v>
      </c>
      <c r="G178" s="140" t="s">
        <v>4474</v>
      </c>
      <c r="H178" s="141">
        <v>10</v>
      </c>
      <c r="I178" s="142"/>
      <c r="J178" s="143">
        <f t="shared" si="20"/>
        <v>0</v>
      </c>
      <c r="K178" s="139" t="s">
        <v>1</v>
      </c>
      <c r="L178" s="32"/>
      <c r="M178" s="144" t="s">
        <v>1</v>
      </c>
      <c r="N178" s="145" t="s">
        <v>42</v>
      </c>
      <c r="P178" s="146">
        <f t="shared" si="21"/>
        <v>0</v>
      </c>
      <c r="Q178" s="146">
        <v>0</v>
      </c>
      <c r="R178" s="146">
        <f t="shared" si="22"/>
        <v>0</v>
      </c>
      <c r="S178" s="146">
        <v>0</v>
      </c>
      <c r="T178" s="147">
        <f t="shared" si="23"/>
        <v>0</v>
      </c>
      <c r="AR178" s="148" t="s">
        <v>3045</v>
      </c>
      <c r="AT178" s="148" t="s">
        <v>187</v>
      </c>
      <c r="AU178" s="148" t="s">
        <v>84</v>
      </c>
      <c r="AY178" s="17" t="s">
        <v>185</v>
      </c>
      <c r="BE178" s="149">
        <f t="shared" si="24"/>
        <v>0</v>
      </c>
      <c r="BF178" s="149">
        <f t="shared" si="25"/>
        <v>0</v>
      </c>
      <c r="BG178" s="149">
        <f t="shared" si="26"/>
        <v>0</v>
      </c>
      <c r="BH178" s="149">
        <f t="shared" si="27"/>
        <v>0</v>
      </c>
      <c r="BI178" s="149">
        <f t="shared" si="28"/>
        <v>0</v>
      </c>
      <c r="BJ178" s="17" t="s">
        <v>92</v>
      </c>
      <c r="BK178" s="149">
        <f t="shared" si="29"/>
        <v>0</v>
      </c>
      <c r="BL178" s="17" t="s">
        <v>3045</v>
      </c>
      <c r="BM178" s="148" t="s">
        <v>4591</v>
      </c>
    </row>
    <row r="179" spans="2:65" s="1" customFormat="1" ht="49.15" customHeight="1">
      <c r="B179" s="136"/>
      <c r="C179" s="137" t="s">
        <v>438</v>
      </c>
      <c r="D179" s="137" t="s">
        <v>187</v>
      </c>
      <c r="E179" s="138" t="s">
        <v>122</v>
      </c>
      <c r="F179" s="139" t="s">
        <v>4592</v>
      </c>
      <c r="G179" s="140" t="s">
        <v>4474</v>
      </c>
      <c r="H179" s="141">
        <v>1</v>
      </c>
      <c r="I179" s="142"/>
      <c r="J179" s="143">
        <f t="shared" si="20"/>
        <v>0</v>
      </c>
      <c r="K179" s="139" t="s">
        <v>1</v>
      </c>
      <c r="L179" s="32"/>
      <c r="M179" s="144" t="s">
        <v>1</v>
      </c>
      <c r="N179" s="145" t="s">
        <v>42</v>
      </c>
      <c r="P179" s="146">
        <f t="shared" si="21"/>
        <v>0</v>
      </c>
      <c r="Q179" s="146">
        <v>0</v>
      </c>
      <c r="R179" s="146">
        <f t="shared" si="22"/>
        <v>0</v>
      </c>
      <c r="S179" s="146">
        <v>0</v>
      </c>
      <c r="T179" s="147">
        <f t="shared" si="23"/>
        <v>0</v>
      </c>
      <c r="AR179" s="148" t="s">
        <v>3045</v>
      </c>
      <c r="AT179" s="148" t="s">
        <v>187</v>
      </c>
      <c r="AU179" s="148" t="s">
        <v>84</v>
      </c>
      <c r="AY179" s="17" t="s">
        <v>185</v>
      </c>
      <c r="BE179" s="149">
        <f t="shared" si="24"/>
        <v>0</v>
      </c>
      <c r="BF179" s="149">
        <f t="shared" si="25"/>
        <v>0</v>
      </c>
      <c r="BG179" s="149">
        <f t="shared" si="26"/>
        <v>0</v>
      </c>
      <c r="BH179" s="149">
        <f t="shared" si="27"/>
        <v>0</v>
      </c>
      <c r="BI179" s="149">
        <f t="shared" si="28"/>
        <v>0</v>
      </c>
      <c r="BJ179" s="17" t="s">
        <v>92</v>
      </c>
      <c r="BK179" s="149">
        <f t="shared" si="29"/>
        <v>0</v>
      </c>
      <c r="BL179" s="17" t="s">
        <v>3045</v>
      </c>
      <c r="BM179" s="148" t="s">
        <v>4593</v>
      </c>
    </row>
    <row r="180" spans="2:65" s="1" customFormat="1" ht="55.5" customHeight="1">
      <c r="B180" s="136"/>
      <c r="C180" s="137" t="s">
        <v>446</v>
      </c>
      <c r="D180" s="137" t="s">
        <v>187</v>
      </c>
      <c r="E180" s="138" t="s">
        <v>4594</v>
      </c>
      <c r="F180" s="139" t="s">
        <v>4595</v>
      </c>
      <c r="G180" s="140" t="s">
        <v>4474</v>
      </c>
      <c r="H180" s="141">
        <v>1</v>
      </c>
      <c r="I180" s="142"/>
      <c r="J180" s="143">
        <f t="shared" si="20"/>
        <v>0</v>
      </c>
      <c r="K180" s="139" t="s">
        <v>1</v>
      </c>
      <c r="L180" s="32"/>
      <c r="M180" s="144" t="s">
        <v>1</v>
      </c>
      <c r="N180" s="145" t="s">
        <v>42</v>
      </c>
      <c r="P180" s="146">
        <f t="shared" si="21"/>
        <v>0</v>
      </c>
      <c r="Q180" s="146">
        <v>0</v>
      </c>
      <c r="R180" s="146">
        <f t="shared" si="22"/>
        <v>0</v>
      </c>
      <c r="S180" s="146">
        <v>0</v>
      </c>
      <c r="T180" s="147">
        <f t="shared" si="23"/>
        <v>0</v>
      </c>
      <c r="AR180" s="148" t="s">
        <v>3045</v>
      </c>
      <c r="AT180" s="148" t="s">
        <v>187</v>
      </c>
      <c r="AU180" s="148" t="s">
        <v>84</v>
      </c>
      <c r="AY180" s="17" t="s">
        <v>185</v>
      </c>
      <c r="BE180" s="149">
        <f t="shared" si="24"/>
        <v>0</v>
      </c>
      <c r="BF180" s="149">
        <f t="shared" si="25"/>
        <v>0</v>
      </c>
      <c r="BG180" s="149">
        <f t="shared" si="26"/>
        <v>0</v>
      </c>
      <c r="BH180" s="149">
        <f t="shared" si="27"/>
        <v>0</v>
      </c>
      <c r="BI180" s="149">
        <f t="shared" si="28"/>
        <v>0</v>
      </c>
      <c r="BJ180" s="17" t="s">
        <v>92</v>
      </c>
      <c r="BK180" s="149">
        <f t="shared" si="29"/>
        <v>0</v>
      </c>
      <c r="BL180" s="17" t="s">
        <v>3045</v>
      </c>
      <c r="BM180" s="148" t="s">
        <v>4596</v>
      </c>
    </row>
    <row r="181" spans="2:65" s="1" customFormat="1" ht="49.15" customHeight="1">
      <c r="B181" s="136"/>
      <c r="C181" s="137" t="s">
        <v>452</v>
      </c>
      <c r="D181" s="137" t="s">
        <v>187</v>
      </c>
      <c r="E181" s="138" t="s">
        <v>4597</v>
      </c>
      <c r="F181" s="139" t="s">
        <v>4598</v>
      </c>
      <c r="G181" s="140" t="s">
        <v>4474</v>
      </c>
      <c r="H181" s="141">
        <v>3</v>
      </c>
      <c r="I181" s="142"/>
      <c r="J181" s="143">
        <f t="shared" si="20"/>
        <v>0</v>
      </c>
      <c r="K181" s="139" t="s">
        <v>1</v>
      </c>
      <c r="L181" s="32"/>
      <c r="M181" s="144" t="s">
        <v>1</v>
      </c>
      <c r="N181" s="145" t="s">
        <v>42</v>
      </c>
      <c r="P181" s="146">
        <f t="shared" si="21"/>
        <v>0</v>
      </c>
      <c r="Q181" s="146">
        <v>0</v>
      </c>
      <c r="R181" s="146">
        <f t="shared" si="22"/>
        <v>0</v>
      </c>
      <c r="S181" s="146">
        <v>0</v>
      </c>
      <c r="T181" s="147">
        <f t="shared" si="23"/>
        <v>0</v>
      </c>
      <c r="AR181" s="148" t="s">
        <v>3045</v>
      </c>
      <c r="AT181" s="148" t="s">
        <v>187</v>
      </c>
      <c r="AU181" s="148" t="s">
        <v>84</v>
      </c>
      <c r="AY181" s="17" t="s">
        <v>185</v>
      </c>
      <c r="BE181" s="149">
        <f t="shared" si="24"/>
        <v>0</v>
      </c>
      <c r="BF181" s="149">
        <f t="shared" si="25"/>
        <v>0</v>
      </c>
      <c r="BG181" s="149">
        <f t="shared" si="26"/>
        <v>0</v>
      </c>
      <c r="BH181" s="149">
        <f t="shared" si="27"/>
        <v>0</v>
      </c>
      <c r="BI181" s="149">
        <f t="shared" si="28"/>
        <v>0</v>
      </c>
      <c r="BJ181" s="17" t="s">
        <v>92</v>
      </c>
      <c r="BK181" s="149">
        <f t="shared" si="29"/>
        <v>0</v>
      </c>
      <c r="BL181" s="17" t="s">
        <v>3045</v>
      </c>
      <c r="BM181" s="148" t="s">
        <v>4599</v>
      </c>
    </row>
    <row r="182" spans="2:65" s="1" customFormat="1" ht="55.5" customHeight="1">
      <c r="B182" s="136"/>
      <c r="C182" s="137" t="s">
        <v>461</v>
      </c>
      <c r="D182" s="137" t="s">
        <v>187</v>
      </c>
      <c r="E182" s="138" t="s">
        <v>4600</v>
      </c>
      <c r="F182" s="139" t="s">
        <v>4601</v>
      </c>
      <c r="G182" s="140" t="s">
        <v>4474</v>
      </c>
      <c r="H182" s="141">
        <v>1</v>
      </c>
      <c r="I182" s="142"/>
      <c r="J182" s="143">
        <f t="shared" si="20"/>
        <v>0</v>
      </c>
      <c r="K182" s="139" t="s">
        <v>1</v>
      </c>
      <c r="L182" s="32"/>
      <c r="M182" s="144" t="s">
        <v>1</v>
      </c>
      <c r="N182" s="145" t="s">
        <v>42</v>
      </c>
      <c r="P182" s="146">
        <f t="shared" si="21"/>
        <v>0</v>
      </c>
      <c r="Q182" s="146">
        <v>0</v>
      </c>
      <c r="R182" s="146">
        <f t="shared" si="22"/>
        <v>0</v>
      </c>
      <c r="S182" s="146">
        <v>0</v>
      </c>
      <c r="T182" s="147">
        <f t="shared" si="23"/>
        <v>0</v>
      </c>
      <c r="AR182" s="148" t="s">
        <v>3045</v>
      </c>
      <c r="AT182" s="148" t="s">
        <v>187</v>
      </c>
      <c r="AU182" s="148" t="s">
        <v>84</v>
      </c>
      <c r="AY182" s="17" t="s">
        <v>185</v>
      </c>
      <c r="BE182" s="149">
        <f t="shared" si="24"/>
        <v>0</v>
      </c>
      <c r="BF182" s="149">
        <f t="shared" si="25"/>
        <v>0</v>
      </c>
      <c r="BG182" s="149">
        <f t="shared" si="26"/>
        <v>0</v>
      </c>
      <c r="BH182" s="149">
        <f t="shared" si="27"/>
        <v>0</v>
      </c>
      <c r="BI182" s="149">
        <f t="shared" si="28"/>
        <v>0</v>
      </c>
      <c r="BJ182" s="17" t="s">
        <v>92</v>
      </c>
      <c r="BK182" s="149">
        <f t="shared" si="29"/>
        <v>0</v>
      </c>
      <c r="BL182" s="17" t="s">
        <v>3045</v>
      </c>
      <c r="BM182" s="148" t="s">
        <v>4602</v>
      </c>
    </row>
    <row r="183" spans="2:65" s="1" customFormat="1" ht="37.9" customHeight="1">
      <c r="B183" s="136"/>
      <c r="C183" s="137" t="s">
        <v>466</v>
      </c>
      <c r="D183" s="137" t="s">
        <v>187</v>
      </c>
      <c r="E183" s="138" t="s">
        <v>4603</v>
      </c>
      <c r="F183" s="139" t="s">
        <v>4604</v>
      </c>
      <c r="G183" s="140" t="s">
        <v>4474</v>
      </c>
      <c r="H183" s="141">
        <v>4</v>
      </c>
      <c r="I183" s="142"/>
      <c r="J183" s="143">
        <f t="shared" si="20"/>
        <v>0</v>
      </c>
      <c r="K183" s="139" t="s">
        <v>1</v>
      </c>
      <c r="L183" s="32"/>
      <c r="M183" s="144" t="s">
        <v>1</v>
      </c>
      <c r="N183" s="145" t="s">
        <v>42</v>
      </c>
      <c r="P183" s="146">
        <f t="shared" si="21"/>
        <v>0</v>
      </c>
      <c r="Q183" s="146">
        <v>0</v>
      </c>
      <c r="R183" s="146">
        <f t="shared" si="22"/>
        <v>0</v>
      </c>
      <c r="S183" s="146">
        <v>0</v>
      </c>
      <c r="T183" s="147">
        <f t="shared" si="23"/>
        <v>0</v>
      </c>
      <c r="AR183" s="148" t="s">
        <v>3045</v>
      </c>
      <c r="AT183" s="148" t="s">
        <v>187</v>
      </c>
      <c r="AU183" s="148" t="s">
        <v>84</v>
      </c>
      <c r="AY183" s="17" t="s">
        <v>185</v>
      </c>
      <c r="BE183" s="149">
        <f t="shared" si="24"/>
        <v>0</v>
      </c>
      <c r="BF183" s="149">
        <f t="shared" si="25"/>
        <v>0</v>
      </c>
      <c r="BG183" s="149">
        <f t="shared" si="26"/>
        <v>0</v>
      </c>
      <c r="BH183" s="149">
        <f t="shared" si="27"/>
        <v>0</v>
      </c>
      <c r="BI183" s="149">
        <f t="shared" si="28"/>
        <v>0</v>
      </c>
      <c r="BJ183" s="17" t="s">
        <v>92</v>
      </c>
      <c r="BK183" s="149">
        <f t="shared" si="29"/>
        <v>0</v>
      </c>
      <c r="BL183" s="17" t="s">
        <v>3045</v>
      </c>
      <c r="BM183" s="148" t="s">
        <v>4605</v>
      </c>
    </row>
    <row r="184" spans="2:65" s="1" customFormat="1" ht="16.5" customHeight="1">
      <c r="B184" s="136"/>
      <c r="C184" s="137" t="s">
        <v>471</v>
      </c>
      <c r="D184" s="137" t="s">
        <v>187</v>
      </c>
      <c r="E184" s="138" t="s">
        <v>230</v>
      </c>
      <c r="F184" s="139" t="s">
        <v>4606</v>
      </c>
      <c r="G184" s="140" t="s">
        <v>4474</v>
      </c>
      <c r="H184" s="141">
        <v>1</v>
      </c>
      <c r="I184" s="142"/>
      <c r="J184" s="143">
        <f t="shared" si="20"/>
        <v>0</v>
      </c>
      <c r="K184" s="139" t="s">
        <v>1</v>
      </c>
      <c r="L184" s="32"/>
      <c r="M184" s="144" t="s">
        <v>1</v>
      </c>
      <c r="N184" s="145" t="s">
        <v>42</v>
      </c>
      <c r="P184" s="146">
        <f t="shared" si="21"/>
        <v>0</v>
      </c>
      <c r="Q184" s="146">
        <v>0</v>
      </c>
      <c r="R184" s="146">
        <f t="shared" si="22"/>
        <v>0</v>
      </c>
      <c r="S184" s="146">
        <v>0</v>
      </c>
      <c r="T184" s="147">
        <f t="shared" si="23"/>
        <v>0</v>
      </c>
      <c r="AR184" s="148" t="s">
        <v>3045</v>
      </c>
      <c r="AT184" s="148" t="s">
        <v>187</v>
      </c>
      <c r="AU184" s="148" t="s">
        <v>84</v>
      </c>
      <c r="AY184" s="17" t="s">
        <v>185</v>
      </c>
      <c r="BE184" s="149">
        <f t="shared" si="24"/>
        <v>0</v>
      </c>
      <c r="BF184" s="149">
        <f t="shared" si="25"/>
        <v>0</v>
      </c>
      <c r="BG184" s="149">
        <f t="shared" si="26"/>
        <v>0</v>
      </c>
      <c r="BH184" s="149">
        <f t="shared" si="27"/>
        <v>0</v>
      </c>
      <c r="BI184" s="149">
        <f t="shared" si="28"/>
        <v>0</v>
      </c>
      <c r="BJ184" s="17" t="s">
        <v>92</v>
      </c>
      <c r="BK184" s="149">
        <f t="shared" si="29"/>
        <v>0</v>
      </c>
      <c r="BL184" s="17" t="s">
        <v>3045</v>
      </c>
      <c r="BM184" s="148" t="s">
        <v>4607</v>
      </c>
    </row>
    <row r="185" spans="2:65" s="13" customFormat="1">
      <c r="B185" s="168"/>
      <c r="D185" s="151" t="s">
        <v>193</v>
      </c>
      <c r="E185" s="169" t="s">
        <v>1</v>
      </c>
      <c r="F185" s="170" t="s">
        <v>4608</v>
      </c>
      <c r="H185" s="169" t="s">
        <v>1</v>
      </c>
      <c r="I185" s="171"/>
      <c r="L185" s="168"/>
      <c r="M185" s="172"/>
      <c r="T185" s="173"/>
      <c r="AT185" s="169" t="s">
        <v>193</v>
      </c>
      <c r="AU185" s="169" t="s">
        <v>84</v>
      </c>
      <c r="AV185" s="13" t="s">
        <v>84</v>
      </c>
      <c r="AW185" s="13" t="s">
        <v>32</v>
      </c>
      <c r="AX185" s="13" t="s">
        <v>76</v>
      </c>
      <c r="AY185" s="169" t="s">
        <v>185</v>
      </c>
    </row>
    <row r="186" spans="2:65" s="13" customFormat="1" ht="33.75">
      <c r="B186" s="168"/>
      <c r="D186" s="151" t="s">
        <v>193</v>
      </c>
      <c r="E186" s="169" t="s">
        <v>1</v>
      </c>
      <c r="F186" s="170" t="s">
        <v>4609</v>
      </c>
      <c r="H186" s="169" t="s">
        <v>1</v>
      </c>
      <c r="I186" s="171"/>
      <c r="L186" s="168"/>
      <c r="M186" s="172"/>
      <c r="T186" s="173"/>
      <c r="AT186" s="169" t="s">
        <v>193</v>
      </c>
      <c r="AU186" s="169" t="s">
        <v>84</v>
      </c>
      <c r="AV186" s="13" t="s">
        <v>84</v>
      </c>
      <c r="AW186" s="13" t="s">
        <v>32</v>
      </c>
      <c r="AX186" s="13" t="s">
        <v>76</v>
      </c>
      <c r="AY186" s="169" t="s">
        <v>185</v>
      </c>
    </row>
    <row r="187" spans="2:65" s="13" customFormat="1" ht="33.75">
      <c r="B187" s="168"/>
      <c r="D187" s="151" t="s">
        <v>193</v>
      </c>
      <c r="E187" s="169" t="s">
        <v>1</v>
      </c>
      <c r="F187" s="170" t="s">
        <v>4610</v>
      </c>
      <c r="H187" s="169" t="s">
        <v>1</v>
      </c>
      <c r="I187" s="171"/>
      <c r="L187" s="168"/>
      <c r="M187" s="172"/>
      <c r="T187" s="173"/>
      <c r="AT187" s="169" t="s">
        <v>193</v>
      </c>
      <c r="AU187" s="169" t="s">
        <v>84</v>
      </c>
      <c r="AV187" s="13" t="s">
        <v>84</v>
      </c>
      <c r="AW187" s="13" t="s">
        <v>32</v>
      </c>
      <c r="AX187" s="13" t="s">
        <v>76</v>
      </c>
      <c r="AY187" s="169" t="s">
        <v>185</v>
      </c>
    </row>
    <row r="188" spans="2:65" s="13" customFormat="1" ht="22.5">
      <c r="B188" s="168"/>
      <c r="D188" s="151" t="s">
        <v>193</v>
      </c>
      <c r="E188" s="169" t="s">
        <v>1</v>
      </c>
      <c r="F188" s="170" t="s">
        <v>4611</v>
      </c>
      <c r="H188" s="169" t="s">
        <v>1</v>
      </c>
      <c r="I188" s="171"/>
      <c r="L188" s="168"/>
      <c r="M188" s="172"/>
      <c r="T188" s="173"/>
      <c r="AT188" s="169" t="s">
        <v>193</v>
      </c>
      <c r="AU188" s="169" t="s">
        <v>84</v>
      </c>
      <c r="AV188" s="13" t="s">
        <v>84</v>
      </c>
      <c r="AW188" s="13" t="s">
        <v>32</v>
      </c>
      <c r="AX188" s="13" t="s">
        <v>76</v>
      </c>
      <c r="AY188" s="169" t="s">
        <v>185</v>
      </c>
    </row>
    <row r="189" spans="2:65" s="12" customFormat="1">
      <c r="B189" s="150"/>
      <c r="D189" s="151" t="s">
        <v>193</v>
      </c>
      <c r="E189" s="152" t="s">
        <v>1</v>
      </c>
      <c r="F189" s="153" t="s">
        <v>84</v>
      </c>
      <c r="H189" s="154">
        <v>1</v>
      </c>
      <c r="I189" s="155"/>
      <c r="L189" s="150"/>
      <c r="M189" s="156"/>
      <c r="T189" s="157"/>
      <c r="AT189" s="152" t="s">
        <v>193</v>
      </c>
      <c r="AU189" s="152" t="s">
        <v>84</v>
      </c>
      <c r="AV189" s="12" t="s">
        <v>92</v>
      </c>
      <c r="AW189" s="12" t="s">
        <v>32</v>
      </c>
      <c r="AX189" s="12" t="s">
        <v>84</v>
      </c>
      <c r="AY189" s="152" t="s">
        <v>185</v>
      </c>
    </row>
    <row r="190" spans="2:65" s="1" customFormat="1" ht="37.9" customHeight="1">
      <c r="B190" s="136"/>
      <c r="C190" s="137" t="s">
        <v>486</v>
      </c>
      <c r="D190" s="137" t="s">
        <v>187</v>
      </c>
      <c r="E190" s="138" t="s">
        <v>236</v>
      </c>
      <c r="F190" s="139" t="s">
        <v>4612</v>
      </c>
      <c r="G190" s="140" t="s">
        <v>365</v>
      </c>
      <c r="H190" s="141">
        <v>7</v>
      </c>
      <c r="I190" s="142"/>
      <c r="J190" s="143">
        <f>ROUND(I190*H190,2)</f>
        <v>0</v>
      </c>
      <c r="K190" s="139" t="s">
        <v>1</v>
      </c>
      <c r="L190" s="32"/>
      <c r="M190" s="144" t="s">
        <v>1</v>
      </c>
      <c r="N190" s="145" t="s">
        <v>42</v>
      </c>
      <c r="P190" s="146">
        <f>O190*H190</f>
        <v>0</v>
      </c>
      <c r="Q190" s="146">
        <v>0</v>
      </c>
      <c r="R190" s="146">
        <f>Q190*H190</f>
        <v>0</v>
      </c>
      <c r="S190" s="146">
        <v>0</v>
      </c>
      <c r="T190" s="147">
        <f>S190*H190</f>
        <v>0</v>
      </c>
      <c r="AR190" s="148" t="s">
        <v>3045</v>
      </c>
      <c r="AT190" s="148" t="s">
        <v>187</v>
      </c>
      <c r="AU190" s="148" t="s">
        <v>84</v>
      </c>
      <c r="AY190" s="17" t="s">
        <v>185</v>
      </c>
      <c r="BE190" s="149">
        <f>IF(N190="základní",J190,0)</f>
        <v>0</v>
      </c>
      <c r="BF190" s="149">
        <f>IF(N190="snížená",J190,0)</f>
        <v>0</v>
      </c>
      <c r="BG190" s="149">
        <f>IF(N190="zákl. přenesená",J190,0)</f>
        <v>0</v>
      </c>
      <c r="BH190" s="149">
        <f>IF(N190="sníž. přenesená",J190,0)</f>
        <v>0</v>
      </c>
      <c r="BI190" s="149">
        <f>IF(N190="nulová",J190,0)</f>
        <v>0</v>
      </c>
      <c r="BJ190" s="17" t="s">
        <v>92</v>
      </c>
      <c r="BK190" s="149">
        <f>ROUND(I190*H190,2)</f>
        <v>0</v>
      </c>
      <c r="BL190" s="17" t="s">
        <v>3045</v>
      </c>
      <c r="BM190" s="148" t="s">
        <v>4613</v>
      </c>
    </row>
    <row r="191" spans="2:65" s="1" customFormat="1" ht="37.9" customHeight="1">
      <c r="B191" s="136"/>
      <c r="C191" s="137" t="s">
        <v>495</v>
      </c>
      <c r="D191" s="137" t="s">
        <v>187</v>
      </c>
      <c r="E191" s="138" t="s">
        <v>8</v>
      </c>
      <c r="F191" s="139" t="s">
        <v>4614</v>
      </c>
      <c r="G191" s="140" t="s">
        <v>365</v>
      </c>
      <c r="H191" s="141">
        <v>2</v>
      </c>
      <c r="I191" s="142"/>
      <c r="J191" s="143">
        <f>ROUND(I191*H191,2)</f>
        <v>0</v>
      </c>
      <c r="K191" s="139" t="s">
        <v>1</v>
      </c>
      <c r="L191" s="32"/>
      <c r="M191" s="144" t="s">
        <v>1</v>
      </c>
      <c r="N191" s="145" t="s">
        <v>42</v>
      </c>
      <c r="P191" s="146">
        <f>O191*H191</f>
        <v>0</v>
      </c>
      <c r="Q191" s="146">
        <v>0</v>
      </c>
      <c r="R191" s="146">
        <f>Q191*H191</f>
        <v>0</v>
      </c>
      <c r="S191" s="146">
        <v>0</v>
      </c>
      <c r="T191" s="147">
        <f>S191*H191</f>
        <v>0</v>
      </c>
      <c r="AR191" s="148" t="s">
        <v>3045</v>
      </c>
      <c r="AT191" s="148" t="s">
        <v>187</v>
      </c>
      <c r="AU191" s="148" t="s">
        <v>84</v>
      </c>
      <c r="AY191" s="17" t="s">
        <v>185</v>
      </c>
      <c r="BE191" s="149">
        <f>IF(N191="základní",J191,0)</f>
        <v>0</v>
      </c>
      <c r="BF191" s="149">
        <f>IF(N191="snížená",J191,0)</f>
        <v>0</v>
      </c>
      <c r="BG191" s="149">
        <f>IF(N191="zákl. přenesená",J191,0)</f>
        <v>0</v>
      </c>
      <c r="BH191" s="149">
        <f>IF(N191="sníž. přenesená",J191,0)</f>
        <v>0</v>
      </c>
      <c r="BI191" s="149">
        <f>IF(N191="nulová",J191,0)</f>
        <v>0</v>
      </c>
      <c r="BJ191" s="17" t="s">
        <v>92</v>
      </c>
      <c r="BK191" s="149">
        <f>ROUND(I191*H191,2)</f>
        <v>0</v>
      </c>
      <c r="BL191" s="17" t="s">
        <v>3045</v>
      </c>
      <c r="BM191" s="148" t="s">
        <v>4615</v>
      </c>
    </row>
    <row r="192" spans="2:65" s="1" customFormat="1" ht="16.5" customHeight="1">
      <c r="B192" s="136"/>
      <c r="C192" s="137" t="s">
        <v>499</v>
      </c>
      <c r="D192" s="137" t="s">
        <v>187</v>
      </c>
      <c r="E192" s="138" t="s">
        <v>245</v>
      </c>
      <c r="F192" s="139" t="s">
        <v>4616</v>
      </c>
      <c r="G192" s="140" t="s">
        <v>4465</v>
      </c>
      <c r="H192" s="141">
        <v>1</v>
      </c>
      <c r="I192" s="142"/>
      <c r="J192" s="143">
        <f>ROUND(I192*H192,2)</f>
        <v>0</v>
      </c>
      <c r="K192" s="139" t="s">
        <v>1</v>
      </c>
      <c r="L192" s="32"/>
      <c r="M192" s="189" t="s">
        <v>1</v>
      </c>
      <c r="N192" s="190" t="s">
        <v>42</v>
      </c>
      <c r="O192" s="191"/>
      <c r="P192" s="192">
        <f>O192*H192</f>
        <v>0</v>
      </c>
      <c r="Q192" s="192">
        <v>0</v>
      </c>
      <c r="R192" s="192">
        <f>Q192*H192</f>
        <v>0</v>
      </c>
      <c r="S192" s="192">
        <v>0</v>
      </c>
      <c r="T192" s="193">
        <f>S192*H192</f>
        <v>0</v>
      </c>
      <c r="AR192" s="148" t="s">
        <v>3045</v>
      </c>
      <c r="AT192" s="148" t="s">
        <v>187</v>
      </c>
      <c r="AU192" s="148" t="s">
        <v>84</v>
      </c>
      <c r="AY192" s="17" t="s">
        <v>185</v>
      </c>
      <c r="BE192" s="149">
        <f>IF(N192="základní",J192,0)</f>
        <v>0</v>
      </c>
      <c r="BF192" s="149">
        <f>IF(N192="snížená",J192,0)</f>
        <v>0</v>
      </c>
      <c r="BG192" s="149">
        <f>IF(N192="zákl. přenesená",J192,0)</f>
        <v>0</v>
      </c>
      <c r="BH192" s="149">
        <f>IF(N192="sníž. přenesená",J192,0)</f>
        <v>0</v>
      </c>
      <c r="BI192" s="149">
        <f>IF(N192="nulová",J192,0)</f>
        <v>0</v>
      </c>
      <c r="BJ192" s="17" t="s">
        <v>92</v>
      </c>
      <c r="BK192" s="149">
        <f>ROUND(I192*H192,2)</f>
        <v>0</v>
      </c>
      <c r="BL192" s="17" t="s">
        <v>3045</v>
      </c>
      <c r="BM192" s="148" t="s">
        <v>4617</v>
      </c>
    </row>
    <row r="193" spans="2:12" s="1" customFormat="1" ht="6.95" customHeight="1">
      <c r="B193" s="44"/>
      <c r="C193" s="45"/>
      <c r="D193" s="45"/>
      <c r="E193" s="45"/>
      <c r="F193" s="45"/>
      <c r="G193" s="45"/>
      <c r="H193" s="45"/>
      <c r="I193" s="45"/>
      <c r="J193" s="45"/>
      <c r="K193" s="45"/>
      <c r="L193" s="32"/>
    </row>
  </sheetData>
  <autoFilter ref="C125:K192" xr:uid="{00000000-0009-0000-0000-000005000000}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85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105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" customHeight="1">
      <c r="B8" s="20"/>
      <c r="D8" s="27" t="s">
        <v>131</v>
      </c>
      <c r="L8" s="20"/>
    </row>
    <row r="9" spans="2:46" s="1" customFormat="1" ht="16.5" customHeight="1">
      <c r="B9" s="32"/>
      <c r="E9" s="245" t="s">
        <v>4079</v>
      </c>
      <c r="F9" s="244"/>
      <c r="G9" s="244"/>
      <c r="H9" s="244"/>
      <c r="L9" s="32"/>
    </row>
    <row r="10" spans="2:46" s="1" customFormat="1" ht="12" customHeight="1">
      <c r="B10" s="32"/>
      <c r="D10" s="27" t="s">
        <v>3663</v>
      </c>
      <c r="L10" s="32"/>
    </row>
    <row r="11" spans="2:46" s="1" customFormat="1" ht="16.5" customHeight="1">
      <c r="B11" s="32"/>
      <c r="E11" s="241" t="s">
        <v>4618</v>
      </c>
      <c r="F11" s="244"/>
      <c r="G11" s="244"/>
      <c r="H11" s="244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18</v>
      </c>
      <c r="F13" s="25" t="s">
        <v>1</v>
      </c>
      <c r="I13" s="27" t="s">
        <v>19</v>
      </c>
      <c r="J13" s="25" t="s">
        <v>1</v>
      </c>
      <c r="L13" s="32"/>
    </row>
    <row r="14" spans="2:46" s="1" customFormat="1" ht="12" customHeight="1">
      <c r="B14" s="32"/>
      <c r="D14" s="27" t="s">
        <v>20</v>
      </c>
      <c r="F14" s="25" t="s">
        <v>4081</v>
      </c>
      <c r="I14" s="27" t="s">
        <v>22</v>
      </c>
      <c r="J14" s="52" t="str">
        <f>'Rekapitulace stavby'!AN8</f>
        <v>3. 11. 2025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24</v>
      </c>
      <c r="I16" s="27" t="s">
        <v>25</v>
      </c>
      <c r="J16" s="25" t="s">
        <v>1</v>
      </c>
      <c r="L16" s="32"/>
    </row>
    <row r="17" spans="2:12" s="1" customFormat="1" ht="18" customHeight="1">
      <c r="B17" s="32"/>
      <c r="E17" s="25" t="s">
        <v>26</v>
      </c>
      <c r="I17" s="27" t="s">
        <v>27</v>
      </c>
      <c r="J17" s="25" t="s">
        <v>1</v>
      </c>
      <c r="L17" s="32"/>
    </row>
    <row r="18" spans="2:12" s="1" customFormat="1" ht="6.95" customHeight="1">
      <c r="B18" s="32"/>
      <c r="L18" s="32"/>
    </row>
    <row r="19" spans="2:12" s="1" customFormat="1" ht="12" customHeight="1">
      <c r="B19" s="32"/>
      <c r="D19" s="27" t="s">
        <v>28</v>
      </c>
      <c r="I19" s="27" t="s">
        <v>25</v>
      </c>
      <c r="J19" s="28" t="str">
        <f>'Rekapitulace stavby'!AN13</f>
        <v>Vyplň údaj</v>
      </c>
      <c r="L19" s="32"/>
    </row>
    <row r="20" spans="2:12" s="1" customFormat="1" ht="18" customHeight="1">
      <c r="B20" s="32"/>
      <c r="E20" s="247" t="str">
        <f>'Rekapitulace stavby'!E14</f>
        <v>Vyplň údaj</v>
      </c>
      <c r="F20" s="233"/>
      <c r="G20" s="233"/>
      <c r="H20" s="233"/>
      <c r="I20" s="27" t="s">
        <v>27</v>
      </c>
      <c r="J20" s="28" t="str">
        <f>'Rekapitulace stavby'!AN14</f>
        <v>Vyplň údaj</v>
      </c>
      <c r="L20" s="32"/>
    </row>
    <row r="21" spans="2:12" s="1" customFormat="1" ht="6.95" customHeight="1">
      <c r="B21" s="32"/>
      <c r="L21" s="32"/>
    </row>
    <row r="22" spans="2:12" s="1" customFormat="1" ht="12" customHeight="1">
      <c r="B22" s="32"/>
      <c r="D22" s="27" t="s">
        <v>30</v>
      </c>
      <c r="I22" s="27" t="s">
        <v>25</v>
      </c>
      <c r="J22" s="25" t="s">
        <v>1</v>
      </c>
      <c r="L22" s="32"/>
    </row>
    <row r="23" spans="2:12" s="1" customFormat="1" ht="18" customHeight="1">
      <c r="B23" s="32"/>
      <c r="E23" s="25" t="s">
        <v>26</v>
      </c>
      <c r="I23" s="27" t="s">
        <v>27</v>
      </c>
      <c r="J23" s="25" t="s">
        <v>1</v>
      </c>
      <c r="L23" s="32"/>
    </row>
    <row r="24" spans="2:12" s="1" customFormat="1" ht="6.95" customHeight="1">
      <c r="B24" s="32"/>
      <c r="L24" s="32"/>
    </row>
    <row r="25" spans="2:12" s="1" customFormat="1" ht="12" customHeight="1">
      <c r="B25" s="32"/>
      <c r="D25" s="27" t="s">
        <v>33</v>
      </c>
      <c r="I25" s="27" t="s">
        <v>25</v>
      </c>
      <c r="J25" s="25" t="s">
        <v>1</v>
      </c>
      <c r="L25" s="32"/>
    </row>
    <row r="26" spans="2:12" s="1" customFormat="1" ht="18" customHeight="1">
      <c r="B26" s="32"/>
      <c r="E26" s="25" t="s">
        <v>4082</v>
      </c>
      <c r="I26" s="27" t="s">
        <v>27</v>
      </c>
      <c r="J26" s="25" t="s">
        <v>1</v>
      </c>
      <c r="L26" s="32"/>
    </row>
    <row r="27" spans="2:12" s="1" customFormat="1" ht="6.95" customHeight="1">
      <c r="B27" s="32"/>
      <c r="L27" s="32"/>
    </row>
    <row r="28" spans="2:12" s="1" customFormat="1" ht="12" customHeight="1">
      <c r="B28" s="32"/>
      <c r="D28" s="27" t="s">
        <v>35</v>
      </c>
      <c r="L28" s="32"/>
    </row>
    <row r="29" spans="2:12" s="7" customFormat="1" ht="16.5" customHeight="1">
      <c r="B29" s="93"/>
      <c r="E29" s="237" t="s">
        <v>1</v>
      </c>
      <c r="F29" s="237"/>
      <c r="G29" s="237"/>
      <c r="H29" s="237"/>
      <c r="L29" s="93"/>
    </row>
    <row r="30" spans="2:12" s="1" customFormat="1" ht="6.95" customHeight="1">
      <c r="B30" s="32"/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25.35" customHeight="1">
      <c r="B32" s="32"/>
      <c r="D32" s="94" t="s">
        <v>36</v>
      </c>
      <c r="J32" s="65">
        <f>ROUND(J123, 2)</f>
        <v>0</v>
      </c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14.45" customHeight="1">
      <c r="B34" s="32"/>
      <c r="F34" s="35" t="s">
        <v>38</v>
      </c>
      <c r="I34" s="35" t="s">
        <v>37</v>
      </c>
      <c r="J34" s="35" t="s">
        <v>39</v>
      </c>
      <c r="L34" s="32"/>
    </row>
    <row r="35" spans="2:12" s="1" customFormat="1" ht="14.45" customHeight="1">
      <c r="B35" s="32"/>
      <c r="D35" s="95" t="s">
        <v>40</v>
      </c>
      <c r="E35" s="27" t="s">
        <v>41</v>
      </c>
      <c r="F35" s="85">
        <f>ROUND((SUM(BE123:BE184)),  2)</f>
        <v>0</v>
      </c>
      <c r="I35" s="96">
        <v>0.21</v>
      </c>
      <c r="J35" s="85">
        <f>ROUND(((SUM(BE123:BE184))*I35),  2)</f>
        <v>0</v>
      </c>
      <c r="L35" s="32"/>
    </row>
    <row r="36" spans="2:12" s="1" customFormat="1" ht="14.45" customHeight="1">
      <c r="B36" s="32"/>
      <c r="E36" s="27" t="s">
        <v>42</v>
      </c>
      <c r="F36" s="85">
        <f>ROUND((SUM(BF123:BF184)),  2)</f>
        <v>0</v>
      </c>
      <c r="I36" s="96">
        <v>0.12</v>
      </c>
      <c r="J36" s="85">
        <f>ROUND(((SUM(BF123:BF184))*I36),  2)</f>
        <v>0</v>
      </c>
      <c r="L36" s="32"/>
    </row>
    <row r="37" spans="2:12" s="1" customFormat="1" ht="14.45" hidden="1" customHeight="1">
      <c r="B37" s="32"/>
      <c r="E37" s="27" t="s">
        <v>43</v>
      </c>
      <c r="F37" s="85">
        <f>ROUND((SUM(BG123:BG184)),  2)</f>
        <v>0</v>
      </c>
      <c r="I37" s="96">
        <v>0.21</v>
      </c>
      <c r="J37" s="85">
        <f>0</f>
        <v>0</v>
      </c>
      <c r="L37" s="32"/>
    </row>
    <row r="38" spans="2:12" s="1" customFormat="1" ht="14.45" hidden="1" customHeight="1">
      <c r="B38" s="32"/>
      <c r="E38" s="27" t="s">
        <v>44</v>
      </c>
      <c r="F38" s="85">
        <f>ROUND((SUM(BH123:BH184)),  2)</f>
        <v>0</v>
      </c>
      <c r="I38" s="96">
        <v>0.12</v>
      </c>
      <c r="J38" s="85">
        <f>0</f>
        <v>0</v>
      </c>
      <c r="L38" s="32"/>
    </row>
    <row r="39" spans="2:12" s="1" customFormat="1" ht="14.45" hidden="1" customHeight="1">
      <c r="B39" s="32"/>
      <c r="E39" s="27" t="s">
        <v>45</v>
      </c>
      <c r="F39" s="85">
        <f>ROUND((SUM(BI123:BI184)),  2)</f>
        <v>0</v>
      </c>
      <c r="I39" s="96">
        <v>0</v>
      </c>
      <c r="J39" s="85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7"/>
      <c r="D41" s="98" t="s">
        <v>46</v>
      </c>
      <c r="E41" s="56"/>
      <c r="F41" s="56"/>
      <c r="G41" s="99" t="s">
        <v>47</v>
      </c>
      <c r="H41" s="100" t="s">
        <v>48</v>
      </c>
      <c r="I41" s="56"/>
      <c r="J41" s="101">
        <f>SUM(J32:J39)</f>
        <v>0</v>
      </c>
      <c r="K41" s="102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s="1" customFormat="1" ht="16.5" customHeight="1">
      <c r="B87" s="32"/>
      <c r="E87" s="245" t="s">
        <v>4079</v>
      </c>
      <c r="F87" s="244"/>
      <c r="G87" s="244"/>
      <c r="H87" s="244"/>
      <c r="L87" s="32"/>
    </row>
    <row r="88" spans="2:12" s="1" customFormat="1" ht="12" customHeight="1">
      <c r="B88" s="32"/>
      <c r="C88" s="27" t="s">
        <v>3663</v>
      </c>
      <c r="L88" s="32"/>
    </row>
    <row r="89" spans="2:12" s="1" customFormat="1" ht="16.5" customHeight="1">
      <c r="B89" s="32"/>
      <c r="E89" s="241" t="str">
        <f>E11</f>
        <v>03 - VZT</v>
      </c>
      <c r="F89" s="244"/>
      <c r="G89" s="244"/>
      <c r="H89" s="244"/>
      <c r="L89" s="32"/>
    </row>
    <row r="90" spans="2:12" s="1" customFormat="1" ht="6.95" customHeight="1">
      <c r="B90" s="32"/>
      <c r="L90" s="32"/>
    </row>
    <row r="91" spans="2:12" s="1" customFormat="1" ht="12" customHeight="1">
      <c r="B91" s="32"/>
      <c r="C91" s="27" t="s">
        <v>20</v>
      </c>
      <c r="F91" s="25" t="str">
        <f>F14</f>
        <v>Líbeznice</v>
      </c>
      <c r="I91" s="27" t="s">
        <v>22</v>
      </c>
      <c r="J91" s="52" t="str">
        <f>IF(J14="","",J14)</f>
        <v>3. 11. 2025</v>
      </c>
      <c r="L91" s="32"/>
    </row>
    <row r="92" spans="2:12" s="1" customFormat="1" ht="6.95" customHeight="1">
      <c r="B92" s="32"/>
      <c r="L92" s="32"/>
    </row>
    <row r="93" spans="2:12" s="1" customFormat="1" ht="15.2" customHeight="1">
      <c r="B93" s="32"/>
      <c r="C93" s="27" t="s">
        <v>24</v>
      </c>
      <c r="F93" s="25" t="str">
        <f>E17</f>
        <v xml:space="preserve"> </v>
      </c>
      <c r="I93" s="27" t="s">
        <v>30</v>
      </c>
      <c r="J93" s="30" t="str">
        <f>E23</f>
        <v xml:space="preserve"> </v>
      </c>
      <c r="L93" s="32"/>
    </row>
    <row r="94" spans="2:12" s="1" customFormat="1" ht="15.2" customHeight="1">
      <c r="B94" s="32"/>
      <c r="C94" s="27" t="s">
        <v>28</v>
      </c>
      <c r="F94" s="25" t="str">
        <f>IF(E20="","",E20)</f>
        <v>Vyplň údaj</v>
      </c>
      <c r="I94" s="27" t="s">
        <v>33</v>
      </c>
      <c r="J94" s="30" t="str">
        <f>E26</f>
        <v>Krajovský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05" t="s">
        <v>134</v>
      </c>
      <c r="D96" s="97"/>
      <c r="E96" s="97"/>
      <c r="F96" s="97"/>
      <c r="G96" s="97"/>
      <c r="H96" s="97"/>
      <c r="I96" s="97"/>
      <c r="J96" s="106" t="s">
        <v>135</v>
      </c>
      <c r="K96" s="97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07" t="s">
        <v>136</v>
      </c>
      <c r="J98" s="65">
        <f>J123</f>
        <v>0</v>
      </c>
      <c r="L98" s="32"/>
      <c r="AU98" s="17" t="s">
        <v>137</v>
      </c>
    </row>
    <row r="99" spans="2:47" s="8" customFormat="1" ht="24.95" customHeight="1">
      <c r="B99" s="108"/>
      <c r="D99" s="109" t="s">
        <v>149</v>
      </c>
      <c r="E99" s="110"/>
      <c r="F99" s="110"/>
      <c r="G99" s="110"/>
      <c r="H99" s="110"/>
      <c r="I99" s="110"/>
      <c r="J99" s="111">
        <f>J124</f>
        <v>0</v>
      </c>
      <c r="L99" s="108"/>
    </row>
    <row r="100" spans="2:47" s="9" customFormat="1" ht="19.899999999999999" customHeight="1">
      <c r="B100" s="112"/>
      <c r="D100" s="113" t="s">
        <v>4087</v>
      </c>
      <c r="E100" s="114"/>
      <c r="F100" s="114"/>
      <c r="G100" s="114"/>
      <c r="H100" s="114"/>
      <c r="I100" s="114"/>
      <c r="J100" s="115">
        <f>J125</f>
        <v>0</v>
      </c>
      <c r="L100" s="112"/>
    </row>
    <row r="101" spans="2:47" s="8" customFormat="1" ht="24.95" customHeight="1">
      <c r="B101" s="108"/>
      <c r="D101" s="109" t="s">
        <v>169</v>
      </c>
      <c r="E101" s="110"/>
      <c r="F101" s="110"/>
      <c r="G101" s="110"/>
      <c r="H101" s="110"/>
      <c r="I101" s="110"/>
      <c r="J101" s="111">
        <f>J171</f>
        <v>0</v>
      </c>
      <c r="L101" s="108"/>
    </row>
    <row r="102" spans="2:47" s="1" customFormat="1" ht="21.75" customHeight="1">
      <c r="B102" s="32"/>
      <c r="L102" s="32"/>
    </row>
    <row r="103" spans="2:47" s="1" customFormat="1" ht="6.95" customHeight="1"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32"/>
    </row>
    <row r="107" spans="2:47" s="1" customFormat="1" ht="6.95" customHeight="1">
      <c r="B107" s="46"/>
      <c r="C107" s="47"/>
      <c r="D107" s="47"/>
      <c r="E107" s="47"/>
      <c r="F107" s="47"/>
      <c r="G107" s="47"/>
      <c r="H107" s="47"/>
      <c r="I107" s="47"/>
      <c r="J107" s="47"/>
      <c r="K107" s="47"/>
      <c r="L107" s="32"/>
    </row>
    <row r="108" spans="2:47" s="1" customFormat="1" ht="24.95" customHeight="1">
      <c r="B108" s="32"/>
      <c r="C108" s="21" t="s">
        <v>170</v>
      </c>
      <c r="L108" s="32"/>
    </row>
    <row r="109" spans="2:47" s="1" customFormat="1" ht="6.95" customHeight="1">
      <c r="B109" s="32"/>
      <c r="L109" s="32"/>
    </row>
    <row r="110" spans="2:47" s="1" customFormat="1" ht="12" customHeight="1">
      <c r="B110" s="32"/>
      <c r="C110" s="27" t="s">
        <v>16</v>
      </c>
      <c r="L110" s="32"/>
    </row>
    <row r="111" spans="2:47" s="1" customFormat="1" ht="16.5" customHeight="1">
      <c r="B111" s="32"/>
      <c r="E111" s="245" t="str">
        <f>E7</f>
        <v>Bytový dům Líbeznice, Martinova 142</v>
      </c>
      <c r="F111" s="246"/>
      <c r="G111" s="246"/>
      <c r="H111" s="246"/>
      <c r="L111" s="32"/>
    </row>
    <row r="112" spans="2:47" ht="12" customHeight="1">
      <c r="B112" s="20"/>
      <c r="C112" s="27" t="s">
        <v>131</v>
      </c>
      <c r="L112" s="20"/>
    </row>
    <row r="113" spans="2:65" s="1" customFormat="1" ht="16.5" customHeight="1">
      <c r="B113" s="32"/>
      <c r="E113" s="245" t="s">
        <v>4079</v>
      </c>
      <c r="F113" s="244"/>
      <c r="G113" s="244"/>
      <c r="H113" s="244"/>
      <c r="L113" s="32"/>
    </row>
    <row r="114" spans="2:65" s="1" customFormat="1" ht="12" customHeight="1">
      <c r="B114" s="32"/>
      <c r="C114" s="27" t="s">
        <v>3663</v>
      </c>
      <c r="L114" s="32"/>
    </row>
    <row r="115" spans="2:65" s="1" customFormat="1" ht="16.5" customHeight="1">
      <c r="B115" s="32"/>
      <c r="E115" s="241" t="str">
        <f>E11</f>
        <v>03 - VZT</v>
      </c>
      <c r="F115" s="244"/>
      <c r="G115" s="244"/>
      <c r="H115" s="244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20</v>
      </c>
      <c r="F117" s="25" t="str">
        <f>F14</f>
        <v>Líbeznice</v>
      </c>
      <c r="I117" s="27" t="s">
        <v>22</v>
      </c>
      <c r="J117" s="52" t="str">
        <f>IF(J14="","",J14)</f>
        <v>3. 11. 2025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24</v>
      </c>
      <c r="F119" s="25" t="str">
        <f>E17</f>
        <v xml:space="preserve"> </v>
      </c>
      <c r="I119" s="27" t="s">
        <v>30</v>
      </c>
      <c r="J119" s="30" t="str">
        <f>E23</f>
        <v xml:space="preserve"> </v>
      </c>
      <c r="L119" s="32"/>
    </row>
    <row r="120" spans="2:65" s="1" customFormat="1" ht="15.2" customHeight="1">
      <c r="B120" s="32"/>
      <c r="C120" s="27" t="s">
        <v>28</v>
      </c>
      <c r="F120" s="25" t="str">
        <f>IF(E20="","",E20)</f>
        <v>Vyplň údaj</v>
      </c>
      <c r="I120" s="27" t="s">
        <v>33</v>
      </c>
      <c r="J120" s="30" t="str">
        <f>E26</f>
        <v>Krajovský</v>
      </c>
      <c r="L120" s="32"/>
    </row>
    <row r="121" spans="2:65" s="1" customFormat="1" ht="10.35" customHeight="1">
      <c r="B121" s="32"/>
      <c r="L121" s="32"/>
    </row>
    <row r="122" spans="2:65" s="10" customFormat="1" ht="29.25" customHeight="1">
      <c r="B122" s="116"/>
      <c r="C122" s="117" t="s">
        <v>171</v>
      </c>
      <c r="D122" s="118" t="s">
        <v>61</v>
      </c>
      <c r="E122" s="118" t="s">
        <v>57</v>
      </c>
      <c r="F122" s="118" t="s">
        <v>58</v>
      </c>
      <c r="G122" s="118" t="s">
        <v>172</v>
      </c>
      <c r="H122" s="118" t="s">
        <v>173</v>
      </c>
      <c r="I122" s="118" t="s">
        <v>174</v>
      </c>
      <c r="J122" s="118" t="s">
        <v>135</v>
      </c>
      <c r="K122" s="119" t="s">
        <v>175</v>
      </c>
      <c r="L122" s="116"/>
      <c r="M122" s="58" t="s">
        <v>1</v>
      </c>
      <c r="N122" s="59" t="s">
        <v>40</v>
      </c>
      <c r="O122" s="59" t="s">
        <v>176</v>
      </c>
      <c r="P122" s="59" t="s">
        <v>177</v>
      </c>
      <c r="Q122" s="59" t="s">
        <v>178</v>
      </c>
      <c r="R122" s="59" t="s">
        <v>179</v>
      </c>
      <c r="S122" s="59" t="s">
        <v>180</v>
      </c>
      <c r="T122" s="60" t="s">
        <v>181</v>
      </c>
    </row>
    <row r="123" spans="2:65" s="1" customFormat="1" ht="22.9" customHeight="1">
      <c r="B123" s="32"/>
      <c r="C123" s="63" t="s">
        <v>182</v>
      </c>
      <c r="J123" s="120">
        <f>BK123</f>
        <v>0</v>
      </c>
      <c r="L123" s="32"/>
      <c r="M123" s="61"/>
      <c r="N123" s="53"/>
      <c r="O123" s="53"/>
      <c r="P123" s="121">
        <f>P124+P171</f>
        <v>0</v>
      </c>
      <c r="Q123" s="53"/>
      <c r="R123" s="121">
        <f>R124+R171</f>
        <v>1.058905</v>
      </c>
      <c r="S123" s="53"/>
      <c r="T123" s="122">
        <f>T124+T171</f>
        <v>0</v>
      </c>
      <c r="AT123" s="17" t="s">
        <v>75</v>
      </c>
      <c r="AU123" s="17" t="s">
        <v>137</v>
      </c>
      <c r="BK123" s="123">
        <f>BK124+BK171</f>
        <v>0</v>
      </c>
    </row>
    <row r="124" spans="2:65" s="11" customFormat="1" ht="25.9" customHeight="1">
      <c r="B124" s="124"/>
      <c r="D124" s="125" t="s">
        <v>75</v>
      </c>
      <c r="E124" s="126" t="s">
        <v>1695</v>
      </c>
      <c r="F124" s="126" t="s">
        <v>1696</v>
      </c>
      <c r="I124" s="127"/>
      <c r="J124" s="128">
        <f>BK124</f>
        <v>0</v>
      </c>
      <c r="L124" s="124"/>
      <c r="M124" s="129"/>
      <c r="P124" s="130">
        <f>P125</f>
        <v>0</v>
      </c>
      <c r="R124" s="130">
        <f>R125</f>
        <v>1.058905</v>
      </c>
      <c r="T124" s="131">
        <f>T125</f>
        <v>0</v>
      </c>
      <c r="AR124" s="125" t="s">
        <v>92</v>
      </c>
      <c r="AT124" s="132" t="s">
        <v>75</v>
      </c>
      <c r="AU124" s="132" t="s">
        <v>76</v>
      </c>
      <c r="AY124" s="125" t="s">
        <v>185</v>
      </c>
      <c r="BK124" s="133">
        <f>BK125</f>
        <v>0</v>
      </c>
    </row>
    <row r="125" spans="2:65" s="11" customFormat="1" ht="22.9" customHeight="1">
      <c r="B125" s="124"/>
      <c r="D125" s="125" t="s">
        <v>75</v>
      </c>
      <c r="E125" s="134" t="s">
        <v>4452</v>
      </c>
      <c r="F125" s="134" t="s">
        <v>4453</v>
      </c>
      <c r="I125" s="127"/>
      <c r="J125" s="135">
        <f>BK125</f>
        <v>0</v>
      </c>
      <c r="L125" s="124"/>
      <c r="M125" s="129"/>
      <c r="P125" s="130">
        <f>SUM(P126:P170)</f>
        <v>0</v>
      </c>
      <c r="R125" s="130">
        <f>SUM(R126:R170)</f>
        <v>1.058905</v>
      </c>
      <c r="T125" s="131">
        <f>SUM(T126:T170)</f>
        <v>0</v>
      </c>
      <c r="AR125" s="125" t="s">
        <v>92</v>
      </c>
      <c r="AT125" s="132" t="s">
        <v>75</v>
      </c>
      <c r="AU125" s="132" t="s">
        <v>84</v>
      </c>
      <c r="AY125" s="125" t="s">
        <v>185</v>
      </c>
      <c r="BK125" s="133">
        <f>SUM(BK126:BK170)</f>
        <v>0</v>
      </c>
    </row>
    <row r="126" spans="2:65" s="1" customFormat="1" ht="24.2" customHeight="1">
      <c r="B126" s="136"/>
      <c r="C126" s="137" t="s">
        <v>84</v>
      </c>
      <c r="D126" s="137" t="s">
        <v>187</v>
      </c>
      <c r="E126" s="138" t="s">
        <v>4619</v>
      </c>
      <c r="F126" s="139" t="s">
        <v>4620</v>
      </c>
      <c r="G126" s="140" t="s">
        <v>365</v>
      </c>
      <c r="H126" s="141">
        <v>24</v>
      </c>
      <c r="I126" s="142"/>
      <c r="J126" s="143">
        <f>ROUND(I126*H126,2)</f>
        <v>0</v>
      </c>
      <c r="K126" s="139" t="s">
        <v>1</v>
      </c>
      <c r="L126" s="32"/>
      <c r="M126" s="144" t="s">
        <v>1</v>
      </c>
      <c r="N126" s="145" t="s">
        <v>42</v>
      </c>
      <c r="P126" s="146">
        <f>O126*H126</f>
        <v>0</v>
      </c>
      <c r="Q126" s="146">
        <v>0</v>
      </c>
      <c r="R126" s="146">
        <f>Q126*H126</f>
        <v>0</v>
      </c>
      <c r="S126" s="146">
        <v>0</v>
      </c>
      <c r="T126" s="147">
        <f>S126*H126</f>
        <v>0</v>
      </c>
      <c r="AR126" s="148" t="s">
        <v>289</v>
      </c>
      <c r="AT126" s="148" t="s">
        <v>187</v>
      </c>
      <c r="AU126" s="148" t="s">
        <v>92</v>
      </c>
      <c r="AY126" s="17" t="s">
        <v>185</v>
      </c>
      <c r="BE126" s="149">
        <f>IF(N126="základní",J126,0)</f>
        <v>0</v>
      </c>
      <c r="BF126" s="149">
        <f>IF(N126="snížená",J126,0)</f>
        <v>0</v>
      </c>
      <c r="BG126" s="149">
        <f>IF(N126="zákl. přenesená",J126,0)</f>
        <v>0</v>
      </c>
      <c r="BH126" s="149">
        <f>IF(N126="sníž. přenesená",J126,0)</f>
        <v>0</v>
      </c>
      <c r="BI126" s="149">
        <f>IF(N126="nulová",J126,0)</f>
        <v>0</v>
      </c>
      <c r="BJ126" s="17" t="s">
        <v>92</v>
      </c>
      <c r="BK126" s="149">
        <f>ROUND(I126*H126,2)</f>
        <v>0</v>
      </c>
      <c r="BL126" s="17" t="s">
        <v>289</v>
      </c>
      <c r="BM126" s="148" t="s">
        <v>4621</v>
      </c>
    </row>
    <row r="127" spans="2:65" s="13" customFormat="1">
      <c r="B127" s="168"/>
      <c r="D127" s="151" t="s">
        <v>193</v>
      </c>
      <c r="E127" s="169" t="s">
        <v>1</v>
      </c>
      <c r="F127" s="170" t="s">
        <v>4622</v>
      </c>
      <c r="H127" s="169" t="s">
        <v>1</v>
      </c>
      <c r="I127" s="171"/>
      <c r="L127" s="168"/>
      <c r="M127" s="172"/>
      <c r="T127" s="173"/>
      <c r="AT127" s="169" t="s">
        <v>193</v>
      </c>
      <c r="AU127" s="169" t="s">
        <v>92</v>
      </c>
      <c r="AV127" s="13" t="s">
        <v>84</v>
      </c>
      <c r="AW127" s="13" t="s">
        <v>32</v>
      </c>
      <c r="AX127" s="13" t="s">
        <v>76</v>
      </c>
      <c r="AY127" s="169" t="s">
        <v>185</v>
      </c>
    </row>
    <row r="128" spans="2:65" s="12" customFormat="1">
      <c r="B128" s="150"/>
      <c r="D128" s="151" t="s">
        <v>193</v>
      </c>
      <c r="E128" s="152" t="s">
        <v>1</v>
      </c>
      <c r="F128" s="153" t="s">
        <v>7</v>
      </c>
      <c r="H128" s="154">
        <v>21</v>
      </c>
      <c r="I128" s="155"/>
      <c r="L128" s="150"/>
      <c r="M128" s="156"/>
      <c r="T128" s="157"/>
      <c r="AT128" s="152" t="s">
        <v>193</v>
      </c>
      <c r="AU128" s="152" t="s">
        <v>92</v>
      </c>
      <c r="AV128" s="12" t="s">
        <v>92</v>
      </c>
      <c r="AW128" s="12" t="s">
        <v>32</v>
      </c>
      <c r="AX128" s="12" t="s">
        <v>76</v>
      </c>
      <c r="AY128" s="152" t="s">
        <v>185</v>
      </c>
    </row>
    <row r="129" spans="2:65" s="13" customFormat="1">
      <c r="B129" s="168"/>
      <c r="D129" s="151" t="s">
        <v>193</v>
      </c>
      <c r="E129" s="169" t="s">
        <v>1</v>
      </c>
      <c r="F129" s="170" t="s">
        <v>4623</v>
      </c>
      <c r="H129" s="169" t="s">
        <v>1</v>
      </c>
      <c r="I129" s="171"/>
      <c r="L129" s="168"/>
      <c r="M129" s="172"/>
      <c r="T129" s="173"/>
      <c r="AT129" s="169" t="s">
        <v>193</v>
      </c>
      <c r="AU129" s="169" t="s">
        <v>92</v>
      </c>
      <c r="AV129" s="13" t="s">
        <v>84</v>
      </c>
      <c r="AW129" s="13" t="s">
        <v>32</v>
      </c>
      <c r="AX129" s="13" t="s">
        <v>76</v>
      </c>
      <c r="AY129" s="169" t="s">
        <v>185</v>
      </c>
    </row>
    <row r="130" spans="2:65" s="12" customFormat="1">
      <c r="B130" s="150"/>
      <c r="D130" s="151" t="s">
        <v>193</v>
      </c>
      <c r="E130" s="152" t="s">
        <v>1</v>
      </c>
      <c r="F130" s="153" t="s">
        <v>111</v>
      </c>
      <c r="H130" s="154">
        <v>3</v>
      </c>
      <c r="I130" s="155"/>
      <c r="L130" s="150"/>
      <c r="M130" s="156"/>
      <c r="T130" s="157"/>
      <c r="AT130" s="152" t="s">
        <v>193</v>
      </c>
      <c r="AU130" s="152" t="s">
        <v>92</v>
      </c>
      <c r="AV130" s="12" t="s">
        <v>92</v>
      </c>
      <c r="AW130" s="12" t="s">
        <v>32</v>
      </c>
      <c r="AX130" s="12" t="s">
        <v>76</v>
      </c>
      <c r="AY130" s="152" t="s">
        <v>185</v>
      </c>
    </row>
    <row r="131" spans="2:65" s="14" customFormat="1">
      <c r="B131" s="174"/>
      <c r="D131" s="151" t="s">
        <v>193</v>
      </c>
      <c r="E131" s="175" t="s">
        <v>1</v>
      </c>
      <c r="F131" s="176" t="s">
        <v>265</v>
      </c>
      <c r="H131" s="177">
        <v>24</v>
      </c>
      <c r="I131" s="178"/>
      <c r="L131" s="174"/>
      <c r="M131" s="179"/>
      <c r="T131" s="180"/>
      <c r="AT131" s="175" t="s">
        <v>193</v>
      </c>
      <c r="AU131" s="175" t="s">
        <v>92</v>
      </c>
      <c r="AV131" s="14" t="s">
        <v>191</v>
      </c>
      <c r="AW131" s="14" t="s">
        <v>32</v>
      </c>
      <c r="AX131" s="14" t="s">
        <v>84</v>
      </c>
      <c r="AY131" s="175" t="s">
        <v>185</v>
      </c>
    </row>
    <row r="132" spans="2:65" s="1" customFormat="1" ht="49.15" customHeight="1">
      <c r="B132" s="136"/>
      <c r="C132" s="158" t="s">
        <v>92</v>
      </c>
      <c r="D132" s="158" t="s">
        <v>231</v>
      </c>
      <c r="E132" s="159" t="s">
        <v>4305</v>
      </c>
      <c r="F132" s="160" t="s">
        <v>4624</v>
      </c>
      <c r="G132" s="161" t="s">
        <v>365</v>
      </c>
      <c r="H132" s="162">
        <v>21</v>
      </c>
      <c r="I132" s="163"/>
      <c r="J132" s="164">
        <f t="shared" ref="J132:J138" si="0">ROUND(I132*H132,2)</f>
        <v>0</v>
      </c>
      <c r="K132" s="160" t="s">
        <v>1</v>
      </c>
      <c r="L132" s="165"/>
      <c r="M132" s="166" t="s">
        <v>1</v>
      </c>
      <c r="N132" s="167" t="s">
        <v>42</v>
      </c>
      <c r="P132" s="146">
        <f t="shared" ref="P132:P138" si="1">O132*H132</f>
        <v>0</v>
      </c>
      <c r="Q132" s="146">
        <v>0</v>
      </c>
      <c r="R132" s="146">
        <f t="shared" ref="R132:R138" si="2">Q132*H132</f>
        <v>0</v>
      </c>
      <c r="S132" s="146">
        <v>0</v>
      </c>
      <c r="T132" s="147">
        <f t="shared" ref="T132:T138" si="3">S132*H132</f>
        <v>0</v>
      </c>
      <c r="AR132" s="148" t="s">
        <v>394</v>
      </c>
      <c r="AT132" s="148" t="s">
        <v>231</v>
      </c>
      <c r="AU132" s="148" t="s">
        <v>92</v>
      </c>
      <c r="AY132" s="17" t="s">
        <v>185</v>
      </c>
      <c r="BE132" s="149">
        <f t="shared" ref="BE132:BE138" si="4">IF(N132="základní",J132,0)</f>
        <v>0</v>
      </c>
      <c r="BF132" s="149">
        <f t="shared" ref="BF132:BF138" si="5">IF(N132="snížená",J132,0)</f>
        <v>0</v>
      </c>
      <c r="BG132" s="149">
        <f t="shared" ref="BG132:BG138" si="6">IF(N132="zákl. přenesená",J132,0)</f>
        <v>0</v>
      </c>
      <c r="BH132" s="149">
        <f t="shared" ref="BH132:BH138" si="7">IF(N132="sníž. přenesená",J132,0)</f>
        <v>0</v>
      </c>
      <c r="BI132" s="149">
        <f t="shared" ref="BI132:BI138" si="8">IF(N132="nulová",J132,0)</f>
        <v>0</v>
      </c>
      <c r="BJ132" s="17" t="s">
        <v>92</v>
      </c>
      <c r="BK132" s="149">
        <f t="shared" ref="BK132:BK138" si="9">ROUND(I132*H132,2)</f>
        <v>0</v>
      </c>
      <c r="BL132" s="17" t="s">
        <v>289</v>
      </c>
      <c r="BM132" s="148" t="s">
        <v>4625</v>
      </c>
    </row>
    <row r="133" spans="2:65" s="1" customFormat="1" ht="49.15" customHeight="1">
      <c r="B133" s="136"/>
      <c r="C133" s="158" t="s">
        <v>111</v>
      </c>
      <c r="D133" s="158" t="s">
        <v>231</v>
      </c>
      <c r="E133" s="159" t="s">
        <v>4308</v>
      </c>
      <c r="F133" s="160" t="s">
        <v>4626</v>
      </c>
      <c r="G133" s="161" t="s">
        <v>365</v>
      </c>
      <c r="H133" s="162">
        <v>3</v>
      </c>
      <c r="I133" s="163"/>
      <c r="J133" s="164">
        <f t="shared" si="0"/>
        <v>0</v>
      </c>
      <c r="K133" s="160" t="s">
        <v>1</v>
      </c>
      <c r="L133" s="165"/>
      <c r="M133" s="166" t="s">
        <v>1</v>
      </c>
      <c r="N133" s="167" t="s">
        <v>42</v>
      </c>
      <c r="P133" s="146">
        <f t="shared" si="1"/>
        <v>0</v>
      </c>
      <c r="Q133" s="146">
        <v>0</v>
      </c>
      <c r="R133" s="146">
        <f t="shared" si="2"/>
        <v>0</v>
      </c>
      <c r="S133" s="146">
        <v>0</v>
      </c>
      <c r="T133" s="147">
        <f t="shared" si="3"/>
        <v>0</v>
      </c>
      <c r="AR133" s="148" t="s">
        <v>394</v>
      </c>
      <c r="AT133" s="148" t="s">
        <v>231</v>
      </c>
      <c r="AU133" s="148" t="s">
        <v>92</v>
      </c>
      <c r="AY133" s="17" t="s">
        <v>185</v>
      </c>
      <c r="BE133" s="149">
        <f t="shared" si="4"/>
        <v>0</v>
      </c>
      <c r="BF133" s="149">
        <f t="shared" si="5"/>
        <v>0</v>
      </c>
      <c r="BG133" s="149">
        <f t="shared" si="6"/>
        <v>0</v>
      </c>
      <c r="BH133" s="149">
        <f t="shared" si="7"/>
        <v>0</v>
      </c>
      <c r="BI133" s="149">
        <f t="shared" si="8"/>
        <v>0</v>
      </c>
      <c r="BJ133" s="17" t="s">
        <v>92</v>
      </c>
      <c r="BK133" s="149">
        <f t="shared" si="9"/>
        <v>0</v>
      </c>
      <c r="BL133" s="17" t="s">
        <v>289</v>
      </c>
      <c r="BM133" s="148" t="s">
        <v>4627</v>
      </c>
    </row>
    <row r="134" spans="2:65" s="1" customFormat="1" ht="44.25" customHeight="1">
      <c r="B134" s="136"/>
      <c r="C134" s="137" t="s">
        <v>191</v>
      </c>
      <c r="D134" s="137" t="s">
        <v>187</v>
      </c>
      <c r="E134" s="138" t="s">
        <v>4628</v>
      </c>
      <c r="F134" s="139" t="s">
        <v>4629</v>
      </c>
      <c r="G134" s="140" t="s">
        <v>365</v>
      </c>
      <c r="H134" s="141">
        <v>1</v>
      </c>
      <c r="I134" s="142"/>
      <c r="J134" s="143">
        <f t="shared" si="0"/>
        <v>0</v>
      </c>
      <c r="K134" s="139" t="s">
        <v>1</v>
      </c>
      <c r="L134" s="32"/>
      <c r="M134" s="144" t="s">
        <v>1</v>
      </c>
      <c r="N134" s="145" t="s">
        <v>42</v>
      </c>
      <c r="P134" s="146">
        <f t="shared" si="1"/>
        <v>0</v>
      </c>
      <c r="Q134" s="146">
        <v>0</v>
      </c>
      <c r="R134" s="146">
        <f t="shared" si="2"/>
        <v>0</v>
      </c>
      <c r="S134" s="146">
        <v>0</v>
      </c>
      <c r="T134" s="147">
        <f t="shared" si="3"/>
        <v>0</v>
      </c>
      <c r="AR134" s="148" t="s">
        <v>289</v>
      </c>
      <c r="AT134" s="148" t="s">
        <v>187</v>
      </c>
      <c r="AU134" s="148" t="s">
        <v>92</v>
      </c>
      <c r="AY134" s="17" t="s">
        <v>185</v>
      </c>
      <c r="BE134" s="149">
        <f t="shared" si="4"/>
        <v>0</v>
      </c>
      <c r="BF134" s="149">
        <f t="shared" si="5"/>
        <v>0</v>
      </c>
      <c r="BG134" s="149">
        <f t="shared" si="6"/>
        <v>0</v>
      </c>
      <c r="BH134" s="149">
        <f t="shared" si="7"/>
        <v>0</v>
      </c>
      <c r="BI134" s="149">
        <f t="shared" si="8"/>
        <v>0</v>
      </c>
      <c r="BJ134" s="17" t="s">
        <v>92</v>
      </c>
      <c r="BK134" s="149">
        <f t="shared" si="9"/>
        <v>0</v>
      </c>
      <c r="BL134" s="17" t="s">
        <v>289</v>
      </c>
      <c r="BM134" s="148" t="s">
        <v>4630</v>
      </c>
    </row>
    <row r="135" spans="2:65" s="1" customFormat="1" ht="37.9" customHeight="1">
      <c r="B135" s="136"/>
      <c r="C135" s="158" t="s">
        <v>206</v>
      </c>
      <c r="D135" s="158" t="s">
        <v>231</v>
      </c>
      <c r="E135" s="159" t="s">
        <v>4408</v>
      </c>
      <c r="F135" s="160" t="s">
        <v>4631</v>
      </c>
      <c r="G135" s="161" t="s">
        <v>4474</v>
      </c>
      <c r="H135" s="162">
        <v>1</v>
      </c>
      <c r="I135" s="163"/>
      <c r="J135" s="164">
        <f t="shared" si="0"/>
        <v>0</v>
      </c>
      <c r="K135" s="160" t="s">
        <v>1</v>
      </c>
      <c r="L135" s="165"/>
      <c r="M135" s="166" t="s">
        <v>1</v>
      </c>
      <c r="N135" s="167" t="s">
        <v>42</v>
      </c>
      <c r="P135" s="146">
        <f t="shared" si="1"/>
        <v>0</v>
      </c>
      <c r="Q135" s="146">
        <v>0</v>
      </c>
      <c r="R135" s="146">
        <f t="shared" si="2"/>
        <v>0</v>
      </c>
      <c r="S135" s="146">
        <v>0</v>
      </c>
      <c r="T135" s="147">
        <f t="shared" si="3"/>
        <v>0</v>
      </c>
      <c r="AR135" s="148" t="s">
        <v>394</v>
      </c>
      <c r="AT135" s="148" t="s">
        <v>231</v>
      </c>
      <c r="AU135" s="148" t="s">
        <v>92</v>
      </c>
      <c r="AY135" s="17" t="s">
        <v>185</v>
      </c>
      <c r="BE135" s="149">
        <f t="shared" si="4"/>
        <v>0</v>
      </c>
      <c r="BF135" s="149">
        <f t="shared" si="5"/>
        <v>0</v>
      </c>
      <c r="BG135" s="149">
        <f t="shared" si="6"/>
        <v>0</v>
      </c>
      <c r="BH135" s="149">
        <f t="shared" si="7"/>
        <v>0</v>
      </c>
      <c r="BI135" s="149">
        <f t="shared" si="8"/>
        <v>0</v>
      </c>
      <c r="BJ135" s="17" t="s">
        <v>92</v>
      </c>
      <c r="BK135" s="149">
        <f t="shared" si="9"/>
        <v>0</v>
      </c>
      <c r="BL135" s="17" t="s">
        <v>289</v>
      </c>
      <c r="BM135" s="148" t="s">
        <v>4632</v>
      </c>
    </row>
    <row r="136" spans="2:65" s="1" customFormat="1" ht="24.2" customHeight="1">
      <c r="B136" s="136"/>
      <c r="C136" s="137" t="s">
        <v>211</v>
      </c>
      <c r="D136" s="137" t="s">
        <v>187</v>
      </c>
      <c r="E136" s="138" t="s">
        <v>4633</v>
      </c>
      <c r="F136" s="139" t="s">
        <v>4634</v>
      </c>
      <c r="G136" s="140" t="s">
        <v>365</v>
      </c>
      <c r="H136" s="141">
        <v>1</v>
      </c>
      <c r="I136" s="142"/>
      <c r="J136" s="143">
        <f t="shared" si="0"/>
        <v>0</v>
      </c>
      <c r="K136" s="139" t="s">
        <v>1</v>
      </c>
      <c r="L136" s="32"/>
      <c r="M136" s="144" t="s">
        <v>1</v>
      </c>
      <c r="N136" s="145" t="s">
        <v>42</v>
      </c>
      <c r="P136" s="146">
        <f t="shared" si="1"/>
        <v>0</v>
      </c>
      <c r="Q136" s="146">
        <v>0</v>
      </c>
      <c r="R136" s="146">
        <f t="shared" si="2"/>
        <v>0</v>
      </c>
      <c r="S136" s="146">
        <v>0</v>
      </c>
      <c r="T136" s="147">
        <f t="shared" si="3"/>
        <v>0</v>
      </c>
      <c r="AR136" s="148" t="s">
        <v>289</v>
      </c>
      <c r="AT136" s="148" t="s">
        <v>187</v>
      </c>
      <c r="AU136" s="148" t="s">
        <v>92</v>
      </c>
      <c r="AY136" s="17" t="s">
        <v>185</v>
      </c>
      <c r="BE136" s="149">
        <f t="shared" si="4"/>
        <v>0</v>
      </c>
      <c r="BF136" s="149">
        <f t="shared" si="5"/>
        <v>0</v>
      </c>
      <c r="BG136" s="149">
        <f t="shared" si="6"/>
        <v>0</v>
      </c>
      <c r="BH136" s="149">
        <f t="shared" si="7"/>
        <v>0</v>
      </c>
      <c r="BI136" s="149">
        <f t="shared" si="8"/>
        <v>0</v>
      </c>
      <c r="BJ136" s="17" t="s">
        <v>92</v>
      </c>
      <c r="BK136" s="149">
        <f t="shared" si="9"/>
        <v>0</v>
      </c>
      <c r="BL136" s="17" t="s">
        <v>289</v>
      </c>
      <c r="BM136" s="148" t="s">
        <v>4635</v>
      </c>
    </row>
    <row r="137" spans="2:65" s="1" customFormat="1" ht="24.2" customHeight="1">
      <c r="B137" s="136"/>
      <c r="C137" s="158" t="s">
        <v>216</v>
      </c>
      <c r="D137" s="158" t="s">
        <v>231</v>
      </c>
      <c r="E137" s="159" t="s">
        <v>4636</v>
      </c>
      <c r="F137" s="160" t="s">
        <v>4637</v>
      </c>
      <c r="G137" s="161" t="s">
        <v>365</v>
      </c>
      <c r="H137" s="162">
        <v>1</v>
      </c>
      <c r="I137" s="163"/>
      <c r="J137" s="164">
        <f t="shared" si="0"/>
        <v>0</v>
      </c>
      <c r="K137" s="160" t="s">
        <v>1</v>
      </c>
      <c r="L137" s="165"/>
      <c r="M137" s="166" t="s">
        <v>1</v>
      </c>
      <c r="N137" s="167" t="s">
        <v>42</v>
      </c>
      <c r="P137" s="146">
        <f t="shared" si="1"/>
        <v>0</v>
      </c>
      <c r="Q137" s="146">
        <v>1.9E-3</v>
      </c>
      <c r="R137" s="146">
        <f t="shared" si="2"/>
        <v>1.9E-3</v>
      </c>
      <c r="S137" s="146">
        <v>0</v>
      </c>
      <c r="T137" s="147">
        <f t="shared" si="3"/>
        <v>0</v>
      </c>
      <c r="AR137" s="148" t="s">
        <v>394</v>
      </c>
      <c r="AT137" s="148" t="s">
        <v>231</v>
      </c>
      <c r="AU137" s="148" t="s">
        <v>92</v>
      </c>
      <c r="AY137" s="17" t="s">
        <v>185</v>
      </c>
      <c r="BE137" s="149">
        <f t="shared" si="4"/>
        <v>0</v>
      </c>
      <c r="BF137" s="149">
        <f t="shared" si="5"/>
        <v>0</v>
      </c>
      <c r="BG137" s="149">
        <f t="shared" si="6"/>
        <v>0</v>
      </c>
      <c r="BH137" s="149">
        <f t="shared" si="7"/>
        <v>0</v>
      </c>
      <c r="BI137" s="149">
        <f t="shared" si="8"/>
        <v>0</v>
      </c>
      <c r="BJ137" s="17" t="s">
        <v>92</v>
      </c>
      <c r="BK137" s="149">
        <f t="shared" si="9"/>
        <v>0</v>
      </c>
      <c r="BL137" s="17" t="s">
        <v>289</v>
      </c>
      <c r="BM137" s="148" t="s">
        <v>4638</v>
      </c>
    </row>
    <row r="138" spans="2:65" s="1" customFormat="1" ht="37.9" customHeight="1">
      <c r="B138" s="136"/>
      <c r="C138" s="137" t="s">
        <v>222</v>
      </c>
      <c r="D138" s="137" t="s">
        <v>187</v>
      </c>
      <c r="E138" s="138" t="s">
        <v>4639</v>
      </c>
      <c r="F138" s="139" t="s">
        <v>4640</v>
      </c>
      <c r="G138" s="140" t="s">
        <v>546</v>
      </c>
      <c r="H138" s="141">
        <v>43</v>
      </c>
      <c r="I138" s="142"/>
      <c r="J138" s="143">
        <f t="shared" si="0"/>
        <v>0</v>
      </c>
      <c r="K138" s="139" t="s">
        <v>1</v>
      </c>
      <c r="L138" s="32"/>
      <c r="M138" s="144" t="s">
        <v>1</v>
      </c>
      <c r="N138" s="145" t="s">
        <v>42</v>
      </c>
      <c r="P138" s="146">
        <f t="shared" si="1"/>
        <v>0</v>
      </c>
      <c r="Q138" s="146">
        <v>1.6800000000000001E-3</v>
      </c>
      <c r="R138" s="146">
        <f t="shared" si="2"/>
        <v>7.2239999999999999E-2</v>
      </c>
      <c r="S138" s="146">
        <v>0</v>
      </c>
      <c r="T138" s="147">
        <f t="shared" si="3"/>
        <v>0</v>
      </c>
      <c r="AR138" s="148" t="s">
        <v>289</v>
      </c>
      <c r="AT138" s="148" t="s">
        <v>187</v>
      </c>
      <c r="AU138" s="148" t="s">
        <v>92</v>
      </c>
      <c r="AY138" s="17" t="s">
        <v>185</v>
      </c>
      <c r="BE138" s="149">
        <f t="shared" si="4"/>
        <v>0</v>
      </c>
      <c r="BF138" s="149">
        <f t="shared" si="5"/>
        <v>0</v>
      </c>
      <c r="BG138" s="149">
        <f t="shared" si="6"/>
        <v>0</v>
      </c>
      <c r="BH138" s="149">
        <f t="shared" si="7"/>
        <v>0</v>
      </c>
      <c r="BI138" s="149">
        <f t="shared" si="8"/>
        <v>0</v>
      </c>
      <c r="BJ138" s="17" t="s">
        <v>92</v>
      </c>
      <c r="BK138" s="149">
        <f t="shared" si="9"/>
        <v>0</v>
      </c>
      <c r="BL138" s="17" t="s">
        <v>289</v>
      </c>
      <c r="BM138" s="148" t="s">
        <v>4641</v>
      </c>
    </row>
    <row r="139" spans="2:65" s="13" customFormat="1">
      <c r="B139" s="168"/>
      <c r="D139" s="151" t="s">
        <v>193</v>
      </c>
      <c r="E139" s="169" t="s">
        <v>1</v>
      </c>
      <c r="F139" s="170" t="s">
        <v>4642</v>
      </c>
      <c r="H139" s="169" t="s">
        <v>1</v>
      </c>
      <c r="I139" s="171"/>
      <c r="L139" s="168"/>
      <c r="M139" s="172"/>
      <c r="T139" s="173"/>
      <c r="AT139" s="169" t="s">
        <v>193</v>
      </c>
      <c r="AU139" s="169" t="s">
        <v>92</v>
      </c>
      <c r="AV139" s="13" t="s">
        <v>84</v>
      </c>
      <c r="AW139" s="13" t="s">
        <v>32</v>
      </c>
      <c r="AX139" s="13" t="s">
        <v>76</v>
      </c>
      <c r="AY139" s="169" t="s">
        <v>185</v>
      </c>
    </row>
    <row r="140" spans="2:65" s="12" customFormat="1">
      <c r="B140" s="150"/>
      <c r="D140" s="151" t="s">
        <v>193</v>
      </c>
      <c r="E140" s="152" t="s">
        <v>1</v>
      </c>
      <c r="F140" s="153" t="s">
        <v>461</v>
      </c>
      <c r="H140" s="154">
        <v>40</v>
      </c>
      <c r="I140" s="155"/>
      <c r="L140" s="150"/>
      <c r="M140" s="156"/>
      <c r="T140" s="157"/>
      <c r="AT140" s="152" t="s">
        <v>193</v>
      </c>
      <c r="AU140" s="152" t="s">
        <v>92</v>
      </c>
      <c r="AV140" s="12" t="s">
        <v>92</v>
      </c>
      <c r="AW140" s="12" t="s">
        <v>32</v>
      </c>
      <c r="AX140" s="12" t="s">
        <v>76</v>
      </c>
      <c r="AY140" s="152" t="s">
        <v>185</v>
      </c>
    </row>
    <row r="141" spans="2:65" s="13" customFormat="1">
      <c r="B141" s="168"/>
      <c r="D141" s="151" t="s">
        <v>193</v>
      </c>
      <c r="E141" s="169" t="s">
        <v>1</v>
      </c>
      <c r="F141" s="170" t="s">
        <v>4643</v>
      </c>
      <c r="H141" s="169" t="s">
        <v>1</v>
      </c>
      <c r="I141" s="171"/>
      <c r="L141" s="168"/>
      <c r="M141" s="172"/>
      <c r="T141" s="173"/>
      <c r="AT141" s="169" t="s">
        <v>193</v>
      </c>
      <c r="AU141" s="169" t="s">
        <v>92</v>
      </c>
      <c r="AV141" s="13" t="s">
        <v>84</v>
      </c>
      <c r="AW141" s="13" t="s">
        <v>32</v>
      </c>
      <c r="AX141" s="13" t="s">
        <v>76</v>
      </c>
      <c r="AY141" s="169" t="s">
        <v>185</v>
      </c>
    </row>
    <row r="142" spans="2:65" s="12" customFormat="1">
      <c r="B142" s="150"/>
      <c r="D142" s="151" t="s">
        <v>193</v>
      </c>
      <c r="E142" s="152" t="s">
        <v>1</v>
      </c>
      <c r="F142" s="153" t="s">
        <v>111</v>
      </c>
      <c r="H142" s="154">
        <v>3</v>
      </c>
      <c r="I142" s="155"/>
      <c r="L142" s="150"/>
      <c r="M142" s="156"/>
      <c r="T142" s="157"/>
      <c r="AT142" s="152" t="s">
        <v>193</v>
      </c>
      <c r="AU142" s="152" t="s">
        <v>92</v>
      </c>
      <c r="AV142" s="12" t="s">
        <v>92</v>
      </c>
      <c r="AW142" s="12" t="s">
        <v>32</v>
      </c>
      <c r="AX142" s="12" t="s">
        <v>76</v>
      </c>
      <c r="AY142" s="152" t="s">
        <v>185</v>
      </c>
    </row>
    <row r="143" spans="2:65" s="14" customFormat="1">
      <c r="B143" s="174"/>
      <c r="D143" s="151" t="s">
        <v>193</v>
      </c>
      <c r="E143" s="175" t="s">
        <v>1</v>
      </c>
      <c r="F143" s="176" t="s">
        <v>265</v>
      </c>
      <c r="H143" s="177">
        <v>43</v>
      </c>
      <c r="I143" s="178"/>
      <c r="L143" s="174"/>
      <c r="M143" s="179"/>
      <c r="T143" s="180"/>
      <c r="AT143" s="175" t="s">
        <v>193</v>
      </c>
      <c r="AU143" s="175" t="s">
        <v>92</v>
      </c>
      <c r="AV143" s="14" t="s">
        <v>191</v>
      </c>
      <c r="AW143" s="14" t="s">
        <v>32</v>
      </c>
      <c r="AX143" s="14" t="s">
        <v>84</v>
      </c>
      <c r="AY143" s="175" t="s">
        <v>185</v>
      </c>
    </row>
    <row r="144" spans="2:65" s="1" customFormat="1" ht="37.9" customHeight="1">
      <c r="B144" s="136"/>
      <c r="C144" s="137" t="s">
        <v>226</v>
      </c>
      <c r="D144" s="137" t="s">
        <v>187</v>
      </c>
      <c r="E144" s="138" t="s">
        <v>4644</v>
      </c>
      <c r="F144" s="139" t="s">
        <v>4645</v>
      </c>
      <c r="G144" s="140" t="s">
        <v>546</v>
      </c>
      <c r="H144" s="141">
        <v>225.5</v>
      </c>
      <c r="I144" s="142"/>
      <c r="J144" s="143">
        <f>ROUND(I144*H144,2)</f>
        <v>0</v>
      </c>
      <c r="K144" s="139" t="s">
        <v>1</v>
      </c>
      <c r="L144" s="32"/>
      <c r="M144" s="144" t="s">
        <v>1</v>
      </c>
      <c r="N144" s="145" t="s">
        <v>42</v>
      </c>
      <c r="P144" s="146">
        <f>O144*H144</f>
        <v>0</v>
      </c>
      <c r="Q144" s="146">
        <v>3.4499999999999999E-3</v>
      </c>
      <c r="R144" s="146">
        <f>Q144*H144</f>
        <v>0.77797499999999997</v>
      </c>
      <c r="S144" s="146">
        <v>0</v>
      </c>
      <c r="T144" s="147">
        <f>S144*H144</f>
        <v>0</v>
      </c>
      <c r="AR144" s="148" t="s">
        <v>289</v>
      </c>
      <c r="AT144" s="148" t="s">
        <v>187</v>
      </c>
      <c r="AU144" s="148" t="s">
        <v>92</v>
      </c>
      <c r="AY144" s="17" t="s">
        <v>185</v>
      </c>
      <c r="BE144" s="149">
        <f>IF(N144="základní",J144,0)</f>
        <v>0</v>
      </c>
      <c r="BF144" s="149">
        <f>IF(N144="snížená",J144,0)</f>
        <v>0</v>
      </c>
      <c r="BG144" s="149">
        <f>IF(N144="zákl. přenesená",J144,0)</f>
        <v>0</v>
      </c>
      <c r="BH144" s="149">
        <f>IF(N144="sníž. přenesená",J144,0)</f>
        <v>0</v>
      </c>
      <c r="BI144" s="149">
        <f>IF(N144="nulová",J144,0)</f>
        <v>0</v>
      </c>
      <c r="BJ144" s="17" t="s">
        <v>92</v>
      </c>
      <c r="BK144" s="149">
        <f>ROUND(I144*H144,2)</f>
        <v>0</v>
      </c>
      <c r="BL144" s="17" t="s">
        <v>289</v>
      </c>
      <c r="BM144" s="148" t="s">
        <v>4646</v>
      </c>
    </row>
    <row r="145" spans="2:65" s="13" customFormat="1">
      <c r="B145" s="168"/>
      <c r="D145" s="151" t="s">
        <v>193</v>
      </c>
      <c r="E145" s="169" t="s">
        <v>1</v>
      </c>
      <c r="F145" s="170" t="s">
        <v>4647</v>
      </c>
      <c r="H145" s="169" t="s">
        <v>1</v>
      </c>
      <c r="I145" s="171"/>
      <c r="L145" s="168"/>
      <c r="M145" s="172"/>
      <c r="T145" s="173"/>
      <c r="AT145" s="169" t="s">
        <v>193</v>
      </c>
      <c r="AU145" s="169" t="s">
        <v>92</v>
      </c>
      <c r="AV145" s="13" t="s">
        <v>84</v>
      </c>
      <c r="AW145" s="13" t="s">
        <v>32</v>
      </c>
      <c r="AX145" s="13" t="s">
        <v>76</v>
      </c>
      <c r="AY145" s="169" t="s">
        <v>185</v>
      </c>
    </row>
    <row r="146" spans="2:65" s="12" customFormat="1">
      <c r="B146" s="150"/>
      <c r="D146" s="151" t="s">
        <v>193</v>
      </c>
      <c r="E146" s="152" t="s">
        <v>1</v>
      </c>
      <c r="F146" s="153" t="s">
        <v>1456</v>
      </c>
      <c r="H146" s="154">
        <v>190</v>
      </c>
      <c r="I146" s="155"/>
      <c r="L146" s="150"/>
      <c r="M146" s="156"/>
      <c r="T146" s="157"/>
      <c r="AT146" s="152" t="s">
        <v>193</v>
      </c>
      <c r="AU146" s="152" t="s">
        <v>92</v>
      </c>
      <c r="AV146" s="12" t="s">
        <v>92</v>
      </c>
      <c r="AW146" s="12" t="s">
        <v>32</v>
      </c>
      <c r="AX146" s="12" t="s">
        <v>76</v>
      </c>
      <c r="AY146" s="152" t="s">
        <v>185</v>
      </c>
    </row>
    <row r="147" spans="2:65" s="13" customFormat="1">
      <c r="B147" s="168"/>
      <c r="D147" s="151" t="s">
        <v>193</v>
      </c>
      <c r="E147" s="169" t="s">
        <v>1</v>
      </c>
      <c r="F147" s="170" t="s">
        <v>4648</v>
      </c>
      <c r="H147" s="169" t="s">
        <v>1</v>
      </c>
      <c r="I147" s="171"/>
      <c r="L147" s="168"/>
      <c r="M147" s="172"/>
      <c r="T147" s="173"/>
      <c r="AT147" s="169" t="s">
        <v>193</v>
      </c>
      <c r="AU147" s="169" t="s">
        <v>92</v>
      </c>
      <c r="AV147" s="13" t="s">
        <v>84</v>
      </c>
      <c r="AW147" s="13" t="s">
        <v>32</v>
      </c>
      <c r="AX147" s="13" t="s">
        <v>76</v>
      </c>
      <c r="AY147" s="169" t="s">
        <v>185</v>
      </c>
    </row>
    <row r="148" spans="2:65" s="12" customFormat="1">
      <c r="B148" s="150"/>
      <c r="D148" s="151" t="s">
        <v>193</v>
      </c>
      <c r="E148" s="152" t="s">
        <v>1</v>
      </c>
      <c r="F148" s="153" t="s">
        <v>211</v>
      </c>
      <c r="H148" s="154">
        <v>6</v>
      </c>
      <c r="I148" s="155"/>
      <c r="L148" s="150"/>
      <c r="M148" s="156"/>
      <c r="T148" s="157"/>
      <c r="AT148" s="152" t="s">
        <v>193</v>
      </c>
      <c r="AU148" s="152" t="s">
        <v>92</v>
      </c>
      <c r="AV148" s="12" t="s">
        <v>92</v>
      </c>
      <c r="AW148" s="12" t="s">
        <v>32</v>
      </c>
      <c r="AX148" s="12" t="s">
        <v>76</v>
      </c>
      <c r="AY148" s="152" t="s">
        <v>185</v>
      </c>
    </row>
    <row r="149" spans="2:65" s="13" customFormat="1">
      <c r="B149" s="168"/>
      <c r="D149" s="151" t="s">
        <v>193</v>
      </c>
      <c r="E149" s="169" t="s">
        <v>1</v>
      </c>
      <c r="F149" s="170" t="s">
        <v>4649</v>
      </c>
      <c r="H149" s="169" t="s">
        <v>1</v>
      </c>
      <c r="I149" s="171"/>
      <c r="L149" s="168"/>
      <c r="M149" s="172"/>
      <c r="T149" s="173"/>
      <c r="AT149" s="169" t="s">
        <v>193</v>
      </c>
      <c r="AU149" s="169" t="s">
        <v>92</v>
      </c>
      <c r="AV149" s="13" t="s">
        <v>84</v>
      </c>
      <c r="AW149" s="13" t="s">
        <v>32</v>
      </c>
      <c r="AX149" s="13" t="s">
        <v>76</v>
      </c>
      <c r="AY149" s="169" t="s">
        <v>185</v>
      </c>
    </row>
    <row r="150" spans="2:65" s="12" customFormat="1">
      <c r="B150" s="150"/>
      <c r="D150" s="151" t="s">
        <v>193</v>
      </c>
      <c r="E150" s="152" t="s">
        <v>1</v>
      </c>
      <c r="F150" s="153" t="s">
        <v>111</v>
      </c>
      <c r="H150" s="154">
        <v>3</v>
      </c>
      <c r="I150" s="155"/>
      <c r="L150" s="150"/>
      <c r="M150" s="156"/>
      <c r="T150" s="157"/>
      <c r="AT150" s="152" t="s">
        <v>193</v>
      </c>
      <c r="AU150" s="152" t="s">
        <v>92</v>
      </c>
      <c r="AV150" s="12" t="s">
        <v>92</v>
      </c>
      <c r="AW150" s="12" t="s">
        <v>32</v>
      </c>
      <c r="AX150" s="12" t="s">
        <v>76</v>
      </c>
      <c r="AY150" s="152" t="s">
        <v>185</v>
      </c>
    </row>
    <row r="151" spans="2:65" s="13" customFormat="1">
      <c r="B151" s="168"/>
      <c r="D151" s="151" t="s">
        <v>193</v>
      </c>
      <c r="E151" s="169" t="s">
        <v>1</v>
      </c>
      <c r="F151" s="170" t="s">
        <v>4650</v>
      </c>
      <c r="H151" s="169" t="s">
        <v>1</v>
      </c>
      <c r="I151" s="171"/>
      <c r="L151" s="168"/>
      <c r="M151" s="172"/>
      <c r="T151" s="173"/>
      <c r="AT151" s="169" t="s">
        <v>193</v>
      </c>
      <c r="AU151" s="169" t="s">
        <v>92</v>
      </c>
      <c r="AV151" s="13" t="s">
        <v>84</v>
      </c>
      <c r="AW151" s="13" t="s">
        <v>32</v>
      </c>
      <c r="AX151" s="13" t="s">
        <v>76</v>
      </c>
      <c r="AY151" s="169" t="s">
        <v>185</v>
      </c>
    </row>
    <row r="152" spans="2:65" s="12" customFormat="1">
      <c r="B152" s="150"/>
      <c r="D152" s="151" t="s">
        <v>193</v>
      </c>
      <c r="E152" s="152" t="s">
        <v>1</v>
      </c>
      <c r="F152" s="153" t="s">
        <v>4651</v>
      </c>
      <c r="H152" s="154">
        <v>0.5</v>
      </c>
      <c r="I152" s="155"/>
      <c r="L152" s="150"/>
      <c r="M152" s="156"/>
      <c r="T152" s="157"/>
      <c r="AT152" s="152" t="s">
        <v>193</v>
      </c>
      <c r="AU152" s="152" t="s">
        <v>92</v>
      </c>
      <c r="AV152" s="12" t="s">
        <v>92</v>
      </c>
      <c r="AW152" s="12" t="s">
        <v>32</v>
      </c>
      <c r="AX152" s="12" t="s">
        <v>76</v>
      </c>
      <c r="AY152" s="152" t="s">
        <v>185</v>
      </c>
    </row>
    <row r="153" spans="2:65" s="13" customFormat="1">
      <c r="B153" s="168"/>
      <c r="D153" s="151" t="s">
        <v>193</v>
      </c>
      <c r="E153" s="169" t="s">
        <v>1</v>
      </c>
      <c r="F153" s="170" t="s">
        <v>4652</v>
      </c>
      <c r="H153" s="169" t="s">
        <v>1</v>
      </c>
      <c r="I153" s="171"/>
      <c r="L153" s="168"/>
      <c r="M153" s="172"/>
      <c r="T153" s="173"/>
      <c r="AT153" s="169" t="s">
        <v>193</v>
      </c>
      <c r="AU153" s="169" t="s">
        <v>92</v>
      </c>
      <c r="AV153" s="13" t="s">
        <v>84</v>
      </c>
      <c r="AW153" s="13" t="s">
        <v>32</v>
      </c>
      <c r="AX153" s="13" t="s">
        <v>76</v>
      </c>
      <c r="AY153" s="169" t="s">
        <v>185</v>
      </c>
    </row>
    <row r="154" spans="2:65" s="12" customFormat="1">
      <c r="B154" s="150"/>
      <c r="D154" s="151" t="s">
        <v>193</v>
      </c>
      <c r="E154" s="152" t="s">
        <v>1</v>
      </c>
      <c r="F154" s="153" t="s">
        <v>236</v>
      </c>
      <c r="H154" s="154">
        <v>11</v>
      </c>
      <c r="I154" s="155"/>
      <c r="L154" s="150"/>
      <c r="M154" s="156"/>
      <c r="T154" s="157"/>
      <c r="AT154" s="152" t="s">
        <v>193</v>
      </c>
      <c r="AU154" s="152" t="s">
        <v>92</v>
      </c>
      <c r="AV154" s="12" t="s">
        <v>92</v>
      </c>
      <c r="AW154" s="12" t="s">
        <v>32</v>
      </c>
      <c r="AX154" s="12" t="s">
        <v>76</v>
      </c>
      <c r="AY154" s="152" t="s">
        <v>185</v>
      </c>
    </row>
    <row r="155" spans="2:65" s="13" customFormat="1">
      <c r="B155" s="168"/>
      <c r="D155" s="151" t="s">
        <v>193</v>
      </c>
      <c r="E155" s="169" t="s">
        <v>1</v>
      </c>
      <c r="F155" s="170" t="s">
        <v>4653</v>
      </c>
      <c r="H155" s="169" t="s">
        <v>1</v>
      </c>
      <c r="I155" s="171"/>
      <c r="L155" s="168"/>
      <c r="M155" s="172"/>
      <c r="T155" s="173"/>
      <c r="AT155" s="169" t="s">
        <v>193</v>
      </c>
      <c r="AU155" s="169" t="s">
        <v>92</v>
      </c>
      <c r="AV155" s="13" t="s">
        <v>84</v>
      </c>
      <c r="AW155" s="13" t="s">
        <v>32</v>
      </c>
      <c r="AX155" s="13" t="s">
        <v>76</v>
      </c>
      <c r="AY155" s="169" t="s">
        <v>185</v>
      </c>
    </row>
    <row r="156" spans="2:65" s="12" customFormat="1">
      <c r="B156" s="150"/>
      <c r="D156" s="151" t="s">
        <v>193</v>
      </c>
      <c r="E156" s="152" t="s">
        <v>1</v>
      </c>
      <c r="F156" s="153" t="s">
        <v>284</v>
      </c>
      <c r="H156" s="154">
        <v>15</v>
      </c>
      <c r="I156" s="155"/>
      <c r="L156" s="150"/>
      <c r="M156" s="156"/>
      <c r="T156" s="157"/>
      <c r="AT156" s="152" t="s">
        <v>193</v>
      </c>
      <c r="AU156" s="152" t="s">
        <v>92</v>
      </c>
      <c r="AV156" s="12" t="s">
        <v>92</v>
      </c>
      <c r="AW156" s="12" t="s">
        <v>32</v>
      </c>
      <c r="AX156" s="12" t="s">
        <v>76</v>
      </c>
      <c r="AY156" s="152" t="s">
        <v>185</v>
      </c>
    </row>
    <row r="157" spans="2:65" s="14" customFormat="1">
      <c r="B157" s="174"/>
      <c r="D157" s="151" t="s">
        <v>193</v>
      </c>
      <c r="E157" s="175" t="s">
        <v>1</v>
      </c>
      <c r="F157" s="176" t="s">
        <v>265</v>
      </c>
      <c r="H157" s="177">
        <v>225.5</v>
      </c>
      <c r="I157" s="178"/>
      <c r="L157" s="174"/>
      <c r="M157" s="179"/>
      <c r="T157" s="180"/>
      <c r="AT157" s="175" t="s">
        <v>193</v>
      </c>
      <c r="AU157" s="175" t="s">
        <v>92</v>
      </c>
      <c r="AV157" s="14" t="s">
        <v>191</v>
      </c>
      <c r="AW157" s="14" t="s">
        <v>32</v>
      </c>
      <c r="AX157" s="14" t="s">
        <v>84</v>
      </c>
      <c r="AY157" s="175" t="s">
        <v>185</v>
      </c>
    </row>
    <row r="158" spans="2:65" s="1" customFormat="1" ht="33" customHeight="1">
      <c r="B158" s="136"/>
      <c r="C158" s="137" t="s">
        <v>230</v>
      </c>
      <c r="D158" s="137" t="s">
        <v>187</v>
      </c>
      <c r="E158" s="138" t="s">
        <v>4654</v>
      </c>
      <c r="F158" s="139" t="s">
        <v>4655</v>
      </c>
      <c r="G158" s="140" t="s">
        <v>365</v>
      </c>
      <c r="H158" s="141">
        <v>2</v>
      </c>
      <c r="I158" s="142"/>
      <c r="J158" s="143">
        <f>ROUND(I158*H158,2)</f>
        <v>0</v>
      </c>
      <c r="K158" s="139" t="s">
        <v>1</v>
      </c>
      <c r="L158" s="32"/>
      <c r="M158" s="144" t="s">
        <v>1</v>
      </c>
      <c r="N158" s="145" t="s">
        <v>42</v>
      </c>
      <c r="P158" s="146">
        <f>O158*H158</f>
        <v>0</v>
      </c>
      <c r="Q158" s="146">
        <v>0</v>
      </c>
      <c r="R158" s="146">
        <f>Q158*H158</f>
        <v>0</v>
      </c>
      <c r="S158" s="146">
        <v>0</v>
      </c>
      <c r="T158" s="147">
        <f>S158*H158</f>
        <v>0</v>
      </c>
      <c r="AR158" s="148" t="s">
        <v>289</v>
      </c>
      <c r="AT158" s="148" t="s">
        <v>187</v>
      </c>
      <c r="AU158" s="148" t="s">
        <v>92</v>
      </c>
      <c r="AY158" s="17" t="s">
        <v>185</v>
      </c>
      <c r="BE158" s="149">
        <f>IF(N158="základní",J158,0)</f>
        <v>0</v>
      </c>
      <c r="BF158" s="149">
        <f>IF(N158="snížená",J158,0)</f>
        <v>0</v>
      </c>
      <c r="BG158" s="149">
        <f>IF(N158="zákl. přenesená",J158,0)</f>
        <v>0</v>
      </c>
      <c r="BH158" s="149">
        <f>IF(N158="sníž. přenesená",J158,0)</f>
        <v>0</v>
      </c>
      <c r="BI158" s="149">
        <f>IF(N158="nulová",J158,0)</f>
        <v>0</v>
      </c>
      <c r="BJ158" s="17" t="s">
        <v>92</v>
      </c>
      <c r="BK158" s="149">
        <f>ROUND(I158*H158,2)</f>
        <v>0</v>
      </c>
      <c r="BL158" s="17" t="s">
        <v>289</v>
      </c>
      <c r="BM158" s="148" t="s">
        <v>4656</v>
      </c>
    </row>
    <row r="159" spans="2:65" s="1" customFormat="1" ht="24.2" customHeight="1">
      <c r="B159" s="136"/>
      <c r="C159" s="158" t="s">
        <v>236</v>
      </c>
      <c r="D159" s="158" t="s">
        <v>231</v>
      </c>
      <c r="E159" s="159" t="s">
        <v>4411</v>
      </c>
      <c r="F159" s="160" t="s">
        <v>4657</v>
      </c>
      <c r="G159" s="161" t="s">
        <v>365</v>
      </c>
      <c r="H159" s="162">
        <v>1</v>
      </c>
      <c r="I159" s="163"/>
      <c r="J159" s="164">
        <f>ROUND(I159*H159,2)</f>
        <v>0</v>
      </c>
      <c r="K159" s="160" t="s">
        <v>1</v>
      </c>
      <c r="L159" s="165"/>
      <c r="M159" s="166" t="s">
        <v>1</v>
      </c>
      <c r="N159" s="167" t="s">
        <v>42</v>
      </c>
      <c r="P159" s="146">
        <f>O159*H159</f>
        <v>0</v>
      </c>
      <c r="Q159" s="146">
        <v>0</v>
      </c>
      <c r="R159" s="146">
        <f>Q159*H159</f>
        <v>0</v>
      </c>
      <c r="S159" s="146">
        <v>0</v>
      </c>
      <c r="T159" s="147">
        <f>S159*H159</f>
        <v>0</v>
      </c>
      <c r="AR159" s="148" t="s">
        <v>394</v>
      </c>
      <c r="AT159" s="148" t="s">
        <v>231</v>
      </c>
      <c r="AU159" s="148" t="s">
        <v>92</v>
      </c>
      <c r="AY159" s="17" t="s">
        <v>185</v>
      </c>
      <c r="BE159" s="149">
        <f>IF(N159="základní",J159,0)</f>
        <v>0</v>
      </c>
      <c r="BF159" s="149">
        <f>IF(N159="snížená",J159,0)</f>
        <v>0</v>
      </c>
      <c r="BG159" s="149">
        <f>IF(N159="zákl. přenesená",J159,0)</f>
        <v>0</v>
      </c>
      <c r="BH159" s="149">
        <f>IF(N159="sníž. přenesená",J159,0)</f>
        <v>0</v>
      </c>
      <c r="BI159" s="149">
        <f>IF(N159="nulová",J159,0)</f>
        <v>0</v>
      </c>
      <c r="BJ159" s="17" t="s">
        <v>92</v>
      </c>
      <c r="BK159" s="149">
        <f>ROUND(I159*H159,2)</f>
        <v>0</v>
      </c>
      <c r="BL159" s="17" t="s">
        <v>289</v>
      </c>
      <c r="BM159" s="148" t="s">
        <v>4658</v>
      </c>
    </row>
    <row r="160" spans="2:65" s="1" customFormat="1" ht="24.2" customHeight="1">
      <c r="B160" s="136"/>
      <c r="C160" s="158" t="s">
        <v>8</v>
      </c>
      <c r="D160" s="158" t="s">
        <v>231</v>
      </c>
      <c r="E160" s="159" t="s">
        <v>4430</v>
      </c>
      <c r="F160" s="160" t="s">
        <v>4659</v>
      </c>
      <c r="G160" s="161" t="s">
        <v>365</v>
      </c>
      <c r="H160" s="162">
        <v>1</v>
      </c>
      <c r="I160" s="163"/>
      <c r="J160" s="164">
        <f>ROUND(I160*H160,2)</f>
        <v>0</v>
      </c>
      <c r="K160" s="160" t="s">
        <v>1</v>
      </c>
      <c r="L160" s="165"/>
      <c r="M160" s="166" t="s">
        <v>1</v>
      </c>
      <c r="N160" s="167" t="s">
        <v>42</v>
      </c>
      <c r="P160" s="146">
        <f>O160*H160</f>
        <v>0</v>
      </c>
      <c r="Q160" s="146">
        <v>0</v>
      </c>
      <c r="R160" s="146">
        <f>Q160*H160</f>
        <v>0</v>
      </c>
      <c r="S160" s="146">
        <v>0</v>
      </c>
      <c r="T160" s="147">
        <f>S160*H160</f>
        <v>0</v>
      </c>
      <c r="AR160" s="148" t="s">
        <v>394</v>
      </c>
      <c r="AT160" s="148" t="s">
        <v>231</v>
      </c>
      <c r="AU160" s="148" t="s">
        <v>92</v>
      </c>
      <c r="AY160" s="17" t="s">
        <v>185</v>
      </c>
      <c r="BE160" s="149">
        <f>IF(N160="základní",J160,0)</f>
        <v>0</v>
      </c>
      <c r="BF160" s="149">
        <f>IF(N160="snížená",J160,0)</f>
        <v>0</v>
      </c>
      <c r="BG160" s="149">
        <f>IF(N160="zákl. přenesená",J160,0)</f>
        <v>0</v>
      </c>
      <c r="BH160" s="149">
        <f>IF(N160="sníž. přenesená",J160,0)</f>
        <v>0</v>
      </c>
      <c r="BI160" s="149">
        <f>IF(N160="nulová",J160,0)</f>
        <v>0</v>
      </c>
      <c r="BJ160" s="17" t="s">
        <v>92</v>
      </c>
      <c r="BK160" s="149">
        <f>ROUND(I160*H160,2)</f>
        <v>0</v>
      </c>
      <c r="BL160" s="17" t="s">
        <v>289</v>
      </c>
      <c r="BM160" s="148" t="s">
        <v>4660</v>
      </c>
    </row>
    <row r="161" spans="2:65" s="1" customFormat="1" ht="24.2" customHeight="1">
      <c r="B161" s="136"/>
      <c r="C161" s="137" t="s">
        <v>245</v>
      </c>
      <c r="D161" s="137" t="s">
        <v>187</v>
      </c>
      <c r="E161" s="138" t="s">
        <v>4661</v>
      </c>
      <c r="F161" s="139" t="s">
        <v>4662</v>
      </c>
      <c r="G161" s="140" t="s">
        <v>546</v>
      </c>
      <c r="H161" s="141">
        <v>24</v>
      </c>
      <c r="I161" s="142"/>
      <c r="J161" s="143">
        <f>ROUND(I161*H161,2)</f>
        <v>0</v>
      </c>
      <c r="K161" s="139" t="s">
        <v>1</v>
      </c>
      <c r="L161" s="32"/>
      <c r="M161" s="144" t="s">
        <v>1</v>
      </c>
      <c r="N161" s="145" t="s">
        <v>42</v>
      </c>
      <c r="P161" s="146">
        <f>O161*H161</f>
        <v>0</v>
      </c>
      <c r="Q161" s="146">
        <v>0</v>
      </c>
      <c r="R161" s="146">
        <f>Q161*H161</f>
        <v>0</v>
      </c>
      <c r="S161" s="146">
        <v>0</v>
      </c>
      <c r="T161" s="147">
        <f>S161*H161</f>
        <v>0</v>
      </c>
      <c r="AR161" s="148" t="s">
        <v>289</v>
      </c>
      <c r="AT161" s="148" t="s">
        <v>187</v>
      </c>
      <c r="AU161" s="148" t="s">
        <v>92</v>
      </c>
      <c r="AY161" s="17" t="s">
        <v>185</v>
      </c>
      <c r="BE161" s="149">
        <f>IF(N161="základní",J161,0)</f>
        <v>0</v>
      </c>
      <c r="BF161" s="149">
        <f>IF(N161="snížená",J161,0)</f>
        <v>0</v>
      </c>
      <c r="BG161" s="149">
        <f>IF(N161="zákl. přenesená",J161,0)</f>
        <v>0</v>
      </c>
      <c r="BH161" s="149">
        <f>IF(N161="sníž. přenesená",J161,0)</f>
        <v>0</v>
      </c>
      <c r="BI161" s="149">
        <f>IF(N161="nulová",J161,0)</f>
        <v>0</v>
      </c>
      <c r="BJ161" s="17" t="s">
        <v>92</v>
      </c>
      <c r="BK161" s="149">
        <f>ROUND(I161*H161,2)</f>
        <v>0</v>
      </c>
      <c r="BL161" s="17" t="s">
        <v>289</v>
      </c>
      <c r="BM161" s="148" t="s">
        <v>4663</v>
      </c>
    </row>
    <row r="162" spans="2:65" s="13" customFormat="1">
      <c r="B162" s="168"/>
      <c r="D162" s="151" t="s">
        <v>193</v>
      </c>
      <c r="E162" s="169" t="s">
        <v>1</v>
      </c>
      <c r="F162" s="170" t="s">
        <v>4642</v>
      </c>
      <c r="H162" s="169" t="s">
        <v>1</v>
      </c>
      <c r="I162" s="171"/>
      <c r="L162" s="168"/>
      <c r="M162" s="172"/>
      <c r="T162" s="173"/>
      <c r="AT162" s="169" t="s">
        <v>193</v>
      </c>
      <c r="AU162" s="169" t="s">
        <v>92</v>
      </c>
      <c r="AV162" s="13" t="s">
        <v>84</v>
      </c>
      <c r="AW162" s="13" t="s">
        <v>32</v>
      </c>
      <c r="AX162" s="13" t="s">
        <v>76</v>
      </c>
      <c r="AY162" s="169" t="s">
        <v>185</v>
      </c>
    </row>
    <row r="163" spans="2:65" s="12" customFormat="1">
      <c r="B163" s="150"/>
      <c r="D163" s="151" t="s">
        <v>193</v>
      </c>
      <c r="E163" s="152" t="s">
        <v>1</v>
      </c>
      <c r="F163" s="153" t="s">
        <v>7</v>
      </c>
      <c r="H163" s="154">
        <v>21</v>
      </c>
      <c r="I163" s="155"/>
      <c r="L163" s="150"/>
      <c r="M163" s="156"/>
      <c r="T163" s="157"/>
      <c r="AT163" s="152" t="s">
        <v>193</v>
      </c>
      <c r="AU163" s="152" t="s">
        <v>92</v>
      </c>
      <c r="AV163" s="12" t="s">
        <v>92</v>
      </c>
      <c r="AW163" s="12" t="s">
        <v>32</v>
      </c>
      <c r="AX163" s="12" t="s">
        <v>76</v>
      </c>
      <c r="AY163" s="152" t="s">
        <v>185</v>
      </c>
    </row>
    <row r="164" spans="2:65" s="13" customFormat="1">
      <c r="B164" s="168"/>
      <c r="D164" s="151" t="s">
        <v>193</v>
      </c>
      <c r="E164" s="169" t="s">
        <v>1</v>
      </c>
      <c r="F164" s="170" t="s">
        <v>4643</v>
      </c>
      <c r="H164" s="169" t="s">
        <v>1</v>
      </c>
      <c r="I164" s="171"/>
      <c r="L164" s="168"/>
      <c r="M164" s="172"/>
      <c r="T164" s="173"/>
      <c r="AT164" s="169" t="s">
        <v>193</v>
      </c>
      <c r="AU164" s="169" t="s">
        <v>92</v>
      </c>
      <c r="AV164" s="13" t="s">
        <v>84</v>
      </c>
      <c r="AW164" s="13" t="s">
        <v>32</v>
      </c>
      <c r="AX164" s="13" t="s">
        <v>76</v>
      </c>
      <c r="AY164" s="169" t="s">
        <v>185</v>
      </c>
    </row>
    <row r="165" spans="2:65" s="12" customFormat="1">
      <c r="B165" s="150"/>
      <c r="D165" s="151" t="s">
        <v>193</v>
      </c>
      <c r="E165" s="152" t="s">
        <v>1</v>
      </c>
      <c r="F165" s="153" t="s">
        <v>111</v>
      </c>
      <c r="H165" s="154">
        <v>3</v>
      </c>
      <c r="I165" s="155"/>
      <c r="L165" s="150"/>
      <c r="M165" s="156"/>
      <c r="T165" s="157"/>
      <c r="AT165" s="152" t="s">
        <v>193</v>
      </c>
      <c r="AU165" s="152" t="s">
        <v>92</v>
      </c>
      <c r="AV165" s="12" t="s">
        <v>92</v>
      </c>
      <c r="AW165" s="12" t="s">
        <v>32</v>
      </c>
      <c r="AX165" s="12" t="s">
        <v>76</v>
      </c>
      <c r="AY165" s="152" t="s">
        <v>185</v>
      </c>
    </row>
    <row r="166" spans="2:65" s="14" customFormat="1">
      <c r="B166" s="174"/>
      <c r="D166" s="151" t="s">
        <v>193</v>
      </c>
      <c r="E166" s="175" t="s">
        <v>1</v>
      </c>
      <c r="F166" s="176" t="s">
        <v>265</v>
      </c>
      <c r="H166" s="177">
        <v>24</v>
      </c>
      <c r="I166" s="178"/>
      <c r="L166" s="174"/>
      <c r="M166" s="179"/>
      <c r="T166" s="180"/>
      <c r="AT166" s="175" t="s">
        <v>193</v>
      </c>
      <c r="AU166" s="175" t="s">
        <v>92</v>
      </c>
      <c r="AV166" s="14" t="s">
        <v>191</v>
      </c>
      <c r="AW166" s="14" t="s">
        <v>32</v>
      </c>
      <c r="AX166" s="14" t="s">
        <v>84</v>
      </c>
      <c r="AY166" s="175" t="s">
        <v>185</v>
      </c>
    </row>
    <row r="167" spans="2:65" s="1" customFormat="1" ht="24.2" customHeight="1">
      <c r="B167" s="136"/>
      <c r="C167" s="158" t="s">
        <v>267</v>
      </c>
      <c r="D167" s="158" t="s">
        <v>231</v>
      </c>
      <c r="E167" s="159" t="s">
        <v>4664</v>
      </c>
      <c r="F167" s="160" t="s">
        <v>4665</v>
      </c>
      <c r="G167" s="161" t="s">
        <v>365</v>
      </c>
      <c r="H167" s="162">
        <v>2.4</v>
      </c>
      <c r="I167" s="163"/>
      <c r="J167" s="164">
        <f>ROUND(I167*H167,2)</f>
        <v>0</v>
      </c>
      <c r="K167" s="160" t="s">
        <v>1</v>
      </c>
      <c r="L167" s="165"/>
      <c r="M167" s="166" t="s">
        <v>1</v>
      </c>
      <c r="N167" s="167" t="s">
        <v>42</v>
      </c>
      <c r="P167" s="146">
        <f>O167*H167</f>
        <v>0</v>
      </c>
      <c r="Q167" s="146">
        <v>4.1999999999999997E-3</v>
      </c>
      <c r="R167" s="146">
        <f>Q167*H167</f>
        <v>1.0079999999999999E-2</v>
      </c>
      <c r="S167" s="146">
        <v>0</v>
      </c>
      <c r="T167" s="147">
        <f>S167*H167</f>
        <v>0</v>
      </c>
      <c r="AR167" s="148" t="s">
        <v>394</v>
      </c>
      <c r="AT167" s="148" t="s">
        <v>231</v>
      </c>
      <c r="AU167" s="148" t="s">
        <v>92</v>
      </c>
      <c r="AY167" s="17" t="s">
        <v>185</v>
      </c>
      <c r="BE167" s="149">
        <f>IF(N167="základní",J167,0)</f>
        <v>0</v>
      </c>
      <c r="BF167" s="149">
        <f>IF(N167="snížená",J167,0)</f>
        <v>0</v>
      </c>
      <c r="BG167" s="149">
        <f>IF(N167="zákl. přenesená",J167,0)</f>
        <v>0</v>
      </c>
      <c r="BH167" s="149">
        <f>IF(N167="sníž. přenesená",J167,0)</f>
        <v>0</v>
      </c>
      <c r="BI167" s="149">
        <f>IF(N167="nulová",J167,0)</f>
        <v>0</v>
      </c>
      <c r="BJ167" s="17" t="s">
        <v>92</v>
      </c>
      <c r="BK167" s="149">
        <f>ROUND(I167*H167,2)</f>
        <v>0</v>
      </c>
      <c r="BL167" s="17" t="s">
        <v>289</v>
      </c>
      <c r="BM167" s="148" t="s">
        <v>4666</v>
      </c>
    </row>
    <row r="168" spans="2:65" s="12" customFormat="1">
      <c r="B168" s="150"/>
      <c r="D168" s="151" t="s">
        <v>193</v>
      </c>
      <c r="E168" s="152" t="s">
        <v>1</v>
      </c>
      <c r="F168" s="153" t="s">
        <v>4667</v>
      </c>
      <c r="H168" s="154">
        <v>2.4</v>
      </c>
      <c r="I168" s="155"/>
      <c r="L168" s="150"/>
      <c r="M168" s="156"/>
      <c r="T168" s="157"/>
      <c r="AT168" s="152" t="s">
        <v>193</v>
      </c>
      <c r="AU168" s="152" t="s">
        <v>92</v>
      </c>
      <c r="AV168" s="12" t="s">
        <v>92</v>
      </c>
      <c r="AW168" s="12" t="s">
        <v>32</v>
      </c>
      <c r="AX168" s="12" t="s">
        <v>84</v>
      </c>
      <c r="AY168" s="152" t="s">
        <v>185</v>
      </c>
    </row>
    <row r="169" spans="2:65" s="1" customFormat="1" ht="33" customHeight="1">
      <c r="B169" s="136"/>
      <c r="C169" s="137" t="s">
        <v>284</v>
      </c>
      <c r="D169" s="137" t="s">
        <v>187</v>
      </c>
      <c r="E169" s="138" t="s">
        <v>4668</v>
      </c>
      <c r="F169" s="139" t="s">
        <v>4669</v>
      </c>
      <c r="G169" s="140" t="s">
        <v>546</v>
      </c>
      <c r="H169" s="141">
        <v>67</v>
      </c>
      <c r="I169" s="142"/>
      <c r="J169" s="143">
        <f>ROUND(I169*H169,2)</f>
        <v>0</v>
      </c>
      <c r="K169" s="139" t="s">
        <v>1</v>
      </c>
      <c r="L169" s="32"/>
      <c r="M169" s="144" t="s">
        <v>1</v>
      </c>
      <c r="N169" s="145" t="s">
        <v>42</v>
      </c>
      <c r="P169" s="146">
        <f>O169*H169</f>
        <v>0</v>
      </c>
      <c r="Q169" s="146">
        <v>5.8E-4</v>
      </c>
      <c r="R169" s="146">
        <f>Q169*H169</f>
        <v>3.8859999999999999E-2</v>
      </c>
      <c r="S169" s="146">
        <v>0</v>
      </c>
      <c r="T169" s="147">
        <f>S169*H169</f>
        <v>0</v>
      </c>
      <c r="AR169" s="148" t="s">
        <v>289</v>
      </c>
      <c r="AT169" s="148" t="s">
        <v>187</v>
      </c>
      <c r="AU169" s="148" t="s">
        <v>92</v>
      </c>
      <c r="AY169" s="17" t="s">
        <v>185</v>
      </c>
      <c r="BE169" s="149">
        <f>IF(N169="základní",J169,0)</f>
        <v>0</v>
      </c>
      <c r="BF169" s="149">
        <f>IF(N169="snížená",J169,0)</f>
        <v>0</v>
      </c>
      <c r="BG169" s="149">
        <f>IF(N169="zákl. přenesená",J169,0)</f>
        <v>0</v>
      </c>
      <c r="BH169" s="149">
        <f>IF(N169="sníž. přenesená",J169,0)</f>
        <v>0</v>
      </c>
      <c r="BI169" s="149">
        <f>IF(N169="nulová",J169,0)</f>
        <v>0</v>
      </c>
      <c r="BJ169" s="17" t="s">
        <v>92</v>
      </c>
      <c r="BK169" s="149">
        <f>ROUND(I169*H169,2)</f>
        <v>0</v>
      </c>
      <c r="BL169" s="17" t="s">
        <v>289</v>
      </c>
      <c r="BM169" s="148" t="s">
        <v>4670</v>
      </c>
    </row>
    <row r="170" spans="2:65" s="1" customFormat="1" ht="33" customHeight="1">
      <c r="B170" s="136"/>
      <c r="C170" s="137" t="s">
        <v>289</v>
      </c>
      <c r="D170" s="137" t="s">
        <v>187</v>
      </c>
      <c r="E170" s="138" t="s">
        <v>4671</v>
      </c>
      <c r="F170" s="139" t="s">
        <v>4672</v>
      </c>
      <c r="G170" s="140" t="s">
        <v>546</v>
      </c>
      <c r="H170" s="141">
        <v>225.5</v>
      </c>
      <c r="I170" s="142"/>
      <c r="J170" s="143">
        <f>ROUND(I170*H170,2)</f>
        <v>0</v>
      </c>
      <c r="K170" s="139" t="s">
        <v>1</v>
      </c>
      <c r="L170" s="32"/>
      <c r="M170" s="144" t="s">
        <v>1</v>
      </c>
      <c r="N170" s="145" t="s">
        <v>42</v>
      </c>
      <c r="P170" s="146">
        <f>O170*H170</f>
        <v>0</v>
      </c>
      <c r="Q170" s="146">
        <v>6.9999999999999999E-4</v>
      </c>
      <c r="R170" s="146">
        <f>Q170*H170</f>
        <v>0.15784999999999999</v>
      </c>
      <c r="S170" s="146">
        <v>0</v>
      </c>
      <c r="T170" s="147">
        <f>S170*H170</f>
        <v>0</v>
      </c>
      <c r="AR170" s="148" t="s">
        <v>289</v>
      </c>
      <c r="AT170" s="148" t="s">
        <v>187</v>
      </c>
      <c r="AU170" s="148" t="s">
        <v>92</v>
      </c>
      <c r="AY170" s="17" t="s">
        <v>185</v>
      </c>
      <c r="BE170" s="149">
        <f>IF(N170="základní",J170,0)</f>
        <v>0</v>
      </c>
      <c r="BF170" s="149">
        <f>IF(N170="snížená",J170,0)</f>
        <v>0</v>
      </c>
      <c r="BG170" s="149">
        <f>IF(N170="zákl. přenesená",J170,0)</f>
        <v>0</v>
      </c>
      <c r="BH170" s="149">
        <f>IF(N170="sníž. přenesená",J170,0)</f>
        <v>0</v>
      </c>
      <c r="BI170" s="149">
        <f>IF(N170="nulová",J170,0)</f>
        <v>0</v>
      </c>
      <c r="BJ170" s="17" t="s">
        <v>92</v>
      </c>
      <c r="BK170" s="149">
        <f>ROUND(I170*H170,2)</f>
        <v>0</v>
      </c>
      <c r="BL170" s="17" t="s">
        <v>289</v>
      </c>
      <c r="BM170" s="148" t="s">
        <v>4673</v>
      </c>
    </row>
    <row r="171" spans="2:65" s="11" customFormat="1" ht="25.9" customHeight="1">
      <c r="B171" s="124"/>
      <c r="D171" s="125" t="s">
        <v>75</v>
      </c>
      <c r="E171" s="126" t="s">
        <v>3655</v>
      </c>
      <c r="F171" s="126" t="s">
        <v>3656</v>
      </c>
      <c r="I171" s="127"/>
      <c r="J171" s="128">
        <f>BK171</f>
        <v>0</v>
      </c>
      <c r="L171" s="124"/>
      <c r="M171" s="129"/>
      <c r="P171" s="130">
        <f>SUM(P172:P184)</f>
        <v>0</v>
      </c>
      <c r="R171" s="130">
        <f>SUM(R172:R184)</f>
        <v>0</v>
      </c>
      <c r="T171" s="131">
        <f>SUM(T172:T184)</f>
        <v>0</v>
      </c>
      <c r="AR171" s="125" t="s">
        <v>191</v>
      </c>
      <c r="AT171" s="132" t="s">
        <v>75</v>
      </c>
      <c r="AU171" s="132" t="s">
        <v>76</v>
      </c>
      <c r="AY171" s="125" t="s">
        <v>185</v>
      </c>
      <c r="BK171" s="133">
        <f>SUM(BK172:BK184)</f>
        <v>0</v>
      </c>
    </row>
    <row r="172" spans="2:65" s="1" customFormat="1" ht="21.75" customHeight="1">
      <c r="B172" s="136"/>
      <c r="C172" s="137" t="s">
        <v>294</v>
      </c>
      <c r="D172" s="137" t="s">
        <v>187</v>
      </c>
      <c r="E172" s="138" t="s">
        <v>4674</v>
      </c>
      <c r="F172" s="139" t="s">
        <v>4675</v>
      </c>
      <c r="G172" s="140" t="s">
        <v>3660</v>
      </c>
      <c r="H172" s="141">
        <v>64</v>
      </c>
      <c r="I172" s="142"/>
      <c r="J172" s="143">
        <f>ROUND(I172*H172,2)</f>
        <v>0</v>
      </c>
      <c r="K172" s="139" t="s">
        <v>1</v>
      </c>
      <c r="L172" s="32"/>
      <c r="M172" s="144" t="s">
        <v>1</v>
      </c>
      <c r="N172" s="145" t="s">
        <v>42</v>
      </c>
      <c r="P172" s="146">
        <f>O172*H172</f>
        <v>0</v>
      </c>
      <c r="Q172" s="146">
        <v>0</v>
      </c>
      <c r="R172" s="146">
        <f>Q172*H172</f>
        <v>0</v>
      </c>
      <c r="S172" s="146">
        <v>0</v>
      </c>
      <c r="T172" s="147">
        <f>S172*H172</f>
        <v>0</v>
      </c>
      <c r="AR172" s="148" t="s">
        <v>3045</v>
      </c>
      <c r="AT172" s="148" t="s">
        <v>187</v>
      </c>
      <c r="AU172" s="148" t="s">
        <v>84</v>
      </c>
      <c r="AY172" s="17" t="s">
        <v>185</v>
      </c>
      <c r="BE172" s="149">
        <f>IF(N172="základní",J172,0)</f>
        <v>0</v>
      </c>
      <c r="BF172" s="149">
        <f>IF(N172="snížená",J172,0)</f>
        <v>0</v>
      </c>
      <c r="BG172" s="149">
        <f>IF(N172="zákl. přenesená",J172,0)</f>
        <v>0</v>
      </c>
      <c r="BH172" s="149">
        <f>IF(N172="sníž. přenesená",J172,0)</f>
        <v>0</v>
      </c>
      <c r="BI172" s="149">
        <f>IF(N172="nulová",J172,0)</f>
        <v>0</v>
      </c>
      <c r="BJ172" s="17" t="s">
        <v>92</v>
      </c>
      <c r="BK172" s="149">
        <f>ROUND(I172*H172,2)</f>
        <v>0</v>
      </c>
      <c r="BL172" s="17" t="s">
        <v>3045</v>
      </c>
      <c r="BM172" s="148" t="s">
        <v>4676</v>
      </c>
    </row>
    <row r="173" spans="2:65" s="1" customFormat="1" ht="24.2" customHeight="1">
      <c r="B173" s="136"/>
      <c r="C173" s="137" t="s">
        <v>300</v>
      </c>
      <c r="D173" s="137" t="s">
        <v>187</v>
      </c>
      <c r="E173" s="138" t="s">
        <v>4677</v>
      </c>
      <c r="F173" s="139" t="s">
        <v>4678</v>
      </c>
      <c r="G173" s="140" t="s">
        <v>3660</v>
      </c>
      <c r="H173" s="141">
        <v>77</v>
      </c>
      <c r="I173" s="142"/>
      <c r="J173" s="143">
        <f>ROUND(I173*H173,2)</f>
        <v>0</v>
      </c>
      <c r="K173" s="139" t="s">
        <v>1</v>
      </c>
      <c r="L173" s="32"/>
      <c r="M173" s="144" t="s">
        <v>1</v>
      </c>
      <c r="N173" s="145" t="s">
        <v>42</v>
      </c>
      <c r="P173" s="146">
        <f>O173*H173</f>
        <v>0</v>
      </c>
      <c r="Q173" s="146">
        <v>0</v>
      </c>
      <c r="R173" s="146">
        <f>Q173*H173</f>
        <v>0</v>
      </c>
      <c r="S173" s="146">
        <v>0</v>
      </c>
      <c r="T173" s="147">
        <f>S173*H173</f>
        <v>0</v>
      </c>
      <c r="AR173" s="148" t="s">
        <v>3045</v>
      </c>
      <c r="AT173" s="148" t="s">
        <v>187</v>
      </c>
      <c r="AU173" s="148" t="s">
        <v>84</v>
      </c>
      <c r="AY173" s="17" t="s">
        <v>185</v>
      </c>
      <c r="BE173" s="149">
        <f>IF(N173="základní",J173,0)</f>
        <v>0</v>
      </c>
      <c r="BF173" s="149">
        <f>IF(N173="snížená",J173,0)</f>
        <v>0</v>
      </c>
      <c r="BG173" s="149">
        <f>IF(N173="zákl. přenesená",J173,0)</f>
        <v>0</v>
      </c>
      <c r="BH173" s="149">
        <f>IF(N173="sníž. přenesená",J173,0)</f>
        <v>0</v>
      </c>
      <c r="BI173" s="149">
        <f>IF(N173="nulová",J173,0)</f>
        <v>0</v>
      </c>
      <c r="BJ173" s="17" t="s">
        <v>92</v>
      </c>
      <c r="BK173" s="149">
        <f>ROUND(I173*H173,2)</f>
        <v>0</v>
      </c>
      <c r="BL173" s="17" t="s">
        <v>3045</v>
      </c>
      <c r="BM173" s="148" t="s">
        <v>4679</v>
      </c>
    </row>
    <row r="174" spans="2:65" s="13" customFormat="1">
      <c r="B174" s="168"/>
      <c r="D174" s="151" t="s">
        <v>193</v>
      </c>
      <c r="E174" s="169" t="s">
        <v>1</v>
      </c>
      <c r="F174" s="170" t="s">
        <v>4680</v>
      </c>
      <c r="H174" s="169" t="s">
        <v>1</v>
      </c>
      <c r="I174" s="171"/>
      <c r="L174" s="168"/>
      <c r="M174" s="172"/>
      <c r="T174" s="173"/>
      <c r="AT174" s="169" t="s">
        <v>193</v>
      </c>
      <c r="AU174" s="169" t="s">
        <v>84</v>
      </c>
      <c r="AV174" s="13" t="s">
        <v>84</v>
      </c>
      <c r="AW174" s="13" t="s">
        <v>32</v>
      </c>
      <c r="AX174" s="13" t="s">
        <v>76</v>
      </c>
      <c r="AY174" s="169" t="s">
        <v>185</v>
      </c>
    </row>
    <row r="175" spans="2:65" s="12" customFormat="1">
      <c r="B175" s="150"/>
      <c r="D175" s="151" t="s">
        <v>193</v>
      </c>
      <c r="E175" s="152" t="s">
        <v>1</v>
      </c>
      <c r="F175" s="153" t="s">
        <v>8</v>
      </c>
      <c r="H175" s="154">
        <v>12</v>
      </c>
      <c r="I175" s="155"/>
      <c r="L175" s="150"/>
      <c r="M175" s="156"/>
      <c r="T175" s="157"/>
      <c r="AT175" s="152" t="s">
        <v>193</v>
      </c>
      <c r="AU175" s="152" t="s">
        <v>84</v>
      </c>
      <c r="AV175" s="12" t="s">
        <v>92</v>
      </c>
      <c r="AW175" s="12" t="s">
        <v>32</v>
      </c>
      <c r="AX175" s="12" t="s">
        <v>76</v>
      </c>
      <c r="AY175" s="152" t="s">
        <v>185</v>
      </c>
    </row>
    <row r="176" spans="2:65" s="13" customFormat="1">
      <c r="B176" s="168"/>
      <c r="D176" s="151" t="s">
        <v>193</v>
      </c>
      <c r="E176" s="169" t="s">
        <v>1</v>
      </c>
      <c r="F176" s="170" t="s">
        <v>4681</v>
      </c>
      <c r="H176" s="169" t="s">
        <v>1</v>
      </c>
      <c r="I176" s="171"/>
      <c r="L176" s="168"/>
      <c r="M176" s="172"/>
      <c r="T176" s="173"/>
      <c r="AT176" s="169" t="s">
        <v>193</v>
      </c>
      <c r="AU176" s="169" t="s">
        <v>84</v>
      </c>
      <c r="AV176" s="13" t="s">
        <v>84</v>
      </c>
      <c r="AW176" s="13" t="s">
        <v>32</v>
      </c>
      <c r="AX176" s="13" t="s">
        <v>76</v>
      </c>
      <c r="AY176" s="169" t="s">
        <v>185</v>
      </c>
    </row>
    <row r="177" spans="2:51" s="12" customFormat="1">
      <c r="B177" s="150"/>
      <c r="D177" s="151" t="s">
        <v>193</v>
      </c>
      <c r="E177" s="152" t="s">
        <v>1</v>
      </c>
      <c r="F177" s="153" t="s">
        <v>222</v>
      </c>
      <c r="H177" s="154">
        <v>8</v>
      </c>
      <c r="I177" s="155"/>
      <c r="L177" s="150"/>
      <c r="M177" s="156"/>
      <c r="T177" s="157"/>
      <c r="AT177" s="152" t="s">
        <v>193</v>
      </c>
      <c r="AU177" s="152" t="s">
        <v>84</v>
      </c>
      <c r="AV177" s="12" t="s">
        <v>92</v>
      </c>
      <c r="AW177" s="12" t="s">
        <v>32</v>
      </c>
      <c r="AX177" s="12" t="s">
        <v>76</v>
      </c>
      <c r="AY177" s="152" t="s">
        <v>185</v>
      </c>
    </row>
    <row r="178" spans="2:51" s="13" customFormat="1">
      <c r="B178" s="168"/>
      <c r="D178" s="151" t="s">
        <v>193</v>
      </c>
      <c r="E178" s="169" t="s">
        <v>1</v>
      </c>
      <c r="F178" s="170" t="s">
        <v>4682</v>
      </c>
      <c r="H178" s="169" t="s">
        <v>1</v>
      </c>
      <c r="I178" s="171"/>
      <c r="L178" s="168"/>
      <c r="M178" s="172"/>
      <c r="T178" s="173"/>
      <c r="AT178" s="169" t="s">
        <v>193</v>
      </c>
      <c r="AU178" s="169" t="s">
        <v>84</v>
      </c>
      <c r="AV178" s="13" t="s">
        <v>84</v>
      </c>
      <c r="AW178" s="13" t="s">
        <v>32</v>
      </c>
      <c r="AX178" s="13" t="s">
        <v>76</v>
      </c>
      <c r="AY178" s="169" t="s">
        <v>185</v>
      </c>
    </row>
    <row r="179" spans="2:51" s="12" customFormat="1">
      <c r="B179" s="150"/>
      <c r="D179" s="151" t="s">
        <v>193</v>
      </c>
      <c r="E179" s="152" t="s">
        <v>1</v>
      </c>
      <c r="F179" s="153" t="s">
        <v>222</v>
      </c>
      <c r="H179" s="154">
        <v>8</v>
      </c>
      <c r="I179" s="155"/>
      <c r="L179" s="150"/>
      <c r="M179" s="156"/>
      <c r="T179" s="157"/>
      <c r="AT179" s="152" t="s">
        <v>193</v>
      </c>
      <c r="AU179" s="152" t="s">
        <v>84</v>
      </c>
      <c r="AV179" s="12" t="s">
        <v>92</v>
      </c>
      <c r="AW179" s="12" t="s">
        <v>32</v>
      </c>
      <c r="AX179" s="12" t="s">
        <v>76</v>
      </c>
      <c r="AY179" s="152" t="s">
        <v>185</v>
      </c>
    </row>
    <row r="180" spans="2:51" s="13" customFormat="1">
      <c r="B180" s="168"/>
      <c r="D180" s="151" t="s">
        <v>193</v>
      </c>
      <c r="E180" s="169" t="s">
        <v>1</v>
      </c>
      <c r="F180" s="170" t="s">
        <v>4683</v>
      </c>
      <c r="H180" s="169" t="s">
        <v>1</v>
      </c>
      <c r="I180" s="171"/>
      <c r="L180" s="168"/>
      <c r="M180" s="172"/>
      <c r="T180" s="173"/>
      <c r="AT180" s="169" t="s">
        <v>193</v>
      </c>
      <c r="AU180" s="169" t="s">
        <v>84</v>
      </c>
      <c r="AV180" s="13" t="s">
        <v>84</v>
      </c>
      <c r="AW180" s="13" t="s">
        <v>32</v>
      </c>
      <c r="AX180" s="13" t="s">
        <v>76</v>
      </c>
      <c r="AY180" s="169" t="s">
        <v>185</v>
      </c>
    </row>
    <row r="181" spans="2:51" s="12" customFormat="1">
      <c r="B181" s="150"/>
      <c r="D181" s="151" t="s">
        <v>193</v>
      </c>
      <c r="E181" s="152" t="s">
        <v>1</v>
      </c>
      <c r="F181" s="153" t="s">
        <v>84</v>
      </c>
      <c r="H181" s="154">
        <v>1</v>
      </c>
      <c r="I181" s="155"/>
      <c r="L181" s="150"/>
      <c r="M181" s="156"/>
      <c r="T181" s="157"/>
      <c r="AT181" s="152" t="s">
        <v>193</v>
      </c>
      <c r="AU181" s="152" t="s">
        <v>84</v>
      </c>
      <c r="AV181" s="12" t="s">
        <v>92</v>
      </c>
      <c r="AW181" s="12" t="s">
        <v>32</v>
      </c>
      <c r="AX181" s="12" t="s">
        <v>76</v>
      </c>
      <c r="AY181" s="152" t="s">
        <v>185</v>
      </c>
    </row>
    <row r="182" spans="2:51" s="13" customFormat="1">
      <c r="B182" s="168"/>
      <c r="D182" s="151" t="s">
        <v>193</v>
      </c>
      <c r="E182" s="169" t="s">
        <v>1</v>
      </c>
      <c r="F182" s="170" t="s">
        <v>4684</v>
      </c>
      <c r="H182" s="169" t="s">
        <v>1</v>
      </c>
      <c r="I182" s="171"/>
      <c r="L182" s="168"/>
      <c r="M182" s="172"/>
      <c r="T182" s="173"/>
      <c r="AT182" s="169" t="s">
        <v>193</v>
      </c>
      <c r="AU182" s="169" t="s">
        <v>84</v>
      </c>
      <c r="AV182" s="13" t="s">
        <v>84</v>
      </c>
      <c r="AW182" s="13" t="s">
        <v>32</v>
      </c>
      <c r="AX182" s="13" t="s">
        <v>76</v>
      </c>
      <c r="AY182" s="169" t="s">
        <v>185</v>
      </c>
    </row>
    <row r="183" spans="2:51" s="12" customFormat="1">
      <c r="B183" s="150"/>
      <c r="D183" s="151" t="s">
        <v>193</v>
      </c>
      <c r="E183" s="152" t="s">
        <v>1</v>
      </c>
      <c r="F183" s="153" t="s">
        <v>514</v>
      </c>
      <c r="H183" s="154">
        <v>48</v>
      </c>
      <c r="I183" s="155"/>
      <c r="L183" s="150"/>
      <c r="M183" s="156"/>
      <c r="T183" s="157"/>
      <c r="AT183" s="152" t="s">
        <v>193</v>
      </c>
      <c r="AU183" s="152" t="s">
        <v>84</v>
      </c>
      <c r="AV183" s="12" t="s">
        <v>92</v>
      </c>
      <c r="AW183" s="12" t="s">
        <v>32</v>
      </c>
      <c r="AX183" s="12" t="s">
        <v>76</v>
      </c>
      <c r="AY183" s="152" t="s">
        <v>185</v>
      </c>
    </row>
    <row r="184" spans="2:51" s="14" customFormat="1">
      <c r="B184" s="174"/>
      <c r="D184" s="151" t="s">
        <v>193</v>
      </c>
      <c r="E184" s="175" t="s">
        <v>1</v>
      </c>
      <c r="F184" s="176" t="s">
        <v>265</v>
      </c>
      <c r="H184" s="177">
        <v>77</v>
      </c>
      <c r="I184" s="178"/>
      <c r="L184" s="174"/>
      <c r="M184" s="194"/>
      <c r="N184" s="195"/>
      <c r="O184" s="195"/>
      <c r="P184" s="195"/>
      <c r="Q184" s="195"/>
      <c r="R184" s="195"/>
      <c r="S184" s="195"/>
      <c r="T184" s="196"/>
      <c r="AT184" s="175" t="s">
        <v>193</v>
      </c>
      <c r="AU184" s="175" t="s">
        <v>84</v>
      </c>
      <c r="AV184" s="14" t="s">
        <v>191</v>
      </c>
      <c r="AW184" s="14" t="s">
        <v>32</v>
      </c>
      <c r="AX184" s="14" t="s">
        <v>84</v>
      </c>
      <c r="AY184" s="175" t="s">
        <v>185</v>
      </c>
    </row>
    <row r="185" spans="2:51" s="1" customFormat="1" ht="6.95" customHeight="1">
      <c r="B185" s="44"/>
      <c r="C185" s="45"/>
      <c r="D185" s="45"/>
      <c r="E185" s="45"/>
      <c r="F185" s="45"/>
      <c r="G185" s="45"/>
      <c r="H185" s="45"/>
      <c r="I185" s="45"/>
      <c r="J185" s="45"/>
      <c r="K185" s="45"/>
      <c r="L185" s="32"/>
    </row>
  </sheetData>
  <autoFilter ref="C122:K184" xr:uid="{00000000-0009-0000-0000-000006000000}"/>
  <mergeCells count="12">
    <mergeCell ref="E115:H115"/>
    <mergeCell ref="L2:V2"/>
    <mergeCell ref="E85:H85"/>
    <mergeCell ref="E87:H87"/>
    <mergeCell ref="E89:H89"/>
    <mergeCell ref="E111:H111"/>
    <mergeCell ref="E113:H113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291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112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.75">
      <c r="B8" s="20"/>
      <c r="D8" s="27" t="s">
        <v>131</v>
      </c>
      <c r="L8" s="20"/>
    </row>
    <row r="9" spans="2:46" ht="16.5" customHeight="1">
      <c r="B9" s="20"/>
      <c r="E9" s="245" t="s">
        <v>4079</v>
      </c>
      <c r="F9" s="212"/>
      <c r="G9" s="212"/>
      <c r="H9" s="212"/>
      <c r="L9" s="20"/>
    </row>
    <row r="10" spans="2:46" ht="12" customHeight="1">
      <c r="B10" s="20"/>
      <c r="D10" s="27" t="s">
        <v>3663</v>
      </c>
      <c r="L10" s="20"/>
    </row>
    <row r="11" spans="2:46" s="1" customFormat="1" ht="16.5" customHeight="1">
      <c r="B11" s="32"/>
      <c r="E11" s="208" t="s">
        <v>4685</v>
      </c>
      <c r="F11" s="244"/>
      <c r="G11" s="244"/>
      <c r="H11" s="244"/>
      <c r="L11" s="32"/>
    </row>
    <row r="12" spans="2:46" s="1" customFormat="1" ht="12" customHeight="1">
      <c r="B12" s="32"/>
      <c r="D12" s="27" t="s">
        <v>4686</v>
      </c>
      <c r="L12" s="32"/>
    </row>
    <row r="13" spans="2:46" s="1" customFormat="1" ht="16.5" customHeight="1">
      <c r="B13" s="32"/>
      <c r="E13" s="241" t="s">
        <v>4687</v>
      </c>
      <c r="F13" s="244"/>
      <c r="G13" s="244"/>
      <c r="H13" s="244"/>
      <c r="L13" s="32"/>
    </row>
    <row r="14" spans="2:46" s="1" customFormat="1">
      <c r="B14" s="32"/>
      <c r="L14" s="32"/>
    </row>
    <row r="15" spans="2:46" s="1" customFormat="1" ht="12" customHeight="1">
      <c r="B15" s="32"/>
      <c r="D15" s="27" t="s">
        <v>18</v>
      </c>
      <c r="F15" s="25" t="s">
        <v>1</v>
      </c>
      <c r="I15" s="27" t="s">
        <v>19</v>
      </c>
      <c r="J15" s="25" t="s">
        <v>1</v>
      </c>
      <c r="L15" s="32"/>
    </row>
    <row r="16" spans="2:46" s="1" customFormat="1" ht="12" customHeight="1">
      <c r="B16" s="32"/>
      <c r="D16" s="27" t="s">
        <v>20</v>
      </c>
      <c r="F16" s="25" t="s">
        <v>4081</v>
      </c>
      <c r="I16" s="27" t="s">
        <v>22</v>
      </c>
      <c r="J16" s="52" t="str">
        <f>'Rekapitulace stavby'!AN8</f>
        <v>3. 11. 2025</v>
      </c>
      <c r="L16" s="32"/>
    </row>
    <row r="17" spans="2:12" s="1" customFormat="1" ht="10.9" customHeight="1">
      <c r="B17" s="32"/>
      <c r="L17" s="32"/>
    </row>
    <row r="18" spans="2:12" s="1" customFormat="1" ht="12" customHeight="1">
      <c r="B18" s="32"/>
      <c r="D18" s="27" t="s">
        <v>24</v>
      </c>
      <c r="I18" s="27" t="s">
        <v>25</v>
      </c>
      <c r="J18" s="25" t="s">
        <v>1</v>
      </c>
      <c r="L18" s="32"/>
    </row>
    <row r="19" spans="2:12" s="1" customFormat="1" ht="18" customHeight="1">
      <c r="B19" s="32"/>
      <c r="E19" s="25" t="s">
        <v>26</v>
      </c>
      <c r="I19" s="27" t="s">
        <v>27</v>
      </c>
      <c r="J19" s="25" t="s">
        <v>1</v>
      </c>
      <c r="L19" s="32"/>
    </row>
    <row r="20" spans="2:12" s="1" customFormat="1" ht="6.95" customHeight="1">
      <c r="B20" s="32"/>
      <c r="L20" s="32"/>
    </row>
    <row r="21" spans="2:12" s="1" customFormat="1" ht="12" customHeight="1">
      <c r="B21" s="32"/>
      <c r="D21" s="27" t="s">
        <v>28</v>
      </c>
      <c r="I21" s="27" t="s">
        <v>25</v>
      </c>
      <c r="J21" s="28" t="str">
        <f>'Rekapitulace stavby'!AN13</f>
        <v>Vyplň údaj</v>
      </c>
      <c r="L21" s="32"/>
    </row>
    <row r="22" spans="2:12" s="1" customFormat="1" ht="18" customHeight="1">
      <c r="B22" s="32"/>
      <c r="E22" s="247" t="str">
        <f>'Rekapitulace stavby'!E14</f>
        <v>Vyplň údaj</v>
      </c>
      <c r="F22" s="233"/>
      <c r="G22" s="233"/>
      <c r="H22" s="233"/>
      <c r="I22" s="27" t="s">
        <v>27</v>
      </c>
      <c r="J22" s="28" t="str">
        <f>'Rekapitulace stavby'!AN14</f>
        <v>Vyplň údaj</v>
      </c>
      <c r="L22" s="32"/>
    </row>
    <row r="23" spans="2:12" s="1" customFormat="1" ht="6.95" customHeight="1">
      <c r="B23" s="32"/>
      <c r="L23" s="32"/>
    </row>
    <row r="24" spans="2:12" s="1" customFormat="1" ht="12" customHeight="1">
      <c r="B24" s="32"/>
      <c r="D24" s="27" t="s">
        <v>30</v>
      </c>
      <c r="I24" s="27" t="s">
        <v>25</v>
      </c>
      <c r="J24" s="25" t="s">
        <v>1</v>
      </c>
      <c r="L24" s="32"/>
    </row>
    <row r="25" spans="2:12" s="1" customFormat="1" ht="18" customHeight="1">
      <c r="B25" s="32"/>
      <c r="E25" s="25" t="s">
        <v>26</v>
      </c>
      <c r="I25" s="27" t="s">
        <v>27</v>
      </c>
      <c r="J25" s="25" t="s">
        <v>1</v>
      </c>
      <c r="L25" s="32"/>
    </row>
    <row r="26" spans="2:12" s="1" customFormat="1" ht="6.95" customHeight="1">
      <c r="B26" s="32"/>
      <c r="L26" s="32"/>
    </row>
    <row r="27" spans="2:12" s="1" customFormat="1" ht="12" customHeight="1">
      <c r="B27" s="32"/>
      <c r="D27" s="27" t="s">
        <v>33</v>
      </c>
      <c r="I27" s="27" t="s">
        <v>25</v>
      </c>
      <c r="J27" s="25" t="s">
        <v>1</v>
      </c>
      <c r="L27" s="32"/>
    </row>
    <row r="28" spans="2:12" s="1" customFormat="1" ht="18" customHeight="1">
      <c r="B28" s="32"/>
      <c r="E28" s="25" t="s">
        <v>4082</v>
      </c>
      <c r="I28" s="27" t="s">
        <v>27</v>
      </c>
      <c r="J28" s="25" t="s">
        <v>1</v>
      </c>
      <c r="L28" s="32"/>
    </row>
    <row r="29" spans="2:12" s="1" customFormat="1" ht="6.95" customHeight="1">
      <c r="B29" s="32"/>
      <c r="L29" s="32"/>
    </row>
    <row r="30" spans="2:12" s="1" customFormat="1" ht="12" customHeight="1">
      <c r="B30" s="32"/>
      <c r="D30" s="27" t="s">
        <v>35</v>
      </c>
      <c r="L30" s="32"/>
    </row>
    <row r="31" spans="2:12" s="7" customFormat="1" ht="16.5" customHeight="1">
      <c r="B31" s="93"/>
      <c r="E31" s="237" t="s">
        <v>1</v>
      </c>
      <c r="F31" s="237"/>
      <c r="G31" s="237"/>
      <c r="H31" s="237"/>
      <c r="L31" s="93"/>
    </row>
    <row r="32" spans="2:12" s="1" customFormat="1" ht="6.95" customHeight="1">
      <c r="B32" s="32"/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25.35" customHeight="1">
      <c r="B34" s="32"/>
      <c r="D34" s="94" t="s">
        <v>36</v>
      </c>
      <c r="J34" s="65">
        <f>ROUND(J132, 2)</f>
        <v>0</v>
      </c>
      <c r="L34" s="32"/>
    </row>
    <row r="35" spans="2:12" s="1" customFormat="1" ht="6.95" customHeight="1">
      <c r="B35" s="32"/>
      <c r="D35" s="53"/>
      <c r="E35" s="53"/>
      <c r="F35" s="53"/>
      <c r="G35" s="53"/>
      <c r="H35" s="53"/>
      <c r="I35" s="53"/>
      <c r="J35" s="53"/>
      <c r="K35" s="53"/>
      <c r="L35" s="32"/>
    </row>
    <row r="36" spans="2:12" s="1" customFormat="1" ht="14.45" customHeight="1">
      <c r="B36" s="32"/>
      <c r="F36" s="35" t="s">
        <v>38</v>
      </c>
      <c r="I36" s="35" t="s">
        <v>37</v>
      </c>
      <c r="J36" s="35" t="s">
        <v>39</v>
      </c>
      <c r="L36" s="32"/>
    </row>
    <row r="37" spans="2:12" s="1" customFormat="1" ht="14.45" customHeight="1">
      <c r="B37" s="32"/>
      <c r="D37" s="95" t="s">
        <v>40</v>
      </c>
      <c r="E37" s="27" t="s">
        <v>41</v>
      </c>
      <c r="F37" s="85">
        <f>ROUND((SUM(BE132:BE290)),  2)</f>
        <v>0</v>
      </c>
      <c r="I37" s="96">
        <v>0.21</v>
      </c>
      <c r="J37" s="85">
        <f>ROUND(((SUM(BE132:BE290))*I37),  2)</f>
        <v>0</v>
      </c>
      <c r="L37" s="32"/>
    </row>
    <row r="38" spans="2:12" s="1" customFormat="1" ht="14.45" customHeight="1">
      <c r="B38" s="32"/>
      <c r="E38" s="27" t="s">
        <v>42</v>
      </c>
      <c r="F38" s="85">
        <f>ROUND((SUM(BF132:BF290)),  2)</f>
        <v>0</v>
      </c>
      <c r="I38" s="96">
        <v>0.12</v>
      </c>
      <c r="J38" s="85">
        <f>ROUND(((SUM(BF132:BF290))*I38),  2)</f>
        <v>0</v>
      </c>
      <c r="L38" s="32"/>
    </row>
    <row r="39" spans="2:12" s="1" customFormat="1" ht="14.45" hidden="1" customHeight="1">
      <c r="B39" s="32"/>
      <c r="E39" s="27" t="s">
        <v>43</v>
      </c>
      <c r="F39" s="85">
        <f>ROUND((SUM(BG132:BG290)),  2)</f>
        <v>0</v>
      </c>
      <c r="I39" s="96">
        <v>0.21</v>
      </c>
      <c r="J39" s="85">
        <f>0</f>
        <v>0</v>
      </c>
      <c r="L39" s="32"/>
    </row>
    <row r="40" spans="2:12" s="1" customFormat="1" ht="14.45" hidden="1" customHeight="1">
      <c r="B40" s="32"/>
      <c r="E40" s="27" t="s">
        <v>44</v>
      </c>
      <c r="F40" s="85">
        <f>ROUND((SUM(BH132:BH290)),  2)</f>
        <v>0</v>
      </c>
      <c r="I40" s="96">
        <v>0.12</v>
      </c>
      <c r="J40" s="85">
        <f>0</f>
        <v>0</v>
      </c>
      <c r="L40" s="32"/>
    </row>
    <row r="41" spans="2:12" s="1" customFormat="1" ht="14.45" hidden="1" customHeight="1">
      <c r="B41" s="32"/>
      <c r="E41" s="27" t="s">
        <v>45</v>
      </c>
      <c r="F41" s="85">
        <f>ROUND((SUM(BI132:BI290)),  2)</f>
        <v>0</v>
      </c>
      <c r="I41" s="96">
        <v>0</v>
      </c>
      <c r="J41" s="85">
        <f>0</f>
        <v>0</v>
      </c>
      <c r="L41" s="32"/>
    </row>
    <row r="42" spans="2:12" s="1" customFormat="1" ht="6.95" customHeight="1">
      <c r="B42" s="32"/>
      <c r="L42" s="32"/>
    </row>
    <row r="43" spans="2:12" s="1" customFormat="1" ht="25.35" customHeight="1">
      <c r="B43" s="32"/>
      <c r="C43" s="97"/>
      <c r="D43" s="98" t="s">
        <v>46</v>
      </c>
      <c r="E43" s="56"/>
      <c r="F43" s="56"/>
      <c r="G43" s="99" t="s">
        <v>47</v>
      </c>
      <c r="H43" s="100" t="s">
        <v>48</v>
      </c>
      <c r="I43" s="56"/>
      <c r="J43" s="101">
        <f>SUM(J34:J41)</f>
        <v>0</v>
      </c>
      <c r="K43" s="102"/>
      <c r="L43" s="32"/>
    </row>
    <row r="44" spans="2:12" s="1" customFormat="1" ht="14.45" customHeight="1">
      <c r="B44" s="32"/>
      <c r="L44" s="32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ht="16.5" customHeight="1">
      <c r="B87" s="20"/>
      <c r="E87" s="245" t="s">
        <v>4079</v>
      </c>
      <c r="F87" s="212"/>
      <c r="G87" s="212"/>
      <c r="H87" s="212"/>
      <c r="L87" s="20"/>
    </row>
    <row r="88" spans="2:12" ht="12" customHeight="1">
      <c r="B88" s="20"/>
      <c r="C88" s="27" t="s">
        <v>3663</v>
      </c>
      <c r="L88" s="20"/>
    </row>
    <row r="89" spans="2:12" s="1" customFormat="1" ht="16.5" customHeight="1">
      <c r="B89" s="32"/>
      <c r="E89" s="208" t="s">
        <v>4685</v>
      </c>
      <c r="F89" s="244"/>
      <c r="G89" s="244"/>
      <c r="H89" s="244"/>
      <c r="L89" s="32"/>
    </row>
    <row r="90" spans="2:12" s="1" customFormat="1" ht="12" customHeight="1">
      <c r="B90" s="32"/>
      <c r="C90" s="27" t="s">
        <v>4686</v>
      </c>
      <c r="L90" s="32"/>
    </row>
    <row r="91" spans="2:12" s="1" customFormat="1" ht="16.5" customHeight="1">
      <c r="B91" s="32"/>
      <c r="E91" s="241" t="str">
        <f>E13</f>
        <v>a - Společné prostory</v>
      </c>
      <c r="F91" s="244"/>
      <c r="G91" s="244"/>
      <c r="H91" s="244"/>
      <c r="L91" s="32"/>
    </row>
    <row r="92" spans="2:12" s="1" customFormat="1" ht="6.95" customHeight="1">
      <c r="B92" s="32"/>
      <c r="L92" s="32"/>
    </row>
    <row r="93" spans="2:12" s="1" customFormat="1" ht="12" customHeight="1">
      <c r="B93" s="32"/>
      <c r="C93" s="27" t="s">
        <v>20</v>
      </c>
      <c r="F93" s="25" t="str">
        <f>F16</f>
        <v>Líbeznice</v>
      </c>
      <c r="I93" s="27" t="s">
        <v>22</v>
      </c>
      <c r="J93" s="52" t="str">
        <f>IF(J16="","",J16)</f>
        <v>3. 11. 2025</v>
      </c>
      <c r="L93" s="32"/>
    </row>
    <row r="94" spans="2:12" s="1" customFormat="1" ht="6.95" customHeight="1">
      <c r="B94" s="32"/>
      <c r="L94" s="32"/>
    </row>
    <row r="95" spans="2:12" s="1" customFormat="1" ht="15.2" customHeight="1">
      <c r="B95" s="32"/>
      <c r="C95" s="27" t="s">
        <v>24</v>
      </c>
      <c r="F95" s="25" t="str">
        <f>E19</f>
        <v xml:space="preserve"> </v>
      </c>
      <c r="I95" s="27" t="s">
        <v>30</v>
      </c>
      <c r="J95" s="30" t="str">
        <f>E25</f>
        <v xml:space="preserve"> </v>
      </c>
      <c r="L95" s="32"/>
    </row>
    <row r="96" spans="2:12" s="1" customFormat="1" ht="15.2" customHeight="1">
      <c r="B96" s="32"/>
      <c r="C96" s="27" t="s">
        <v>28</v>
      </c>
      <c r="F96" s="25" t="str">
        <f>IF(E22="","",E22)</f>
        <v>Vyplň údaj</v>
      </c>
      <c r="I96" s="27" t="s">
        <v>33</v>
      </c>
      <c r="J96" s="30" t="str">
        <f>E28</f>
        <v>Krajovský</v>
      </c>
      <c r="L96" s="32"/>
    </row>
    <row r="97" spans="2:47" s="1" customFormat="1" ht="10.35" customHeight="1">
      <c r="B97" s="32"/>
      <c r="L97" s="32"/>
    </row>
    <row r="98" spans="2:47" s="1" customFormat="1" ht="29.25" customHeight="1">
      <c r="B98" s="32"/>
      <c r="C98" s="105" t="s">
        <v>134</v>
      </c>
      <c r="D98" s="97"/>
      <c r="E98" s="97"/>
      <c r="F98" s="97"/>
      <c r="G98" s="97"/>
      <c r="H98" s="97"/>
      <c r="I98" s="97"/>
      <c r="J98" s="106" t="s">
        <v>135</v>
      </c>
      <c r="K98" s="97"/>
      <c r="L98" s="32"/>
    </row>
    <row r="99" spans="2:47" s="1" customFormat="1" ht="10.35" customHeight="1">
      <c r="B99" s="32"/>
      <c r="L99" s="32"/>
    </row>
    <row r="100" spans="2:47" s="1" customFormat="1" ht="22.9" customHeight="1">
      <c r="B100" s="32"/>
      <c r="C100" s="107" t="s">
        <v>136</v>
      </c>
      <c r="J100" s="65">
        <f>J132</f>
        <v>0</v>
      </c>
      <c r="L100" s="32"/>
      <c r="AU100" s="17" t="s">
        <v>137</v>
      </c>
    </row>
    <row r="101" spans="2:47" s="8" customFormat="1" ht="24.95" customHeight="1">
      <c r="B101" s="108"/>
      <c r="D101" s="109" t="s">
        <v>149</v>
      </c>
      <c r="E101" s="110"/>
      <c r="F101" s="110"/>
      <c r="G101" s="110"/>
      <c r="H101" s="110"/>
      <c r="I101" s="110"/>
      <c r="J101" s="111">
        <f>J133</f>
        <v>0</v>
      </c>
      <c r="L101" s="108"/>
    </row>
    <row r="102" spans="2:47" s="9" customFormat="1" ht="19.899999999999999" customHeight="1">
      <c r="B102" s="112"/>
      <c r="D102" s="113" t="s">
        <v>4688</v>
      </c>
      <c r="E102" s="114"/>
      <c r="F102" s="114"/>
      <c r="G102" s="114"/>
      <c r="H102" s="114"/>
      <c r="I102" s="114"/>
      <c r="J102" s="115">
        <f>J134</f>
        <v>0</v>
      </c>
      <c r="L102" s="112"/>
    </row>
    <row r="103" spans="2:47" s="9" customFormat="1" ht="19.899999999999999" customHeight="1">
      <c r="B103" s="112"/>
      <c r="D103" s="113" t="s">
        <v>4689</v>
      </c>
      <c r="E103" s="114"/>
      <c r="F103" s="114"/>
      <c r="G103" s="114"/>
      <c r="H103" s="114"/>
      <c r="I103" s="114"/>
      <c r="J103" s="115">
        <f>J225</f>
        <v>0</v>
      </c>
      <c r="L103" s="112"/>
    </row>
    <row r="104" spans="2:47" s="8" customFormat="1" ht="24.95" customHeight="1">
      <c r="B104" s="108"/>
      <c r="D104" s="109" t="s">
        <v>4690</v>
      </c>
      <c r="E104" s="110"/>
      <c r="F104" s="110"/>
      <c r="G104" s="110"/>
      <c r="H104" s="110"/>
      <c r="I104" s="110"/>
      <c r="J104" s="111">
        <f>J233</f>
        <v>0</v>
      </c>
      <c r="L104" s="108"/>
    </row>
    <row r="105" spans="2:47" s="9" customFormat="1" ht="19.899999999999999" customHeight="1">
      <c r="B105" s="112"/>
      <c r="D105" s="113" t="s">
        <v>4691</v>
      </c>
      <c r="E105" s="114"/>
      <c r="F105" s="114"/>
      <c r="G105" s="114"/>
      <c r="H105" s="114"/>
      <c r="I105" s="114"/>
      <c r="J105" s="115">
        <f>J234</f>
        <v>0</v>
      </c>
      <c r="L105" s="112"/>
    </row>
    <row r="106" spans="2:47" s="9" customFormat="1" ht="19.899999999999999" customHeight="1">
      <c r="B106" s="112"/>
      <c r="D106" s="113" t="s">
        <v>4692</v>
      </c>
      <c r="E106" s="114"/>
      <c r="F106" s="114"/>
      <c r="G106" s="114"/>
      <c r="H106" s="114"/>
      <c r="I106" s="114"/>
      <c r="J106" s="115">
        <f>J253</f>
        <v>0</v>
      </c>
      <c r="L106" s="112"/>
    </row>
    <row r="107" spans="2:47" s="8" customFormat="1" ht="24.95" customHeight="1">
      <c r="B107" s="108"/>
      <c r="D107" s="109" t="s">
        <v>169</v>
      </c>
      <c r="E107" s="110"/>
      <c r="F107" s="110"/>
      <c r="G107" s="110"/>
      <c r="H107" s="110"/>
      <c r="I107" s="110"/>
      <c r="J107" s="111">
        <f>J269</f>
        <v>0</v>
      </c>
      <c r="L107" s="108"/>
    </row>
    <row r="108" spans="2:47" s="8" customFormat="1" ht="24.95" customHeight="1">
      <c r="B108" s="108"/>
      <c r="D108" s="109" t="s">
        <v>4088</v>
      </c>
      <c r="E108" s="110"/>
      <c r="F108" s="110"/>
      <c r="G108" s="110"/>
      <c r="H108" s="110"/>
      <c r="I108" s="110"/>
      <c r="J108" s="111">
        <f>J278</f>
        <v>0</v>
      </c>
      <c r="L108" s="108"/>
    </row>
    <row r="109" spans="2:47" s="1" customFormat="1" ht="21.75" customHeight="1">
      <c r="B109" s="32"/>
      <c r="L109" s="32"/>
    </row>
    <row r="110" spans="2:47" s="1" customFormat="1" ht="6.95" customHeight="1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2"/>
    </row>
    <row r="114" spans="2:12" s="1" customFormat="1" ht="6.95" customHeight="1"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2"/>
    </row>
    <row r="115" spans="2:12" s="1" customFormat="1" ht="24.95" customHeight="1">
      <c r="B115" s="32"/>
      <c r="C115" s="21" t="s">
        <v>170</v>
      </c>
      <c r="L115" s="32"/>
    </row>
    <row r="116" spans="2:12" s="1" customFormat="1" ht="6.95" customHeight="1">
      <c r="B116" s="32"/>
      <c r="L116" s="32"/>
    </row>
    <row r="117" spans="2:12" s="1" customFormat="1" ht="12" customHeight="1">
      <c r="B117" s="32"/>
      <c r="C117" s="27" t="s">
        <v>16</v>
      </c>
      <c r="L117" s="32"/>
    </row>
    <row r="118" spans="2:12" s="1" customFormat="1" ht="16.5" customHeight="1">
      <c r="B118" s="32"/>
      <c r="E118" s="245" t="str">
        <f>E7</f>
        <v>Bytový dům Líbeznice, Martinova 142</v>
      </c>
      <c r="F118" s="246"/>
      <c r="G118" s="246"/>
      <c r="H118" s="246"/>
      <c r="L118" s="32"/>
    </row>
    <row r="119" spans="2:12" ht="12" customHeight="1">
      <c r="B119" s="20"/>
      <c r="C119" s="27" t="s">
        <v>131</v>
      </c>
      <c r="L119" s="20"/>
    </row>
    <row r="120" spans="2:12" ht="16.5" customHeight="1">
      <c r="B120" s="20"/>
      <c r="E120" s="245" t="s">
        <v>4079</v>
      </c>
      <c r="F120" s="212"/>
      <c r="G120" s="212"/>
      <c r="H120" s="212"/>
      <c r="L120" s="20"/>
    </row>
    <row r="121" spans="2:12" ht="12" customHeight="1">
      <c r="B121" s="20"/>
      <c r="C121" s="27" t="s">
        <v>3663</v>
      </c>
      <c r="L121" s="20"/>
    </row>
    <row r="122" spans="2:12" s="1" customFormat="1" ht="16.5" customHeight="1">
      <c r="B122" s="32"/>
      <c r="E122" s="208" t="s">
        <v>4685</v>
      </c>
      <c r="F122" s="244"/>
      <c r="G122" s="244"/>
      <c r="H122" s="244"/>
      <c r="L122" s="32"/>
    </row>
    <row r="123" spans="2:12" s="1" customFormat="1" ht="12" customHeight="1">
      <c r="B123" s="32"/>
      <c r="C123" s="27" t="s">
        <v>4686</v>
      </c>
      <c r="L123" s="32"/>
    </row>
    <row r="124" spans="2:12" s="1" customFormat="1" ht="16.5" customHeight="1">
      <c r="B124" s="32"/>
      <c r="E124" s="241" t="str">
        <f>E13</f>
        <v>a - Společné prostory</v>
      </c>
      <c r="F124" s="244"/>
      <c r="G124" s="244"/>
      <c r="H124" s="244"/>
      <c r="L124" s="32"/>
    </row>
    <row r="125" spans="2:12" s="1" customFormat="1" ht="6.95" customHeight="1">
      <c r="B125" s="32"/>
      <c r="L125" s="32"/>
    </row>
    <row r="126" spans="2:12" s="1" customFormat="1" ht="12" customHeight="1">
      <c r="B126" s="32"/>
      <c r="C126" s="27" t="s">
        <v>20</v>
      </c>
      <c r="F126" s="25" t="str">
        <f>F16</f>
        <v>Líbeznice</v>
      </c>
      <c r="I126" s="27" t="s">
        <v>22</v>
      </c>
      <c r="J126" s="52" t="str">
        <f>IF(J16="","",J16)</f>
        <v>3. 11. 2025</v>
      </c>
      <c r="L126" s="32"/>
    </row>
    <row r="127" spans="2:12" s="1" customFormat="1" ht="6.95" customHeight="1">
      <c r="B127" s="32"/>
      <c r="L127" s="32"/>
    </row>
    <row r="128" spans="2:12" s="1" customFormat="1" ht="15.2" customHeight="1">
      <c r="B128" s="32"/>
      <c r="C128" s="27" t="s">
        <v>24</v>
      </c>
      <c r="F128" s="25" t="str">
        <f>E19</f>
        <v xml:space="preserve"> </v>
      </c>
      <c r="I128" s="27" t="s">
        <v>30</v>
      </c>
      <c r="J128" s="30" t="str">
        <f>E25</f>
        <v xml:space="preserve"> </v>
      </c>
      <c r="L128" s="32"/>
    </row>
    <row r="129" spans="2:65" s="1" customFormat="1" ht="15.2" customHeight="1">
      <c r="B129" s="32"/>
      <c r="C129" s="27" t="s">
        <v>28</v>
      </c>
      <c r="F129" s="25" t="str">
        <f>IF(E22="","",E22)</f>
        <v>Vyplň údaj</v>
      </c>
      <c r="I129" s="27" t="s">
        <v>33</v>
      </c>
      <c r="J129" s="30" t="str">
        <f>E28</f>
        <v>Krajovský</v>
      </c>
      <c r="L129" s="32"/>
    </row>
    <row r="130" spans="2:65" s="1" customFormat="1" ht="10.35" customHeight="1">
      <c r="B130" s="32"/>
      <c r="L130" s="32"/>
    </row>
    <row r="131" spans="2:65" s="10" customFormat="1" ht="29.25" customHeight="1">
      <c r="B131" s="116"/>
      <c r="C131" s="117" t="s">
        <v>171</v>
      </c>
      <c r="D131" s="118" t="s">
        <v>61</v>
      </c>
      <c r="E131" s="118" t="s">
        <v>57</v>
      </c>
      <c r="F131" s="118" t="s">
        <v>58</v>
      </c>
      <c r="G131" s="118" t="s">
        <v>172</v>
      </c>
      <c r="H131" s="118" t="s">
        <v>173</v>
      </c>
      <c r="I131" s="118" t="s">
        <v>174</v>
      </c>
      <c r="J131" s="118" t="s">
        <v>135</v>
      </c>
      <c r="K131" s="119" t="s">
        <v>175</v>
      </c>
      <c r="L131" s="116"/>
      <c r="M131" s="58" t="s">
        <v>1</v>
      </c>
      <c r="N131" s="59" t="s">
        <v>40</v>
      </c>
      <c r="O131" s="59" t="s">
        <v>176</v>
      </c>
      <c r="P131" s="59" t="s">
        <v>177</v>
      </c>
      <c r="Q131" s="59" t="s">
        <v>178</v>
      </c>
      <c r="R131" s="59" t="s">
        <v>179</v>
      </c>
      <c r="S131" s="59" t="s">
        <v>180</v>
      </c>
      <c r="T131" s="60" t="s">
        <v>181</v>
      </c>
    </row>
    <row r="132" spans="2:65" s="1" customFormat="1" ht="22.9" customHeight="1">
      <c r="B132" s="32"/>
      <c r="C132" s="63" t="s">
        <v>182</v>
      </c>
      <c r="J132" s="120">
        <f>BK132</f>
        <v>0</v>
      </c>
      <c r="L132" s="32"/>
      <c r="M132" s="61"/>
      <c r="N132" s="53"/>
      <c r="O132" s="53"/>
      <c r="P132" s="121">
        <f>P133+P233+P269+P278</f>
        <v>0</v>
      </c>
      <c r="Q132" s="53"/>
      <c r="R132" s="121">
        <f>R133+R233+R269+R278</f>
        <v>6.0624525</v>
      </c>
      <c r="S132" s="53"/>
      <c r="T132" s="122">
        <f>T133+T233+T269+T278</f>
        <v>1.4283999999999999</v>
      </c>
      <c r="AT132" s="17" t="s">
        <v>75</v>
      </c>
      <c r="AU132" s="17" t="s">
        <v>137</v>
      </c>
      <c r="BK132" s="123">
        <f>BK133+BK233+BK269+BK278</f>
        <v>0</v>
      </c>
    </row>
    <row r="133" spans="2:65" s="11" customFormat="1" ht="25.9" customHeight="1">
      <c r="B133" s="124"/>
      <c r="D133" s="125" t="s">
        <v>75</v>
      </c>
      <c r="E133" s="126" t="s">
        <v>1695</v>
      </c>
      <c r="F133" s="126" t="s">
        <v>1696</v>
      </c>
      <c r="I133" s="127"/>
      <c r="J133" s="128">
        <f>BK133</f>
        <v>0</v>
      </c>
      <c r="L133" s="124"/>
      <c r="M133" s="129"/>
      <c r="P133" s="130">
        <f>P134+P225</f>
        <v>0</v>
      </c>
      <c r="R133" s="130">
        <f>R134+R225</f>
        <v>1.3525324999999999</v>
      </c>
      <c r="T133" s="131">
        <f>T134+T225</f>
        <v>0</v>
      </c>
      <c r="AR133" s="125" t="s">
        <v>92</v>
      </c>
      <c r="AT133" s="132" t="s">
        <v>75</v>
      </c>
      <c r="AU133" s="132" t="s">
        <v>76</v>
      </c>
      <c r="AY133" s="125" t="s">
        <v>185</v>
      </c>
      <c r="BK133" s="133">
        <f>BK134+BK225</f>
        <v>0</v>
      </c>
    </row>
    <row r="134" spans="2:65" s="11" customFormat="1" ht="22.9" customHeight="1">
      <c r="B134" s="124"/>
      <c r="D134" s="125" t="s">
        <v>75</v>
      </c>
      <c r="E134" s="134" t="s">
        <v>4693</v>
      </c>
      <c r="F134" s="134" t="s">
        <v>4694</v>
      </c>
      <c r="I134" s="127"/>
      <c r="J134" s="135">
        <f>BK134</f>
        <v>0</v>
      </c>
      <c r="L134" s="124"/>
      <c r="M134" s="129"/>
      <c r="P134" s="130">
        <f>SUM(P135:P224)</f>
        <v>0</v>
      </c>
      <c r="R134" s="130">
        <f>SUM(R135:R224)</f>
        <v>1.3021324999999999</v>
      </c>
      <c r="T134" s="131">
        <f>SUM(T135:T224)</f>
        <v>0</v>
      </c>
      <c r="AR134" s="125" t="s">
        <v>92</v>
      </c>
      <c r="AT134" s="132" t="s">
        <v>75</v>
      </c>
      <c r="AU134" s="132" t="s">
        <v>84</v>
      </c>
      <c r="AY134" s="125" t="s">
        <v>185</v>
      </c>
      <c r="BK134" s="133">
        <f>SUM(BK135:BK224)</f>
        <v>0</v>
      </c>
    </row>
    <row r="135" spans="2:65" s="1" customFormat="1" ht="24.2" customHeight="1">
      <c r="B135" s="136"/>
      <c r="C135" s="137" t="s">
        <v>84</v>
      </c>
      <c r="D135" s="137" t="s">
        <v>187</v>
      </c>
      <c r="E135" s="138" t="s">
        <v>4695</v>
      </c>
      <c r="F135" s="139" t="s">
        <v>4696</v>
      </c>
      <c r="G135" s="140" t="s">
        <v>546</v>
      </c>
      <c r="H135" s="141">
        <v>900</v>
      </c>
      <c r="I135" s="142"/>
      <c r="J135" s="143">
        <f>ROUND(I135*H135,2)</f>
        <v>0</v>
      </c>
      <c r="K135" s="139" t="s">
        <v>1</v>
      </c>
      <c r="L135" s="32"/>
      <c r="M135" s="144" t="s">
        <v>1</v>
      </c>
      <c r="N135" s="145" t="s">
        <v>42</v>
      </c>
      <c r="P135" s="146">
        <f>O135*H135</f>
        <v>0</v>
      </c>
      <c r="Q135" s="146">
        <v>0</v>
      </c>
      <c r="R135" s="146">
        <f>Q135*H135</f>
        <v>0</v>
      </c>
      <c r="S135" s="146">
        <v>0</v>
      </c>
      <c r="T135" s="147">
        <f>S135*H135</f>
        <v>0</v>
      </c>
      <c r="AR135" s="148" t="s">
        <v>289</v>
      </c>
      <c r="AT135" s="148" t="s">
        <v>187</v>
      </c>
      <c r="AU135" s="148" t="s">
        <v>92</v>
      </c>
      <c r="AY135" s="17" t="s">
        <v>185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7" t="s">
        <v>92</v>
      </c>
      <c r="BK135" s="149">
        <f>ROUND(I135*H135,2)</f>
        <v>0</v>
      </c>
      <c r="BL135" s="17" t="s">
        <v>289</v>
      </c>
      <c r="BM135" s="148" t="s">
        <v>4697</v>
      </c>
    </row>
    <row r="136" spans="2:65" s="12" customFormat="1">
      <c r="B136" s="150"/>
      <c r="D136" s="151" t="s">
        <v>193</v>
      </c>
      <c r="E136" s="152" t="s">
        <v>1</v>
      </c>
      <c r="F136" s="153" t="s">
        <v>4698</v>
      </c>
      <c r="H136" s="154">
        <v>900</v>
      </c>
      <c r="I136" s="155"/>
      <c r="L136" s="150"/>
      <c r="M136" s="156"/>
      <c r="T136" s="157"/>
      <c r="AT136" s="152" t="s">
        <v>193</v>
      </c>
      <c r="AU136" s="152" t="s">
        <v>92</v>
      </c>
      <c r="AV136" s="12" t="s">
        <v>92</v>
      </c>
      <c r="AW136" s="12" t="s">
        <v>32</v>
      </c>
      <c r="AX136" s="12" t="s">
        <v>76</v>
      </c>
      <c r="AY136" s="152" t="s">
        <v>185</v>
      </c>
    </row>
    <row r="137" spans="2:65" s="14" customFormat="1">
      <c r="B137" s="174"/>
      <c r="D137" s="151" t="s">
        <v>193</v>
      </c>
      <c r="E137" s="175" t="s">
        <v>1</v>
      </c>
      <c r="F137" s="176" t="s">
        <v>265</v>
      </c>
      <c r="H137" s="177">
        <v>900</v>
      </c>
      <c r="I137" s="178"/>
      <c r="L137" s="174"/>
      <c r="M137" s="179"/>
      <c r="T137" s="180"/>
      <c r="AT137" s="175" t="s">
        <v>193</v>
      </c>
      <c r="AU137" s="175" t="s">
        <v>92</v>
      </c>
      <c r="AV137" s="14" t="s">
        <v>191</v>
      </c>
      <c r="AW137" s="14" t="s">
        <v>32</v>
      </c>
      <c r="AX137" s="14" t="s">
        <v>84</v>
      </c>
      <c r="AY137" s="175" t="s">
        <v>185</v>
      </c>
    </row>
    <row r="138" spans="2:65" s="1" customFormat="1" ht="16.5" customHeight="1">
      <c r="B138" s="136"/>
      <c r="C138" s="158" t="s">
        <v>92</v>
      </c>
      <c r="D138" s="158" t="s">
        <v>231</v>
      </c>
      <c r="E138" s="159" t="s">
        <v>4329</v>
      </c>
      <c r="F138" s="160" t="s">
        <v>4699</v>
      </c>
      <c r="G138" s="161" t="s">
        <v>546</v>
      </c>
      <c r="H138" s="162">
        <v>105</v>
      </c>
      <c r="I138" s="163"/>
      <c r="J138" s="164">
        <f>ROUND(I138*H138,2)</f>
        <v>0</v>
      </c>
      <c r="K138" s="160" t="s">
        <v>1</v>
      </c>
      <c r="L138" s="165"/>
      <c r="M138" s="166" t="s">
        <v>1</v>
      </c>
      <c r="N138" s="167" t="s">
        <v>42</v>
      </c>
      <c r="P138" s="146">
        <f>O138*H138</f>
        <v>0</v>
      </c>
      <c r="Q138" s="146">
        <v>0</v>
      </c>
      <c r="R138" s="146">
        <f>Q138*H138</f>
        <v>0</v>
      </c>
      <c r="S138" s="146">
        <v>0</v>
      </c>
      <c r="T138" s="147">
        <f>S138*H138</f>
        <v>0</v>
      </c>
      <c r="AR138" s="148" t="s">
        <v>394</v>
      </c>
      <c r="AT138" s="148" t="s">
        <v>231</v>
      </c>
      <c r="AU138" s="148" t="s">
        <v>92</v>
      </c>
      <c r="AY138" s="17" t="s">
        <v>185</v>
      </c>
      <c r="BE138" s="149">
        <f>IF(N138="základní",J138,0)</f>
        <v>0</v>
      </c>
      <c r="BF138" s="149">
        <f>IF(N138="snížená",J138,0)</f>
        <v>0</v>
      </c>
      <c r="BG138" s="149">
        <f>IF(N138="zákl. přenesená",J138,0)</f>
        <v>0</v>
      </c>
      <c r="BH138" s="149">
        <f>IF(N138="sníž. přenesená",J138,0)</f>
        <v>0</v>
      </c>
      <c r="BI138" s="149">
        <f>IF(N138="nulová",J138,0)</f>
        <v>0</v>
      </c>
      <c r="BJ138" s="17" t="s">
        <v>92</v>
      </c>
      <c r="BK138" s="149">
        <f>ROUND(I138*H138,2)</f>
        <v>0</v>
      </c>
      <c r="BL138" s="17" t="s">
        <v>289</v>
      </c>
      <c r="BM138" s="148" t="s">
        <v>4700</v>
      </c>
    </row>
    <row r="139" spans="2:65" s="12" customFormat="1">
      <c r="B139" s="150"/>
      <c r="D139" s="151" t="s">
        <v>193</v>
      </c>
      <c r="E139" s="152" t="s">
        <v>1</v>
      </c>
      <c r="F139" s="153" t="s">
        <v>4701</v>
      </c>
      <c r="H139" s="154">
        <v>105</v>
      </c>
      <c r="I139" s="155"/>
      <c r="L139" s="150"/>
      <c r="M139" s="156"/>
      <c r="T139" s="157"/>
      <c r="AT139" s="152" t="s">
        <v>193</v>
      </c>
      <c r="AU139" s="152" t="s">
        <v>92</v>
      </c>
      <c r="AV139" s="12" t="s">
        <v>92</v>
      </c>
      <c r="AW139" s="12" t="s">
        <v>32</v>
      </c>
      <c r="AX139" s="12" t="s">
        <v>84</v>
      </c>
      <c r="AY139" s="152" t="s">
        <v>185</v>
      </c>
    </row>
    <row r="140" spans="2:65" s="1" customFormat="1" ht="16.5" customHeight="1">
      <c r="B140" s="136"/>
      <c r="C140" s="158" t="s">
        <v>111</v>
      </c>
      <c r="D140" s="158" t="s">
        <v>231</v>
      </c>
      <c r="E140" s="159" t="s">
        <v>4335</v>
      </c>
      <c r="F140" s="160" t="s">
        <v>4702</v>
      </c>
      <c r="G140" s="161" t="s">
        <v>546</v>
      </c>
      <c r="H140" s="162">
        <v>52.5</v>
      </c>
      <c r="I140" s="163"/>
      <c r="J140" s="164">
        <f>ROUND(I140*H140,2)</f>
        <v>0</v>
      </c>
      <c r="K140" s="160" t="s">
        <v>1</v>
      </c>
      <c r="L140" s="165"/>
      <c r="M140" s="166" t="s">
        <v>1</v>
      </c>
      <c r="N140" s="167" t="s">
        <v>42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394</v>
      </c>
      <c r="AT140" s="148" t="s">
        <v>231</v>
      </c>
      <c r="AU140" s="148" t="s">
        <v>92</v>
      </c>
      <c r="AY140" s="17" t="s">
        <v>185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7" t="s">
        <v>92</v>
      </c>
      <c r="BK140" s="149">
        <f>ROUND(I140*H140,2)</f>
        <v>0</v>
      </c>
      <c r="BL140" s="17" t="s">
        <v>289</v>
      </c>
      <c r="BM140" s="148" t="s">
        <v>4703</v>
      </c>
    </row>
    <row r="141" spans="2:65" s="12" customFormat="1">
      <c r="B141" s="150"/>
      <c r="D141" s="151" t="s">
        <v>193</v>
      </c>
      <c r="E141" s="152" t="s">
        <v>1</v>
      </c>
      <c r="F141" s="153" t="s">
        <v>4704</v>
      </c>
      <c r="H141" s="154">
        <v>52.5</v>
      </c>
      <c r="I141" s="155"/>
      <c r="L141" s="150"/>
      <c r="M141" s="156"/>
      <c r="T141" s="157"/>
      <c r="AT141" s="152" t="s">
        <v>193</v>
      </c>
      <c r="AU141" s="152" t="s">
        <v>92</v>
      </c>
      <c r="AV141" s="12" t="s">
        <v>92</v>
      </c>
      <c r="AW141" s="12" t="s">
        <v>32</v>
      </c>
      <c r="AX141" s="12" t="s">
        <v>84</v>
      </c>
      <c r="AY141" s="152" t="s">
        <v>185</v>
      </c>
    </row>
    <row r="142" spans="2:65" s="1" customFormat="1" ht="16.5" customHeight="1">
      <c r="B142" s="136"/>
      <c r="C142" s="158" t="s">
        <v>191</v>
      </c>
      <c r="D142" s="158" t="s">
        <v>231</v>
      </c>
      <c r="E142" s="159" t="s">
        <v>4338</v>
      </c>
      <c r="F142" s="160" t="s">
        <v>4705</v>
      </c>
      <c r="G142" s="161" t="s">
        <v>546</v>
      </c>
      <c r="H142" s="162">
        <v>315</v>
      </c>
      <c r="I142" s="163"/>
      <c r="J142" s="164">
        <f>ROUND(I142*H142,2)</f>
        <v>0</v>
      </c>
      <c r="K142" s="160" t="s">
        <v>1</v>
      </c>
      <c r="L142" s="165"/>
      <c r="M142" s="166" t="s">
        <v>1</v>
      </c>
      <c r="N142" s="167" t="s">
        <v>42</v>
      </c>
      <c r="P142" s="146">
        <f>O142*H142</f>
        <v>0</v>
      </c>
      <c r="Q142" s="146">
        <v>0</v>
      </c>
      <c r="R142" s="146">
        <f>Q142*H142</f>
        <v>0</v>
      </c>
      <c r="S142" s="146">
        <v>0</v>
      </c>
      <c r="T142" s="147">
        <f>S142*H142</f>
        <v>0</v>
      </c>
      <c r="AR142" s="148" t="s">
        <v>394</v>
      </c>
      <c r="AT142" s="148" t="s">
        <v>231</v>
      </c>
      <c r="AU142" s="148" t="s">
        <v>92</v>
      </c>
      <c r="AY142" s="17" t="s">
        <v>185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7" t="s">
        <v>92</v>
      </c>
      <c r="BK142" s="149">
        <f>ROUND(I142*H142,2)</f>
        <v>0</v>
      </c>
      <c r="BL142" s="17" t="s">
        <v>289</v>
      </c>
      <c r="BM142" s="148" t="s">
        <v>4706</v>
      </c>
    </row>
    <row r="143" spans="2:65" s="12" customFormat="1">
      <c r="B143" s="150"/>
      <c r="D143" s="151" t="s">
        <v>193</v>
      </c>
      <c r="E143" s="152" t="s">
        <v>1</v>
      </c>
      <c r="F143" s="153" t="s">
        <v>4707</v>
      </c>
      <c r="H143" s="154">
        <v>315</v>
      </c>
      <c r="I143" s="155"/>
      <c r="L143" s="150"/>
      <c r="M143" s="156"/>
      <c r="T143" s="157"/>
      <c r="AT143" s="152" t="s">
        <v>193</v>
      </c>
      <c r="AU143" s="152" t="s">
        <v>92</v>
      </c>
      <c r="AV143" s="12" t="s">
        <v>92</v>
      </c>
      <c r="AW143" s="12" t="s">
        <v>32</v>
      </c>
      <c r="AX143" s="12" t="s">
        <v>84</v>
      </c>
      <c r="AY143" s="152" t="s">
        <v>185</v>
      </c>
    </row>
    <row r="144" spans="2:65" s="1" customFormat="1" ht="16.5" customHeight="1">
      <c r="B144" s="136"/>
      <c r="C144" s="158" t="s">
        <v>206</v>
      </c>
      <c r="D144" s="158" t="s">
        <v>231</v>
      </c>
      <c r="E144" s="159" t="s">
        <v>4341</v>
      </c>
      <c r="F144" s="160" t="s">
        <v>4708</v>
      </c>
      <c r="G144" s="161" t="s">
        <v>546</v>
      </c>
      <c r="H144" s="162">
        <v>84</v>
      </c>
      <c r="I144" s="163"/>
      <c r="J144" s="164">
        <f>ROUND(I144*H144,2)</f>
        <v>0</v>
      </c>
      <c r="K144" s="160" t="s">
        <v>1</v>
      </c>
      <c r="L144" s="165"/>
      <c r="M144" s="166" t="s">
        <v>1</v>
      </c>
      <c r="N144" s="167" t="s">
        <v>42</v>
      </c>
      <c r="P144" s="146">
        <f>O144*H144</f>
        <v>0</v>
      </c>
      <c r="Q144" s="146">
        <v>0</v>
      </c>
      <c r="R144" s="146">
        <f>Q144*H144</f>
        <v>0</v>
      </c>
      <c r="S144" s="146">
        <v>0</v>
      </c>
      <c r="T144" s="147">
        <f>S144*H144</f>
        <v>0</v>
      </c>
      <c r="AR144" s="148" t="s">
        <v>394</v>
      </c>
      <c r="AT144" s="148" t="s">
        <v>231</v>
      </c>
      <c r="AU144" s="148" t="s">
        <v>92</v>
      </c>
      <c r="AY144" s="17" t="s">
        <v>185</v>
      </c>
      <c r="BE144" s="149">
        <f>IF(N144="základní",J144,0)</f>
        <v>0</v>
      </c>
      <c r="BF144" s="149">
        <f>IF(N144="snížená",J144,0)</f>
        <v>0</v>
      </c>
      <c r="BG144" s="149">
        <f>IF(N144="zákl. přenesená",J144,0)</f>
        <v>0</v>
      </c>
      <c r="BH144" s="149">
        <f>IF(N144="sníž. přenesená",J144,0)</f>
        <v>0</v>
      </c>
      <c r="BI144" s="149">
        <f>IF(N144="nulová",J144,0)</f>
        <v>0</v>
      </c>
      <c r="BJ144" s="17" t="s">
        <v>92</v>
      </c>
      <c r="BK144" s="149">
        <f>ROUND(I144*H144,2)</f>
        <v>0</v>
      </c>
      <c r="BL144" s="17" t="s">
        <v>289</v>
      </c>
      <c r="BM144" s="148" t="s">
        <v>4709</v>
      </c>
    </row>
    <row r="145" spans="2:65" s="12" customFormat="1">
      <c r="B145" s="150"/>
      <c r="D145" s="151" t="s">
        <v>193</v>
      </c>
      <c r="E145" s="152" t="s">
        <v>1</v>
      </c>
      <c r="F145" s="153" t="s">
        <v>4710</v>
      </c>
      <c r="H145" s="154">
        <v>84</v>
      </c>
      <c r="I145" s="155"/>
      <c r="L145" s="150"/>
      <c r="M145" s="156"/>
      <c r="T145" s="157"/>
      <c r="AT145" s="152" t="s">
        <v>193</v>
      </c>
      <c r="AU145" s="152" t="s">
        <v>92</v>
      </c>
      <c r="AV145" s="12" t="s">
        <v>92</v>
      </c>
      <c r="AW145" s="12" t="s">
        <v>32</v>
      </c>
      <c r="AX145" s="12" t="s">
        <v>84</v>
      </c>
      <c r="AY145" s="152" t="s">
        <v>185</v>
      </c>
    </row>
    <row r="146" spans="2:65" s="1" customFormat="1" ht="16.5" customHeight="1">
      <c r="B146" s="136"/>
      <c r="C146" s="158" t="s">
        <v>211</v>
      </c>
      <c r="D146" s="158" t="s">
        <v>231</v>
      </c>
      <c r="E146" s="159" t="s">
        <v>4423</v>
      </c>
      <c r="F146" s="160" t="s">
        <v>4711</v>
      </c>
      <c r="G146" s="161" t="s">
        <v>546</v>
      </c>
      <c r="H146" s="162">
        <v>52.5</v>
      </c>
      <c r="I146" s="163"/>
      <c r="J146" s="164">
        <f>ROUND(I146*H146,2)</f>
        <v>0</v>
      </c>
      <c r="K146" s="160" t="s">
        <v>1</v>
      </c>
      <c r="L146" s="165"/>
      <c r="M146" s="166" t="s">
        <v>1</v>
      </c>
      <c r="N146" s="167" t="s">
        <v>42</v>
      </c>
      <c r="P146" s="146">
        <f>O146*H146</f>
        <v>0</v>
      </c>
      <c r="Q146" s="146">
        <v>0</v>
      </c>
      <c r="R146" s="146">
        <f>Q146*H146</f>
        <v>0</v>
      </c>
      <c r="S146" s="146">
        <v>0</v>
      </c>
      <c r="T146" s="147">
        <f>S146*H146</f>
        <v>0</v>
      </c>
      <c r="AR146" s="148" t="s">
        <v>394</v>
      </c>
      <c r="AT146" s="148" t="s">
        <v>231</v>
      </c>
      <c r="AU146" s="148" t="s">
        <v>92</v>
      </c>
      <c r="AY146" s="17" t="s">
        <v>185</v>
      </c>
      <c r="BE146" s="149">
        <f>IF(N146="základní",J146,0)</f>
        <v>0</v>
      </c>
      <c r="BF146" s="149">
        <f>IF(N146="snížená",J146,0)</f>
        <v>0</v>
      </c>
      <c r="BG146" s="149">
        <f>IF(N146="zákl. přenesená",J146,0)</f>
        <v>0</v>
      </c>
      <c r="BH146" s="149">
        <f>IF(N146="sníž. přenesená",J146,0)</f>
        <v>0</v>
      </c>
      <c r="BI146" s="149">
        <f>IF(N146="nulová",J146,0)</f>
        <v>0</v>
      </c>
      <c r="BJ146" s="17" t="s">
        <v>92</v>
      </c>
      <c r="BK146" s="149">
        <f>ROUND(I146*H146,2)</f>
        <v>0</v>
      </c>
      <c r="BL146" s="17" t="s">
        <v>289</v>
      </c>
      <c r="BM146" s="148" t="s">
        <v>4712</v>
      </c>
    </row>
    <row r="147" spans="2:65" s="12" customFormat="1">
      <c r="B147" s="150"/>
      <c r="D147" s="151" t="s">
        <v>193</v>
      </c>
      <c r="E147" s="152" t="s">
        <v>1</v>
      </c>
      <c r="F147" s="153" t="s">
        <v>4704</v>
      </c>
      <c r="H147" s="154">
        <v>52.5</v>
      </c>
      <c r="I147" s="155"/>
      <c r="L147" s="150"/>
      <c r="M147" s="156"/>
      <c r="T147" s="157"/>
      <c r="AT147" s="152" t="s">
        <v>193</v>
      </c>
      <c r="AU147" s="152" t="s">
        <v>92</v>
      </c>
      <c r="AV147" s="12" t="s">
        <v>92</v>
      </c>
      <c r="AW147" s="12" t="s">
        <v>32</v>
      </c>
      <c r="AX147" s="12" t="s">
        <v>84</v>
      </c>
      <c r="AY147" s="152" t="s">
        <v>185</v>
      </c>
    </row>
    <row r="148" spans="2:65" s="1" customFormat="1" ht="16.5" customHeight="1">
      <c r="B148" s="136"/>
      <c r="C148" s="158" t="s">
        <v>216</v>
      </c>
      <c r="D148" s="158" t="s">
        <v>231</v>
      </c>
      <c r="E148" s="159" t="s">
        <v>4347</v>
      </c>
      <c r="F148" s="160" t="s">
        <v>4713</v>
      </c>
      <c r="G148" s="161" t="s">
        <v>546</v>
      </c>
      <c r="H148" s="162">
        <v>126</v>
      </c>
      <c r="I148" s="163"/>
      <c r="J148" s="164">
        <f>ROUND(I148*H148,2)</f>
        <v>0</v>
      </c>
      <c r="K148" s="160" t="s">
        <v>1</v>
      </c>
      <c r="L148" s="165"/>
      <c r="M148" s="166" t="s">
        <v>1</v>
      </c>
      <c r="N148" s="167" t="s">
        <v>42</v>
      </c>
      <c r="P148" s="146">
        <f>O148*H148</f>
        <v>0</v>
      </c>
      <c r="Q148" s="146">
        <v>0</v>
      </c>
      <c r="R148" s="146">
        <f>Q148*H148</f>
        <v>0</v>
      </c>
      <c r="S148" s="146">
        <v>0</v>
      </c>
      <c r="T148" s="147">
        <f>S148*H148</f>
        <v>0</v>
      </c>
      <c r="AR148" s="148" t="s">
        <v>394</v>
      </c>
      <c r="AT148" s="148" t="s">
        <v>231</v>
      </c>
      <c r="AU148" s="148" t="s">
        <v>92</v>
      </c>
      <c r="AY148" s="17" t="s">
        <v>185</v>
      </c>
      <c r="BE148" s="149">
        <f>IF(N148="základní",J148,0)</f>
        <v>0</v>
      </c>
      <c r="BF148" s="149">
        <f>IF(N148="snížená",J148,0)</f>
        <v>0</v>
      </c>
      <c r="BG148" s="149">
        <f>IF(N148="zákl. přenesená",J148,0)</f>
        <v>0</v>
      </c>
      <c r="BH148" s="149">
        <f>IF(N148="sníž. přenesená",J148,0)</f>
        <v>0</v>
      </c>
      <c r="BI148" s="149">
        <f>IF(N148="nulová",J148,0)</f>
        <v>0</v>
      </c>
      <c r="BJ148" s="17" t="s">
        <v>92</v>
      </c>
      <c r="BK148" s="149">
        <f>ROUND(I148*H148,2)</f>
        <v>0</v>
      </c>
      <c r="BL148" s="17" t="s">
        <v>289</v>
      </c>
      <c r="BM148" s="148" t="s">
        <v>4714</v>
      </c>
    </row>
    <row r="149" spans="2:65" s="12" customFormat="1">
      <c r="B149" s="150"/>
      <c r="D149" s="151" t="s">
        <v>193</v>
      </c>
      <c r="E149" s="152" t="s">
        <v>1</v>
      </c>
      <c r="F149" s="153" t="s">
        <v>4715</v>
      </c>
      <c r="H149" s="154">
        <v>126</v>
      </c>
      <c r="I149" s="155"/>
      <c r="L149" s="150"/>
      <c r="M149" s="156"/>
      <c r="T149" s="157"/>
      <c r="AT149" s="152" t="s">
        <v>193</v>
      </c>
      <c r="AU149" s="152" t="s">
        <v>92</v>
      </c>
      <c r="AV149" s="12" t="s">
        <v>92</v>
      </c>
      <c r="AW149" s="12" t="s">
        <v>32</v>
      </c>
      <c r="AX149" s="12" t="s">
        <v>84</v>
      </c>
      <c r="AY149" s="152" t="s">
        <v>185</v>
      </c>
    </row>
    <row r="150" spans="2:65" s="1" customFormat="1" ht="16.5" customHeight="1">
      <c r="B150" s="136"/>
      <c r="C150" s="158" t="s">
        <v>222</v>
      </c>
      <c r="D150" s="158" t="s">
        <v>231</v>
      </c>
      <c r="E150" s="159" t="s">
        <v>4314</v>
      </c>
      <c r="F150" s="160" t="s">
        <v>4716</v>
      </c>
      <c r="G150" s="161" t="s">
        <v>546</v>
      </c>
      <c r="H150" s="162">
        <v>210</v>
      </c>
      <c r="I150" s="163"/>
      <c r="J150" s="164">
        <f>ROUND(I150*H150,2)</f>
        <v>0</v>
      </c>
      <c r="K150" s="160" t="s">
        <v>1</v>
      </c>
      <c r="L150" s="165"/>
      <c r="M150" s="166" t="s">
        <v>1</v>
      </c>
      <c r="N150" s="167" t="s">
        <v>42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394</v>
      </c>
      <c r="AT150" s="148" t="s">
        <v>231</v>
      </c>
      <c r="AU150" s="148" t="s">
        <v>92</v>
      </c>
      <c r="AY150" s="17" t="s">
        <v>185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7" t="s">
        <v>92</v>
      </c>
      <c r="BK150" s="149">
        <f>ROUND(I150*H150,2)</f>
        <v>0</v>
      </c>
      <c r="BL150" s="17" t="s">
        <v>289</v>
      </c>
      <c r="BM150" s="148" t="s">
        <v>4717</v>
      </c>
    </row>
    <row r="151" spans="2:65" s="12" customFormat="1">
      <c r="B151" s="150"/>
      <c r="D151" s="151" t="s">
        <v>193</v>
      </c>
      <c r="E151" s="152" t="s">
        <v>1</v>
      </c>
      <c r="F151" s="153" t="s">
        <v>4718</v>
      </c>
      <c r="H151" s="154">
        <v>210</v>
      </c>
      <c r="I151" s="155"/>
      <c r="L151" s="150"/>
      <c r="M151" s="156"/>
      <c r="T151" s="157"/>
      <c r="AT151" s="152" t="s">
        <v>193</v>
      </c>
      <c r="AU151" s="152" t="s">
        <v>92</v>
      </c>
      <c r="AV151" s="12" t="s">
        <v>92</v>
      </c>
      <c r="AW151" s="12" t="s">
        <v>32</v>
      </c>
      <c r="AX151" s="12" t="s">
        <v>84</v>
      </c>
      <c r="AY151" s="152" t="s">
        <v>185</v>
      </c>
    </row>
    <row r="152" spans="2:65" s="1" customFormat="1" ht="24.2" customHeight="1">
      <c r="B152" s="136"/>
      <c r="C152" s="158" t="s">
        <v>226</v>
      </c>
      <c r="D152" s="158" t="s">
        <v>231</v>
      </c>
      <c r="E152" s="159" t="s">
        <v>4719</v>
      </c>
      <c r="F152" s="160" t="s">
        <v>4720</v>
      </c>
      <c r="G152" s="161" t="s">
        <v>4721</v>
      </c>
      <c r="H152" s="162">
        <v>10</v>
      </c>
      <c r="I152" s="163"/>
      <c r="J152" s="164">
        <f>ROUND(I152*H152,2)</f>
        <v>0</v>
      </c>
      <c r="K152" s="160" t="s">
        <v>1</v>
      </c>
      <c r="L152" s="165"/>
      <c r="M152" s="166" t="s">
        <v>1</v>
      </c>
      <c r="N152" s="167" t="s">
        <v>42</v>
      </c>
      <c r="P152" s="146">
        <f>O152*H152</f>
        <v>0</v>
      </c>
      <c r="Q152" s="146">
        <v>3.16E-3</v>
      </c>
      <c r="R152" s="146">
        <f>Q152*H152</f>
        <v>3.1600000000000003E-2</v>
      </c>
      <c r="S152" s="146">
        <v>0</v>
      </c>
      <c r="T152" s="147">
        <f>S152*H152</f>
        <v>0</v>
      </c>
      <c r="AR152" s="148" t="s">
        <v>394</v>
      </c>
      <c r="AT152" s="148" t="s">
        <v>231</v>
      </c>
      <c r="AU152" s="148" t="s">
        <v>92</v>
      </c>
      <c r="AY152" s="17" t="s">
        <v>185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7" t="s">
        <v>92</v>
      </c>
      <c r="BK152" s="149">
        <f>ROUND(I152*H152,2)</f>
        <v>0</v>
      </c>
      <c r="BL152" s="17" t="s">
        <v>289</v>
      </c>
      <c r="BM152" s="148" t="s">
        <v>4722</v>
      </c>
    </row>
    <row r="153" spans="2:65" s="1" customFormat="1" ht="16.5" customHeight="1">
      <c r="B153" s="136"/>
      <c r="C153" s="137" t="s">
        <v>230</v>
      </c>
      <c r="D153" s="137" t="s">
        <v>187</v>
      </c>
      <c r="E153" s="138" t="s">
        <v>4723</v>
      </c>
      <c r="F153" s="139" t="s">
        <v>4724</v>
      </c>
      <c r="G153" s="140" t="s">
        <v>365</v>
      </c>
      <c r="H153" s="141">
        <v>19</v>
      </c>
      <c r="I153" s="142"/>
      <c r="J153" s="143">
        <f>ROUND(I153*H153,2)</f>
        <v>0</v>
      </c>
      <c r="K153" s="139" t="s">
        <v>1</v>
      </c>
      <c r="L153" s="32"/>
      <c r="M153" s="144" t="s">
        <v>1</v>
      </c>
      <c r="N153" s="145" t="s">
        <v>42</v>
      </c>
      <c r="P153" s="146">
        <f>O153*H153</f>
        <v>0</v>
      </c>
      <c r="Q153" s="146">
        <v>0</v>
      </c>
      <c r="R153" s="146">
        <f>Q153*H153</f>
        <v>0</v>
      </c>
      <c r="S153" s="146">
        <v>0</v>
      </c>
      <c r="T153" s="147">
        <f>S153*H153</f>
        <v>0</v>
      </c>
      <c r="AR153" s="148" t="s">
        <v>289</v>
      </c>
      <c r="AT153" s="148" t="s">
        <v>187</v>
      </c>
      <c r="AU153" s="148" t="s">
        <v>92</v>
      </c>
      <c r="AY153" s="17" t="s">
        <v>185</v>
      </c>
      <c r="BE153" s="149">
        <f>IF(N153="základní",J153,0)</f>
        <v>0</v>
      </c>
      <c r="BF153" s="149">
        <f>IF(N153="snížená",J153,0)</f>
        <v>0</v>
      </c>
      <c r="BG153" s="149">
        <f>IF(N153="zákl. přenesená",J153,0)</f>
        <v>0</v>
      </c>
      <c r="BH153" s="149">
        <f>IF(N153="sníž. přenesená",J153,0)</f>
        <v>0</v>
      </c>
      <c r="BI153" s="149">
        <f>IF(N153="nulová",J153,0)</f>
        <v>0</v>
      </c>
      <c r="BJ153" s="17" t="s">
        <v>92</v>
      </c>
      <c r="BK153" s="149">
        <f>ROUND(I153*H153,2)</f>
        <v>0</v>
      </c>
      <c r="BL153" s="17" t="s">
        <v>289</v>
      </c>
      <c r="BM153" s="148" t="s">
        <v>4725</v>
      </c>
    </row>
    <row r="154" spans="2:65" s="12" customFormat="1">
      <c r="B154" s="150"/>
      <c r="D154" s="151" t="s">
        <v>193</v>
      </c>
      <c r="E154" s="152" t="s">
        <v>1</v>
      </c>
      <c r="F154" s="153" t="s">
        <v>4726</v>
      </c>
      <c r="H154" s="154">
        <v>19</v>
      </c>
      <c r="I154" s="155"/>
      <c r="L154" s="150"/>
      <c r="M154" s="156"/>
      <c r="T154" s="157"/>
      <c r="AT154" s="152" t="s">
        <v>193</v>
      </c>
      <c r="AU154" s="152" t="s">
        <v>92</v>
      </c>
      <c r="AV154" s="12" t="s">
        <v>92</v>
      </c>
      <c r="AW154" s="12" t="s">
        <v>32</v>
      </c>
      <c r="AX154" s="12" t="s">
        <v>76</v>
      </c>
      <c r="AY154" s="152" t="s">
        <v>185</v>
      </c>
    </row>
    <row r="155" spans="2:65" s="14" customFormat="1">
      <c r="B155" s="174"/>
      <c r="D155" s="151" t="s">
        <v>193</v>
      </c>
      <c r="E155" s="175" t="s">
        <v>1</v>
      </c>
      <c r="F155" s="176" t="s">
        <v>265</v>
      </c>
      <c r="H155" s="177">
        <v>19</v>
      </c>
      <c r="I155" s="178"/>
      <c r="L155" s="174"/>
      <c r="M155" s="179"/>
      <c r="T155" s="180"/>
      <c r="AT155" s="175" t="s">
        <v>193</v>
      </c>
      <c r="AU155" s="175" t="s">
        <v>92</v>
      </c>
      <c r="AV155" s="14" t="s">
        <v>191</v>
      </c>
      <c r="AW155" s="14" t="s">
        <v>32</v>
      </c>
      <c r="AX155" s="14" t="s">
        <v>84</v>
      </c>
      <c r="AY155" s="175" t="s">
        <v>185</v>
      </c>
    </row>
    <row r="156" spans="2:65" s="1" customFormat="1" ht="16.5" customHeight="1">
      <c r="B156" s="136"/>
      <c r="C156" s="158" t="s">
        <v>236</v>
      </c>
      <c r="D156" s="158" t="s">
        <v>231</v>
      </c>
      <c r="E156" s="159" t="s">
        <v>4411</v>
      </c>
      <c r="F156" s="160" t="s">
        <v>4727</v>
      </c>
      <c r="G156" s="161" t="s">
        <v>365</v>
      </c>
      <c r="H156" s="162">
        <v>2</v>
      </c>
      <c r="I156" s="163"/>
      <c r="J156" s="164">
        <f>ROUND(I156*H156,2)</f>
        <v>0</v>
      </c>
      <c r="K156" s="160" t="s">
        <v>1</v>
      </c>
      <c r="L156" s="165"/>
      <c r="M156" s="166" t="s">
        <v>1</v>
      </c>
      <c r="N156" s="167" t="s">
        <v>42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394</v>
      </c>
      <c r="AT156" s="148" t="s">
        <v>231</v>
      </c>
      <c r="AU156" s="148" t="s">
        <v>92</v>
      </c>
      <c r="AY156" s="17" t="s">
        <v>185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7" t="s">
        <v>92</v>
      </c>
      <c r="BK156" s="149">
        <f>ROUND(I156*H156,2)</f>
        <v>0</v>
      </c>
      <c r="BL156" s="17" t="s">
        <v>289</v>
      </c>
      <c r="BM156" s="148" t="s">
        <v>4728</v>
      </c>
    </row>
    <row r="157" spans="2:65" s="1" customFormat="1" ht="21.75" customHeight="1">
      <c r="B157" s="136"/>
      <c r="C157" s="158" t="s">
        <v>8</v>
      </c>
      <c r="D157" s="158" t="s">
        <v>231</v>
      </c>
      <c r="E157" s="159" t="s">
        <v>4430</v>
      </c>
      <c r="F157" s="160" t="s">
        <v>4729</v>
      </c>
      <c r="G157" s="161" t="s">
        <v>365</v>
      </c>
      <c r="H157" s="162">
        <v>10</v>
      </c>
      <c r="I157" s="163"/>
      <c r="J157" s="164">
        <f>ROUND(I157*H157,2)</f>
        <v>0</v>
      </c>
      <c r="K157" s="160" t="s">
        <v>1</v>
      </c>
      <c r="L157" s="165"/>
      <c r="M157" s="166" t="s">
        <v>1</v>
      </c>
      <c r="N157" s="167" t="s">
        <v>42</v>
      </c>
      <c r="P157" s="146">
        <f>O157*H157</f>
        <v>0</v>
      </c>
      <c r="Q157" s="146">
        <v>0</v>
      </c>
      <c r="R157" s="146">
        <f>Q157*H157</f>
        <v>0</v>
      </c>
      <c r="S157" s="146">
        <v>0</v>
      </c>
      <c r="T157" s="147">
        <f>S157*H157</f>
        <v>0</v>
      </c>
      <c r="AR157" s="148" t="s">
        <v>394</v>
      </c>
      <c r="AT157" s="148" t="s">
        <v>231</v>
      </c>
      <c r="AU157" s="148" t="s">
        <v>92</v>
      </c>
      <c r="AY157" s="17" t="s">
        <v>185</v>
      </c>
      <c r="BE157" s="149">
        <f>IF(N157="základní",J157,0)</f>
        <v>0</v>
      </c>
      <c r="BF157" s="149">
        <f>IF(N157="snížená",J157,0)</f>
        <v>0</v>
      </c>
      <c r="BG157" s="149">
        <f>IF(N157="zákl. přenesená",J157,0)</f>
        <v>0</v>
      </c>
      <c r="BH157" s="149">
        <f>IF(N157="sníž. přenesená",J157,0)</f>
        <v>0</v>
      </c>
      <c r="BI157" s="149">
        <f>IF(N157="nulová",J157,0)</f>
        <v>0</v>
      </c>
      <c r="BJ157" s="17" t="s">
        <v>92</v>
      </c>
      <c r="BK157" s="149">
        <f>ROUND(I157*H157,2)</f>
        <v>0</v>
      </c>
      <c r="BL157" s="17" t="s">
        <v>289</v>
      </c>
      <c r="BM157" s="148" t="s">
        <v>4730</v>
      </c>
    </row>
    <row r="158" spans="2:65" s="1" customFormat="1" ht="21.75" customHeight="1">
      <c r="B158" s="136"/>
      <c r="C158" s="158" t="s">
        <v>245</v>
      </c>
      <c r="D158" s="158" t="s">
        <v>231</v>
      </c>
      <c r="E158" s="159" t="s">
        <v>4433</v>
      </c>
      <c r="F158" s="160" t="s">
        <v>4731</v>
      </c>
      <c r="G158" s="161" t="s">
        <v>365</v>
      </c>
      <c r="H158" s="162">
        <v>7</v>
      </c>
      <c r="I158" s="163"/>
      <c r="J158" s="164">
        <f>ROUND(I158*H158,2)</f>
        <v>0</v>
      </c>
      <c r="K158" s="160" t="s">
        <v>1</v>
      </c>
      <c r="L158" s="165"/>
      <c r="M158" s="166" t="s">
        <v>1</v>
      </c>
      <c r="N158" s="167" t="s">
        <v>42</v>
      </c>
      <c r="P158" s="146">
        <f>O158*H158</f>
        <v>0</v>
      </c>
      <c r="Q158" s="146">
        <v>0</v>
      </c>
      <c r="R158" s="146">
        <f>Q158*H158</f>
        <v>0</v>
      </c>
      <c r="S158" s="146">
        <v>0</v>
      </c>
      <c r="T158" s="147">
        <f>S158*H158</f>
        <v>0</v>
      </c>
      <c r="AR158" s="148" t="s">
        <v>394</v>
      </c>
      <c r="AT158" s="148" t="s">
        <v>231</v>
      </c>
      <c r="AU158" s="148" t="s">
        <v>92</v>
      </c>
      <c r="AY158" s="17" t="s">
        <v>185</v>
      </c>
      <c r="BE158" s="149">
        <f>IF(N158="základní",J158,0)</f>
        <v>0</v>
      </c>
      <c r="BF158" s="149">
        <f>IF(N158="snížená",J158,0)</f>
        <v>0</v>
      </c>
      <c r="BG158" s="149">
        <f>IF(N158="zákl. přenesená",J158,0)</f>
        <v>0</v>
      </c>
      <c r="BH158" s="149">
        <f>IF(N158="sníž. přenesená",J158,0)</f>
        <v>0</v>
      </c>
      <c r="BI158" s="149">
        <f>IF(N158="nulová",J158,0)</f>
        <v>0</v>
      </c>
      <c r="BJ158" s="17" t="s">
        <v>92</v>
      </c>
      <c r="BK158" s="149">
        <f>ROUND(I158*H158,2)</f>
        <v>0</v>
      </c>
      <c r="BL158" s="17" t="s">
        <v>289</v>
      </c>
      <c r="BM158" s="148" t="s">
        <v>4732</v>
      </c>
    </row>
    <row r="159" spans="2:65" s="1" customFormat="1" ht="24.2" customHeight="1">
      <c r="B159" s="136"/>
      <c r="C159" s="137" t="s">
        <v>267</v>
      </c>
      <c r="D159" s="137" t="s">
        <v>187</v>
      </c>
      <c r="E159" s="138" t="s">
        <v>4733</v>
      </c>
      <c r="F159" s="139" t="s">
        <v>4734</v>
      </c>
      <c r="G159" s="140" t="s">
        <v>546</v>
      </c>
      <c r="H159" s="141">
        <v>140</v>
      </c>
      <c r="I159" s="142"/>
      <c r="J159" s="143">
        <f>ROUND(I159*H159,2)</f>
        <v>0</v>
      </c>
      <c r="K159" s="139" t="s">
        <v>1</v>
      </c>
      <c r="L159" s="32"/>
      <c r="M159" s="144" t="s">
        <v>1</v>
      </c>
      <c r="N159" s="145" t="s">
        <v>42</v>
      </c>
      <c r="P159" s="146">
        <f>O159*H159</f>
        <v>0</v>
      </c>
      <c r="Q159" s="146">
        <v>0</v>
      </c>
      <c r="R159" s="146">
        <f>Q159*H159</f>
        <v>0</v>
      </c>
      <c r="S159" s="146">
        <v>0</v>
      </c>
      <c r="T159" s="147">
        <f>S159*H159</f>
        <v>0</v>
      </c>
      <c r="AR159" s="148" t="s">
        <v>289</v>
      </c>
      <c r="AT159" s="148" t="s">
        <v>187</v>
      </c>
      <c r="AU159" s="148" t="s">
        <v>92</v>
      </c>
      <c r="AY159" s="17" t="s">
        <v>185</v>
      </c>
      <c r="BE159" s="149">
        <f>IF(N159="základní",J159,0)</f>
        <v>0</v>
      </c>
      <c r="BF159" s="149">
        <f>IF(N159="snížená",J159,0)</f>
        <v>0</v>
      </c>
      <c r="BG159" s="149">
        <f>IF(N159="zákl. přenesená",J159,0)</f>
        <v>0</v>
      </c>
      <c r="BH159" s="149">
        <f>IF(N159="sníž. přenesená",J159,0)</f>
        <v>0</v>
      </c>
      <c r="BI159" s="149">
        <f>IF(N159="nulová",J159,0)</f>
        <v>0</v>
      </c>
      <c r="BJ159" s="17" t="s">
        <v>92</v>
      </c>
      <c r="BK159" s="149">
        <f>ROUND(I159*H159,2)</f>
        <v>0</v>
      </c>
      <c r="BL159" s="17" t="s">
        <v>289</v>
      </c>
      <c r="BM159" s="148" t="s">
        <v>4735</v>
      </c>
    </row>
    <row r="160" spans="2:65" s="1" customFormat="1" ht="33" customHeight="1">
      <c r="B160" s="136"/>
      <c r="C160" s="158" t="s">
        <v>284</v>
      </c>
      <c r="D160" s="158" t="s">
        <v>231</v>
      </c>
      <c r="E160" s="159" t="s">
        <v>4736</v>
      </c>
      <c r="F160" s="160" t="s">
        <v>4737</v>
      </c>
      <c r="G160" s="161" t="s">
        <v>546</v>
      </c>
      <c r="H160" s="162">
        <v>161</v>
      </c>
      <c r="I160" s="163"/>
      <c r="J160" s="164">
        <f>ROUND(I160*H160,2)</f>
        <v>0</v>
      </c>
      <c r="K160" s="160" t="s">
        <v>1</v>
      </c>
      <c r="L160" s="165"/>
      <c r="M160" s="166" t="s">
        <v>1</v>
      </c>
      <c r="N160" s="167" t="s">
        <v>42</v>
      </c>
      <c r="P160" s="146">
        <f>O160*H160</f>
        <v>0</v>
      </c>
      <c r="Q160" s="146">
        <v>4.0000000000000003E-5</v>
      </c>
      <c r="R160" s="146">
        <f>Q160*H160</f>
        <v>6.4400000000000004E-3</v>
      </c>
      <c r="S160" s="146">
        <v>0</v>
      </c>
      <c r="T160" s="147">
        <f>S160*H160</f>
        <v>0</v>
      </c>
      <c r="AR160" s="148" t="s">
        <v>394</v>
      </c>
      <c r="AT160" s="148" t="s">
        <v>231</v>
      </c>
      <c r="AU160" s="148" t="s">
        <v>92</v>
      </c>
      <c r="AY160" s="17" t="s">
        <v>185</v>
      </c>
      <c r="BE160" s="149">
        <f>IF(N160="základní",J160,0)</f>
        <v>0</v>
      </c>
      <c r="BF160" s="149">
        <f>IF(N160="snížená",J160,0)</f>
        <v>0</v>
      </c>
      <c r="BG160" s="149">
        <f>IF(N160="zákl. přenesená",J160,0)</f>
        <v>0</v>
      </c>
      <c r="BH160" s="149">
        <f>IF(N160="sníž. přenesená",J160,0)</f>
        <v>0</v>
      </c>
      <c r="BI160" s="149">
        <f>IF(N160="nulová",J160,0)</f>
        <v>0</v>
      </c>
      <c r="BJ160" s="17" t="s">
        <v>92</v>
      </c>
      <c r="BK160" s="149">
        <f>ROUND(I160*H160,2)</f>
        <v>0</v>
      </c>
      <c r="BL160" s="17" t="s">
        <v>289</v>
      </c>
      <c r="BM160" s="148" t="s">
        <v>4738</v>
      </c>
    </row>
    <row r="161" spans="2:65" s="12" customFormat="1">
      <c r="B161" s="150"/>
      <c r="D161" s="151" t="s">
        <v>193</v>
      </c>
      <c r="E161" s="152" t="s">
        <v>1</v>
      </c>
      <c r="F161" s="153" t="s">
        <v>4739</v>
      </c>
      <c r="H161" s="154">
        <v>161</v>
      </c>
      <c r="I161" s="155"/>
      <c r="L161" s="150"/>
      <c r="M161" s="156"/>
      <c r="T161" s="157"/>
      <c r="AT161" s="152" t="s">
        <v>193</v>
      </c>
      <c r="AU161" s="152" t="s">
        <v>92</v>
      </c>
      <c r="AV161" s="12" t="s">
        <v>92</v>
      </c>
      <c r="AW161" s="12" t="s">
        <v>32</v>
      </c>
      <c r="AX161" s="12" t="s">
        <v>84</v>
      </c>
      <c r="AY161" s="152" t="s">
        <v>185</v>
      </c>
    </row>
    <row r="162" spans="2:65" s="1" customFormat="1" ht="33" customHeight="1">
      <c r="B162" s="136"/>
      <c r="C162" s="137" t="s">
        <v>289</v>
      </c>
      <c r="D162" s="137" t="s">
        <v>187</v>
      </c>
      <c r="E162" s="138" t="s">
        <v>4740</v>
      </c>
      <c r="F162" s="139" t="s">
        <v>4741</v>
      </c>
      <c r="G162" s="140" t="s">
        <v>546</v>
      </c>
      <c r="H162" s="141">
        <v>610</v>
      </c>
      <c r="I162" s="142"/>
      <c r="J162" s="143">
        <f>ROUND(I162*H162,2)</f>
        <v>0</v>
      </c>
      <c r="K162" s="139" t="s">
        <v>1</v>
      </c>
      <c r="L162" s="32"/>
      <c r="M162" s="144" t="s">
        <v>1</v>
      </c>
      <c r="N162" s="145" t="s">
        <v>42</v>
      </c>
      <c r="P162" s="146">
        <f>O162*H162</f>
        <v>0</v>
      </c>
      <c r="Q162" s="146">
        <v>0</v>
      </c>
      <c r="R162" s="146">
        <f>Q162*H162</f>
        <v>0</v>
      </c>
      <c r="S162" s="146">
        <v>0</v>
      </c>
      <c r="T162" s="147">
        <f>S162*H162</f>
        <v>0</v>
      </c>
      <c r="AR162" s="148" t="s">
        <v>289</v>
      </c>
      <c r="AT162" s="148" t="s">
        <v>187</v>
      </c>
      <c r="AU162" s="148" t="s">
        <v>92</v>
      </c>
      <c r="AY162" s="17" t="s">
        <v>185</v>
      </c>
      <c r="BE162" s="149">
        <f>IF(N162="základní",J162,0)</f>
        <v>0</v>
      </c>
      <c r="BF162" s="149">
        <f>IF(N162="snížená",J162,0)</f>
        <v>0</v>
      </c>
      <c r="BG162" s="149">
        <f>IF(N162="zákl. přenesená",J162,0)</f>
        <v>0</v>
      </c>
      <c r="BH162" s="149">
        <f>IF(N162="sníž. přenesená",J162,0)</f>
        <v>0</v>
      </c>
      <c r="BI162" s="149">
        <f>IF(N162="nulová",J162,0)</f>
        <v>0</v>
      </c>
      <c r="BJ162" s="17" t="s">
        <v>92</v>
      </c>
      <c r="BK162" s="149">
        <f>ROUND(I162*H162,2)</f>
        <v>0</v>
      </c>
      <c r="BL162" s="17" t="s">
        <v>289</v>
      </c>
      <c r="BM162" s="148" t="s">
        <v>4742</v>
      </c>
    </row>
    <row r="163" spans="2:65" s="1" customFormat="1" ht="24.2" customHeight="1">
      <c r="B163" s="136"/>
      <c r="C163" s="158" t="s">
        <v>294</v>
      </c>
      <c r="D163" s="158" t="s">
        <v>231</v>
      </c>
      <c r="E163" s="159" t="s">
        <v>4743</v>
      </c>
      <c r="F163" s="160" t="s">
        <v>4744</v>
      </c>
      <c r="G163" s="161" t="s">
        <v>546</v>
      </c>
      <c r="H163" s="162">
        <v>701.5</v>
      </c>
      <c r="I163" s="163"/>
      <c r="J163" s="164">
        <f>ROUND(I163*H163,2)</f>
        <v>0</v>
      </c>
      <c r="K163" s="160" t="s">
        <v>1</v>
      </c>
      <c r="L163" s="165"/>
      <c r="M163" s="166" t="s">
        <v>1</v>
      </c>
      <c r="N163" s="167" t="s">
        <v>42</v>
      </c>
      <c r="P163" s="146">
        <f>O163*H163</f>
        <v>0</v>
      </c>
      <c r="Q163" s="146">
        <v>1.2E-4</v>
      </c>
      <c r="R163" s="146">
        <f>Q163*H163</f>
        <v>8.4180000000000005E-2</v>
      </c>
      <c r="S163" s="146">
        <v>0</v>
      </c>
      <c r="T163" s="147">
        <f>S163*H163</f>
        <v>0</v>
      </c>
      <c r="AR163" s="148" t="s">
        <v>394</v>
      </c>
      <c r="AT163" s="148" t="s">
        <v>231</v>
      </c>
      <c r="AU163" s="148" t="s">
        <v>92</v>
      </c>
      <c r="AY163" s="17" t="s">
        <v>185</v>
      </c>
      <c r="BE163" s="149">
        <f>IF(N163="základní",J163,0)</f>
        <v>0</v>
      </c>
      <c r="BF163" s="149">
        <f>IF(N163="snížená",J163,0)</f>
        <v>0</v>
      </c>
      <c r="BG163" s="149">
        <f>IF(N163="zákl. přenesená",J163,0)</f>
        <v>0</v>
      </c>
      <c r="BH163" s="149">
        <f>IF(N163="sníž. přenesená",J163,0)</f>
        <v>0</v>
      </c>
      <c r="BI163" s="149">
        <f>IF(N163="nulová",J163,0)</f>
        <v>0</v>
      </c>
      <c r="BJ163" s="17" t="s">
        <v>92</v>
      </c>
      <c r="BK163" s="149">
        <f>ROUND(I163*H163,2)</f>
        <v>0</v>
      </c>
      <c r="BL163" s="17" t="s">
        <v>289</v>
      </c>
      <c r="BM163" s="148" t="s">
        <v>4745</v>
      </c>
    </row>
    <row r="164" spans="2:65" s="12" customFormat="1">
      <c r="B164" s="150"/>
      <c r="D164" s="151" t="s">
        <v>193</v>
      </c>
      <c r="E164" s="152" t="s">
        <v>1</v>
      </c>
      <c r="F164" s="153" t="s">
        <v>4746</v>
      </c>
      <c r="H164" s="154">
        <v>701.5</v>
      </c>
      <c r="I164" s="155"/>
      <c r="L164" s="150"/>
      <c r="M164" s="156"/>
      <c r="T164" s="157"/>
      <c r="AT164" s="152" t="s">
        <v>193</v>
      </c>
      <c r="AU164" s="152" t="s">
        <v>92</v>
      </c>
      <c r="AV164" s="12" t="s">
        <v>92</v>
      </c>
      <c r="AW164" s="12" t="s">
        <v>32</v>
      </c>
      <c r="AX164" s="12" t="s">
        <v>84</v>
      </c>
      <c r="AY164" s="152" t="s">
        <v>185</v>
      </c>
    </row>
    <row r="165" spans="2:65" s="1" customFormat="1" ht="33" customHeight="1">
      <c r="B165" s="136"/>
      <c r="C165" s="137" t="s">
        <v>300</v>
      </c>
      <c r="D165" s="137" t="s">
        <v>187</v>
      </c>
      <c r="E165" s="138" t="s">
        <v>4747</v>
      </c>
      <c r="F165" s="139" t="s">
        <v>4748</v>
      </c>
      <c r="G165" s="140" t="s">
        <v>546</v>
      </c>
      <c r="H165" s="141">
        <v>185</v>
      </c>
      <c r="I165" s="142"/>
      <c r="J165" s="143">
        <f>ROUND(I165*H165,2)</f>
        <v>0</v>
      </c>
      <c r="K165" s="139" t="s">
        <v>1</v>
      </c>
      <c r="L165" s="32"/>
      <c r="M165" s="144" t="s">
        <v>1</v>
      </c>
      <c r="N165" s="145" t="s">
        <v>42</v>
      </c>
      <c r="P165" s="146">
        <f>O165*H165</f>
        <v>0</v>
      </c>
      <c r="Q165" s="146">
        <v>0</v>
      </c>
      <c r="R165" s="146">
        <f>Q165*H165</f>
        <v>0</v>
      </c>
      <c r="S165" s="146">
        <v>0</v>
      </c>
      <c r="T165" s="147">
        <f>S165*H165</f>
        <v>0</v>
      </c>
      <c r="AR165" s="148" t="s">
        <v>289</v>
      </c>
      <c r="AT165" s="148" t="s">
        <v>187</v>
      </c>
      <c r="AU165" s="148" t="s">
        <v>92</v>
      </c>
      <c r="AY165" s="17" t="s">
        <v>185</v>
      </c>
      <c r="BE165" s="149">
        <f>IF(N165="základní",J165,0)</f>
        <v>0</v>
      </c>
      <c r="BF165" s="149">
        <f>IF(N165="snížená",J165,0)</f>
        <v>0</v>
      </c>
      <c r="BG165" s="149">
        <f>IF(N165="zákl. přenesená",J165,0)</f>
        <v>0</v>
      </c>
      <c r="BH165" s="149">
        <f>IF(N165="sníž. přenesená",J165,0)</f>
        <v>0</v>
      </c>
      <c r="BI165" s="149">
        <f>IF(N165="nulová",J165,0)</f>
        <v>0</v>
      </c>
      <c r="BJ165" s="17" t="s">
        <v>92</v>
      </c>
      <c r="BK165" s="149">
        <f>ROUND(I165*H165,2)</f>
        <v>0</v>
      </c>
      <c r="BL165" s="17" t="s">
        <v>289</v>
      </c>
      <c r="BM165" s="148" t="s">
        <v>4749</v>
      </c>
    </row>
    <row r="166" spans="2:65" s="13" customFormat="1">
      <c r="B166" s="168"/>
      <c r="D166" s="151" t="s">
        <v>193</v>
      </c>
      <c r="E166" s="169" t="s">
        <v>1</v>
      </c>
      <c r="F166" s="170" t="s">
        <v>4750</v>
      </c>
      <c r="H166" s="169" t="s">
        <v>1</v>
      </c>
      <c r="I166" s="171"/>
      <c r="L166" s="168"/>
      <c r="M166" s="172"/>
      <c r="T166" s="173"/>
      <c r="AT166" s="169" t="s">
        <v>193</v>
      </c>
      <c r="AU166" s="169" t="s">
        <v>92</v>
      </c>
      <c r="AV166" s="13" t="s">
        <v>84</v>
      </c>
      <c r="AW166" s="13" t="s">
        <v>32</v>
      </c>
      <c r="AX166" s="13" t="s">
        <v>76</v>
      </c>
      <c r="AY166" s="169" t="s">
        <v>185</v>
      </c>
    </row>
    <row r="167" spans="2:65" s="12" customFormat="1">
      <c r="B167" s="150"/>
      <c r="D167" s="151" t="s">
        <v>193</v>
      </c>
      <c r="E167" s="152" t="s">
        <v>1</v>
      </c>
      <c r="F167" s="153" t="s">
        <v>910</v>
      </c>
      <c r="H167" s="154">
        <v>110</v>
      </c>
      <c r="I167" s="155"/>
      <c r="L167" s="150"/>
      <c r="M167" s="156"/>
      <c r="T167" s="157"/>
      <c r="AT167" s="152" t="s">
        <v>193</v>
      </c>
      <c r="AU167" s="152" t="s">
        <v>92</v>
      </c>
      <c r="AV167" s="12" t="s">
        <v>92</v>
      </c>
      <c r="AW167" s="12" t="s">
        <v>32</v>
      </c>
      <c r="AX167" s="12" t="s">
        <v>76</v>
      </c>
      <c r="AY167" s="152" t="s">
        <v>185</v>
      </c>
    </row>
    <row r="168" spans="2:65" s="13" customFormat="1">
      <c r="B168" s="168"/>
      <c r="D168" s="151" t="s">
        <v>193</v>
      </c>
      <c r="E168" s="169" t="s">
        <v>1</v>
      </c>
      <c r="F168" s="170" t="s">
        <v>4751</v>
      </c>
      <c r="H168" s="169" t="s">
        <v>1</v>
      </c>
      <c r="I168" s="171"/>
      <c r="L168" s="168"/>
      <c r="M168" s="172"/>
      <c r="T168" s="173"/>
      <c r="AT168" s="169" t="s">
        <v>193</v>
      </c>
      <c r="AU168" s="169" t="s">
        <v>92</v>
      </c>
      <c r="AV168" s="13" t="s">
        <v>84</v>
      </c>
      <c r="AW168" s="13" t="s">
        <v>32</v>
      </c>
      <c r="AX168" s="13" t="s">
        <v>76</v>
      </c>
      <c r="AY168" s="169" t="s">
        <v>185</v>
      </c>
    </row>
    <row r="169" spans="2:65" s="12" customFormat="1">
      <c r="B169" s="150"/>
      <c r="D169" s="151" t="s">
        <v>193</v>
      </c>
      <c r="E169" s="152" t="s">
        <v>1</v>
      </c>
      <c r="F169" s="153" t="s">
        <v>650</v>
      </c>
      <c r="H169" s="154">
        <v>75</v>
      </c>
      <c r="I169" s="155"/>
      <c r="L169" s="150"/>
      <c r="M169" s="156"/>
      <c r="T169" s="157"/>
      <c r="AT169" s="152" t="s">
        <v>193</v>
      </c>
      <c r="AU169" s="152" t="s">
        <v>92</v>
      </c>
      <c r="AV169" s="12" t="s">
        <v>92</v>
      </c>
      <c r="AW169" s="12" t="s">
        <v>32</v>
      </c>
      <c r="AX169" s="12" t="s">
        <v>76</v>
      </c>
      <c r="AY169" s="152" t="s">
        <v>185</v>
      </c>
    </row>
    <row r="170" spans="2:65" s="14" customFormat="1">
      <c r="B170" s="174"/>
      <c r="D170" s="151" t="s">
        <v>193</v>
      </c>
      <c r="E170" s="175" t="s">
        <v>1</v>
      </c>
      <c r="F170" s="176" t="s">
        <v>265</v>
      </c>
      <c r="H170" s="177">
        <v>185</v>
      </c>
      <c r="I170" s="178"/>
      <c r="L170" s="174"/>
      <c r="M170" s="179"/>
      <c r="T170" s="180"/>
      <c r="AT170" s="175" t="s">
        <v>193</v>
      </c>
      <c r="AU170" s="175" t="s">
        <v>92</v>
      </c>
      <c r="AV170" s="14" t="s">
        <v>191</v>
      </c>
      <c r="AW170" s="14" t="s">
        <v>32</v>
      </c>
      <c r="AX170" s="14" t="s">
        <v>84</v>
      </c>
      <c r="AY170" s="175" t="s">
        <v>185</v>
      </c>
    </row>
    <row r="171" spans="2:65" s="1" customFormat="1" ht="24.2" customHeight="1">
      <c r="B171" s="136"/>
      <c r="C171" s="158" t="s">
        <v>307</v>
      </c>
      <c r="D171" s="158" t="s">
        <v>231</v>
      </c>
      <c r="E171" s="159" t="s">
        <v>4752</v>
      </c>
      <c r="F171" s="160" t="s">
        <v>4753</v>
      </c>
      <c r="G171" s="161" t="s">
        <v>546</v>
      </c>
      <c r="H171" s="162">
        <v>126.5</v>
      </c>
      <c r="I171" s="163"/>
      <c r="J171" s="164">
        <f>ROUND(I171*H171,2)</f>
        <v>0</v>
      </c>
      <c r="K171" s="160" t="s">
        <v>1</v>
      </c>
      <c r="L171" s="165"/>
      <c r="M171" s="166" t="s">
        <v>1</v>
      </c>
      <c r="N171" s="167" t="s">
        <v>42</v>
      </c>
      <c r="P171" s="146">
        <f>O171*H171</f>
        <v>0</v>
      </c>
      <c r="Q171" s="146">
        <v>1.7000000000000001E-4</v>
      </c>
      <c r="R171" s="146">
        <f>Q171*H171</f>
        <v>2.1505000000000003E-2</v>
      </c>
      <c r="S171" s="146">
        <v>0</v>
      </c>
      <c r="T171" s="147">
        <f>S171*H171</f>
        <v>0</v>
      </c>
      <c r="AR171" s="148" t="s">
        <v>394</v>
      </c>
      <c r="AT171" s="148" t="s">
        <v>231</v>
      </c>
      <c r="AU171" s="148" t="s">
        <v>92</v>
      </c>
      <c r="AY171" s="17" t="s">
        <v>185</v>
      </c>
      <c r="BE171" s="149">
        <f>IF(N171="základní",J171,0)</f>
        <v>0</v>
      </c>
      <c r="BF171" s="149">
        <f>IF(N171="snížená",J171,0)</f>
        <v>0</v>
      </c>
      <c r="BG171" s="149">
        <f>IF(N171="zákl. přenesená",J171,0)</f>
        <v>0</v>
      </c>
      <c r="BH171" s="149">
        <f>IF(N171="sníž. přenesená",J171,0)</f>
        <v>0</v>
      </c>
      <c r="BI171" s="149">
        <f>IF(N171="nulová",J171,0)</f>
        <v>0</v>
      </c>
      <c r="BJ171" s="17" t="s">
        <v>92</v>
      </c>
      <c r="BK171" s="149">
        <f>ROUND(I171*H171,2)</f>
        <v>0</v>
      </c>
      <c r="BL171" s="17" t="s">
        <v>289</v>
      </c>
      <c r="BM171" s="148" t="s">
        <v>4754</v>
      </c>
    </row>
    <row r="172" spans="2:65" s="12" customFormat="1">
      <c r="B172" s="150"/>
      <c r="D172" s="151" t="s">
        <v>193</v>
      </c>
      <c r="E172" s="152" t="s">
        <v>1</v>
      </c>
      <c r="F172" s="153" t="s">
        <v>4755</v>
      </c>
      <c r="H172" s="154">
        <v>126.5</v>
      </c>
      <c r="I172" s="155"/>
      <c r="L172" s="150"/>
      <c r="M172" s="156"/>
      <c r="T172" s="157"/>
      <c r="AT172" s="152" t="s">
        <v>193</v>
      </c>
      <c r="AU172" s="152" t="s">
        <v>92</v>
      </c>
      <c r="AV172" s="12" t="s">
        <v>92</v>
      </c>
      <c r="AW172" s="12" t="s">
        <v>32</v>
      </c>
      <c r="AX172" s="12" t="s">
        <v>84</v>
      </c>
      <c r="AY172" s="152" t="s">
        <v>185</v>
      </c>
    </row>
    <row r="173" spans="2:65" s="1" customFormat="1" ht="24.2" customHeight="1">
      <c r="B173" s="136"/>
      <c r="C173" s="158" t="s">
        <v>322</v>
      </c>
      <c r="D173" s="158" t="s">
        <v>231</v>
      </c>
      <c r="E173" s="159" t="s">
        <v>4756</v>
      </c>
      <c r="F173" s="160" t="s">
        <v>4757</v>
      </c>
      <c r="G173" s="161" t="s">
        <v>546</v>
      </c>
      <c r="H173" s="162">
        <v>86.25</v>
      </c>
      <c r="I173" s="163"/>
      <c r="J173" s="164">
        <f>ROUND(I173*H173,2)</f>
        <v>0</v>
      </c>
      <c r="K173" s="160" t="s">
        <v>1</v>
      </c>
      <c r="L173" s="165"/>
      <c r="M173" s="166" t="s">
        <v>1</v>
      </c>
      <c r="N173" s="167" t="s">
        <v>42</v>
      </c>
      <c r="P173" s="146">
        <f>O173*H173</f>
        <v>0</v>
      </c>
      <c r="Q173" s="146">
        <v>2.3000000000000001E-4</v>
      </c>
      <c r="R173" s="146">
        <f>Q173*H173</f>
        <v>1.9837500000000001E-2</v>
      </c>
      <c r="S173" s="146">
        <v>0</v>
      </c>
      <c r="T173" s="147">
        <f>S173*H173</f>
        <v>0</v>
      </c>
      <c r="AR173" s="148" t="s">
        <v>394</v>
      </c>
      <c r="AT173" s="148" t="s">
        <v>231</v>
      </c>
      <c r="AU173" s="148" t="s">
        <v>92</v>
      </c>
      <c r="AY173" s="17" t="s">
        <v>185</v>
      </c>
      <c r="BE173" s="149">
        <f>IF(N173="základní",J173,0)</f>
        <v>0</v>
      </c>
      <c r="BF173" s="149">
        <f>IF(N173="snížená",J173,0)</f>
        <v>0</v>
      </c>
      <c r="BG173" s="149">
        <f>IF(N173="zákl. přenesená",J173,0)</f>
        <v>0</v>
      </c>
      <c r="BH173" s="149">
        <f>IF(N173="sníž. přenesená",J173,0)</f>
        <v>0</v>
      </c>
      <c r="BI173" s="149">
        <f>IF(N173="nulová",J173,0)</f>
        <v>0</v>
      </c>
      <c r="BJ173" s="17" t="s">
        <v>92</v>
      </c>
      <c r="BK173" s="149">
        <f>ROUND(I173*H173,2)</f>
        <v>0</v>
      </c>
      <c r="BL173" s="17" t="s">
        <v>289</v>
      </c>
      <c r="BM173" s="148" t="s">
        <v>4758</v>
      </c>
    </row>
    <row r="174" spans="2:65" s="12" customFormat="1">
      <c r="B174" s="150"/>
      <c r="D174" s="151" t="s">
        <v>193</v>
      </c>
      <c r="E174" s="152" t="s">
        <v>1</v>
      </c>
      <c r="F174" s="153" t="s">
        <v>4759</v>
      </c>
      <c r="H174" s="154">
        <v>86.25</v>
      </c>
      <c r="I174" s="155"/>
      <c r="L174" s="150"/>
      <c r="M174" s="156"/>
      <c r="T174" s="157"/>
      <c r="AT174" s="152" t="s">
        <v>193</v>
      </c>
      <c r="AU174" s="152" t="s">
        <v>92</v>
      </c>
      <c r="AV174" s="12" t="s">
        <v>92</v>
      </c>
      <c r="AW174" s="12" t="s">
        <v>32</v>
      </c>
      <c r="AX174" s="12" t="s">
        <v>84</v>
      </c>
      <c r="AY174" s="152" t="s">
        <v>185</v>
      </c>
    </row>
    <row r="175" spans="2:65" s="1" customFormat="1" ht="33" customHeight="1">
      <c r="B175" s="136"/>
      <c r="C175" s="137" t="s">
        <v>7</v>
      </c>
      <c r="D175" s="137" t="s">
        <v>187</v>
      </c>
      <c r="E175" s="138" t="s">
        <v>4760</v>
      </c>
      <c r="F175" s="139" t="s">
        <v>4761</v>
      </c>
      <c r="G175" s="140" t="s">
        <v>546</v>
      </c>
      <c r="H175" s="141">
        <v>370</v>
      </c>
      <c r="I175" s="142"/>
      <c r="J175" s="143">
        <f>ROUND(I175*H175,2)</f>
        <v>0</v>
      </c>
      <c r="K175" s="139" t="s">
        <v>1</v>
      </c>
      <c r="L175" s="32"/>
      <c r="M175" s="144" t="s">
        <v>1</v>
      </c>
      <c r="N175" s="145" t="s">
        <v>42</v>
      </c>
      <c r="P175" s="146">
        <f>O175*H175</f>
        <v>0</v>
      </c>
      <c r="Q175" s="146">
        <v>0</v>
      </c>
      <c r="R175" s="146">
        <f>Q175*H175</f>
        <v>0</v>
      </c>
      <c r="S175" s="146">
        <v>0</v>
      </c>
      <c r="T175" s="147">
        <f>S175*H175</f>
        <v>0</v>
      </c>
      <c r="AR175" s="148" t="s">
        <v>289</v>
      </c>
      <c r="AT175" s="148" t="s">
        <v>187</v>
      </c>
      <c r="AU175" s="148" t="s">
        <v>92</v>
      </c>
      <c r="AY175" s="17" t="s">
        <v>185</v>
      </c>
      <c r="BE175" s="149">
        <f>IF(N175="základní",J175,0)</f>
        <v>0</v>
      </c>
      <c r="BF175" s="149">
        <f>IF(N175="snížená",J175,0)</f>
        <v>0</v>
      </c>
      <c r="BG175" s="149">
        <f>IF(N175="zákl. přenesená",J175,0)</f>
        <v>0</v>
      </c>
      <c r="BH175" s="149">
        <f>IF(N175="sníž. přenesená",J175,0)</f>
        <v>0</v>
      </c>
      <c r="BI175" s="149">
        <f>IF(N175="nulová",J175,0)</f>
        <v>0</v>
      </c>
      <c r="BJ175" s="17" t="s">
        <v>92</v>
      </c>
      <c r="BK175" s="149">
        <f>ROUND(I175*H175,2)</f>
        <v>0</v>
      </c>
      <c r="BL175" s="17" t="s">
        <v>289</v>
      </c>
      <c r="BM175" s="148" t="s">
        <v>4762</v>
      </c>
    </row>
    <row r="176" spans="2:65" s="1" customFormat="1" ht="24.2" customHeight="1">
      <c r="B176" s="136"/>
      <c r="C176" s="158" t="s">
        <v>335</v>
      </c>
      <c r="D176" s="158" t="s">
        <v>231</v>
      </c>
      <c r="E176" s="159" t="s">
        <v>4763</v>
      </c>
      <c r="F176" s="160" t="s">
        <v>4764</v>
      </c>
      <c r="G176" s="161" t="s">
        <v>546</v>
      </c>
      <c r="H176" s="162">
        <v>425.5</v>
      </c>
      <c r="I176" s="163"/>
      <c r="J176" s="164">
        <f>ROUND(I176*H176,2)</f>
        <v>0</v>
      </c>
      <c r="K176" s="160" t="s">
        <v>1</v>
      </c>
      <c r="L176" s="165"/>
      <c r="M176" s="166" t="s">
        <v>1</v>
      </c>
      <c r="N176" s="167" t="s">
        <v>42</v>
      </c>
      <c r="P176" s="146">
        <f>O176*H176</f>
        <v>0</v>
      </c>
      <c r="Q176" s="146">
        <v>6.4000000000000005E-4</v>
      </c>
      <c r="R176" s="146">
        <f>Q176*H176</f>
        <v>0.27232000000000001</v>
      </c>
      <c r="S176" s="146">
        <v>0</v>
      </c>
      <c r="T176" s="147">
        <f>S176*H176</f>
        <v>0</v>
      </c>
      <c r="AR176" s="148" t="s">
        <v>394</v>
      </c>
      <c r="AT176" s="148" t="s">
        <v>231</v>
      </c>
      <c r="AU176" s="148" t="s">
        <v>92</v>
      </c>
      <c r="AY176" s="17" t="s">
        <v>185</v>
      </c>
      <c r="BE176" s="149">
        <f>IF(N176="základní",J176,0)</f>
        <v>0</v>
      </c>
      <c r="BF176" s="149">
        <f>IF(N176="snížená",J176,0)</f>
        <v>0</v>
      </c>
      <c r="BG176" s="149">
        <f>IF(N176="zákl. přenesená",J176,0)</f>
        <v>0</v>
      </c>
      <c r="BH176" s="149">
        <f>IF(N176="sníž. přenesená",J176,0)</f>
        <v>0</v>
      </c>
      <c r="BI176" s="149">
        <f>IF(N176="nulová",J176,0)</f>
        <v>0</v>
      </c>
      <c r="BJ176" s="17" t="s">
        <v>92</v>
      </c>
      <c r="BK176" s="149">
        <f>ROUND(I176*H176,2)</f>
        <v>0</v>
      </c>
      <c r="BL176" s="17" t="s">
        <v>289</v>
      </c>
      <c r="BM176" s="148" t="s">
        <v>4765</v>
      </c>
    </row>
    <row r="177" spans="2:65" s="12" customFormat="1">
      <c r="B177" s="150"/>
      <c r="D177" s="151" t="s">
        <v>193</v>
      </c>
      <c r="E177" s="152" t="s">
        <v>1</v>
      </c>
      <c r="F177" s="153" t="s">
        <v>4766</v>
      </c>
      <c r="H177" s="154">
        <v>425.5</v>
      </c>
      <c r="I177" s="155"/>
      <c r="L177" s="150"/>
      <c r="M177" s="156"/>
      <c r="T177" s="157"/>
      <c r="AT177" s="152" t="s">
        <v>193</v>
      </c>
      <c r="AU177" s="152" t="s">
        <v>92</v>
      </c>
      <c r="AV177" s="12" t="s">
        <v>92</v>
      </c>
      <c r="AW177" s="12" t="s">
        <v>32</v>
      </c>
      <c r="AX177" s="12" t="s">
        <v>84</v>
      </c>
      <c r="AY177" s="152" t="s">
        <v>185</v>
      </c>
    </row>
    <row r="178" spans="2:65" s="1" customFormat="1" ht="33" customHeight="1">
      <c r="B178" s="136"/>
      <c r="C178" s="137" t="s">
        <v>340</v>
      </c>
      <c r="D178" s="137" t="s">
        <v>187</v>
      </c>
      <c r="E178" s="138" t="s">
        <v>4767</v>
      </c>
      <c r="F178" s="139" t="s">
        <v>4768</v>
      </c>
      <c r="G178" s="140" t="s">
        <v>546</v>
      </c>
      <c r="H178" s="141">
        <v>25</v>
      </c>
      <c r="I178" s="142"/>
      <c r="J178" s="143">
        <f>ROUND(I178*H178,2)</f>
        <v>0</v>
      </c>
      <c r="K178" s="139" t="s">
        <v>1</v>
      </c>
      <c r="L178" s="32"/>
      <c r="M178" s="144" t="s">
        <v>1</v>
      </c>
      <c r="N178" s="145" t="s">
        <v>42</v>
      </c>
      <c r="P178" s="146">
        <f>O178*H178</f>
        <v>0</v>
      </c>
      <c r="Q178" s="146">
        <v>0</v>
      </c>
      <c r="R178" s="146">
        <f>Q178*H178</f>
        <v>0</v>
      </c>
      <c r="S178" s="146">
        <v>0</v>
      </c>
      <c r="T178" s="147">
        <f>S178*H178</f>
        <v>0</v>
      </c>
      <c r="AR178" s="148" t="s">
        <v>289</v>
      </c>
      <c r="AT178" s="148" t="s">
        <v>187</v>
      </c>
      <c r="AU178" s="148" t="s">
        <v>92</v>
      </c>
      <c r="AY178" s="17" t="s">
        <v>185</v>
      </c>
      <c r="BE178" s="149">
        <f>IF(N178="základní",J178,0)</f>
        <v>0</v>
      </c>
      <c r="BF178" s="149">
        <f>IF(N178="snížená",J178,0)</f>
        <v>0</v>
      </c>
      <c r="BG178" s="149">
        <f>IF(N178="zákl. přenesená",J178,0)</f>
        <v>0</v>
      </c>
      <c r="BH178" s="149">
        <f>IF(N178="sníž. přenesená",J178,0)</f>
        <v>0</v>
      </c>
      <c r="BI178" s="149">
        <f>IF(N178="nulová",J178,0)</f>
        <v>0</v>
      </c>
      <c r="BJ178" s="17" t="s">
        <v>92</v>
      </c>
      <c r="BK178" s="149">
        <f>ROUND(I178*H178,2)</f>
        <v>0</v>
      </c>
      <c r="BL178" s="17" t="s">
        <v>289</v>
      </c>
      <c r="BM178" s="148" t="s">
        <v>4769</v>
      </c>
    </row>
    <row r="179" spans="2:65" s="1" customFormat="1" ht="24.2" customHeight="1">
      <c r="B179" s="136"/>
      <c r="C179" s="158" t="s">
        <v>345</v>
      </c>
      <c r="D179" s="158" t="s">
        <v>231</v>
      </c>
      <c r="E179" s="159" t="s">
        <v>4770</v>
      </c>
      <c r="F179" s="160" t="s">
        <v>4771</v>
      </c>
      <c r="G179" s="161" t="s">
        <v>546</v>
      </c>
      <c r="H179" s="162">
        <v>28.75</v>
      </c>
      <c r="I179" s="163"/>
      <c r="J179" s="164">
        <f>ROUND(I179*H179,2)</f>
        <v>0</v>
      </c>
      <c r="K179" s="160" t="s">
        <v>1</v>
      </c>
      <c r="L179" s="165"/>
      <c r="M179" s="166" t="s">
        <v>1</v>
      </c>
      <c r="N179" s="167" t="s">
        <v>42</v>
      </c>
      <c r="P179" s="146">
        <f>O179*H179</f>
        <v>0</v>
      </c>
      <c r="Q179" s="146">
        <v>8.9999999999999998E-4</v>
      </c>
      <c r="R179" s="146">
        <f>Q179*H179</f>
        <v>2.5874999999999999E-2</v>
      </c>
      <c r="S179" s="146">
        <v>0</v>
      </c>
      <c r="T179" s="147">
        <f>S179*H179</f>
        <v>0</v>
      </c>
      <c r="AR179" s="148" t="s">
        <v>394</v>
      </c>
      <c r="AT179" s="148" t="s">
        <v>231</v>
      </c>
      <c r="AU179" s="148" t="s">
        <v>92</v>
      </c>
      <c r="AY179" s="17" t="s">
        <v>185</v>
      </c>
      <c r="BE179" s="149">
        <f>IF(N179="základní",J179,0)</f>
        <v>0</v>
      </c>
      <c r="BF179" s="149">
        <f>IF(N179="snížená",J179,0)</f>
        <v>0</v>
      </c>
      <c r="BG179" s="149">
        <f>IF(N179="zákl. přenesená",J179,0)</f>
        <v>0</v>
      </c>
      <c r="BH179" s="149">
        <f>IF(N179="sníž. přenesená",J179,0)</f>
        <v>0</v>
      </c>
      <c r="BI179" s="149">
        <f>IF(N179="nulová",J179,0)</f>
        <v>0</v>
      </c>
      <c r="BJ179" s="17" t="s">
        <v>92</v>
      </c>
      <c r="BK179" s="149">
        <f>ROUND(I179*H179,2)</f>
        <v>0</v>
      </c>
      <c r="BL179" s="17" t="s">
        <v>289</v>
      </c>
      <c r="BM179" s="148" t="s">
        <v>4772</v>
      </c>
    </row>
    <row r="180" spans="2:65" s="12" customFormat="1">
      <c r="B180" s="150"/>
      <c r="D180" s="151" t="s">
        <v>193</v>
      </c>
      <c r="E180" s="152" t="s">
        <v>1</v>
      </c>
      <c r="F180" s="153" t="s">
        <v>4773</v>
      </c>
      <c r="H180" s="154">
        <v>28.75</v>
      </c>
      <c r="I180" s="155"/>
      <c r="L180" s="150"/>
      <c r="M180" s="156"/>
      <c r="T180" s="157"/>
      <c r="AT180" s="152" t="s">
        <v>193</v>
      </c>
      <c r="AU180" s="152" t="s">
        <v>92</v>
      </c>
      <c r="AV180" s="12" t="s">
        <v>92</v>
      </c>
      <c r="AW180" s="12" t="s">
        <v>32</v>
      </c>
      <c r="AX180" s="12" t="s">
        <v>84</v>
      </c>
      <c r="AY180" s="152" t="s">
        <v>185</v>
      </c>
    </row>
    <row r="181" spans="2:65" s="1" customFormat="1" ht="33" customHeight="1">
      <c r="B181" s="136"/>
      <c r="C181" s="137" t="s">
        <v>351</v>
      </c>
      <c r="D181" s="137" t="s">
        <v>187</v>
      </c>
      <c r="E181" s="138" t="s">
        <v>4774</v>
      </c>
      <c r="F181" s="139" t="s">
        <v>4775</v>
      </c>
      <c r="G181" s="140" t="s">
        <v>546</v>
      </c>
      <c r="H181" s="141">
        <v>710</v>
      </c>
      <c r="I181" s="142"/>
      <c r="J181" s="143">
        <f>ROUND(I181*H181,2)</f>
        <v>0</v>
      </c>
      <c r="K181" s="139" t="s">
        <v>1</v>
      </c>
      <c r="L181" s="32"/>
      <c r="M181" s="144" t="s">
        <v>1</v>
      </c>
      <c r="N181" s="145" t="s">
        <v>42</v>
      </c>
      <c r="P181" s="146">
        <f>O181*H181</f>
        <v>0</v>
      </c>
      <c r="Q181" s="146">
        <v>0</v>
      </c>
      <c r="R181" s="146">
        <f>Q181*H181</f>
        <v>0</v>
      </c>
      <c r="S181" s="146">
        <v>0</v>
      </c>
      <c r="T181" s="147">
        <f>S181*H181</f>
        <v>0</v>
      </c>
      <c r="AR181" s="148" t="s">
        <v>289</v>
      </c>
      <c r="AT181" s="148" t="s">
        <v>187</v>
      </c>
      <c r="AU181" s="148" t="s">
        <v>92</v>
      </c>
      <c r="AY181" s="17" t="s">
        <v>185</v>
      </c>
      <c r="BE181" s="149">
        <f>IF(N181="základní",J181,0)</f>
        <v>0</v>
      </c>
      <c r="BF181" s="149">
        <f>IF(N181="snížená",J181,0)</f>
        <v>0</v>
      </c>
      <c r="BG181" s="149">
        <f>IF(N181="zákl. přenesená",J181,0)</f>
        <v>0</v>
      </c>
      <c r="BH181" s="149">
        <f>IF(N181="sníž. přenesená",J181,0)</f>
        <v>0</v>
      </c>
      <c r="BI181" s="149">
        <f>IF(N181="nulová",J181,0)</f>
        <v>0</v>
      </c>
      <c r="BJ181" s="17" t="s">
        <v>92</v>
      </c>
      <c r="BK181" s="149">
        <f>ROUND(I181*H181,2)</f>
        <v>0</v>
      </c>
      <c r="BL181" s="17" t="s">
        <v>289</v>
      </c>
      <c r="BM181" s="148" t="s">
        <v>4776</v>
      </c>
    </row>
    <row r="182" spans="2:65" s="12" customFormat="1">
      <c r="B182" s="150"/>
      <c r="D182" s="151" t="s">
        <v>193</v>
      </c>
      <c r="E182" s="152" t="s">
        <v>1</v>
      </c>
      <c r="F182" s="153" t="s">
        <v>4777</v>
      </c>
      <c r="H182" s="154">
        <v>710</v>
      </c>
      <c r="I182" s="155"/>
      <c r="L182" s="150"/>
      <c r="M182" s="156"/>
      <c r="T182" s="157"/>
      <c r="AT182" s="152" t="s">
        <v>193</v>
      </c>
      <c r="AU182" s="152" t="s">
        <v>92</v>
      </c>
      <c r="AV182" s="12" t="s">
        <v>92</v>
      </c>
      <c r="AW182" s="12" t="s">
        <v>32</v>
      </c>
      <c r="AX182" s="12" t="s">
        <v>76</v>
      </c>
      <c r="AY182" s="152" t="s">
        <v>185</v>
      </c>
    </row>
    <row r="183" spans="2:65" s="14" customFormat="1">
      <c r="B183" s="174"/>
      <c r="D183" s="151" t="s">
        <v>193</v>
      </c>
      <c r="E183" s="175" t="s">
        <v>1</v>
      </c>
      <c r="F183" s="176" t="s">
        <v>265</v>
      </c>
      <c r="H183" s="177">
        <v>710</v>
      </c>
      <c r="I183" s="178"/>
      <c r="L183" s="174"/>
      <c r="M183" s="179"/>
      <c r="T183" s="180"/>
      <c r="AT183" s="175" t="s">
        <v>193</v>
      </c>
      <c r="AU183" s="175" t="s">
        <v>92</v>
      </c>
      <c r="AV183" s="14" t="s">
        <v>191</v>
      </c>
      <c r="AW183" s="14" t="s">
        <v>32</v>
      </c>
      <c r="AX183" s="14" t="s">
        <v>84</v>
      </c>
      <c r="AY183" s="175" t="s">
        <v>185</v>
      </c>
    </row>
    <row r="184" spans="2:65" s="1" customFormat="1" ht="24.2" customHeight="1">
      <c r="B184" s="136"/>
      <c r="C184" s="158" t="s">
        <v>357</v>
      </c>
      <c r="D184" s="158" t="s">
        <v>231</v>
      </c>
      <c r="E184" s="159" t="s">
        <v>4778</v>
      </c>
      <c r="F184" s="160" t="s">
        <v>4779</v>
      </c>
      <c r="G184" s="161" t="s">
        <v>546</v>
      </c>
      <c r="H184" s="162">
        <v>448.5</v>
      </c>
      <c r="I184" s="163"/>
      <c r="J184" s="164">
        <f>ROUND(I184*H184,2)</f>
        <v>0</v>
      </c>
      <c r="K184" s="160" t="s">
        <v>1</v>
      </c>
      <c r="L184" s="165"/>
      <c r="M184" s="166" t="s">
        <v>1</v>
      </c>
      <c r="N184" s="167" t="s">
        <v>42</v>
      </c>
      <c r="P184" s="146">
        <f>O184*H184</f>
        <v>0</v>
      </c>
      <c r="Q184" s="146">
        <v>1.6000000000000001E-4</v>
      </c>
      <c r="R184" s="146">
        <f>Q184*H184</f>
        <v>7.1760000000000004E-2</v>
      </c>
      <c r="S184" s="146">
        <v>0</v>
      </c>
      <c r="T184" s="147">
        <f>S184*H184</f>
        <v>0</v>
      </c>
      <c r="AR184" s="148" t="s">
        <v>394</v>
      </c>
      <c r="AT184" s="148" t="s">
        <v>231</v>
      </c>
      <c r="AU184" s="148" t="s">
        <v>92</v>
      </c>
      <c r="AY184" s="17" t="s">
        <v>185</v>
      </c>
      <c r="BE184" s="149">
        <f>IF(N184="základní",J184,0)</f>
        <v>0</v>
      </c>
      <c r="BF184" s="149">
        <f>IF(N184="snížená",J184,0)</f>
        <v>0</v>
      </c>
      <c r="BG184" s="149">
        <f>IF(N184="zákl. přenesená",J184,0)</f>
        <v>0</v>
      </c>
      <c r="BH184" s="149">
        <f>IF(N184="sníž. přenesená",J184,0)</f>
        <v>0</v>
      </c>
      <c r="BI184" s="149">
        <f>IF(N184="nulová",J184,0)</f>
        <v>0</v>
      </c>
      <c r="BJ184" s="17" t="s">
        <v>92</v>
      </c>
      <c r="BK184" s="149">
        <f>ROUND(I184*H184,2)</f>
        <v>0</v>
      </c>
      <c r="BL184" s="17" t="s">
        <v>289</v>
      </c>
      <c r="BM184" s="148" t="s">
        <v>4780</v>
      </c>
    </row>
    <row r="185" spans="2:65" s="12" customFormat="1">
      <c r="B185" s="150"/>
      <c r="D185" s="151" t="s">
        <v>193</v>
      </c>
      <c r="E185" s="152" t="s">
        <v>1</v>
      </c>
      <c r="F185" s="153" t="s">
        <v>4781</v>
      </c>
      <c r="H185" s="154">
        <v>448.5</v>
      </c>
      <c r="I185" s="155"/>
      <c r="L185" s="150"/>
      <c r="M185" s="156"/>
      <c r="T185" s="157"/>
      <c r="AT185" s="152" t="s">
        <v>193</v>
      </c>
      <c r="AU185" s="152" t="s">
        <v>92</v>
      </c>
      <c r="AV185" s="12" t="s">
        <v>92</v>
      </c>
      <c r="AW185" s="12" t="s">
        <v>32</v>
      </c>
      <c r="AX185" s="12" t="s">
        <v>84</v>
      </c>
      <c r="AY185" s="152" t="s">
        <v>185</v>
      </c>
    </row>
    <row r="186" spans="2:65" s="1" customFormat="1" ht="24.2" customHeight="1">
      <c r="B186" s="136"/>
      <c r="C186" s="158" t="s">
        <v>362</v>
      </c>
      <c r="D186" s="158" t="s">
        <v>231</v>
      </c>
      <c r="E186" s="159" t="s">
        <v>4782</v>
      </c>
      <c r="F186" s="160" t="s">
        <v>4783</v>
      </c>
      <c r="G186" s="161" t="s">
        <v>546</v>
      </c>
      <c r="H186" s="162">
        <v>356.5</v>
      </c>
      <c r="I186" s="163"/>
      <c r="J186" s="164">
        <f>ROUND(I186*H186,2)</f>
        <v>0</v>
      </c>
      <c r="K186" s="160" t="s">
        <v>1</v>
      </c>
      <c r="L186" s="165"/>
      <c r="M186" s="166" t="s">
        <v>1</v>
      </c>
      <c r="N186" s="167" t="s">
        <v>42</v>
      </c>
      <c r="P186" s="146">
        <f>O186*H186</f>
        <v>0</v>
      </c>
      <c r="Q186" s="146">
        <v>2.5000000000000001E-4</v>
      </c>
      <c r="R186" s="146">
        <f>Q186*H186</f>
        <v>8.9124999999999996E-2</v>
      </c>
      <c r="S186" s="146">
        <v>0</v>
      </c>
      <c r="T186" s="147">
        <f>S186*H186</f>
        <v>0</v>
      </c>
      <c r="AR186" s="148" t="s">
        <v>394</v>
      </c>
      <c r="AT186" s="148" t="s">
        <v>231</v>
      </c>
      <c r="AU186" s="148" t="s">
        <v>92</v>
      </c>
      <c r="AY186" s="17" t="s">
        <v>185</v>
      </c>
      <c r="BE186" s="149">
        <f>IF(N186="základní",J186,0)</f>
        <v>0</v>
      </c>
      <c r="BF186" s="149">
        <f>IF(N186="snížená",J186,0)</f>
        <v>0</v>
      </c>
      <c r="BG186" s="149">
        <f>IF(N186="zákl. přenesená",J186,0)</f>
        <v>0</v>
      </c>
      <c r="BH186" s="149">
        <f>IF(N186="sníž. přenesená",J186,0)</f>
        <v>0</v>
      </c>
      <c r="BI186" s="149">
        <f>IF(N186="nulová",J186,0)</f>
        <v>0</v>
      </c>
      <c r="BJ186" s="17" t="s">
        <v>92</v>
      </c>
      <c r="BK186" s="149">
        <f>ROUND(I186*H186,2)</f>
        <v>0</v>
      </c>
      <c r="BL186" s="17" t="s">
        <v>289</v>
      </c>
      <c r="BM186" s="148" t="s">
        <v>4784</v>
      </c>
    </row>
    <row r="187" spans="2:65" s="12" customFormat="1">
      <c r="B187" s="150"/>
      <c r="D187" s="151" t="s">
        <v>193</v>
      </c>
      <c r="E187" s="152" t="s">
        <v>1</v>
      </c>
      <c r="F187" s="153" t="s">
        <v>4785</v>
      </c>
      <c r="H187" s="154">
        <v>356.5</v>
      </c>
      <c r="I187" s="155"/>
      <c r="L187" s="150"/>
      <c r="M187" s="156"/>
      <c r="T187" s="157"/>
      <c r="AT187" s="152" t="s">
        <v>193</v>
      </c>
      <c r="AU187" s="152" t="s">
        <v>92</v>
      </c>
      <c r="AV187" s="12" t="s">
        <v>92</v>
      </c>
      <c r="AW187" s="12" t="s">
        <v>32</v>
      </c>
      <c r="AX187" s="12" t="s">
        <v>84</v>
      </c>
      <c r="AY187" s="152" t="s">
        <v>185</v>
      </c>
    </row>
    <row r="188" spans="2:65" s="1" customFormat="1" ht="49.15" customHeight="1">
      <c r="B188" s="136"/>
      <c r="C188" s="158" t="s">
        <v>368</v>
      </c>
      <c r="D188" s="158" t="s">
        <v>231</v>
      </c>
      <c r="E188" s="159" t="s">
        <v>4786</v>
      </c>
      <c r="F188" s="160" t="s">
        <v>4787</v>
      </c>
      <c r="G188" s="161" t="s">
        <v>546</v>
      </c>
      <c r="H188" s="162">
        <v>11.5</v>
      </c>
      <c r="I188" s="163"/>
      <c r="J188" s="164">
        <f>ROUND(I188*H188,2)</f>
        <v>0</v>
      </c>
      <c r="K188" s="160" t="s">
        <v>1</v>
      </c>
      <c r="L188" s="165"/>
      <c r="M188" s="166" t="s">
        <v>1</v>
      </c>
      <c r="N188" s="167" t="s">
        <v>42</v>
      </c>
      <c r="P188" s="146">
        <f>O188*H188</f>
        <v>0</v>
      </c>
      <c r="Q188" s="146">
        <v>1.8000000000000001E-4</v>
      </c>
      <c r="R188" s="146">
        <f>Q188*H188</f>
        <v>2.0700000000000002E-3</v>
      </c>
      <c r="S188" s="146">
        <v>0</v>
      </c>
      <c r="T188" s="147">
        <f>S188*H188</f>
        <v>0</v>
      </c>
      <c r="AR188" s="148" t="s">
        <v>394</v>
      </c>
      <c r="AT188" s="148" t="s">
        <v>231</v>
      </c>
      <c r="AU188" s="148" t="s">
        <v>92</v>
      </c>
      <c r="AY188" s="17" t="s">
        <v>185</v>
      </c>
      <c r="BE188" s="149">
        <f>IF(N188="základní",J188,0)</f>
        <v>0</v>
      </c>
      <c r="BF188" s="149">
        <f>IF(N188="snížená",J188,0)</f>
        <v>0</v>
      </c>
      <c r="BG188" s="149">
        <f>IF(N188="zákl. přenesená",J188,0)</f>
        <v>0</v>
      </c>
      <c r="BH188" s="149">
        <f>IF(N188="sníž. přenesená",J188,0)</f>
        <v>0</v>
      </c>
      <c r="BI188" s="149">
        <f>IF(N188="nulová",J188,0)</f>
        <v>0</v>
      </c>
      <c r="BJ188" s="17" t="s">
        <v>92</v>
      </c>
      <c r="BK188" s="149">
        <f>ROUND(I188*H188,2)</f>
        <v>0</v>
      </c>
      <c r="BL188" s="17" t="s">
        <v>289</v>
      </c>
      <c r="BM188" s="148" t="s">
        <v>4788</v>
      </c>
    </row>
    <row r="189" spans="2:65" s="12" customFormat="1">
      <c r="B189" s="150"/>
      <c r="D189" s="151" t="s">
        <v>193</v>
      </c>
      <c r="E189" s="152" t="s">
        <v>1</v>
      </c>
      <c r="F189" s="153" t="s">
        <v>4789</v>
      </c>
      <c r="H189" s="154">
        <v>11.5</v>
      </c>
      <c r="I189" s="155"/>
      <c r="L189" s="150"/>
      <c r="M189" s="156"/>
      <c r="T189" s="157"/>
      <c r="AT189" s="152" t="s">
        <v>193</v>
      </c>
      <c r="AU189" s="152" t="s">
        <v>92</v>
      </c>
      <c r="AV189" s="12" t="s">
        <v>92</v>
      </c>
      <c r="AW189" s="12" t="s">
        <v>32</v>
      </c>
      <c r="AX189" s="12" t="s">
        <v>84</v>
      </c>
      <c r="AY189" s="152" t="s">
        <v>185</v>
      </c>
    </row>
    <row r="190" spans="2:65" s="1" customFormat="1" ht="24.2" customHeight="1">
      <c r="B190" s="136"/>
      <c r="C190" s="137" t="s">
        <v>374</v>
      </c>
      <c r="D190" s="137" t="s">
        <v>187</v>
      </c>
      <c r="E190" s="138" t="s">
        <v>4790</v>
      </c>
      <c r="F190" s="139" t="s">
        <v>4791</v>
      </c>
      <c r="G190" s="140" t="s">
        <v>546</v>
      </c>
      <c r="H190" s="141">
        <v>80</v>
      </c>
      <c r="I190" s="142"/>
      <c r="J190" s="143">
        <f>ROUND(I190*H190,2)</f>
        <v>0</v>
      </c>
      <c r="K190" s="139" t="s">
        <v>1</v>
      </c>
      <c r="L190" s="32"/>
      <c r="M190" s="144" t="s">
        <v>1</v>
      </c>
      <c r="N190" s="145" t="s">
        <v>42</v>
      </c>
      <c r="P190" s="146">
        <f>O190*H190</f>
        <v>0</v>
      </c>
      <c r="Q190" s="146">
        <v>0</v>
      </c>
      <c r="R190" s="146">
        <f>Q190*H190</f>
        <v>0</v>
      </c>
      <c r="S190" s="146">
        <v>0</v>
      </c>
      <c r="T190" s="147">
        <f>S190*H190</f>
        <v>0</v>
      </c>
      <c r="AR190" s="148" t="s">
        <v>289</v>
      </c>
      <c r="AT190" s="148" t="s">
        <v>187</v>
      </c>
      <c r="AU190" s="148" t="s">
        <v>92</v>
      </c>
      <c r="AY190" s="17" t="s">
        <v>185</v>
      </c>
      <c r="BE190" s="149">
        <f>IF(N190="základní",J190,0)</f>
        <v>0</v>
      </c>
      <c r="BF190" s="149">
        <f>IF(N190="snížená",J190,0)</f>
        <v>0</v>
      </c>
      <c r="BG190" s="149">
        <f>IF(N190="zákl. přenesená",J190,0)</f>
        <v>0</v>
      </c>
      <c r="BH190" s="149">
        <f>IF(N190="sníž. přenesená",J190,0)</f>
        <v>0</v>
      </c>
      <c r="BI190" s="149">
        <f>IF(N190="nulová",J190,0)</f>
        <v>0</v>
      </c>
      <c r="BJ190" s="17" t="s">
        <v>92</v>
      </c>
      <c r="BK190" s="149">
        <f>ROUND(I190*H190,2)</f>
        <v>0</v>
      </c>
      <c r="BL190" s="17" t="s">
        <v>289</v>
      </c>
      <c r="BM190" s="148" t="s">
        <v>4792</v>
      </c>
    </row>
    <row r="191" spans="2:65" s="1" customFormat="1" ht="33" customHeight="1">
      <c r="B191" s="136"/>
      <c r="C191" s="158" t="s">
        <v>378</v>
      </c>
      <c r="D191" s="158" t="s">
        <v>231</v>
      </c>
      <c r="E191" s="159" t="s">
        <v>4793</v>
      </c>
      <c r="F191" s="160" t="s">
        <v>4794</v>
      </c>
      <c r="G191" s="161" t="s">
        <v>546</v>
      </c>
      <c r="H191" s="162">
        <v>84</v>
      </c>
      <c r="I191" s="163"/>
      <c r="J191" s="164">
        <f>ROUND(I191*H191,2)</f>
        <v>0</v>
      </c>
      <c r="K191" s="160" t="s">
        <v>1</v>
      </c>
      <c r="L191" s="165"/>
      <c r="M191" s="166" t="s">
        <v>1</v>
      </c>
      <c r="N191" s="167" t="s">
        <v>42</v>
      </c>
      <c r="P191" s="146">
        <f>O191*H191</f>
        <v>0</v>
      </c>
      <c r="Q191" s="146">
        <v>7.9399999999999991E-3</v>
      </c>
      <c r="R191" s="146">
        <f>Q191*H191</f>
        <v>0.66695999999999989</v>
      </c>
      <c r="S191" s="146">
        <v>0</v>
      </c>
      <c r="T191" s="147">
        <f>S191*H191</f>
        <v>0</v>
      </c>
      <c r="AR191" s="148" t="s">
        <v>394</v>
      </c>
      <c r="AT191" s="148" t="s">
        <v>231</v>
      </c>
      <c r="AU191" s="148" t="s">
        <v>92</v>
      </c>
      <c r="AY191" s="17" t="s">
        <v>185</v>
      </c>
      <c r="BE191" s="149">
        <f>IF(N191="základní",J191,0)</f>
        <v>0</v>
      </c>
      <c r="BF191" s="149">
        <f>IF(N191="snížená",J191,0)</f>
        <v>0</v>
      </c>
      <c r="BG191" s="149">
        <f>IF(N191="zákl. přenesená",J191,0)</f>
        <v>0</v>
      </c>
      <c r="BH191" s="149">
        <f>IF(N191="sníž. přenesená",J191,0)</f>
        <v>0</v>
      </c>
      <c r="BI191" s="149">
        <f>IF(N191="nulová",J191,0)</f>
        <v>0</v>
      </c>
      <c r="BJ191" s="17" t="s">
        <v>92</v>
      </c>
      <c r="BK191" s="149">
        <f>ROUND(I191*H191,2)</f>
        <v>0</v>
      </c>
      <c r="BL191" s="17" t="s">
        <v>289</v>
      </c>
      <c r="BM191" s="148" t="s">
        <v>4795</v>
      </c>
    </row>
    <row r="192" spans="2:65" s="12" customFormat="1">
      <c r="B192" s="150"/>
      <c r="D192" s="151" t="s">
        <v>193</v>
      </c>
      <c r="E192" s="152" t="s">
        <v>1</v>
      </c>
      <c r="F192" s="153" t="s">
        <v>4710</v>
      </c>
      <c r="H192" s="154">
        <v>84</v>
      </c>
      <c r="I192" s="155"/>
      <c r="L192" s="150"/>
      <c r="M192" s="156"/>
      <c r="T192" s="157"/>
      <c r="AT192" s="152" t="s">
        <v>193</v>
      </c>
      <c r="AU192" s="152" t="s">
        <v>92</v>
      </c>
      <c r="AV192" s="12" t="s">
        <v>92</v>
      </c>
      <c r="AW192" s="12" t="s">
        <v>32</v>
      </c>
      <c r="AX192" s="12" t="s">
        <v>84</v>
      </c>
      <c r="AY192" s="152" t="s">
        <v>185</v>
      </c>
    </row>
    <row r="193" spans="2:65" s="1" customFormat="1" ht="24.2" customHeight="1">
      <c r="B193" s="136"/>
      <c r="C193" s="137" t="s">
        <v>387</v>
      </c>
      <c r="D193" s="137" t="s">
        <v>187</v>
      </c>
      <c r="E193" s="138" t="s">
        <v>4796</v>
      </c>
      <c r="F193" s="139" t="s">
        <v>4797</v>
      </c>
      <c r="G193" s="140" t="s">
        <v>546</v>
      </c>
      <c r="H193" s="141">
        <v>135</v>
      </c>
      <c r="I193" s="142"/>
      <c r="J193" s="143">
        <f>ROUND(I193*H193,2)</f>
        <v>0</v>
      </c>
      <c r="K193" s="139" t="s">
        <v>1</v>
      </c>
      <c r="L193" s="32"/>
      <c r="M193" s="144" t="s">
        <v>1</v>
      </c>
      <c r="N193" s="145" t="s">
        <v>42</v>
      </c>
      <c r="P193" s="146">
        <f>O193*H193</f>
        <v>0</v>
      </c>
      <c r="Q193" s="146">
        <v>0</v>
      </c>
      <c r="R193" s="146">
        <f>Q193*H193</f>
        <v>0</v>
      </c>
      <c r="S193" s="146">
        <v>0</v>
      </c>
      <c r="T193" s="147">
        <f>S193*H193</f>
        <v>0</v>
      </c>
      <c r="AR193" s="148" t="s">
        <v>289</v>
      </c>
      <c r="AT193" s="148" t="s">
        <v>187</v>
      </c>
      <c r="AU193" s="148" t="s">
        <v>92</v>
      </c>
      <c r="AY193" s="17" t="s">
        <v>185</v>
      </c>
      <c r="BE193" s="149">
        <f>IF(N193="základní",J193,0)</f>
        <v>0</v>
      </c>
      <c r="BF193" s="149">
        <f>IF(N193="snížená",J193,0)</f>
        <v>0</v>
      </c>
      <c r="BG193" s="149">
        <f>IF(N193="zákl. přenesená",J193,0)</f>
        <v>0</v>
      </c>
      <c r="BH193" s="149">
        <f>IF(N193="sníž. přenesená",J193,0)</f>
        <v>0</v>
      </c>
      <c r="BI193" s="149">
        <f>IF(N193="nulová",J193,0)</f>
        <v>0</v>
      </c>
      <c r="BJ193" s="17" t="s">
        <v>92</v>
      </c>
      <c r="BK193" s="149">
        <f>ROUND(I193*H193,2)</f>
        <v>0</v>
      </c>
      <c r="BL193" s="17" t="s">
        <v>289</v>
      </c>
      <c r="BM193" s="148" t="s">
        <v>4798</v>
      </c>
    </row>
    <row r="194" spans="2:65" s="12" customFormat="1">
      <c r="B194" s="150"/>
      <c r="D194" s="151" t="s">
        <v>193</v>
      </c>
      <c r="E194" s="152" t="s">
        <v>1</v>
      </c>
      <c r="F194" s="153" t="s">
        <v>4799</v>
      </c>
      <c r="H194" s="154">
        <v>135</v>
      </c>
      <c r="I194" s="155"/>
      <c r="L194" s="150"/>
      <c r="M194" s="156"/>
      <c r="T194" s="157"/>
      <c r="AT194" s="152" t="s">
        <v>193</v>
      </c>
      <c r="AU194" s="152" t="s">
        <v>92</v>
      </c>
      <c r="AV194" s="12" t="s">
        <v>92</v>
      </c>
      <c r="AW194" s="12" t="s">
        <v>32</v>
      </c>
      <c r="AX194" s="12" t="s">
        <v>76</v>
      </c>
      <c r="AY194" s="152" t="s">
        <v>185</v>
      </c>
    </row>
    <row r="195" spans="2:65" s="14" customFormat="1">
      <c r="B195" s="174"/>
      <c r="D195" s="151" t="s">
        <v>193</v>
      </c>
      <c r="E195" s="175" t="s">
        <v>1</v>
      </c>
      <c r="F195" s="176" t="s">
        <v>265</v>
      </c>
      <c r="H195" s="177">
        <v>135</v>
      </c>
      <c r="I195" s="178"/>
      <c r="L195" s="174"/>
      <c r="M195" s="179"/>
      <c r="T195" s="180"/>
      <c r="AT195" s="175" t="s">
        <v>193</v>
      </c>
      <c r="AU195" s="175" t="s">
        <v>92</v>
      </c>
      <c r="AV195" s="14" t="s">
        <v>191</v>
      </c>
      <c r="AW195" s="14" t="s">
        <v>32</v>
      </c>
      <c r="AX195" s="14" t="s">
        <v>84</v>
      </c>
      <c r="AY195" s="175" t="s">
        <v>185</v>
      </c>
    </row>
    <row r="196" spans="2:65" s="1" customFormat="1" ht="37.9" customHeight="1">
      <c r="B196" s="136"/>
      <c r="C196" s="158" t="s">
        <v>394</v>
      </c>
      <c r="D196" s="158" t="s">
        <v>231</v>
      </c>
      <c r="E196" s="159" t="s">
        <v>4800</v>
      </c>
      <c r="F196" s="160" t="s">
        <v>4801</v>
      </c>
      <c r="G196" s="161" t="s">
        <v>546</v>
      </c>
      <c r="H196" s="162">
        <v>115</v>
      </c>
      <c r="I196" s="163"/>
      <c r="J196" s="164">
        <f>ROUND(I196*H196,2)</f>
        <v>0</v>
      </c>
      <c r="K196" s="160" t="s">
        <v>1</v>
      </c>
      <c r="L196" s="165"/>
      <c r="M196" s="166" t="s">
        <v>1</v>
      </c>
      <c r="N196" s="167" t="s">
        <v>42</v>
      </c>
      <c r="P196" s="146">
        <f>O196*H196</f>
        <v>0</v>
      </c>
      <c r="Q196" s="146">
        <v>5.0000000000000002E-5</v>
      </c>
      <c r="R196" s="146">
        <f>Q196*H196</f>
        <v>5.7499999999999999E-3</v>
      </c>
      <c r="S196" s="146">
        <v>0</v>
      </c>
      <c r="T196" s="147">
        <f>S196*H196</f>
        <v>0</v>
      </c>
      <c r="AR196" s="148" t="s">
        <v>394</v>
      </c>
      <c r="AT196" s="148" t="s">
        <v>231</v>
      </c>
      <c r="AU196" s="148" t="s">
        <v>92</v>
      </c>
      <c r="AY196" s="17" t="s">
        <v>185</v>
      </c>
      <c r="BE196" s="149">
        <f>IF(N196="základní",J196,0)</f>
        <v>0</v>
      </c>
      <c r="BF196" s="149">
        <f>IF(N196="snížená",J196,0)</f>
        <v>0</v>
      </c>
      <c r="BG196" s="149">
        <f>IF(N196="zákl. přenesená",J196,0)</f>
        <v>0</v>
      </c>
      <c r="BH196" s="149">
        <f>IF(N196="sníž. přenesená",J196,0)</f>
        <v>0</v>
      </c>
      <c r="BI196" s="149">
        <f>IF(N196="nulová",J196,0)</f>
        <v>0</v>
      </c>
      <c r="BJ196" s="17" t="s">
        <v>92</v>
      </c>
      <c r="BK196" s="149">
        <f>ROUND(I196*H196,2)</f>
        <v>0</v>
      </c>
      <c r="BL196" s="17" t="s">
        <v>289</v>
      </c>
      <c r="BM196" s="148" t="s">
        <v>4802</v>
      </c>
    </row>
    <row r="197" spans="2:65" s="12" customFormat="1">
      <c r="B197" s="150"/>
      <c r="D197" s="151" t="s">
        <v>193</v>
      </c>
      <c r="E197" s="152" t="s">
        <v>1</v>
      </c>
      <c r="F197" s="153" t="s">
        <v>4803</v>
      </c>
      <c r="H197" s="154">
        <v>115</v>
      </c>
      <c r="I197" s="155"/>
      <c r="L197" s="150"/>
      <c r="M197" s="156"/>
      <c r="T197" s="157"/>
      <c r="AT197" s="152" t="s">
        <v>193</v>
      </c>
      <c r="AU197" s="152" t="s">
        <v>92</v>
      </c>
      <c r="AV197" s="12" t="s">
        <v>92</v>
      </c>
      <c r="AW197" s="12" t="s">
        <v>32</v>
      </c>
      <c r="AX197" s="12" t="s">
        <v>84</v>
      </c>
      <c r="AY197" s="152" t="s">
        <v>185</v>
      </c>
    </row>
    <row r="198" spans="2:65" s="1" customFormat="1" ht="37.9" customHeight="1">
      <c r="B198" s="136"/>
      <c r="C198" s="158" t="s">
        <v>405</v>
      </c>
      <c r="D198" s="158" t="s">
        <v>231</v>
      </c>
      <c r="E198" s="159" t="s">
        <v>4804</v>
      </c>
      <c r="F198" s="160" t="s">
        <v>4805</v>
      </c>
      <c r="G198" s="161" t="s">
        <v>546</v>
      </c>
      <c r="H198" s="162">
        <v>40.25</v>
      </c>
      <c r="I198" s="163"/>
      <c r="J198" s="164">
        <f>ROUND(I198*H198,2)</f>
        <v>0</v>
      </c>
      <c r="K198" s="160" t="s">
        <v>1</v>
      </c>
      <c r="L198" s="165"/>
      <c r="M198" s="166" t="s">
        <v>1</v>
      </c>
      <c r="N198" s="167" t="s">
        <v>42</v>
      </c>
      <c r="P198" s="146">
        <f>O198*H198</f>
        <v>0</v>
      </c>
      <c r="Q198" s="146">
        <v>8.0000000000000007E-5</v>
      </c>
      <c r="R198" s="146">
        <f>Q198*H198</f>
        <v>3.2200000000000002E-3</v>
      </c>
      <c r="S198" s="146">
        <v>0</v>
      </c>
      <c r="T198" s="147">
        <f>S198*H198</f>
        <v>0</v>
      </c>
      <c r="AR198" s="148" t="s">
        <v>394</v>
      </c>
      <c r="AT198" s="148" t="s">
        <v>231</v>
      </c>
      <c r="AU198" s="148" t="s">
        <v>92</v>
      </c>
      <c r="AY198" s="17" t="s">
        <v>185</v>
      </c>
      <c r="BE198" s="149">
        <f>IF(N198="základní",J198,0)</f>
        <v>0</v>
      </c>
      <c r="BF198" s="149">
        <f>IF(N198="snížená",J198,0)</f>
        <v>0</v>
      </c>
      <c r="BG198" s="149">
        <f>IF(N198="zákl. přenesená",J198,0)</f>
        <v>0</v>
      </c>
      <c r="BH198" s="149">
        <f>IF(N198="sníž. přenesená",J198,0)</f>
        <v>0</v>
      </c>
      <c r="BI198" s="149">
        <f>IF(N198="nulová",J198,0)</f>
        <v>0</v>
      </c>
      <c r="BJ198" s="17" t="s">
        <v>92</v>
      </c>
      <c r="BK198" s="149">
        <f>ROUND(I198*H198,2)</f>
        <v>0</v>
      </c>
      <c r="BL198" s="17" t="s">
        <v>289</v>
      </c>
      <c r="BM198" s="148" t="s">
        <v>4806</v>
      </c>
    </row>
    <row r="199" spans="2:65" s="12" customFormat="1">
      <c r="B199" s="150"/>
      <c r="D199" s="151" t="s">
        <v>193</v>
      </c>
      <c r="E199" s="152" t="s">
        <v>1</v>
      </c>
      <c r="F199" s="153" t="s">
        <v>4807</v>
      </c>
      <c r="H199" s="154">
        <v>40.25</v>
      </c>
      <c r="I199" s="155"/>
      <c r="L199" s="150"/>
      <c r="M199" s="156"/>
      <c r="T199" s="157"/>
      <c r="AT199" s="152" t="s">
        <v>193</v>
      </c>
      <c r="AU199" s="152" t="s">
        <v>92</v>
      </c>
      <c r="AV199" s="12" t="s">
        <v>92</v>
      </c>
      <c r="AW199" s="12" t="s">
        <v>32</v>
      </c>
      <c r="AX199" s="12" t="s">
        <v>84</v>
      </c>
      <c r="AY199" s="152" t="s">
        <v>185</v>
      </c>
    </row>
    <row r="200" spans="2:65" s="1" customFormat="1" ht="24.2" customHeight="1">
      <c r="B200" s="136"/>
      <c r="C200" s="137" t="s">
        <v>411</v>
      </c>
      <c r="D200" s="137" t="s">
        <v>187</v>
      </c>
      <c r="E200" s="138" t="s">
        <v>4808</v>
      </c>
      <c r="F200" s="139" t="s">
        <v>4809</v>
      </c>
      <c r="G200" s="140" t="s">
        <v>365</v>
      </c>
      <c r="H200" s="141">
        <v>7</v>
      </c>
      <c r="I200" s="142"/>
      <c r="J200" s="143">
        <f>ROUND(I200*H200,2)</f>
        <v>0</v>
      </c>
      <c r="K200" s="139" t="s">
        <v>1</v>
      </c>
      <c r="L200" s="32"/>
      <c r="M200" s="144" t="s">
        <v>1</v>
      </c>
      <c r="N200" s="145" t="s">
        <v>42</v>
      </c>
      <c r="P200" s="146">
        <f>O200*H200</f>
        <v>0</v>
      </c>
      <c r="Q200" s="146">
        <v>0</v>
      </c>
      <c r="R200" s="146">
        <f>Q200*H200</f>
        <v>0</v>
      </c>
      <c r="S200" s="146">
        <v>0</v>
      </c>
      <c r="T200" s="147">
        <f>S200*H200</f>
        <v>0</v>
      </c>
      <c r="AR200" s="148" t="s">
        <v>289</v>
      </c>
      <c r="AT200" s="148" t="s">
        <v>187</v>
      </c>
      <c r="AU200" s="148" t="s">
        <v>92</v>
      </c>
      <c r="AY200" s="17" t="s">
        <v>185</v>
      </c>
      <c r="BE200" s="149">
        <f>IF(N200="základní",J200,0)</f>
        <v>0</v>
      </c>
      <c r="BF200" s="149">
        <f>IF(N200="snížená",J200,0)</f>
        <v>0</v>
      </c>
      <c r="BG200" s="149">
        <f>IF(N200="zákl. přenesená",J200,0)</f>
        <v>0</v>
      </c>
      <c r="BH200" s="149">
        <f>IF(N200="sníž. přenesená",J200,0)</f>
        <v>0</v>
      </c>
      <c r="BI200" s="149">
        <f>IF(N200="nulová",J200,0)</f>
        <v>0</v>
      </c>
      <c r="BJ200" s="17" t="s">
        <v>92</v>
      </c>
      <c r="BK200" s="149">
        <f>ROUND(I200*H200,2)</f>
        <v>0</v>
      </c>
      <c r="BL200" s="17" t="s">
        <v>289</v>
      </c>
      <c r="BM200" s="148" t="s">
        <v>4810</v>
      </c>
    </row>
    <row r="201" spans="2:65" s="12" customFormat="1">
      <c r="B201" s="150"/>
      <c r="D201" s="151" t="s">
        <v>193</v>
      </c>
      <c r="E201" s="152" t="s">
        <v>1</v>
      </c>
      <c r="F201" s="153" t="s">
        <v>4811</v>
      </c>
      <c r="H201" s="154">
        <v>7</v>
      </c>
      <c r="I201" s="155"/>
      <c r="L201" s="150"/>
      <c r="M201" s="156"/>
      <c r="T201" s="157"/>
      <c r="AT201" s="152" t="s">
        <v>193</v>
      </c>
      <c r="AU201" s="152" t="s">
        <v>92</v>
      </c>
      <c r="AV201" s="12" t="s">
        <v>92</v>
      </c>
      <c r="AW201" s="12" t="s">
        <v>32</v>
      </c>
      <c r="AX201" s="12" t="s">
        <v>76</v>
      </c>
      <c r="AY201" s="152" t="s">
        <v>185</v>
      </c>
    </row>
    <row r="202" spans="2:65" s="14" customFormat="1">
      <c r="B202" s="174"/>
      <c r="D202" s="151" t="s">
        <v>193</v>
      </c>
      <c r="E202" s="175" t="s">
        <v>1</v>
      </c>
      <c r="F202" s="176" t="s">
        <v>265</v>
      </c>
      <c r="H202" s="177">
        <v>7</v>
      </c>
      <c r="I202" s="178"/>
      <c r="L202" s="174"/>
      <c r="M202" s="179"/>
      <c r="T202" s="180"/>
      <c r="AT202" s="175" t="s">
        <v>193</v>
      </c>
      <c r="AU202" s="175" t="s">
        <v>92</v>
      </c>
      <c r="AV202" s="14" t="s">
        <v>191</v>
      </c>
      <c r="AW202" s="14" t="s">
        <v>32</v>
      </c>
      <c r="AX202" s="14" t="s">
        <v>84</v>
      </c>
      <c r="AY202" s="175" t="s">
        <v>185</v>
      </c>
    </row>
    <row r="203" spans="2:65" s="1" customFormat="1" ht="24.2" customHeight="1">
      <c r="B203" s="136"/>
      <c r="C203" s="158" t="s">
        <v>416</v>
      </c>
      <c r="D203" s="158" t="s">
        <v>231</v>
      </c>
      <c r="E203" s="159" t="s">
        <v>4308</v>
      </c>
      <c r="F203" s="160" t="s">
        <v>4812</v>
      </c>
      <c r="G203" s="161" t="s">
        <v>365</v>
      </c>
      <c r="H203" s="162">
        <v>2</v>
      </c>
      <c r="I203" s="163"/>
      <c r="J203" s="164">
        <f>ROUND(I203*H203,2)</f>
        <v>0</v>
      </c>
      <c r="K203" s="160" t="s">
        <v>1</v>
      </c>
      <c r="L203" s="165"/>
      <c r="M203" s="166" t="s">
        <v>1</v>
      </c>
      <c r="N203" s="167" t="s">
        <v>42</v>
      </c>
      <c r="P203" s="146">
        <f>O203*H203</f>
        <v>0</v>
      </c>
      <c r="Q203" s="146">
        <v>0</v>
      </c>
      <c r="R203" s="146">
        <f>Q203*H203</f>
        <v>0</v>
      </c>
      <c r="S203" s="146">
        <v>0</v>
      </c>
      <c r="T203" s="147">
        <f>S203*H203</f>
        <v>0</v>
      </c>
      <c r="AR203" s="148" t="s">
        <v>394</v>
      </c>
      <c r="AT203" s="148" t="s">
        <v>231</v>
      </c>
      <c r="AU203" s="148" t="s">
        <v>92</v>
      </c>
      <c r="AY203" s="17" t="s">
        <v>185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7" t="s">
        <v>92</v>
      </c>
      <c r="BK203" s="149">
        <f>ROUND(I203*H203,2)</f>
        <v>0</v>
      </c>
      <c r="BL203" s="17" t="s">
        <v>289</v>
      </c>
      <c r="BM203" s="148" t="s">
        <v>4813</v>
      </c>
    </row>
    <row r="204" spans="2:65" s="1" customFormat="1" ht="24.2" customHeight="1">
      <c r="B204" s="136"/>
      <c r="C204" s="158" t="s">
        <v>431</v>
      </c>
      <c r="D204" s="158" t="s">
        <v>231</v>
      </c>
      <c r="E204" s="159" t="s">
        <v>4408</v>
      </c>
      <c r="F204" s="160" t="s">
        <v>4814</v>
      </c>
      <c r="G204" s="161" t="s">
        <v>365</v>
      </c>
      <c r="H204" s="162">
        <v>5</v>
      </c>
      <c r="I204" s="163"/>
      <c r="J204" s="164">
        <f>ROUND(I204*H204,2)</f>
        <v>0</v>
      </c>
      <c r="K204" s="160" t="s">
        <v>1</v>
      </c>
      <c r="L204" s="165"/>
      <c r="M204" s="166" t="s">
        <v>1</v>
      </c>
      <c r="N204" s="167" t="s">
        <v>42</v>
      </c>
      <c r="P204" s="146">
        <f>O204*H204</f>
        <v>0</v>
      </c>
      <c r="Q204" s="146">
        <v>0</v>
      </c>
      <c r="R204" s="146">
        <f>Q204*H204</f>
        <v>0</v>
      </c>
      <c r="S204" s="146">
        <v>0</v>
      </c>
      <c r="T204" s="147">
        <f>S204*H204</f>
        <v>0</v>
      </c>
      <c r="AR204" s="148" t="s">
        <v>394</v>
      </c>
      <c r="AT204" s="148" t="s">
        <v>231</v>
      </c>
      <c r="AU204" s="148" t="s">
        <v>92</v>
      </c>
      <c r="AY204" s="17" t="s">
        <v>185</v>
      </c>
      <c r="BE204" s="149">
        <f>IF(N204="základní",J204,0)</f>
        <v>0</v>
      </c>
      <c r="BF204" s="149">
        <f>IF(N204="snížená",J204,0)</f>
        <v>0</v>
      </c>
      <c r="BG204" s="149">
        <f>IF(N204="zákl. přenesená",J204,0)</f>
        <v>0</v>
      </c>
      <c r="BH204" s="149">
        <f>IF(N204="sníž. přenesená",J204,0)</f>
        <v>0</v>
      </c>
      <c r="BI204" s="149">
        <f>IF(N204="nulová",J204,0)</f>
        <v>0</v>
      </c>
      <c r="BJ204" s="17" t="s">
        <v>92</v>
      </c>
      <c r="BK204" s="149">
        <f>ROUND(I204*H204,2)</f>
        <v>0</v>
      </c>
      <c r="BL204" s="17" t="s">
        <v>289</v>
      </c>
      <c r="BM204" s="148" t="s">
        <v>4815</v>
      </c>
    </row>
    <row r="205" spans="2:65" s="1" customFormat="1" ht="21.75" customHeight="1">
      <c r="B205" s="136"/>
      <c r="C205" s="137" t="s">
        <v>438</v>
      </c>
      <c r="D205" s="137" t="s">
        <v>187</v>
      </c>
      <c r="E205" s="138" t="s">
        <v>4816</v>
      </c>
      <c r="F205" s="139" t="s">
        <v>4817</v>
      </c>
      <c r="G205" s="140" t="s">
        <v>365</v>
      </c>
      <c r="H205" s="141">
        <v>12</v>
      </c>
      <c r="I205" s="142"/>
      <c r="J205" s="143">
        <f>ROUND(I205*H205,2)</f>
        <v>0</v>
      </c>
      <c r="K205" s="139" t="s">
        <v>1</v>
      </c>
      <c r="L205" s="32"/>
      <c r="M205" s="144" t="s">
        <v>1</v>
      </c>
      <c r="N205" s="145" t="s">
        <v>42</v>
      </c>
      <c r="P205" s="146">
        <f>O205*H205</f>
        <v>0</v>
      </c>
      <c r="Q205" s="146">
        <v>0</v>
      </c>
      <c r="R205" s="146">
        <f>Q205*H205</f>
        <v>0</v>
      </c>
      <c r="S205" s="146">
        <v>0</v>
      </c>
      <c r="T205" s="147">
        <f>S205*H205</f>
        <v>0</v>
      </c>
      <c r="AR205" s="148" t="s">
        <v>289</v>
      </c>
      <c r="AT205" s="148" t="s">
        <v>187</v>
      </c>
      <c r="AU205" s="148" t="s">
        <v>92</v>
      </c>
      <c r="AY205" s="17" t="s">
        <v>185</v>
      </c>
      <c r="BE205" s="149">
        <f>IF(N205="základní",J205,0)</f>
        <v>0</v>
      </c>
      <c r="BF205" s="149">
        <f>IF(N205="snížená",J205,0)</f>
        <v>0</v>
      </c>
      <c r="BG205" s="149">
        <f>IF(N205="zákl. přenesená",J205,0)</f>
        <v>0</v>
      </c>
      <c r="BH205" s="149">
        <f>IF(N205="sníž. přenesená",J205,0)</f>
        <v>0</v>
      </c>
      <c r="BI205" s="149">
        <f>IF(N205="nulová",J205,0)</f>
        <v>0</v>
      </c>
      <c r="BJ205" s="17" t="s">
        <v>92</v>
      </c>
      <c r="BK205" s="149">
        <f>ROUND(I205*H205,2)</f>
        <v>0</v>
      </c>
      <c r="BL205" s="17" t="s">
        <v>289</v>
      </c>
      <c r="BM205" s="148" t="s">
        <v>4818</v>
      </c>
    </row>
    <row r="206" spans="2:65" s="12" customFormat="1">
      <c r="B206" s="150"/>
      <c r="D206" s="151" t="s">
        <v>193</v>
      </c>
      <c r="E206" s="152" t="s">
        <v>1</v>
      </c>
      <c r="F206" s="153" t="s">
        <v>4819</v>
      </c>
      <c r="H206" s="154">
        <v>12</v>
      </c>
      <c r="I206" s="155"/>
      <c r="L206" s="150"/>
      <c r="M206" s="156"/>
      <c r="T206" s="157"/>
      <c r="AT206" s="152" t="s">
        <v>193</v>
      </c>
      <c r="AU206" s="152" t="s">
        <v>92</v>
      </c>
      <c r="AV206" s="12" t="s">
        <v>92</v>
      </c>
      <c r="AW206" s="12" t="s">
        <v>32</v>
      </c>
      <c r="AX206" s="12" t="s">
        <v>76</v>
      </c>
      <c r="AY206" s="152" t="s">
        <v>185</v>
      </c>
    </row>
    <row r="207" spans="2:65" s="14" customFormat="1">
      <c r="B207" s="174"/>
      <c r="D207" s="151" t="s">
        <v>193</v>
      </c>
      <c r="E207" s="175" t="s">
        <v>1</v>
      </c>
      <c r="F207" s="176" t="s">
        <v>265</v>
      </c>
      <c r="H207" s="177">
        <v>12</v>
      </c>
      <c r="I207" s="178"/>
      <c r="L207" s="174"/>
      <c r="M207" s="179"/>
      <c r="T207" s="180"/>
      <c r="AT207" s="175" t="s">
        <v>193</v>
      </c>
      <c r="AU207" s="175" t="s">
        <v>92</v>
      </c>
      <c r="AV207" s="14" t="s">
        <v>191</v>
      </c>
      <c r="AW207" s="14" t="s">
        <v>32</v>
      </c>
      <c r="AX207" s="14" t="s">
        <v>84</v>
      </c>
      <c r="AY207" s="175" t="s">
        <v>185</v>
      </c>
    </row>
    <row r="208" spans="2:65" s="1" customFormat="1" ht="16.5" customHeight="1">
      <c r="B208" s="136"/>
      <c r="C208" s="158" t="s">
        <v>446</v>
      </c>
      <c r="D208" s="158" t="s">
        <v>231</v>
      </c>
      <c r="E208" s="159" t="s">
        <v>4820</v>
      </c>
      <c r="F208" s="160" t="s">
        <v>4821</v>
      </c>
      <c r="G208" s="161" t="s">
        <v>365</v>
      </c>
      <c r="H208" s="162">
        <v>12</v>
      </c>
      <c r="I208" s="163"/>
      <c r="J208" s="164">
        <f t="shared" ref="J208:J224" si="0">ROUND(I208*H208,2)</f>
        <v>0</v>
      </c>
      <c r="K208" s="160" t="s">
        <v>1</v>
      </c>
      <c r="L208" s="165"/>
      <c r="M208" s="166" t="s">
        <v>1</v>
      </c>
      <c r="N208" s="167" t="s">
        <v>42</v>
      </c>
      <c r="P208" s="146">
        <f t="shared" ref="P208:P224" si="1">O208*H208</f>
        <v>0</v>
      </c>
      <c r="Q208" s="146">
        <v>1.1E-4</v>
      </c>
      <c r="R208" s="146">
        <f t="shared" ref="R208:R224" si="2">Q208*H208</f>
        <v>1.32E-3</v>
      </c>
      <c r="S208" s="146">
        <v>0</v>
      </c>
      <c r="T208" s="147">
        <f t="shared" ref="T208:T224" si="3">S208*H208</f>
        <v>0</v>
      </c>
      <c r="AR208" s="148" t="s">
        <v>394</v>
      </c>
      <c r="AT208" s="148" t="s">
        <v>231</v>
      </c>
      <c r="AU208" s="148" t="s">
        <v>92</v>
      </c>
      <c r="AY208" s="17" t="s">
        <v>185</v>
      </c>
      <c r="BE208" s="149">
        <f t="shared" ref="BE208:BE224" si="4">IF(N208="základní",J208,0)</f>
        <v>0</v>
      </c>
      <c r="BF208" s="149">
        <f t="shared" ref="BF208:BF224" si="5">IF(N208="snížená",J208,0)</f>
        <v>0</v>
      </c>
      <c r="BG208" s="149">
        <f t="shared" ref="BG208:BG224" si="6">IF(N208="zákl. přenesená",J208,0)</f>
        <v>0</v>
      </c>
      <c r="BH208" s="149">
        <f t="shared" ref="BH208:BH224" si="7">IF(N208="sníž. přenesená",J208,0)</f>
        <v>0</v>
      </c>
      <c r="BI208" s="149">
        <f t="shared" ref="BI208:BI224" si="8">IF(N208="nulová",J208,0)</f>
        <v>0</v>
      </c>
      <c r="BJ208" s="17" t="s">
        <v>92</v>
      </c>
      <c r="BK208" s="149">
        <f t="shared" ref="BK208:BK224" si="9">ROUND(I208*H208,2)</f>
        <v>0</v>
      </c>
      <c r="BL208" s="17" t="s">
        <v>289</v>
      </c>
      <c r="BM208" s="148" t="s">
        <v>4822</v>
      </c>
    </row>
    <row r="209" spans="2:65" s="1" customFormat="1" ht="37.9" customHeight="1">
      <c r="B209" s="136"/>
      <c r="C209" s="137" t="s">
        <v>452</v>
      </c>
      <c r="D209" s="137" t="s">
        <v>187</v>
      </c>
      <c r="E209" s="138" t="s">
        <v>4823</v>
      </c>
      <c r="F209" s="139" t="s">
        <v>4824</v>
      </c>
      <c r="G209" s="140" t="s">
        <v>365</v>
      </c>
      <c r="H209" s="141">
        <v>1</v>
      </c>
      <c r="I209" s="142"/>
      <c r="J209" s="143">
        <f t="shared" si="0"/>
        <v>0</v>
      </c>
      <c r="K209" s="139" t="s">
        <v>1</v>
      </c>
      <c r="L209" s="32"/>
      <c r="M209" s="144" t="s">
        <v>1</v>
      </c>
      <c r="N209" s="145" t="s">
        <v>42</v>
      </c>
      <c r="P209" s="146">
        <f t="shared" si="1"/>
        <v>0</v>
      </c>
      <c r="Q209" s="146">
        <v>0</v>
      </c>
      <c r="R209" s="146">
        <f t="shared" si="2"/>
        <v>0</v>
      </c>
      <c r="S209" s="146">
        <v>0</v>
      </c>
      <c r="T209" s="147">
        <f t="shared" si="3"/>
        <v>0</v>
      </c>
      <c r="AR209" s="148" t="s">
        <v>289</v>
      </c>
      <c r="AT209" s="148" t="s">
        <v>187</v>
      </c>
      <c r="AU209" s="148" t="s">
        <v>92</v>
      </c>
      <c r="AY209" s="17" t="s">
        <v>185</v>
      </c>
      <c r="BE209" s="149">
        <f t="shared" si="4"/>
        <v>0</v>
      </c>
      <c r="BF209" s="149">
        <f t="shared" si="5"/>
        <v>0</v>
      </c>
      <c r="BG209" s="149">
        <f t="shared" si="6"/>
        <v>0</v>
      </c>
      <c r="BH209" s="149">
        <f t="shared" si="7"/>
        <v>0</v>
      </c>
      <c r="BI209" s="149">
        <f t="shared" si="8"/>
        <v>0</v>
      </c>
      <c r="BJ209" s="17" t="s">
        <v>92</v>
      </c>
      <c r="BK209" s="149">
        <f t="shared" si="9"/>
        <v>0</v>
      </c>
      <c r="BL209" s="17" t="s">
        <v>289</v>
      </c>
      <c r="BM209" s="148" t="s">
        <v>4825</v>
      </c>
    </row>
    <row r="210" spans="2:65" s="1" customFormat="1" ht="24.2" customHeight="1">
      <c r="B210" s="136"/>
      <c r="C210" s="158" t="s">
        <v>461</v>
      </c>
      <c r="D210" s="158" t="s">
        <v>231</v>
      </c>
      <c r="E210" s="159" t="s">
        <v>4826</v>
      </c>
      <c r="F210" s="160" t="s">
        <v>4827</v>
      </c>
      <c r="G210" s="161" t="s">
        <v>365</v>
      </c>
      <c r="H210" s="162">
        <v>1</v>
      </c>
      <c r="I210" s="163"/>
      <c r="J210" s="164">
        <f t="shared" si="0"/>
        <v>0</v>
      </c>
      <c r="K210" s="160" t="s">
        <v>1</v>
      </c>
      <c r="L210" s="165"/>
      <c r="M210" s="166" t="s">
        <v>1</v>
      </c>
      <c r="N210" s="167" t="s">
        <v>42</v>
      </c>
      <c r="P210" s="146">
        <f t="shared" si="1"/>
        <v>0</v>
      </c>
      <c r="Q210" s="146">
        <v>1.7000000000000001E-4</v>
      </c>
      <c r="R210" s="146">
        <f t="shared" si="2"/>
        <v>1.7000000000000001E-4</v>
      </c>
      <c r="S210" s="146">
        <v>0</v>
      </c>
      <c r="T210" s="147">
        <f t="shared" si="3"/>
        <v>0</v>
      </c>
      <c r="AR210" s="148" t="s">
        <v>394</v>
      </c>
      <c r="AT210" s="148" t="s">
        <v>231</v>
      </c>
      <c r="AU210" s="148" t="s">
        <v>92</v>
      </c>
      <c r="AY210" s="17" t="s">
        <v>185</v>
      </c>
      <c r="BE210" s="149">
        <f t="shared" si="4"/>
        <v>0</v>
      </c>
      <c r="BF210" s="149">
        <f t="shared" si="5"/>
        <v>0</v>
      </c>
      <c r="BG210" s="149">
        <f t="shared" si="6"/>
        <v>0</v>
      </c>
      <c r="BH210" s="149">
        <f t="shared" si="7"/>
        <v>0</v>
      </c>
      <c r="BI210" s="149">
        <f t="shared" si="8"/>
        <v>0</v>
      </c>
      <c r="BJ210" s="17" t="s">
        <v>92</v>
      </c>
      <c r="BK210" s="149">
        <f t="shared" si="9"/>
        <v>0</v>
      </c>
      <c r="BL210" s="17" t="s">
        <v>289</v>
      </c>
      <c r="BM210" s="148" t="s">
        <v>4828</v>
      </c>
    </row>
    <row r="211" spans="2:65" s="1" customFormat="1" ht="37.9" customHeight="1">
      <c r="B211" s="136"/>
      <c r="C211" s="137" t="s">
        <v>466</v>
      </c>
      <c r="D211" s="137" t="s">
        <v>187</v>
      </c>
      <c r="E211" s="138" t="s">
        <v>4829</v>
      </c>
      <c r="F211" s="139" t="s">
        <v>4830</v>
      </c>
      <c r="G211" s="140" t="s">
        <v>365</v>
      </c>
      <c r="H211" s="141">
        <v>6</v>
      </c>
      <c r="I211" s="142"/>
      <c r="J211" s="143">
        <f t="shared" si="0"/>
        <v>0</v>
      </c>
      <c r="K211" s="139" t="s">
        <v>1</v>
      </c>
      <c r="L211" s="32"/>
      <c r="M211" s="144" t="s">
        <v>1</v>
      </c>
      <c r="N211" s="145" t="s">
        <v>42</v>
      </c>
      <c r="P211" s="146">
        <f t="shared" si="1"/>
        <v>0</v>
      </c>
      <c r="Q211" s="146">
        <v>0</v>
      </c>
      <c r="R211" s="146">
        <f t="shared" si="2"/>
        <v>0</v>
      </c>
      <c r="S211" s="146">
        <v>0</v>
      </c>
      <c r="T211" s="147">
        <f t="shared" si="3"/>
        <v>0</v>
      </c>
      <c r="AR211" s="148" t="s">
        <v>289</v>
      </c>
      <c r="AT211" s="148" t="s">
        <v>187</v>
      </c>
      <c r="AU211" s="148" t="s">
        <v>92</v>
      </c>
      <c r="AY211" s="17" t="s">
        <v>185</v>
      </c>
      <c r="BE211" s="149">
        <f t="shared" si="4"/>
        <v>0</v>
      </c>
      <c r="BF211" s="149">
        <f t="shared" si="5"/>
        <v>0</v>
      </c>
      <c r="BG211" s="149">
        <f t="shared" si="6"/>
        <v>0</v>
      </c>
      <c r="BH211" s="149">
        <f t="shared" si="7"/>
        <v>0</v>
      </c>
      <c r="BI211" s="149">
        <f t="shared" si="8"/>
        <v>0</v>
      </c>
      <c r="BJ211" s="17" t="s">
        <v>92</v>
      </c>
      <c r="BK211" s="149">
        <f t="shared" si="9"/>
        <v>0</v>
      </c>
      <c r="BL211" s="17" t="s">
        <v>289</v>
      </c>
      <c r="BM211" s="148" t="s">
        <v>4831</v>
      </c>
    </row>
    <row r="212" spans="2:65" s="1" customFormat="1" ht="24.2" customHeight="1">
      <c r="B212" s="136"/>
      <c r="C212" s="158" t="s">
        <v>471</v>
      </c>
      <c r="D212" s="158" t="s">
        <v>231</v>
      </c>
      <c r="E212" s="159" t="s">
        <v>4305</v>
      </c>
      <c r="F212" s="160" t="s">
        <v>4832</v>
      </c>
      <c r="G212" s="161" t="s">
        <v>4474</v>
      </c>
      <c r="H212" s="162">
        <v>6</v>
      </c>
      <c r="I212" s="163"/>
      <c r="J212" s="164">
        <f t="shared" si="0"/>
        <v>0</v>
      </c>
      <c r="K212" s="160" t="s">
        <v>1</v>
      </c>
      <c r="L212" s="165"/>
      <c r="M212" s="166" t="s">
        <v>1</v>
      </c>
      <c r="N212" s="167" t="s">
        <v>42</v>
      </c>
      <c r="P212" s="146">
        <f t="shared" si="1"/>
        <v>0</v>
      </c>
      <c r="Q212" s="146">
        <v>0</v>
      </c>
      <c r="R212" s="146">
        <f t="shared" si="2"/>
        <v>0</v>
      </c>
      <c r="S212" s="146">
        <v>0</v>
      </c>
      <c r="T212" s="147">
        <f t="shared" si="3"/>
        <v>0</v>
      </c>
      <c r="AR212" s="148" t="s">
        <v>394</v>
      </c>
      <c r="AT212" s="148" t="s">
        <v>231</v>
      </c>
      <c r="AU212" s="148" t="s">
        <v>92</v>
      </c>
      <c r="AY212" s="17" t="s">
        <v>185</v>
      </c>
      <c r="BE212" s="149">
        <f t="shared" si="4"/>
        <v>0</v>
      </c>
      <c r="BF212" s="149">
        <f t="shared" si="5"/>
        <v>0</v>
      </c>
      <c r="BG212" s="149">
        <f t="shared" si="6"/>
        <v>0</v>
      </c>
      <c r="BH212" s="149">
        <f t="shared" si="7"/>
        <v>0</v>
      </c>
      <c r="BI212" s="149">
        <f t="shared" si="8"/>
        <v>0</v>
      </c>
      <c r="BJ212" s="17" t="s">
        <v>92</v>
      </c>
      <c r="BK212" s="149">
        <f t="shared" si="9"/>
        <v>0</v>
      </c>
      <c r="BL212" s="17" t="s">
        <v>289</v>
      </c>
      <c r="BM212" s="148" t="s">
        <v>4833</v>
      </c>
    </row>
    <row r="213" spans="2:65" s="1" customFormat="1" ht="37.9" customHeight="1">
      <c r="B213" s="136"/>
      <c r="C213" s="137" t="s">
        <v>486</v>
      </c>
      <c r="D213" s="137" t="s">
        <v>187</v>
      </c>
      <c r="E213" s="138" t="s">
        <v>4834</v>
      </c>
      <c r="F213" s="139" t="s">
        <v>4835</v>
      </c>
      <c r="G213" s="140" t="s">
        <v>365</v>
      </c>
      <c r="H213" s="141">
        <v>45</v>
      </c>
      <c r="I213" s="142"/>
      <c r="J213" s="143">
        <f t="shared" si="0"/>
        <v>0</v>
      </c>
      <c r="K213" s="139" t="s">
        <v>1</v>
      </c>
      <c r="L213" s="32"/>
      <c r="M213" s="144" t="s">
        <v>1</v>
      </c>
      <c r="N213" s="145" t="s">
        <v>42</v>
      </c>
      <c r="P213" s="146">
        <f t="shared" si="1"/>
        <v>0</v>
      </c>
      <c r="Q213" s="146">
        <v>0</v>
      </c>
      <c r="R213" s="146">
        <f t="shared" si="2"/>
        <v>0</v>
      </c>
      <c r="S213" s="146">
        <v>0</v>
      </c>
      <c r="T213" s="147">
        <f t="shared" si="3"/>
        <v>0</v>
      </c>
      <c r="AR213" s="148" t="s">
        <v>289</v>
      </c>
      <c r="AT213" s="148" t="s">
        <v>187</v>
      </c>
      <c r="AU213" s="148" t="s">
        <v>92</v>
      </c>
      <c r="AY213" s="17" t="s">
        <v>185</v>
      </c>
      <c r="BE213" s="149">
        <f t="shared" si="4"/>
        <v>0</v>
      </c>
      <c r="BF213" s="149">
        <f t="shared" si="5"/>
        <v>0</v>
      </c>
      <c r="BG213" s="149">
        <f t="shared" si="6"/>
        <v>0</v>
      </c>
      <c r="BH213" s="149">
        <f t="shared" si="7"/>
        <v>0</v>
      </c>
      <c r="BI213" s="149">
        <f t="shared" si="8"/>
        <v>0</v>
      </c>
      <c r="BJ213" s="17" t="s">
        <v>92</v>
      </c>
      <c r="BK213" s="149">
        <f t="shared" si="9"/>
        <v>0</v>
      </c>
      <c r="BL213" s="17" t="s">
        <v>289</v>
      </c>
      <c r="BM213" s="148" t="s">
        <v>4836</v>
      </c>
    </row>
    <row r="214" spans="2:65" s="1" customFormat="1" ht="16.5" customHeight="1">
      <c r="B214" s="136"/>
      <c r="C214" s="158" t="s">
        <v>495</v>
      </c>
      <c r="D214" s="158" t="s">
        <v>231</v>
      </c>
      <c r="E214" s="159" t="s">
        <v>4289</v>
      </c>
      <c r="F214" s="160" t="s">
        <v>4837</v>
      </c>
      <c r="G214" s="161" t="s">
        <v>365</v>
      </c>
      <c r="H214" s="162">
        <v>3</v>
      </c>
      <c r="I214" s="163"/>
      <c r="J214" s="164">
        <f t="shared" si="0"/>
        <v>0</v>
      </c>
      <c r="K214" s="160" t="s">
        <v>1</v>
      </c>
      <c r="L214" s="165"/>
      <c r="M214" s="166" t="s">
        <v>1</v>
      </c>
      <c r="N214" s="167" t="s">
        <v>42</v>
      </c>
      <c r="P214" s="146">
        <f t="shared" si="1"/>
        <v>0</v>
      </c>
      <c r="Q214" s="146">
        <v>0</v>
      </c>
      <c r="R214" s="146">
        <f t="shared" si="2"/>
        <v>0</v>
      </c>
      <c r="S214" s="146">
        <v>0</v>
      </c>
      <c r="T214" s="147">
        <f t="shared" si="3"/>
        <v>0</v>
      </c>
      <c r="AR214" s="148" t="s">
        <v>394</v>
      </c>
      <c r="AT214" s="148" t="s">
        <v>231</v>
      </c>
      <c r="AU214" s="148" t="s">
        <v>92</v>
      </c>
      <c r="AY214" s="17" t="s">
        <v>185</v>
      </c>
      <c r="BE214" s="149">
        <f t="shared" si="4"/>
        <v>0</v>
      </c>
      <c r="BF214" s="149">
        <f t="shared" si="5"/>
        <v>0</v>
      </c>
      <c r="BG214" s="149">
        <f t="shared" si="6"/>
        <v>0</v>
      </c>
      <c r="BH214" s="149">
        <f t="shared" si="7"/>
        <v>0</v>
      </c>
      <c r="BI214" s="149">
        <f t="shared" si="8"/>
        <v>0</v>
      </c>
      <c r="BJ214" s="17" t="s">
        <v>92</v>
      </c>
      <c r="BK214" s="149">
        <f t="shared" si="9"/>
        <v>0</v>
      </c>
      <c r="BL214" s="17" t="s">
        <v>289</v>
      </c>
      <c r="BM214" s="148" t="s">
        <v>4838</v>
      </c>
    </row>
    <row r="215" spans="2:65" s="1" customFormat="1" ht="16.5" customHeight="1">
      <c r="B215" s="136"/>
      <c r="C215" s="158" t="s">
        <v>499</v>
      </c>
      <c r="D215" s="158" t="s">
        <v>231</v>
      </c>
      <c r="E215" s="159" t="s">
        <v>4292</v>
      </c>
      <c r="F215" s="160" t="s">
        <v>4839</v>
      </c>
      <c r="G215" s="161" t="s">
        <v>365</v>
      </c>
      <c r="H215" s="162">
        <v>10</v>
      </c>
      <c r="I215" s="163"/>
      <c r="J215" s="164">
        <f t="shared" si="0"/>
        <v>0</v>
      </c>
      <c r="K215" s="160" t="s">
        <v>1</v>
      </c>
      <c r="L215" s="165"/>
      <c r="M215" s="166" t="s">
        <v>1</v>
      </c>
      <c r="N215" s="167" t="s">
        <v>42</v>
      </c>
      <c r="P215" s="146">
        <f t="shared" si="1"/>
        <v>0</v>
      </c>
      <c r="Q215" s="146">
        <v>0</v>
      </c>
      <c r="R215" s="146">
        <f t="shared" si="2"/>
        <v>0</v>
      </c>
      <c r="S215" s="146">
        <v>0</v>
      </c>
      <c r="T215" s="147">
        <f t="shared" si="3"/>
        <v>0</v>
      </c>
      <c r="AR215" s="148" t="s">
        <v>394</v>
      </c>
      <c r="AT215" s="148" t="s">
        <v>231</v>
      </c>
      <c r="AU215" s="148" t="s">
        <v>92</v>
      </c>
      <c r="AY215" s="17" t="s">
        <v>185</v>
      </c>
      <c r="BE215" s="149">
        <f t="shared" si="4"/>
        <v>0</v>
      </c>
      <c r="BF215" s="149">
        <f t="shared" si="5"/>
        <v>0</v>
      </c>
      <c r="BG215" s="149">
        <f t="shared" si="6"/>
        <v>0</v>
      </c>
      <c r="BH215" s="149">
        <f t="shared" si="7"/>
        <v>0</v>
      </c>
      <c r="BI215" s="149">
        <f t="shared" si="8"/>
        <v>0</v>
      </c>
      <c r="BJ215" s="17" t="s">
        <v>92</v>
      </c>
      <c r="BK215" s="149">
        <f t="shared" si="9"/>
        <v>0</v>
      </c>
      <c r="BL215" s="17" t="s">
        <v>289</v>
      </c>
      <c r="BM215" s="148" t="s">
        <v>4840</v>
      </c>
    </row>
    <row r="216" spans="2:65" s="1" customFormat="1" ht="16.5" customHeight="1">
      <c r="B216" s="136"/>
      <c r="C216" s="158" t="s">
        <v>503</v>
      </c>
      <c r="D216" s="158" t="s">
        <v>231</v>
      </c>
      <c r="E216" s="159" t="s">
        <v>4295</v>
      </c>
      <c r="F216" s="160" t="s">
        <v>4841</v>
      </c>
      <c r="G216" s="161" t="s">
        <v>365</v>
      </c>
      <c r="H216" s="162">
        <v>5</v>
      </c>
      <c r="I216" s="163"/>
      <c r="J216" s="164">
        <f t="shared" si="0"/>
        <v>0</v>
      </c>
      <c r="K216" s="160" t="s">
        <v>1</v>
      </c>
      <c r="L216" s="165"/>
      <c r="M216" s="166" t="s">
        <v>1</v>
      </c>
      <c r="N216" s="167" t="s">
        <v>42</v>
      </c>
      <c r="P216" s="146">
        <f t="shared" si="1"/>
        <v>0</v>
      </c>
      <c r="Q216" s="146">
        <v>0</v>
      </c>
      <c r="R216" s="146">
        <f t="shared" si="2"/>
        <v>0</v>
      </c>
      <c r="S216" s="146">
        <v>0</v>
      </c>
      <c r="T216" s="147">
        <f t="shared" si="3"/>
        <v>0</v>
      </c>
      <c r="AR216" s="148" t="s">
        <v>394</v>
      </c>
      <c r="AT216" s="148" t="s">
        <v>231</v>
      </c>
      <c r="AU216" s="148" t="s">
        <v>92</v>
      </c>
      <c r="AY216" s="17" t="s">
        <v>185</v>
      </c>
      <c r="BE216" s="149">
        <f t="shared" si="4"/>
        <v>0</v>
      </c>
      <c r="BF216" s="149">
        <f t="shared" si="5"/>
        <v>0</v>
      </c>
      <c r="BG216" s="149">
        <f t="shared" si="6"/>
        <v>0</v>
      </c>
      <c r="BH216" s="149">
        <f t="shared" si="7"/>
        <v>0</v>
      </c>
      <c r="BI216" s="149">
        <f t="shared" si="8"/>
        <v>0</v>
      </c>
      <c r="BJ216" s="17" t="s">
        <v>92</v>
      </c>
      <c r="BK216" s="149">
        <f t="shared" si="9"/>
        <v>0</v>
      </c>
      <c r="BL216" s="17" t="s">
        <v>289</v>
      </c>
      <c r="BM216" s="148" t="s">
        <v>4842</v>
      </c>
    </row>
    <row r="217" spans="2:65" s="1" customFormat="1" ht="16.5" customHeight="1">
      <c r="B217" s="136"/>
      <c r="C217" s="158" t="s">
        <v>508</v>
      </c>
      <c r="D217" s="158" t="s">
        <v>231</v>
      </c>
      <c r="E217" s="159" t="s">
        <v>4298</v>
      </c>
      <c r="F217" s="160" t="s">
        <v>4843</v>
      </c>
      <c r="G217" s="161" t="s">
        <v>365</v>
      </c>
      <c r="H217" s="162">
        <v>5</v>
      </c>
      <c r="I217" s="163"/>
      <c r="J217" s="164">
        <f t="shared" si="0"/>
        <v>0</v>
      </c>
      <c r="K217" s="160" t="s">
        <v>1</v>
      </c>
      <c r="L217" s="165"/>
      <c r="M217" s="166" t="s">
        <v>1</v>
      </c>
      <c r="N217" s="167" t="s">
        <v>42</v>
      </c>
      <c r="P217" s="146">
        <f t="shared" si="1"/>
        <v>0</v>
      </c>
      <c r="Q217" s="146">
        <v>0</v>
      </c>
      <c r="R217" s="146">
        <f t="shared" si="2"/>
        <v>0</v>
      </c>
      <c r="S217" s="146">
        <v>0</v>
      </c>
      <c r="T217" s="147">
        <f t="shared" si="3"/>
        <v>0</v>
      </c>
      <c r="AR217" s="148" t="s">
        <v>394</v>
      </c>
      <c r="AT217" s="148" t="s">
        <v>231</v>
      </c>
      <c r="AU217" s="148" t="s">
        <v>92</v>
      </c>
      <c r="AY217" s="17" t="s">
        <v>185</v>
      </c>
      <c r="BE217" s="149">
        <f t="shared" si="4"/>
        <v>0</v>
      </c>
      <c r="BF217" s="149">
        <f t="shared" si="5"/>
        <v>0</v>
      </c>
      <c r="BG217" s="149">
        <f t="shared" si="6"/>
        <v>0</v>
      </c>
      <c r="BH217" s="149">
        <f t="shared" si="7"/>
        <v>0</v>
      </c>
      <c r="BI217" s="149">
        <f t="shared" si="8"/>
        <v>0</v>
      </c>
      <c r="BJ217" s="17" t="s">
        <v>92</v>
      </c>
      <c r="BK217" s="149">
        <f t="shared" si="9"/>
        <v>0</v>
      </c>
      <c r="BL217" s="17" t="s">
        <v>289</v>
      </c>
      <c r="BM217" s="148" t="s">
        <v>4844</v>
      </c>
    </row>
    <row r="218" spans="2:65" s="1" customFormat="1" ht="16.5" customHeight="1">
      <c r="B218" s="136"/>
      <c r="C218" s="158" t="s">
        <v>514</v>
      </c>
      <c r="D218" s="158" t="s">
        <v>231</v>
      </c>
      <c r="E218" s="159" t="s">
        <v>4353</v>
      </c>
      <c r="F218" s="160" t="s">
        <v>4845</v>
      </c>
      <c r="G218" s="161" t="s">
        <v>365</v>
      </c>
      <c r="H218" s="162">
        <v>1</v>
      </c>
      <c r="I218" s="163"/>
      <c r="J218" s="164">
        <f t="shared" si="0"/>
        <v>0</v>
      </c>
      <c r="K218" s="160" t="s">
        <v>1</v>
      </c>
      <c r="L218" s="165"/>
      <c r="M218" s="166" t="s">
        <v>1</v>
      </c>
      <c r="N218" s="167" t="s">
        <v>42</v>
      </c>
      <c r="P218" s="146">
        <f t="shared" si="1"/>
        <v>0</v>
      </c>
      <c r="Q218" s="146">
        <v>0</v>
      </c>
      <c r="R218" s="146">
        <f t="shared" si="2"/>
        <v>0</v>
      </c>
      <c r="S218" s="146">
        <v>0</v>
      </c>
      <c r="T218" s="147">
        <f t="shared" si="3"/>
        <v>0</v>
      </c>
      <c r="AR218" s="148" t="s">
        <v>394</v>
      </c>
      <c r="AT218" s="148" t="s">
        <v>231</v>
      </c>
      <c r="AU218" s="148" t="s">
        <v>92</v>
      </c>
      <c r="AY218" s="17" t="s">
        <v>185</v>
      </c>
      <c r="BE218" s="149">
        <f t="shared" si="4"/>
        <v>0</v>
      </c>
      <c r="BF218" s="149">
        <f t="shared" si="5"/>
        <v>0</v>
      </c>
      <c r="BG218" s="149">
        <f t="shared" si="6"/>
        <v>0</v>
      </c>
      <c r="BH218" s="149">
        <f t="shared" si="7"/>
        <v>0</v>
      </c>
      <c r="BI218" s="149">
        <f t="shared" si="8"/>
        <v>0</v>
      </c>
      <c r="BJ218" s="17" t="s">
        <v>92</v>
      </c>
      <c r="BK218" s="149">
        <f t="shared" si="9"/>
        <v>0</v>
      </c>
      <c r="BL218" s="17" t="s">
        <v>289</v>
      </c>
      <c r="BM218" s="148" t="s">
        <v>4846</v>
      </c>
    </row>
    <row r="219" spans="2:65" s="1" customFormat="1" ht="16.5" customHeight="1">
      <c r="B219" s="136"/>
      <c r="C219" s="158" t="s">
        <v>520</v>
      </c>
      <c r="D219" s="158" t="s">
        <v>231</v>
      </c>
      <c r="E219" s="159" t="s">
        <v>4359</v>
      </c>
      <c r="F219" s="160" t="s">
        <v>4847</v>
      </c>
      <c r="G219" s="161" t="s">
        <v>365</v>
      </c>
      <c r="H219" s="162">
        <v>1</v>
      </c>
      <c r="I219" s="163"/>
      <c r="J219" s="164">
        <f t="shared" si="0"/>
        <v>0</v>
      </c>
      <c r="K219" s="160" t="s">
        <v>1</v>
      </c>
      <c r="L219" s="165"/>
      <c r="M219" s="166" t="s">
        <v>1</v>
      </c>
      <c r="N219" s="167" t="s">
        <v>42</v>
      </c>
      <c r="P219" s="146">
        <f t="shared" si="1"/>
        <v>0</v>
      </c>
      <c r="Q219" s="146">
        <v>0</v>
      </c>
      <c r="R219" s="146">
        <f t="shared" si="2"/>
        <v>0</v>
      </c>
      <c r="S219" s="146">
        <v>0</v>
      </c>
      <c r="T219" s="147">
        <f t="shared" si="3"/>
        <v>0</v>
      </c>
      <c r="AR219" s="148" t="s">
        <v>394</v>
      </c>
      <c r="AT219" s="148" t="s">
        <v>231</v>
      </c>
      <c r="AU219" s="148" t="s">
        <v>92</v>
      </c>
      <c r="AY219" s="17" t="s">
        <v>185</v>
      </c>
      <c r="BE219" s="149">
        <f t="shared" si="4"/>
        <v>0</v>
      </c>
      <c r="BF219" s="149">
        <f t="shared" si="5"/>
        <v>0</v>
      </c>
      <c r="BG219" s="149">
        <f t="shared" si="6"/>
        <v>0</v>
      </c>
      <c r="BH219" s="149">
        <f t="shared" si="7"/>
        <v>0</v>
      </c>
      <c r="BI219" s="149">
        <f t="shared" si="8"/>
        <v>0</v>
      </c>
      <c r="BJ219" s="17" t="s">
        <v>92</v>
      </c>
      <c r="BK219" s="149">
        <f t="shared" si="9"/>
        <v>0</v>
      </c>
      <c r="BL219" s="17" t="s">
        <v>289</v>
      </c>
      <c r="BM219" s="148" t="s">
        <v>4848</v>
      </c>
    </row>
    <row r="220" spans="2:65" s="1" customFormat="1" ht="16.5" customHeight="1">
      <c r="B220" s="136"/>
      <c r="C220" s="158" t="s">
        <v>525</v>
      </c>
      <c r="D220" s="158" t="s">
        <v>231</v>
      </c>
      <c r="E220" s="159" t="s">
        <v>4365</v>
      </c>
      <c r="F220" s="160" t="s">
        <v>4849</v>
      </c>
      <c r="G220" s="161" t="s">
        <v>365</v>
      </c>
      <c r="H220" s="162">
        <v>4</v>
      </c>
      <c r="I220" s="163"/>
      <c r="J220" s="164">
        <f t="shared" si="0"/>
        <v>0</v>
      </c>
      <c r="K220" s="160" t="s">
        <v>1</v>
      </c>
      <c r="L220" s="165"/>
      <c r="M220" s="166" t="s">
        <v>1</v>
      </c>
      <c r="N220" s="167" t="s">
        <v>42</v>
      </c>
      <c r="P220" s="146">
        <f t="shared" si="1"/>
        <v>0</v>
      </c>
      <c r="Q220" s="146">
        <v>0</v>
      </c>
      <c r="R220" s="146">
        <f t="shared" si="2"/>
        <v>0</v>
      </c>
      <c r="S220" s="146">
        <v>0</v>
      </c>
      <c r="T220" s="147">
        <f t="shared" si="3"/>
        <v>0</v>
      </c>
      <c r="AR220" s="148" t="s">
        <v>394</v>
      </c>
      <c r="AT220" s="148" t="s">
        <v>231</v>
      </c>
      <c r="AU220" s="148" t="s">
        <v>92</v>
      </c>
      <c r="AY220" s="17" t="s">
        <v>185</v>
      </c>
      <c r="BE220" s="149">
        <f t="shared" si="4"/>
        <v>0</v>
      </c>
      <c r="BF220" s="149">
        <f t="shared" si="5"/>
        <v>0</v>
      </c>
      <c r="BG220" s="149">
        <f t="shared" si="6"/>
        <v>0</v>
      </c>
      <c r="BH220" s="149">
        <f t="shared" si="7"/>
        <v>0</v>
      </c>
      <c r="BI220" s="149">
        <f t="shared" si="8"/>
        <v>0</v>
      </c>
      <c r="BJ220" s="17" t="s">
        <v>92</v>
      </c>
      <c r="BK220" s="149">
        <f t="shared" si="9"/>
        <v>0</v>
      </c>
      <c r="BL220" s="17" t="s">
        <v>289</v>
      </c>
      <c r="BM220" s="148" t="s">
        <v>4850</v>
      </c>
    </row>
    <row r="221" spans="2:65" s="1" customFormat="1" ht="16.5" customHeight="1">
      <c r="B221" s="136"/>
      <c r="C221" s="158" t="s">
        <v>529</v>
      </c>
      <c r="D221" s="158" t="s">
        <v>231</v>
      </c>
      <c r="E221" s="159" t="s">
        <v>4323</v>
      </c>
      <c r="F221" s="160" t="s">
        <v>4851</v>
      </c>
      <c r="G221" s="161" t="s">
        <v>365</v>
      </c>
      <c r="H221" s="162">
        <v>5</v>
      </c>
      <c r="I221" s="163"/>
      <c r="J221" s="164">
        <f t="shared" si="0"/>
        <v>0</v>
      </c>
      <c r="K221" s="160" t="s">
        <v>1</v>
      </c>
      <c r="L221" s="165"/>
      <c r="M221" s="166" t="s">
        <v>1</v>
      </c>
      <c r="N221" s="167" t="s">
        <v>42</v>
      </c>
      <c r="P221" s="146">
        <f t="shared" si="1"/>
        <v>0</v>
      </c>
      <c r="Q221" s="146">
        <v>0</v>
      </c>
      <c r="R221" s="146">
        <f t="shared" si="2"/>
        <v>0</v>
      </c>
      <c r="S221" s="146">
        <v>0</v>
      </c>
      <c r="T221" s="147">
        <f t="shared" si="3"/>
        <v>0</v>
      </c>
      <c r="AR221" s="148" t="s">
        <v>394</v>
      </c>
      <c r="AT221" s="148" t="s">
        <v>231</v>
      </c>
      <c r="AU221" s="148" t="s">
        <v>92</v>
      </c>
      <c r="AY221" s="17" t="s">
        <v>185</v>
      </c>
      <c r="BE221" s="149">
        <f t="shared" si="4"/>
        <v>0</v>
      </c>
      <c r="BF221" s="149">
        <f t="shared" si="5"/>
        <v>0</v>
      </c>
      <c r="BG221" s="149">
        <f t="shared" si="6"/>
        <v>0</v>
      </c>
      <c r="BH221" s="149">
        <f t="shared" si="7"/>
        <v>0</v>
      </c>
      <c r="BI221" s="149">
        <f t="shared" si="8"/>
        <v>0</v>
      </c>
      <c r="BJ221" s="17" t="s">
        <v>92</v>
      </c>
      <c r="BK221" s="149">
        <f t="shared" si="9"/>
        <v>0</v>
      </c>
      <c r="BL221" s="17" t="s">
        <v>289</v>
      </c>
      <c r="BM221" s="148" t="s">
        <v>4852</v>
      </c>
    </row>
    <row r="222" spans="2:65" s="1" customFormat="1" ht="16.5" customHeight="1">
      <c r="B222" s="136"/>
      <c r="C222" s="158" t="s">
        <v>533</v>
      </c>
      <c r="D222" s="158" t="s">
        <v>231</v>
      </c>
      <c r="E222" s="159" t="s">
        <v>4326</v>
      </c>
      <c r="F222" s="160" t="s">
        <v>4853</v>
      </c>
      <c r="G222" s="161" t="s">
        <v>365</v>
      </c>
      <c r="H222" s="162">
        <v>6</v>
      </c>
      <c r="I222" s="163"/>
      <c r="J222" s="164">
        <f t="shared" si="0"/>
        <v>0</v>
      </c>
      <c r="K222" s="160" t="s">
        <v>1</v>
      </c>
      <c r="L222" s="165"/>
      <c r="M222" s="166" t="s">
        <v>1</v>
      </c>
      <c r="N222" s="167" t="s">
        <v>42</v>
      </c>
      <c r="P222" s="146">
        <f t="shared" si="1"/>
        <v>0</v>
      </c>
      <c r="Q222" s="146">
        <v>0</v>
      </c>
      <c r="R222" s="146">
        <f t="shared" si="2"/>
        <v>0</v>
      </c>
      <c r="S222" s="146">
        <v>0</v>
      </c>
      <c r="T222" s="147">
        <f t="shared" si="3"/>
        <v>0</v>
      </c>
      <c r="AR222" s="148" t="s">
        <v>394</v>
      </c>
      <c r="AT222" s="148" t="s">
        <v>231</v>
      </c>
      <c r="AU222" s="148" t="s">
        <v>92</v>
      </c>
      <c r="AY222" s="17" t="s">
        <v>185</v>
      </c>
      <c r="BE222" s="149">
        <f t="shared" si="4"/>
        <v>0</v>
      </c>
      <c r="BF222" s="149">
        <f t="shared" si="5"/>
        <v>0</v>
      </c>
      <c r="BG222" s="149">
        <f t="shared" si="6"/>
        <v>0</v>
      </c>
      <c r="BH222" s="149">
        <f t="shared" si="7"/>
        <v>0</v>
      </c>
      <c r="BI222" s="149">
        <f t="shared" si="8"/>
        <v>0</v>
      </c>
      <c r="BJ222" s="17" t="s">
        <v>92</v>
      </c>
      <c r="BK222" s="149">
        <f t="shared" si="9"/>
        <v>0</v>
      </c>
      <c r="BL222" s="17" t="s">
        <v>289</v>
      </c>
      <c r="BM222" s="148" t="s">
        <v>4854</v>
      </c>
    </row>
    <row r="223" spans="2:65" s="1" customFormat="1" ht="24.2" customHeight="1">
      <c r="B223" s="136"/>
      <c r="C223" s="137" t="s">
        <v>538</v>
      </c>
      <c r="D223" s="137" t="s">
        <v>187</v>
      </c>
      <c r="E223" s="138" t="s">
        <v>4855</v>
      </c>
      <c r="F223" s="139" t="s">
        <v>4856</v>
      </c>
      <c r="G223" s="140" t="s">
        <v>365</v>
      </c>
      <c r="H223" s="141">
        <v>1</v>
      </c>
      <c r="I223" s="142"/>
      <c r="J223" s="143">
        <f t="shared" si="0"/>
        <v>0</v>
      </c>
      <c r="K223" s="139" t="s">
        <v>1</v>
      </c>
      <c r="L223" s="32"/>
      <c r="M223" s="144" t="s">
        <v>1</v>
      </c>
      <c r="N223" s="145" t="s">
        <v>42</v>
      </c>
      <c r="P223" s="146">
        <f t="shared" si="1"/>
        <v>0</v>
      </c>
      <c r="Q223" s="146">
        <v>0</v>
      </c>
      <c r="R223" s="146">
        <f t="shared" si="2"/>
        <v>0</v>
      </c>
      <c r="S223" s="146">
        <v>0</v>
      </c>
      <c r="T223" s="147">
        <f t="shared" si="3"/>
        <v>0</v>
      </c>
      <c r="AR223" s="148" t="s">
        <v>289</v>
      </c>
      <c r="AT223" s="148" t="s">
        <v>187</v>
      </c>
      <c r="AU223" s="148" t="s">
        <v>92</v>
      </c>
      <c r="AY223" s="17" t="s">
        <v>185</v>
      </c>
      <c r="BE223" s="149">
        <f t="shared" si="4"/>
        <v>0</v>
      </c>
      <c r="BF223" s="149">
        <f t="shared" si="5"/>
        <v>0</v>
      </c>
      <c r="BG223" s="149">
        <f t="shared" si="6"/>
        <v>0</v>
      </c>
      <c r="BH223" s="149">
        <f t="shared" si="7"/>
        <v>0</v>
      </c>
      <c r="BI223" s="149">
        <f t="shared" si="8"/>
        <v>0</v>
      </c>
      <c r="BJ223" s="17" t="s">
        <v>92</v>
      </c>
      <c r="BK223" s="149">
        <f t="shared" si="9"/>
        <v>0</v>
      </c>
      <c r="BL223" s="17" t="s">
        <v>289</v>
      </c>
      <c r="BM223" s="148" t="s">
        <v>4857</v>
      </c>
    </row>
    <row r="224" spans="2:65" s="1" customFormat="1" ht="24.2" customHeight="1">
      <c r="B224" s="136"/>
      <c r="C224" s="137" t="s">
        <v>543</v>
      </c>
      <c r="D224" s="137" t="s">
        <v>187</v>
      </c>
      <c r="E224" s="138" t="s">
        <v>4858</v>
      </c>
      <c r="F224" s="139" t="s">
        <v>4859</v>
      </c>
      <c r="G224" s="140" t="s">
        <v>365</v>
      </c>
      <c r="H224" s="141">
        <v>1</v>
      </c>
      <c r="I224" s="142"/>
      <c r="J224" s="143">
        <f t="shared" si="0"/>
        <v>0</v>
      </c>
      <c r="K224" s="139" t="s">
        <v>1</v>
      </c>
      <c r="L224" s="32"/>
      <c r="M224" s="144" t="s">
        <v>1</v>
      </c>
      <c r="N224" s="145" t="s">
        <v>42</v>
      </c>
      <c r="P224" s="146">
        <f t="shared" si="1"/>
        <v>0</v>
      </c>
      <c r="Q224" s="146">
        <v>0</v>
      </c>
      <c r="R224" s="146">
        <f t="shared" si="2"/>
        <v>0</v>
      </c>
      <c r="S224" s="146">
        <v>0</v>
      </c>
      <c r="T224" s="147">
        <f t="shared" si="3"/>
        <v>0</v>
      </c>
      <c r="AR224" s="148" t="s">
        <v>289</v>
      </c>
      <c r="AT224" s="148" t="s">
        <v>187</v>
      </c>
      <c r="AU224" s="148" t="s">
        <v>92</v>
      </c>
      <c r="AY224" s="17" t="s">
        <v>185</v>
      </c>
      <c r="BE224" s="149">
        <f t="shared" si="4"/>
        <v>0</v>
      </c>
      <c r="BF224" s="149">
        <f t="shared" si="5"/>
        <v>0</v>
      </c>
      <c r="BG224" s="149">
        <f t="shared" si="6"/>
        <v>0</v>
      </c>
      <c r="BH224" s="149">
        <f t="shared" si="7"/>
        <v>0</v>
      </c>
      <c r="BI224" s="149">
        <f t="shared" si="8"/>
        <v>0</v>
      </c>
      <c r="BJ224" s="17" t="s">
        <v>92</v>
      </c>
      <c r="BK224" s="149">
        <f t="shared" si="9"/>
        <v>0</v>
      </c>
      <c r="BL224" s="17" t="s">
        <v>289</v>
      </c>
      <c r="BM224" s="148" t="s">
        <v>4860</v>
      </c>
    </row>
    <row r="225" spans="2:65" s="11" customFormat="1" ht="22.9" customHeight="1">
      <c r="B225" s="124"/>
      <c r="D225" s="125" t="s">
        <v>75</v>
      </c>
      <c r="E225" s="134" t="s">
        <v>4861</v>
      </c>
      <c r="F225" s="134" t="s">
        <v>4862</v>
      </c>
      <c r="I225" s="127"/>
      <c r="J225" s="135">
        <f>BK225</f>
        <v>0</v>
      </c>
      <c r="L225" s="124"/>
      <c r="M225" s="129"/>
      <c r="P225" s="130">
        <f>SUM(P226:P232)</f>
        <v>0</v>
      </c>
      <c r="R225" s="130">
        <f>SUM(R226:R232)</f>
        <v>5.04E-2</v>
      </c>
      <c r="T225" s="131">
        <f>SUM(T226:T232)</f>
        <v>0</v>
      </c>
      <c r="AR225" s="125" t="s">
        <v>92</v>
      </c>
      <c r="AT225" s="132" t="s">
        <v>75</v>
      </c>
      <c r="AU225" s="132" t="s">
        <v>84</v>
      </c>
      <c r="AY225" s="125" t="s">
        <v>185</v>
      </c>
      <c r="BK225" s="133">
        <f>SUM(BK226:BK232)</f>
        <v>0</v>
      </c>
    </row>
    <row r="226" spans="2:65" s="1" customFormat="1" ht="24.2" customHeight="1">
      <c r="B226" s="136"/>
      <c r="C226" s="137" t="s">
        <v>550</v>
      </c>
      <c r="D226" s="137" t="s">
        <v>187</v>
      </c>
      <c r="E226" s="138" t="s">
        <v>4863</v>
      </c>
      <c r="F226" s="139" t="s">
        <v>4864</v>
      </c>
      <c r="G226" s="140" t="s">
        <v>546</v>
      </c>
      <c r="H226" s="141">
        <v>30</v>
      </c>
      <c r="I226" s="142"/>
      <c r="J226" s="143">
        <f t="shared" ref="J226:J231" si="10">ROUND(I226*H226,2)</f>
        <v>0</v>
      </c>
      <c r="K226" s="139" t="s">
        <v>1</v>
      </c>
      <c r="L226" s="32"/>
      <c r="M226" s="144" t="s">
        <v>1</v>
      </c>
      <c r="N226" s="145" t="s">
        <v>42</v>
      </c>
      <c r="P226" s="146">
        <f t="shared" ref="P226:P231" si="11">O226*H226</f>
        <v>0</v>
      </c>
      <c r="Q226" s="146">
        <v>0</v>
      </c>
      <c r="R226" s="146">
        <f t="shared" ref="R226:R231" si="12">Q226*H226</f>
        <v>0</v>
      </c>
      <c r="S226" s="146">
        <v>0</v>
      </c>
      <c r="T226" s="147">
        <f t="shared" ref="T226:T231" si="13">S226*H226</f>
        <v>0</v>
      </c>
      <c r="AR226" s="148" t="s">
        <v>289</v>
      </c>
      <c r="AT226" s="148" t="s">
        <v>187</v>
      </c>
      <c r="AU226" s="148" t="s">
        <v>92</v>
      </c>
      <c r="AY226" s="17" t="s">
        <v>185</v>
      </c>
      <c r="BE226" s="149">
        <f t="shared" ref="BE226:BE231" si="14">IF(N226="základní",J226,0)</f>
        <v>0</v>
      </c>
      <c r="BF226" s="149">
        <f t="shared" ref="BF226:BF231" si="15">IF(N226="snížená",J226,0)</f>
        <v>0</v>
      </c>
      <c r="BG226" s="149">
        <f t="shared" ref="BG226:BG231" si="16">IF(N226="zákl. přenesená",J226,0)</f>
        <v>0</v>
      </c>
      <c r="BH226" s="149">
        <f t="shared" ref="BH226:BH231" si="17">IF(N226="sníž. přenesená",J226,0)</f>
        <v>0</v>
      </c>
      <c r="BI226" s="149">
        <f t="shared" ref="BI226:BI231" si="18">IF(N226="nulová",J226,0)</f>
        <v>0</v>
      </c>
      <c r="BJ226" s="17" t="s">
        <v>92</v>
      </c>
      <c r="BK226" s="149">
        <f t="shared" ref="BK226:BK231" si="19">ROUND(I226*H226,2)</f>
        <v>0</v>
      </c>
      <c r="BL226" s="17" t="s">
        <v>289</v>
      </c>
      <c r="BM226" s="148" t="s">
        <v>4865</v>
      </c>
    </row>
    <row r="227" spans="2:65" s="1" customFormat="1" ht="21.75" customHeight="1">
      <c r="B227" s="136"/>
      <c r="C227" s="158" t="s">
        <v>556</v>
      </c>
      <c r="D227" s="158" t="s">
        <v>231</v>
      </c>
      <c r="E227" s="159" t="s">
        <v>4866</v>
      </c>
      <c r="F227" s="160" t="s">
        <v>4867</v>
      </c>
      <c r="G227" s="161" t="s">
        <v>546</v>
      </c>
      <c r="H227" s="162">
        <v>30</v>
      </c>
      <c r="I227" s="163"/>
      <c r="J227" s="164">
        <f t="shared" si="10"/>
        <v>0</v>
      </c>
      <c r="K227" s="160" t="s">
        <v>1</v>
      </c>
      <c r="L227" s="165"/>
      <c r="M227" s="166" t="s">
        <v>1</v>
      </c>
      <c r="N227" s="167" t="s">
        <v>42</v>
      </c>
      <c r="P227" s="146">
        <f t="shared" si="11"/>
        <v>0</v>
      </c>
      <c r="Q227" s="146">
        <v>1.14E-3</v>
      </c>
      <c r="R227" s="146">
        <f t="shared" si="12"/>
        <v>3.4200000000000001E-2</v>
      </c>
      <c r="S227" s="146">
        <v>0</v>
      </c>
      <c r="T227" s="147">
        <f t="shared" si="13"/>
        <v>0</v>
      </c>
      <c r="AR227" s="148" t="s">
        <v>394</v>
      </c>
      <c r="AT227" s="148" t="s">
        <v>231</v>
      </c>
      <c r="AU227" s="148" t="s">
        <v>92</v>
      </c>
      <c r="AY227" s="17" t="s">
        <v>185</v>
      </c>
      <c r="BE227" s="149">
        <f t="shared" si="14"/>
        <v>0</v>
      </c>
      <c r="BF227" s="149">
        <f t="shared" si="15"/>
        <v>0</v>
      </c>
      <c r="BG227" s="149">
        <f t="shared" si="16"/>
        <v>0</v>
      </c>
      <c r="BH227" s="149">
        <f t="shared" si="17"/>
        <v>0</v>
      </c>
      <c r="BI227" s="149">
        <f t="shared" si="18"/>
        <v>0</v>
      </c>
      <c r="BJ227" s="17" t="s">
        <v>92</v>
      </c>
      <c r="BK227" s="149">
        <f t="shared" si="19"/>
        <v>0</v>
      </c>
      <c r="BL227" s="17" t="s">
        <v>289</v>
      </c>
      <c r="BM227" s="148" t="s">
        <v>4868</v>
      </c>
    </row>
    <row r="228" spans="2:65" s="1" customFormat="1" ht="24.2" customHeight="1">
      <c r="B228" s="136"/>
      <c r="C228" s="137" t="s">
        <v>561</v>
      </c>
      <c r="D228" s="137" t="s">
        <v>187</v>
      </c>
      <c r="E228" s="138" t="s">
        <v>4869</v>
      </c>
      <c r="F228" s="139" t="s">
        <v>4870</v>
      </c>
      <c r="G228" s="140" t="s">
        <v>365</v>
      </c>
      <c r="H228" s="141">
        <v>30</v>
      </c>
      <c r="I228" s="142"/>
      <c r="J228" s="143">
        <f t="shared" si="10"/>
        <v>0</v>
      </c>
      <c r="K228" s="139" t="s">
        <v>1</v>
      </c>
      <c r="L228" s="32"/>
      <c r="M228" s="144" t="s">
        <v>1</v>
      </c>
      <c r="N228" s="145" t="s">
        <v>42</v>
      </c>
      <c r="P228" s="146">
        <f t="shared" si="11"/>
        <v>0</v>
      </c>
      <c r="Q228" s="146">
        <v>0</v>
      </c>
      <c r="R228" s="146">
        <f t="shared" si="12"/>
        <v>0</v>
      </c>
      <c r="S228" s="146">
        <v>0</v>
      </c>
      <c r="T228" s="147">
        <f t="shared" si="13"/>
        <v>0</v>
      </c>
      <c r="AR228" s="148" t="s">
        <v>289</v>
      </c>
      <c r="AT228" s="148" t="s">
        <v>187</v>
      </c>
      <c r="AU228" s="148" t="s">
        <v>92</v>
      </c>
      <c r="AY228" s="17" t="s">
        <v>185</v>
      </c>
      <c r="BE228" s="149">
        <f t="shared" si="14"/>
        <v>0</v>
      </c>
      <c r="BF228" s="149">
        <f t="shared" si="15"/>
        <v>0</v>
      </c>
      <c r="BG228" s="149">
        <f t="shared" si="16"/>
        <v>0</v>
      </c>
      <c r="BH228" s="149">
        <f t="shared" si="17"/>
        <v>0</v>
      </c>
      <c r="BI228" s="149">
        <f t="shared" si="18"/>
        <v>0</v>
      </c>
      <c r="BJ228" s="17" t="s">
        <v>92</v>
      </c>
      <c r="BK228" s="149">
        <f t="shared" si="19"/>
        <v>0</v>
      </c>
      <c r="BL228" s="17" t="s">
        <v>289</v>
      </c>
      <c r="BM228" s="148" t="s">
        <v>4871</v>
      </c>
    </row>
    <row r="229" spans="2:65" s="1" customFormat="1" ht="16.5" customHeight="1">
      <c r="B229" s="136"/>
      <c r="C229" s="158" t="s">
        <v>566</v>
      </c>
      <c r="D229" s="158" t="s">
        <v>231</v>
      </c>
      <c r="E229" s="159" t="s">
        <v>4872</v>
      </c>
      <c r="F229" s="160" t="s">
        <v>4873</v>
      </c>
      <c r="G229" s="161" t="s">
        <v>365</v>
      </c>
      <c r="H229" s="162">
        <v>30</v>
      </c>
      <c r="I229" s="163"/>
      <c r="J229" s="164">
        <f t="shared" si="10"/>
        <v>0</v>
      </c>
      <c r="K229" s="160" t="s">
        <v>1</v>
      </c>
      <c r="L229" s="165"/>
      <c r="M229" s="166" t="s">
        <v>1</v>
      </c>
      <c r="N229" s="167" t="s">
        <v>42</v>
      </c>
      <c r="P229" s="146">
        <f t="shared" si="11"/>
        <v>0</v>
      </c>
      <c r="Q229" s="146">
        <v>2.4000000000000001E-4</v>
      </c>
      <c r="R229" s="146">
        <f t="shared" si="12"/>
        <v>7.1999999999999998E-3</v>
      </c>
      <c r="S229" s="146">
        <v>0</v>
      </c>
      <c r="T229" s="147">
        <f t="shared" si="13"/>
        <v>0</v>
      </c>
      <c r="AR229" s="148" t="s">
        <v>394</v>
      </c>
      <c r="AT229" s="148" t="s">
        <v>231</v>
      </c>
      <c r="AU229" s="148" t="s">
        <v>92</v>
      </c>
      <c r="AY229" s="17" t="s">
        <v>185</v>
      </c>
      <c r="BE229" s="149">
        <f t="shared" si="14"/>
        <v>0</v>
      </c>
      <c r="BF229" s="149">
        <f t="shared" si="15"/>
        <v>0</v>
      </c>
      <c r="BG229" s="149">
        <f t="shared" si="16"/>
        <v>0</v>
      </c>
      <c r="BH229" s="149">
        <f t="shared" si="17"/>
        <v>0</v>
      </c>
      <c r="BI229" s="149">
        <f t="shared" si="18"/>
        <v>0</v>
      </c>
      <c r="BJ229" s="17" t="s">
        <v>92</v>
      </c>
      <c r="BK229" s="149">
        <f t="shared" si="19"/>
        <v>0</v>
      </c>
      <c r="BL229" s="17" t="s">
        <v>289</v>
      </c>
      <c r="BM229" s="148" t="s">
        <v>4874</v>
      </c>
    </row>
    <row r="230" spans="2:65" s="1" customFormat="1" ht="24.2" customHeight="1">
      <c r="B230" s="136"/>
      <c r="C230" s="137" t="s">
        <v>570</v>
      </c>
      <c r="D230" s="137" t="s">
        <v>187</v>
      </c>
      <c r="E230" s="138" t="s">
        <v>4875</v>
      </c>
      <c r="F230" s="139" t="s">
        <v>4876</v>
      </c>
      <c r="G230" s="140" t="s">
        <v>546</v>
      </c>
      <c r="H230" s="141">
        <v>150</v>
      </c>
      <c r="I230" s="142"/>
      <c r="J230" s="143">
        <f t="shared" si="10"/>
        <v>0</v>
      </c>
      <c r="K230" s="139" t="s">
        <v>1</v>
      </c>
      <c r="L230" s="32"/>
      <c r="M230" s="144" t="s">
        <v>1</v>
      </c>
      <c r="N230" s="145" t="s">
        <v>42</v>
      </c>
      <c r="P230" s="146">
        <f t="shared" si="11"/>
        <v>0</v>
      </c>
      <c r="Q230" s="146">
        <v>0</v>
      </c>
      <c r="R230" s="146">
        <f t="shared" si="12"/>
        <v>0</v>
      </c>
      <c r="S230" s="146">
        <v>0</v>
      </c>
      <c r="T230" s="147">
        <f t="shared" si="13"/>
        <v>0</v>
      </c>
      <c r="AR230" s="148" t="s">
        <v>289</v>
      </c>
      <c r="AT230" s="148" t="s">
        <v>187</v>
      </c>
      <c r="AU230" s="148" t="s">
        <v>92</v>
      </c>
      <c r="AY230" s="17" t="s">
        <v>185</v>
      </c>
      <c r="BE230" s="149">
        <f t="shared" si="14"/>
        <v>0</v>
      </c>
      <c r="BF230" s="149">
        <f t="shared" si="15"/>
        <v>0</v>
      </c>
      <c r="BG230" s="149">
        <f t="shared" si="16"/>
        <v>0</v>
      </c>
      <c r="BH230" s="149">
        <f t="shared" si="17"/>
        <v>0</v>
      </c>
      <c r="BI230" s="149">
        <f t="shared" si="18"/>
        <v>0</v>
      </c>
      <c r="BJ230" s="17" t="s">
        <v>92</v>
      </c>
      <c r="BK230" s="149">
        <f t="shared" si="19"/>
        <v>0</v>
      </c>
      <c r="BL230" s="17" t="s">
        <v>289</v>
      </c>
      <c r="BM230" s="148" t="s">
        <v>4877</v>
      </c>
    </row>
    <row r="231" spans="2:65" s="1" customFormat="1" ht="24.2" customHeight="1">
      <c r="B231" s="136"/>
      <c r="C231" s="158" t="s">
        <v>574</v>
      </c>
      <c r="D231" s="158" t="s">
        <v>231</v>
      </c>
      <c r="E231" s="159" t="s">
        <v>4878</v>
      </c>
      <c r="F231" s="160" t="s">
        <v>4879</v>
      </c>
      <c r="G231" s="161" t="s">
        <v>546</v>
      </c>
      <c r="H231" s="162">
        <v>180</v>
      </c>
      <c r="I231" s="163"/>
      <c r="J231" s="164">
        <f t="shared" si="10"/>
        <v>0</v>
      </c>
      <c r="K231" s="160" t="s">
        <v>1</v>
      </c>
      <c r="L231" s="165"/>
      <c r="M231" s="166" t="s">
        <v>1</v>
      </c>
      <c r="N231" s="167" t="s">
        <v>42</v>
      </c>
      <c r="P231" s="146">
        <f t="shared" si="11"/>
        <v>0</v>
      </c>
      <c r="Q231" s="146">
        <v>5.0000000000000002E-5</v>
      </c>
      <c r="R231" s="146">
        <f t="shared" si="12"/>
        <v>9.0000000000000011E-3</v>
      </c>
      <c r="S231" s="146">
        <v>0</v>
      </c>
      <c r="T231" s="147">
        <f t="shared" si="13"/>
        <v>0</v>
      </c>
      <c r="AR231" s="148" t="s">
        <v>394</v>
      </c>
      <c r="AT231" s="148" t="s">
        <v>231</v>
      </c>
      <c r="AU231" s="148" t="s">
        <v>92</v>
      </c>
      <c r="AY231" s="17" t="s">
        <v>185</v>
      </c>
      <c r="BE231" s="149">
        <f t="shared" si="14"/>
        <v>0</v>
      </c>
      <c r="BF231" s="149">
        <f t="shared" si="15"/>
        <v>0</v>
      </c>
      <c r="BG231" s="149">
        <f t="shared" si="16"/>
        <v>0</v>
      </c>
      <c r="BH231" s="149">
        <f t="shared" si="17"/>
        <v>0</v>
      </c>
      <c r="BI231" s="149">
        <f t="shared" si="18"/>
        <v>0</v>
      </c>
      <c r="BJ231" s="17" t="s">
        <v>92</v>
      </c>
      <c r="BK231" s="149">
        <f t="shared" si="19"/>
        <v>0</v>
      </c>
      <c r="BL231" s="17" t="s">
        <v>289</v>
      </c>
      <c r="BM231" s="148" t="s">
        <v>4880</v>
      </c>
    </row>
    <row r="232" spans="2:65" s="12" customFormat="1">
      <c r="B232" s="150"/>
      <c r="D232" s="151" t="s">
        <v>193</v>
      </c>
      <c r="E232" s="152" t="s">
        <v>1</v>
      </c>
      <c r="F232" s="153" t="s">
        <v>4881</v>
      </c>
      <c r="H232" s="154">
        <v>180</v>
      </c>
      <c r="I232" s="155"/>
      <c r="L232" s="150"/>
      <c r="M232" s="156"/>
      <c r="T232" s="157"/>
      <c r="AT232" s="152" t="s">
        <v>193</v>
      </c>
      <c r="AU232" s="152" t="s">
        <v>92</v>
      </c>
      <c r="AV232" s="12" t="s">
        <v>92</v>
      </c>
      <c r="AW232" s="12" t="s">
        <v>32</v>
      </c>
      <c r="AX232" s="12" t="s">
        <v>84</v>
      </c>
      <c r="AY232" s="152" t="s">
        <v>185</v>
      </c>
    </row>
    <row r="233" spans="2:65" s="11" customFormat="1" ht="25.9" customHeight="1">
      <c r="B233" s="124"/>
      <c r="D233" s="125" t="s">
        <v>75</v>
      </c>
      <c r="E233" s="126" t="s">
        <v>231</v>
      </c>
      <c r="F233" s="126" t="s">
        <v>4882</v>
      </c>
      <c r="I233" s="127"/>
      <c r="J233" s="128">
        <f>BK233</f>
        <v>0</v>
      </c>
      <c r="L233" s="124"/>
      <c r="M233" s="129"/>
      <c r="P233" s="130">
        <f>P234+P253</f>
        <v>0</v>
      </c>
      <c r="R233" s="130">
        <f>R234+R253</f>
        <v>4.7099200000000003</v>
      </c>
      <c r="T233" s="131">
        <f>T234+T253</f>
        <v>1.4283999999999999</v>
      </c>
      <c r="AR233" s="125" t="s">
        <v>111</v>
      </c>
      <c r="AT233" s="132" t="s">
        <v>75</v>
      </c>
      <c r="AU233" s="132" t="s">
        <v>76</v>
      </c>
      <c r="AY233" s="125" t="s">
        <v>185</v>
      </c>
      <c r="BK233" s="133">
        <f>BK234+BK253</f>
        <v>0</v>
      </c>
    </row>
    <row r="234" spans="2:65" s="11" customFormat="1" ht="22.9" customHeight="1">
      <c r="B234" s="124"/>
      <c r="D234" s="125" t="s">
        <v>75</v>
      </c>
      <c r="E234" s="134" t="s">
        <v>4883</v>
      </c>
      <c r="F234" s="134" t="s">
        <v>4884</v>
      </c>
      <c r="I234" s="127"/>
      <c r="J234" s="135">
        <f>BK234</f>
        <v>0</v>
      </c>
      <c r="L234" s="124"/>
      <c r="M234" s="129"/>
      <c r="P234" s="130">
        <f>SUM(P235:P252)</f>
        <v>0</v>
      </c>
      <c r="R234" s="130">
        <f>SUM(R235:R252)</f>
        <v>0.37260000000000004</v>
      </c>
      <c r="T234" s="131">
        <f>SUM(T235:T252)</f>
        <v>0</v>
      </c>
      <c r="AR234" s="125" t="s">
        <v>111</v>
      </c>
      <c r="AT234" s="132" t="s">
        <v>75</v>
      </c>
      <c r="AU234" s="132" t="s">
        <v>84</v>
      </c>
      <c r="AY234" s="125" t="s">
        <v>185</v>
      </c>
      <c r="BK234" s="133">
        <f>SUM(BK235:BK252)</f>
        <v>0</v>
      </c>
    </row>
    <row r="235" spans="2:65" s="1" customFormat="1" ht="37.9" customHeight="1">
      <c r="B235" s="136"/>
      <c r="C235" s="137" t="s">
        <v>578</v>
      </c>
      <c r="D235" s="137" t="s">
        <v>187</v>
      </c>
      <c r="E235" s="138" t="s">
        <v>4885</v>
      </c>
      <c r="F235" s="139" t="s">
        <v>4886</v>
      </c>
      <c r="G235" s="140" t="s">
        <v>546</v>
      </c>
      <c r="H235" s="141">
        <v>370</v>
      </c>
      <c r="I235" s="142"/>
      <c r="J235" s="143">
        <f>ROUND(I235*H235,2)</f>
        <v>0</v>
      </c>
      <c r="K235" s="139" t="s">
        <v>1</v>
      </c>
      <c r="L235" s="32"/>
      <c r="M235" s="144" t="s">
        <v>1</v>
      </c>
      <c r="N235" s="145" t="s">
        <v>42</v>
      </c>
      <c r="P235" s="146">
        <f>O235*H235</f>
        <v>0</v>
      </c>
      <c r="Q235" s="146">
        <v>0</v>
      </c>
      <c r="R235" s="146">
        <f>Q235*H235</f>
        <v>0</v>
      </c>
      <c r="S235" s="146">
        <v>0</v>
      </c>
      <c r="T235" s="147">
        <f>S235*H235</f>
        <v>0</v>
      </c>
      <c r="AR235" s="148" t="s">
        <v>590</v>
      </c>
      <c r="AT235" s="148" t="s">
        <v>187</v>
      </c>
      <c r="AU235" s="148" t="s">
        <v>92</v>
      </c>
      <c r="AY235" s="17" t="s">
        <v>185</v>
      </c>
      <c r="BE235" s="149">
        <f>IF(N235="základní",J235,0)</f>
        <v>0</v>
      </c>
      <c r="BF235" s="149">
        <f>IF(N235="snížená",J235,0)</f>
        <v>0</v>
      </c>
      <c r="BG235" s="149">
        <f>IF(N235="zákl. přenesená",J235,0)</f>
        <v>0</v>
      </c>
      <c r="BH235" s="149">
        <f>IF(N235="sníž. přenesená",J235,0)</f>
        <v>0</v>
      </c>
      <c r="BI235" s="149">
        <f>IF(N235="nulová",J235,0)</f>
        <v>0</v>
      </c>
      <c r="BJ235" s="17" t="s">
        <v>92</v>
      </c>
      <c r="BK235" s="149">
        <f>ROUND(I235*H235,2)</f>
        <v>0</v>
      </c>
      <c r="BL235" s="17" t="s">
        <v>590</v>
      </c>
      <c r="BM235" s="148" t="s">
        <v>4887</v>
      </c>
    </row>
    <row r="236" spans="2:65" s="12" customFormat="1">
      <c r="B236" s="150"/>
      <c r="D236" s="151" t="s">
        <v>193</v>
      </c>
      <c r="E236" s="152" t="s">
        <v>1</v>
      </c>
      <c r="F236" s="153" t="s">
        <v>4888</v>
      </c>
      <c r="H236" s="154">
        <v>370</v>
      </c>
      <c r="I236" s="155"/>
      <c r="L236" s="150"/>
      <c r="M236" s="156"/>
      <c r="T236" s="157"/>
      <c r="AT236" s="152" t="s">
        <v>193</v>
      </c>
      <c r="AU236" s="152" t="s">
        <v>92</v>
      </c>
      <c r="AV236" s="12" t="s">
        <v>92</v>
      </c>
      <c r="AW236" s="12" t="s">
        <v>32</v>
      </c>
      <c r="AX236" s="12" t="s">
        <v>76</v>
      </c>
      <c r="AY236" s="152" t="s">
        <v>185</v>
      </c>
    </row>
    <row r="237" spans="2:65" s="14" customFormat="1">
      <c r="B237" s="174"/>
      <c r="D237" s="151" t="s">
        <v>193</v>
      </c>
      <c r="E237" s="175" t="s">
        <v>1</v>
      </c>
      <c r="F237" s="176" t="s">
        <v>265</v>
      </c>
      <c r="H237" s="177">
        <v>370</v>
      </c>
      <c r="I237" s="178"/>
      <c r="L237" s="174"/>
      <c r="M237" s="179"/>
      <c r="T237" s="180"/>
      <c r="AT237" s="175" t="s">
        <v>193</v>
      </c>
      <c r="AU237" s="175" t="s">
        <v>92</v>
      </c>
      <c r="AV237" s="14" t="s">
        <v>191</v>
      </c>
      <c r="AW237" s="14" t="s">
        <v>32</v>
      </c>
      <c r="AX237" s="14" t="s">
        <v>84</v>
      </c>
      <c r="AY237" s="175" t="s">
        <v>185</v>
      </c>
    </row>
    <row r="238" spans="2:65" s="1" customFormat="1" ht="24.2" customHeight="1">
      <c r="B238" s="136"/>
      <c r="C238" s="158" t="s">
        <v>582</v>
      </c>
      <c r="D238" s="158" t="s">
        <v>231</v>
      </c>
      <c r="E238" s="159" t="s">
        <v>4889</v>
      </c>
      <c r="F238" s="160" t="s">
        <v>4890</v>
      </c>
      <c r="G238" s="161" t="s">
        <v>546</v>
      </c>
      <c r="H238" s="162">
        <v>23</v>
      </c>
      <c r="I238" s="163"/>
      <c r="J238" s="164">
        <f>ROUND(I238*H238,2)</f>
        <v>0</v>
      </c>
      <c r="K238" s="160" t="s">
        <v>1</v>
      </c>
      <c r="L238" s="165"/>
      <c r="M238" s="166" t="s">
        <v>1</v>
      </c>
      <c r="N238" s="167" t="s">
        <v>42</v>
      </c>
      <c r="P238" s="146">
        <f>O238*H238</f>
        <v>0</v>
      </c>
      <c r="Q238" s="146">
        <v>5.0000000000000002E-5</v>
      </c>
      <c r="R238" s="146">
        <f>Q238*H238</f>
        <v>1.15E-3</v>
      </c>
      <c r="S238" s="146">
        <v>0</v>
      </c>
      <c r="T238" s="147">
        <f>S238*H238</f>
        <v>0</v>
      </c>
      <c r="AR238" s="148" t="s">
        <v>1003</v>
      </c>
      <c r="AT238" s="148" t="s">
        <v>231</v>
      </c>
      <c r="AU238" s="148" t="s">
        <v>92</v>
      </c>
      <c r="AY238" s="17" t="s">
        <v>185</v>
      </c>
      <c r="BE238" s="149">
        <f>IF(N238="základní",J238,0)</f>
        <v>0</v>
      </c>
      <c r="BF238" s="149">
        <f>IF(N238="snížená",J238,0)</f>
        <v>0</v>
      </c>
      <c r="BG238" s="149">
        <f>IF(N238="zákl. přenesená",J238,0)</f>
        <v>0</v>
      </c>
      <c r="BH238" s="149">
        <f>IF(N238="sníž. přenesená",J238,0)</f>
        <v>0</v>
      </c>
      <c r="BI238" s="149">
        <f>IF(N238="nulová",J238,0)</f>
        <v>0</v>
      </c>
      <c r="BJ238" s="17" t="s">
        <v>92</v>
      </c>
      <c r="BK238" s="149">
        <f>ROUND(I238*H238,2)</f>
        <v>0</v>
      </c>
      <c r="BL238" s="17" t="s">
        <v>1003</v>
      </c>
      <c r="BM238" s="148" t="s">
        <v>4891</v>
      </c>
    </row>
    <row r="239" spans="2:65" s="12" customFormat="1">
      <c r="B239" s="150"/>
      <c r="D239" s="151" t="s">
        <v>193</v>
      </c>
      <c r="E239" s="152" t="s">
        <v>1</v>
      </c>
      <c r="F239" s="153" t="s">
        <v>4892</v>
      </c>
      <c r="H239" s="154">
        <v>23</v>
      </c>
      <c r="I239" s="155"/>
      <c r="L239" s="150"/>
      <c r="M239" s="156"/>
      <c r="T239" s="157"/>
      <c r="AT239" s="152" t="s">
        <v>193</v>
      </c>
      <c r="AU239" s="152" t="s">
        <v>92</v>
      </c>
      <c r="AV239" s="12" t="s">
        <v>92</v>
      </c>
      <c r="AW239" s="12" t="s">
        <v>32</v>
      </c>
      <c r="AX239" s="12" t="s">
        <v>84</v>
      </c>
      <c r="AY239" s="152" t="s">
        <v>185</v>
      </c>
    </row>
    <row r="240" spans="2:65" s="1" customFormat="1" ht="24.2" customHeight="1">
      <c r="B240" s="136"/>
      <c r="C240" s="158" t="s">
        <v>586</v>
      </c>
      <c r="D240" s="158" t="s">
        <v>231</v>
      </c>
      <c r="E240" s="159" t="s">
        <v>4893</v>
      </c>
      <c r="F240" s="160" t="s">
        <v>4894</v>
      </c>
      <c r="G240" s="161" t="s">
        <v>546</v>
      </c>
      <c r="H240" s="162">
        <v>23</v>
      </c>
      <c r="I240" s="163"/>
      <c r="J240" s="164">
        <f>ROUND(I240*H240,2)</f>
        <v>0</v>
      </c>
      <c r="K240" s="160" t="s">
        <v>1</v>
      </c>
      <c r="L240" s="165"/>
      <c r="M240" s="166" t="s">
        <v>1</v>
      </c>
      <c r="N240" s="167" t="s">
        <v>42</v>
      </c>
      <c r="P240" s="146">
        <f>O240*H240</f>
        <v>0</v>
      </c>
      <c r="Q240" s="146">
        <v>1.1E-4</v>
      </c>
      <c r="R240" s="146">
        <f>Q240*H240</f>
        <v>2.5300000000000001E-3</v>
      </c>
      <c r="S240" s="146">
        <v>0</v>
      </c>
      <c r="T240" s="147">
        <f>S240*H240</f>
        <v>0</v>
      </c>
      <c r="AR240" s="148" t="s">
        <v>1003</v>
      </c>
      <c r="AT240" s="148" t="s">
        <v>231</v>
      </c>
      <c r="AU240" s="148" t="s">
        <v>92</v>
      </c>
      <c r="AY240" s="17" t="s">
        <v>185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7" t="s">
        <v>92</v>
      </c>
      <c r="BK240" s="149">
        <f>ROUND(I240*H240,2)</f>
        <v>0</v>
      </c>
      <c r="BL240" s="17" t="s">
        <v>1003</v>
      </c>
      <c r="BM240" s="148" t="s">
        <v>4895</v>
      </c>
    </row>
    <row r="241" spans="2:65" s="12" customFormat="1">
      <c r="B241" s="150"/>
      <c r="D241" s="151" t="s">
        <v>193</v>
      </c>
      <c r="E241" s="152" t="s">
        <v>1</v>
      </c>
      <c r="F241" s="153" t="s">
        <v>4892</v>
      </c>
      <c r="H241" s="154">
        <v>23</v>
      </c>
      <c r="I241" s="155"/>
      <c r="L241" s="150"/>
      <c r="M241" s="156"/>
      <c r="T241" s="157"/>
      <c r="AT241" s="152" t="s">
        <v>193</v>
      </c>
      <c r="AU241" s="152" t="s">
        <v>92</v>
      </c>
      <c r="AV241" s="12" t="s">
        <v>92</v>
      </c>
      <c r="AW241" s="12" t="s">
        <v>32</v>
      </c>
      <c r="AX241" s="12" t="s">
        <v>84</v>
      </c>
      <c r="AY241" s="152" t="s">
        <v>185</v>
      </c>
    </row>
    <row r="242" spans="2:65" s="1" customFormat="1" ht="24.2" customHeight="1">
      <c r="B242" s="136"/>
      <c r="C242" s="158" t="s">
        <v>590</v>
      </c>
      <c r="D242" s="158" t="s">
        <v>231</v>
      </c>
      <c r="E242" s="159" t="s">
        <v>4896</v>
      </c>
      <c r="F242" s="160" t="s">
        <v>4897</v>
      </c>
      <c r="G242" s="161" t="s">
        <v>546</v>
      </c>
      <c r="H242" s="162">
        <v>379.5</v>
      </c>
      <c r="I242" s="163"/>
      <c r="J242" s="164">
        <f>ROUND(I242*H242,2)</f>
        <v>0</v>
      </c>
      <c r="K242" s="160" t="s">
        <v>1</v>
      </c>
      <c r="L242" s="165"/>
      <c r="M242" s="166" t="s">
        <v>1</v>
      </c>
      <c r="N242" s="167" t="s">
        <v>42</v>
      </c>
      <c r="P242" s="146">
        <f>O242*H242</f>
        <v>0</v>
      </c>
      <c r="Q242" s="146">
        <v>1.7000000000000001E-4</v>
      </c>
      <c r="R242" s="146">
        <f>Q242*H242</f>
        <v>6.4515000000000003E-2</v>
      </c>
      <c r="S242" s="146">
        <v>0</v>
      </c>
      <c r="T242" s="147">
        <f>S242*H242</f>
        <v>0</v>
      </c>
      <c r="AR242" s="148" t="s">
        <v>1003</v>
      </c>
      <c r="AT242" s="148" t="s">
        <v>231</v>
      </c>
      <c r="AU242" s="148" t="s">
        <v>92</v>
      </c>
      <c r="AY242" s="17" t="s">
        <v>185</v>
      </c>
      <c r="BE242" s="149">
        <f>IF(N242="základní",J242,0)</f>
        <v>0</v>
      </c>
      <c r="BF242" s="149">
        <f>IF(N242="snížená",J242,0)</f>
        <v>0</v>
      </c>
      <c r="BG242" s="149">
        <f>IF(N242="zákl. přenesená",J242,0)</f>
        <v>0</v>
      </c>
      <c r="BH242" s="149">
        <f>IF(N242="sníž. přenesená",J242,0)</f>
        <v>0</v>
      </c>
      <c r="BI242" s="149">
        <f>IF(N242="nulová",J242,0)</f>
        <v>0</v>
      </c>
      <c r="BJ242" s="17" t="s">
        <v>92</v>
      </c>
      <c r="BK242" s="149">
        <f>ROUND(I242*H242,2)</f>
        <v>0</v>
      </c>
      <c r="BL242" s="17" t="s">
        <v>1003</v>
      </c>
      <c r="BM242" s="148" t="s">
        <v>4898</v>
      </c>
    </row>
    <row r="243" spans="2:65" s="12" customFormat="1">
      <c r="B243" s="150"/>
      <c r="D243" s="151" t="s">
        <v>193</v>
      </c>
      <c r="E243" s="152" t="s">
        <v>1</v>
      </c>
      <c r="F243" s="153" t="s">
        <v>4899</v>
      </c>
      <c r="H243" s="154">
        <v>379.5</v>
      </c>
      <c r="I243" s="155"/>
      <c r="L243" s="150"/>
      <c r="M243" s="156"/>
      <c r="T243" s="157"/>
      <c r="AT243" s="152" t="s">
        <v>193</v>
      </c>
      <c r="AU243" s="152" t="s">
        <v>92</v>
      </c>
      <c r="AV243" s="12" t="s">
        <v>92</v>
      </c>
      <c r="AW243" s="12" t="s">
        <v>32</v>
      </c>
      <c r="AX243" s="12" t="s">
        <v>84</v>
      </c>
      <c r="AY243" s="152" t="s">
        <v>185</v>
      </c>
    </row>
    <row r="244" spans="2:65" s="1" customFormat="1" ht="37.9" customHeight="1">
      <c r="B244" s="136"/>
      <c r="C244" s="137" t="s">
        <v>595</v>
      </c>
      <c r="D244" s="137" t="s">
        <v>187</v>
      </c>
      <c r="E244" s="138" t="s">
        <v>4900</v>
      </c>
      <c r="F244" s="139" t="s">
        <v>4901</v>
      </c>
      <c r="G244" s="140" t="s">
        <v>546</v>
      </c>
      <c r="H244" s="141">
        <v>230</v>
      </c>
      <c r="I244" s="142"/>
      <c r="J244" s="143">
        <f>ROUND(I244*H244,2)</f>
        <v>0</v>
      </c>
      <c r="K244" s="139" t="s">
        <v>1</v>
      </c>
      <c r="L244" s="32"/>
      <c r="M244" s="144" t="s">
        <v>1</v>
      </c>
      <c r="N244" s="145" t="s">
        <v>42</v>
      </c>
      <c r="P244" s="146">
        <f>O244*H244</f>
        <v>0</v>
      </c>
      <c r="Q244" s="146">
        <v>0</v>
      </c>
      <c r="R244" s="146">
        <f>Q244*H244</f>
        <v>0</v>
      </c>
      <c r="S244" s="146">
        <v>0</v>
      </c>
      <c r="T244" s="147">
        <f>S244*H244</f>
        <v>0</v>
      </c>
      <c r="AR244" s="148" t="s">
        <v>590</v>
      </c>
      <c r="AT244" s="148" t="s">
        <v>187</v>
      </c>
      <c r="AU244" s="148" t="s">
        <v>92</v>
      </c>
      <c r="AY244" s="17" t="s">
        <v>185</v>
      </c>
      <c r="BE244" s="149">
        <f>IF(N244="základní",J244,0)</f>
        <v>0</v>
      </c>
      <c r="BF244" s="149">
        <f>IF(N244="snížená",J244,0)</f>
        <v>0</v>
      </c>
      <c r="BG244" s="149">
        <f>IF(N244="zákl. přenesená",J244,0)</f>
        <v>0</v>
      </c>
      <c r="BH244" s="149">
        <f>IF(N244="sníž. přenesená",J244,0)</f>
        <v>0</v>
      </c>
      <c r="BI244" s="149">
        <f>IF(N244="nulová",J244,0)</f>
        <v>0</v>
      </c>
      <c r="BJ244" s="17" t="s">
        <v>92</v>
      </c>
      <c r="BK244" s="149">
        <f>ROUND(I244*H244,2)</f>
        <v>0</v>
      </c>
      <c r="BL244" s="17" t="s">
        <v>590</v>
      </c>
      <c r="BM244" s="148" t="s">
        <v>4902</v>
      </c>
    </row>
    <row r="245" spans="2:65" s="1" customFormat="1" ht="24.2" customHeight="1">
      <c r="B245" s="136"/>
      <c r="C245" s="158" t="s">
        <v>600</v>
      </c>
      <c r="D245" s="158" t="s">
        <v>231</v>
      </c>
      <c r="E245" s="159" t="s">
        <v>4903</v>
      </c>
      <c r="F245" s="160" t="s">
        <v>4904</v>
      </c>
      <c r="G245" s="161" t="s">
        <v>546</v>
      </c>
      <c r="H245" s="162">
        <v>264.5</v>
      </c>
      <c r="I245" s="163"/>
      <c r="J245" s="164">
        <f>ROUND(I245*H245,2)</f>
        <v>0</v>
      </c>
      <c r="K245" s="160" t="s">
        <v>1</v>
      </c>
      <c r="L245" s="165"/>
      <c r="M245" s="166" t="s">
        <v>1</v>
      </c>
      <c r="N245" s="167" t="s">
        <v>42</v>
      </c>
      <c r="P245" s="146">
        <f>O245*H245</f>
        <v>0</v>
      </c>
      <c r="Q245" s="146">
        <v>3.4000000000000002E-4</v>
      </c>
      <c r="R245" s="146">
        <f>Q245*H245</f>
        <v>8.993000000000001E-2</v>
      </c>
      <c r="S245" s="146">
        <v>0</v>
      </c>
      <c r="T245" s="147">
        <f>S245*H245</f>
        <v>0</v>
      </c>
      <c r="AR245" s="148" t="s">
        <v>1003</v>
      </c>
      <c r="AT245" s="148" t="s">
        <v>231</v>
      </c>
      <c r="AU245" s="148" t="s">
        <v>92</v>
      </c>
      <c r="AY245" s="17" t="s">
        <v>185</v>
      </c>
      <c r="BE245" s="149">
        <f>IF(N245="základní",J245,0)</f>
        <v>0</v>
      </c>
      <c r="BF245" s="149">
        <f>IF(N245="snížená",J245,0)</f>
        <v>0</v>
      </c>
      <c r="BG245" s="149">
        <f>IF(N245="zákl. přenesená",J245,0)</f>
        <v>0</v>
      </c>
      <c r="BH245" s="149">
        <f>IF(N245="sníž. přenesená",J245,0)</f>
        <v>0</v>
      </c>
      <c r="BI245" s="149">
        <f>IF(N245="nulová",J245,0)</f>
        <v>0</v>
      </c>
      <c r="BJ245" s="17" t="s">
        <v>92</v>
      </c>
      <c r="BK245" s="149">
        <f>ROUND(I245*H245,2)</f>
        <v>0</v>
      </c>
      <c r="BL245" s="17" t="s">
        <v>1003</v>
      </c>
      <c r="BM245" s="148" t="s">
        <v>4905</v>
      </c>
    </row>
    <row r="246" spans="2:65" s="12" customFormat="1">
      <c r="B246" s="150"/>
      <c r="D246" s="151" t="s">
        <v>193</v>
      </c>
      <c r="E246" s="152" t="s">
        <v>1</v>
      </c>
      <c r="F246" s="153" t="s">
        <v>4906</v>
      </c>
      <c r="H246" s="154">
        <v>264.5</v>
      </c>
      <c r="I246" s="155"/>
      <c r="L246" s="150"/>
      <c r="M246" s="156"/>
      <c r="T246" s="157"/>
      <c r="AT246" s="152" t="s">
        <v>193</v>
      </c>
      <c r="AU246" s="152" t="s">
        <v>92</v>
      </c>
      <c r="AV246" s="12" t="s">
        <v>92</v>
      </c>
      <c r="AW246" s="12" t="s">
        <v>32</v>
      </c>
      <c r="AX246" s="12" t="s">
        <v>84</v>
      </c>
      <c r="AY246" s="152" t="s">
        <v>185</v>
      </c>
    </row>
    <row r="247" spans="2:65" s="1" customFormat="1" ht="37.9" customHeight="1">
      <c r="B247" s="136"/>
      <c r="C247" s="137" t="s">
        <v>604</v>
      </c>
      <c r="D247" s="137" t="s">
        <v>187</v>
      </c>
      <c r="E247" s="138" t="s">
        <v>4907</v>
      </c>
      <c r="F247" s="139" t="s">
        <v>4908</v>
      </c>
      <c r="G247" s="140" t="s">
        <v>546</v>
      </c>
      <c r="H247" s="141">
        <v>40</v>
      </c>
      <c r="I247" s="142"/>
      <c r="J247" s="143">
        <f>ROUND(I247*H247,2)</f>
        <v>0</v>
      </c>
      <c r="K247" s="139" t="s">
        <v>1</v>
      </c>
      <c r="L247" s="32"/>
      <c r="M247" s="144" t="s">
        <v>1</v>
      </c>
      <c r="N247" s="145" t="s">
        <v>42</v>
      </c>
      <c r="P247" s="146">
        <f>O247*H247</f>
        <v>0</v>
      </c>
      <c r="Q247" s="146">
        <v>0</v>
      </c>
      <c r="R247" s="146">
        <f>Q247*H247</f>
        <v>0</v>
      </c>
      <c r="S247" s="146">
        <v>0</v>
      </c>
      <c r="T247" s="147">
        <f>S247*H247</f>
        <v>0</v>
      </c>
      <c r="AR247" s="148" t="s">
        <v>590</v>
      </c>
      <c r="AT247" s="148" t="s">
        <v>187</v>
      </c>
      <c r="AU247" s="148" t="s">
        <v>92</v>
      </c>
      <c r="AY247" s="17" t="s">
        <v>185</v>
      </c>
      <c r="BE247" s="149">
        <f>IF(N247="základní",J247,0)</f>
        <v>0</v>
      </c>
      <c r="BF247" s="149">
        <f>IF(N247="snížená",J247,0)</f>
        <v>0</v>
      </c>
      <c r="BG247" s="149">
        <f>IF(N247="zákl. přenesená",J247,0)</f>
        <v>0</v>
      </c>
      <c r="BH247" s="149">
        <f>IF(N247="sníž. přenesená",J247,0)</f>
        <v>0</v>
      </c>
      <c r="BI247" s="149">
        <f>IF(N247="nulová",J247,0)</f>
        <v>0</v>
      </c>
      <c r="BJ247" s="17" t="s">
        <v>92</v>
      </c>
      <c r="BK247" s="149">
        <f>ROUND(I247*H247,2)</f>
        <v>0</v>
      </c>
      <c r="BL247" s="17" t="s">
        <v>590</v>
      </c>
      <c r="BM247" s="148" t="s">
        <v>4909</v>
      </c>
    </row>
    <row r="248" spans="2:65" s="1" customFormat="1" ht="37.9" customHeight="1">
      <c r="B248" s="136"/>
      <c r="C248" s="158" t="s">
        <v>609</v>
      </c>
      <c r="D248" s="158" t="s">
        <v>231</v>
      </c>
      <c r="E248" s="159" t="s">
        <v>4910</v>
      </c>
      <c r="F248" s="160" t="s">
        <v>4911</v>
      </c>
      <c r="G248" s="161" t="s">
        <v>546</v>
      </c>
      <c r="H248" s="162">
        <v>46</v>
      </c>
      <c r="I248" s="163"/>
      <c r="J248" s="164">
        <f>ROUND(I248*H248,2)</f>
        <v>0</v>
      </c>
      <c r="K248" s="160" t="s">
        <v>1</v>
      </c>
      <c r="L248" s="165"/>
      <c r="M248" s="166" t="s">
        <v>1</v>
      </c>
      <c r="N248" s="167" t="s">
        <v>42</v>
      </c>
      <c r="P248" s="146">
        <f>O248*H248</f>
        <v>0</v>
      </c>
      <c r="Q248" s="146">
        <v>4.2500000000000003E-3</v>
      </c>
      <c r="R248" s="146">
        <f>Q248*H248</f>
        <v>0.19550000000000001</v>
      </c>
      <c r="S248" s="146">
        <v>0</v>
      </c>
      <c r="T248" s="147">
        <f>S248*H248</f>
        <v>0</v>
      </c>
      <c r="AR248" s="148" t="s">
        <v>1003</v>
      </c>
      <c r="AT248" s="148" t="s">
        <v>231</v>
      </c>
      <c r="AU248" s="148" t="s">
        <v>92</v>
      </c>
      <c r="AY248" s="17" t="s">
        <v>185</v>
      </c>
      <c r="BE248" s="149">
        <f>IF(N248="základní",J248,0)</f>
        <v>0</v>
      </c>
      <c r="BF248" s="149">
        <f>IF(N248="snížená",J248,0)</f>
        <v>0</v>
      </c>
      <c r="BG248" s="149">
        <f>IF(N248="zákl. přenesená",J248,0)</f>
        <v>0</v>
      </c>
      <c r="BH248" s="149">
        <f>IF(N248="sníž. přenesená",J248,0)</f>
        <v>0</v>
      </c>
      <c r="BI248" s="149">
        <f>IF(N248="nulová",J248,0)</f>
        <v>0</v>
      </c>
      <c r="BJ248" s="17" t="s">
        <v>92</v>
      </c>
      <c r="BK248" s="149">
        <f>ROUND(I248*H248,2)</f>
        <v>0</v>
      </c>
      <c r="BL248" s="17" t="s">
        <v>1003</v>
      </c>
      <c r="BM248" s="148" t="s">
        <v>4912</v>
      </c>
    </row>
    <row r="249" spans="2:65" s="12" customFormat="1">
      <c r="B249" s="150"/>
      <c r="D249" s="151" t="s">
        <v>193</v>
      </c>
      <c r="E249" s="152" t="s">
        <v>1</v>
      </c>
      <c r="F249" s="153" t="s">
        <v>4913</v>
      </c>
      <c r="H249" s="154">
        <v>46</v>
      </c>
      <c r="I249" s="155"/>
      <c r="L249" s="150"/>
      <c r="M249" s="156"/>
      <c r="T249" s="157"/>
      <c r="AT249" s="152" t="s">
        <v>193</v>
      </c>
      <c r="AU249" s="152" t="s">
        <v>92</v>
      </c>
      <c r="AV249" s="12" t="s">
        <v>92</v>
      </c>
      <c r="AW249" s="12" t="s">
        <v>32</v>
      </c>
      <c r="AX249" s="12" t="s">
        <v>84</v>
      </c>
      <c r="AY249" s="152" t="s">
        <v>185</v>
      </c>
    </row>
    <row r="250" spans="2:65" s="1" customFormat="1" ht="37.9" customHeight="1">
      <c r="B250" s="136"/>
      <c r="C250" s="137" t="s">
        <v>615</v>
      </c>
      <c r="D250" s="137" t="s">
        <v>187</v>
      </c>
      <c r="E250" s="138" t="s">
        <v>4914</v>
      </c>
      <c r="F250" s="139" t="s">
        <v>4915</v>
      </c>
      <c r="G250" s="140" t="s">
        <v>546</v>
      </c>
      <c r="H250" s="141">
        <v>15</v>
      </c>
      <c r="I250" s="142"/>
      <c r="J250" s="143">
        <f>ROUND(I250*H250,2)</f>
        <v>0</v>
      </c>
      <c r="K250" s="139" t="s">
        <v>1</v>
      </c>
      <c r="L250" s="32"/>
      <c r="M250" s="144" t="s">
        <v>1</v>
      </c>
      <c r="N250" s="145" t="s">
        <v>42</v>
      </c>
      <c r="P250" s="146">
        <f>O250*H250</f>
        <v>0</v>
      </c>
      <c r="Q250" s="146">
        <v>0</v>
      </c>
      <c r="R250" s="146">
        <f>Q250*H250</f>
        <v>0</v>
      </c>
      <c r="S250" s="146">
        <v>0</v>
      </c>
      <c r="T250" s="147">
        <f>S250*H250</f>
        <v>0</v>
      </c>
      <c r="AR250" s="148" t="s">
        <v>590</v>
      </c>
      <c r="AT250" s="148" t="s">
        <v>187</v>
      </c>
      <c r="AU250" s="148" t="s">
        <v>92</v>
      </c>
      <c r="AY250" s="17" t="s">
        <v>185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7" t="s">
        <v>92</v>
      </c>
      <c r="BK250" s="149">
        <f>ROUND(I250*H250,2)</f>
        <v>0</v>
      </c>
      <c r="BL250" s="17" t="s">
        <v>590</v>
      </c>
      <c r="BM250" s="148" t="s">
        <v>4916</v>
      </c>
    </row>
    <row r="251" spans="2:65" s="1" customFormat="1" ht="24.2" customHeight="1">
      <c r="B251" s="136"/>
      <c r="C251" s="158" t="s">
        <v>620</v>
      </c>
      <c r="D251" s="158" t="s">
        <v>231</v>
      </c>
      <c r="E251" s="159" t="s">
        <v>4917</v>
      </c>
      <c r="F251" s="160" t="s">
        <v>4918</v>
      </c>
      <c r="G251" s="161" t="s">
        <v>546</v>
      </c>
      <c r="H251" s="162">
        <v>17.25</v>
      </c>
      <c r="I251" s="163"/>
      <c r="J251" s="164">
        <f>ROUND(I251*H251,2)</f>
        <v>0</v>
      </c>
      <c r="K251" s="160" t="s">
        <v>1</v>
      </c>
      <c r="L251" s="165"/>
      <c r="M251" s="166" t="s">
        <v>1</v>
      </c>
      <c r="N251" s="167" t="s">
        <v>42</v>
      </c>
      <c r="P251" s="146">
        <f>O251*H251</f>
        <v>0</v>
      </c>
      <c r="Q251" s="146">
        <v>1.1000000000000001E-3</v>
      </c>
      <c r="R251" s="146">
        <f>Q251*H251</f>
        <v>1.8975000000000002E-2</v>
      </c>
      <c r="S251" s="146">
        <v>0</v>
      </c>
      <c r="T251" s="147">
        <f>S251*H251</f>
        <v>0</v>
      </c>
      <c r="AR251" s="148" t="s">
        <v>1003</v>
      </c>
      <c r="AT251" s="148" t="s">
        <v>231</v>
      </c>
      <c r="AU251" s="148" t="s">
        <v>92</v>
      </c>
      <c r="AY251" s="17" t="s">
        <v>185</v>
      </c>
      <c r="BE251" s="149">
        <f>IF(N251="základní",J251,0)</f>
        <v>0</v>
      </c>
      <c r="BF251" s="149">
        <f>IF(N251="snížená",J251,0)</f>
        <v>0</v>
      </c>
      <c r="BG251" s="149">
        <f>IF(N251="zákl. přenesená",J251,0)</f>
        <v>0</v>
      </c>
      <c r="BH251" s="149">
        <f>IF(N251="sníž. přenesená",J251,0)</f>
        <v>0</v>
      </c>
      <c r="BI251" s="149">
        <f>IF(N251="nulová",J251,0)</f>
        <v>0</v>
      </c>
      <c r="BJ251" s="17" t="s">
        <v>92</v>
      </c>
      <c r="BK251" s="149">
        <f>ROUND(I251*H251,2)</f>
        <v>0</v>
      </c>
      <c r="BL251" s="17" t="s">
        <v>1003</v>
      </c>
      <c r="BM251" s="148" t="s">
        <v>4919</v>
      </c>
    </row>
    <row r="252" spans="2:65" s="12" customFormat="1">
      <c r="B252" s="150"/>
      <c r="D252" s="151" t="s">
        <v>193</v>
      </c>
      <c r="E252" s="152" t="s">
        <v>1</v>
      </c>
      <c r="F252" s="153" t="s">
        <v>4920</v>
      </c>
      <c r="H252" s="154">
        <v>17.25</v>
      </c>
      <c r="I252" s="155"/>
      <c r="L252" s="150"/>
      <c r="M252" s="156"/>
      <c r="T252" s="157"/>
      <c r="AT252" s="152" t="s">
        <v>193</v>
      </c>
      <c r="AU252" s="152" t="s">
        <v>92</v>
      </c>
      <c r="AV252" s="12" t="s">
        <v>92</v>
      </c>
      <c r="AW252" s="12" t="s">
        <v>32</v>
      </c>
      <c r="AX252" s="12" t="s">
        <v>84</v>
      </c>
      <c r="AY252" s="152" t="s">
        <v>185</v>
      </c>
    </row>
    <row r="253" spans="2:65" s="11" customFormat="1" ht="22.9" customHeight="1">
      <c r="B253" s="124"/>
      <c r="D253" s="125" t="s">
        <v>75</v>
      </c>
      <c r="E253" s="134" t="s">
        <v>4921</v>
      </c>
      <c r="F253" s="134" t="s">
        <v>4922</v>
      </c>
      <c r="I253" s="127"/>
      <c r="J253" s="135">
        <f>BK253</f>
        <v>0</v>
      </c>
      <c r="L253" s="124"/>
      <c r="M253" s="129"/>
      <c r="P253" s="130">
        <f>SUM(P254:P268)</f>
        <v>0</v>
      </c>
      <c r="R253" s="130">
        <f>SUM(R254:R268)</f>
        <v>4.3373200000000001</v>
      </c>
      <c r="T253" s="131">
        <f>SUM(T254:T268)</f>
        <v>1.4283999999999999</v>
      </c>
      <c r="AR253" s="125" t="s">
        <v>111</v>
      </c>
      <c r="AT253" s="132" t="s">
        <v>75</v>
      </c>
      <c r="AU253" s="132" t="s">
        <v>84</v>
      </c>
      <c r="AY253" s="125" t="s">
        <v>185</v>
      </c>
      <c r="BK253" s="133">
        <f>SUM(BK254:BK268)</f>
        <v>0</v>
      </c>
    </row>
    <row r="254" spans="2:65" s="1" customFormat="1" ht="24.2" customHeight="1">
      <c r="B254" s="136"/>
      <c r="C254" s="137" t="s">
        <v>626</v>
      </c>
      <c r="D254" s="137" t="s">
        <v>187</v>
      </c>
      <c r="E254" s="138" t="s">
        <v>4923</v>
      </c>
      <c r="F254" s="139" t="s">
        <v>4924</v>
      </c>
      <c r="G254" s="140" t="s">
        <v>546</v>
      </c>
      <c r="H254" s="141">
        <v>57</v>
      </c>
      <c r="I254" s="142"/>
      <c r="J254" s="143">
        <f>ROUND(I254*H254,2)</f>
        <v>0</v>
      </c>
      <c r="K254" s="139" t="s">
        <v>1</v>
      </c>
      <c r="L254" s="32"/>
      <c r="M254" s="144" t="s">
        <v>1</v>
      </c>
      <c r="N254" s="145" t="s">
        <v>42</v>
      </c>
      <c r="P254" s="146">
        <f>O254*H254</f>
        <v>0</v>
      </c>
      <c r="Q254" s="146">
        <v>0</v>
      </c>
      <c r="R254" s="146">
        <f>Q254*H254</f>
        <v>0</v>
      </c>
      <c r="S254" s="146">
        <v>0</v>
      </c>
      <c r="T254" s="147">
        <f>S254*H254</f>
        <v>0</v>
      </c>
      <c r="AR254" s="148" t="s">
        <v>590</v>
      </c>
      <c r="AT254" s="148" t="s">
        <v>187</v>
      </c>
      <c r="AU254" s="148" t="s">
        <v>92</v>
      </c>
      <c r="AY254" s="17" t="s">
        <v>185</v>
      </c>
      <c r="BE254" s="149">
        <f>IF(N254="základní",J254,0)</f>
        <v>0</v>
      </c>
      <c r="BF254" s="149">
        <f>IF(N254="snížená",J254,0)</f>
        <v>0</v>
      </c>
      <c r="BG254" s="149">
        <f>IF(N254="zákl. přenesená",J254,0)</f>
        <v>0</v>
      </c>
      <c r="BH254" s="149">
        <f>IF(N254="sníž. přenesená",J254,0)</f>
        <v>0</v>
      </c>
      <c r="BI254" s="149">
        <f>IF(N254="nulová",J254,0)</f>
        <v>0</v>
      </c>
      <c r="BJ254" s="17" t="s">
        <v>92</v>
      </c>
      <c r="BK254" s="149">
        <f>ROUND(I254*H254,2)</f>
        <v>0</v>
      </c>
      <c r="BL254" s="17" t="s">
        <v>590</v>
      </c>
      <c r="BM254" s="148" t="s">
        <v>4925</v>
      </c>
    </row>
    <row r="255" spans="2:65" s="1" customFormat="1" ht="24.2" customHeight="1">
      <c r="B255" s="136"/>
      <c r="C255" s="137" t="s">
        <v>630</v>
      </c>
      <c r="D255" s="137" t="s">
        <v>187</v>
      </c>
      <c r="E255" s="138" t="s">
        <v>4926</v>
      </c>
      <c r="F255" s="139" t="s">
        <v>4927</v>
      </c>
      <c r="G255" s="140" t="s">
        <v>546</v>
      </c>
      <c r="H255" s="141">
        <v>57</v>
      </c>
      <c r="I255" s="142"/>
      <c r="J255" s="143">
        <f>ROUND(I255*H255,2)</f>
        <v>0</v>
      </c>
      <c r="K255" s="139" t="s">
        <v>1</v>
      </c>
      <c r="L255" s="32"/>
      <c r="M255" s="144" t="s">
        <v>1</v>
      </c>
      <c r="N255" s="145" t="s">
        <v>42</v>
      </c>
      <c r="P255" s="146">
        <f>O255*H255</f>
        <v>0</v>
      </c>
      <c r="Q255" s="146">
        <v>0</v>
      </c>
      <c r="R255" s="146">
        <f>Q255*H255</f>
        <v>0</v>
      </c>
      <c r="S255" s="146">
        <v>0</v>
      </c>
      <c r="T255" s="147">
        <f>S255*H255</f>
        <v>0</v>
      </c>
      <c r="AR255" s="148" t="s">
        <v>590</v>
      </c>
      <c r="AT255" s="148" t="s">
        <v>187</v>
      </c>
      <c r="AU255" s="148" t="s">
        <v>92</v>
      </c>
      <c r="AY255" s="17" t="s">
        <v>185</v>
      </c>
      <c r="BE255" s="149">
        <f>IF(N255="základní",J255,0)</f>
        <v>0</v>
      </c>
      <c r="BF255" s="149">
        <f>IF(N255="snížená",J255,0)</f>
        <v>0</v>
      </c>
      <c r="BG255" s="149">
        <f>IF(N255="zákl. přenesená",J255,0)</f>
        <v>0</v>
      </c>
      <c r="BH255" s="149">
        <f>IF(N255="sníž. přenesená",J255,0)</f>
        <v>0</v>
      </c>
      <c r="BI255" s="149">
        <f>IF(N255="nulová",J255,0)</f>
        <v>0</v>
      </c>
      <c r="BJ255" s="17" t="s">
        <v>92</v>
      </c>
      <c r="BK255" s="149">
        <f>ROUND(I255*H255,2)</f>
        <v>0</v>
      </c>
      <c r="BL255" s="17" t="s">
        <v>590</v>
      </c>
      <c r="BM255" s="148" t="s">
        <v>4928</v>
      </c>
    </row>
    <row r="256" spans="2:65" s="1" customFormat="1" ht="16.5" customHeight="1">
      <c r="B256" s="136"/>
      <c r="C256" s="158" t="s">
        <v>640</v>
      </c>
      <c r="D256" s="158" t="s">
        <v>231</v>
      </c>
      <c r="E256" s="159" t="s">
        <v>4929</v>
      </c>
      <c r="F256" s="160" t="s">
        <v>4930</v>
      </c>
      <c r="G256" s="161" t="s">
        <v>242</v>
      </c>
      <c r="H256" s="162">
        <v>4275</v>
      </c>
      <c r="I256" s="163"/>
      <c r="J256" s="164">
        <f>ROUND(I256*H256,2)</f>
        <v>0</v>
      </c>
      <c r="K256" s="160" t="s">
        <v>1</v>
      </c>
      <c r="L256" s="165"/>
      <c r="M256" s="166" t="s">
        <v>1</v>
      </c>
      <c r="N256" s="167" t="s">
        <v>42</v>
      </c>
      <c r="P256" s="146">
        <f>O256*H256</f>
        <v>0</v>
      </c>
      <c r="Q256" s="146">
        <v>1E-3</v>
      </c>
      <c r="R256" s="146">
        <f>Q256*H256</f>
        <v>4.2750000000000004</v>
      </c>
      <c r="S256" s="146">
        <v>0</v>
      </c>
      <c r="T256" s="147">
        <f>S256*H256</f>
        <v>0</v>
      </c>
      <c r="AR256" s="148" t="s">
        <v>1752</v>
      </c>
      <c r="AT256" s="148" t="s">
        <v>231</v>
      </c>
      <c r="AU256" s="148" t="s">
        <v>92</v>
      </c>
      <c r="AY256" s="17" t="s">
        <v>185</v>
      </c>
      <c r="BE256" s="149">
        <f>IF(N256="základní",J256,0)</f>
        <v>0</v>
      </c>
      <c r="BF256" s="149">
        <f>IF(N256="snížená",J256,0)</f>
        <v>0</v>
      </c>
      <c r="BG256" s="149">
        <f>IF(N256="zákl. přenesená",J256,0)</f>
        <v>0</v>
      </c>
      <c r="BH256" s="149">
        <f>IF(N256="sníž. přenesená",J256,0)</f>
        <v>0</v>
      </c>
      <c r="BI256" s="149">
        <f>IF(N256="nulová",J256,0)</f>
        <v>0</v>
      </c>
      <c r="BJ256" s="17" t="s">
        <v>92</v>
      </c>
      <c r="BK256" s="149">
        <f>ROUND(I256*H256,2)</f>
        <v>0</v>
      </c>
      <c r="BL256" s="17" t="s">
        <v>590</v>
      </c>
      <c r="BM256" s="148" t="s">
        <v>4931</v>
      </c>
    </row>
    <row r="257" spans="2:65" s="12" customFormat="1">
      <c r="B257" s="150"/>
      <c r="D257" s="151" t="s">
        <v>193</v>
      </c>
      <c r="E257" s="152" t="s">
        <v>1</v>
      </c>
      <c r="F257" s="153" t="s">
        <v>4932</v>
      </c>
      <c r="H257" s="154">
        <v>4275</v>
      </c>
      <c r="I257" s="155"/>
      <c r="L257" s="150"/>
      <c r="M257" s="156"/>
      <c r="T257" s="157"/>
      <c r="AT257" s="152" t="s">
        <v>193</v>
      </c>
      <c r="AU257" s="152" t="s">
        <v>92</v>
      </c>
      <c r="AV257" s="12" t="s">
        <v>92</v>
      </c>
      <c r="AW257" s="12" t="s">
        <v>32</v>
      </c>
      <c r="AX257" s="12" t="s">
        <v>84</v>
      </c>
      <c r="AY257" s="152" t="s">
        <v>185</v>
      </c>
    </row>
    <row r="258" spans="2:65" s="1" customFormat="1" ht="21.75" customHeight="1">
      <c r="B258" s="136"/>
      <c r="C258" s="137" t="s">
        <v>646</v>
      </c>
      <c r="D258" s="137" t="s">
        <v>187</v>
      </c>
      <c r="E258" s="138" t="s">
        <v>4933</v>
      </c>
      <c r="F258" s="139" t="s">
        <v>4934</v>
      </c>
      <c r="G258" s="140" t="s">
        <v>546</v>
      </c>
      <c r="H258" s="141">
        <v>57</v>
      </c>
      <c r="I258" s="142"/>
      <c r="J258" s="143">
        <f t="shared" ref="J258:J265" si="20">ROUND(I258*H258,2)</f>
        <v>0</v>
      </c>
      <c r="K258" s="139" t="s">
        <v>1</v>
      </c>
      <c r="L258" s="32"/>
      <c r="M258" s="144" t="s">
        <v>1</v>
      </c>
      <c r="N258" s="145" t="s">
        <v>42</v>
      </c>
      <c r="P258" s="146">
        <f t="shared" ref="P258:P265" si="21">O258*H258</f>
        <v>0</v>
      </c>
      <c r="Q258" s="146">
        <v>6.0000000000000002E-5</v>
      </c>
      <c r="R258" s="146">
        <f t="shared" ref="R258:R265" si="22">Q258*H258</f>
        <v>3.4200000000000003E-3</v>
      </c>
      <c r="S258" s="146">
        <v>0</v>
      </c>
      <c r="T258" s="147">
        <f t="shared" ref="T258:T265" si="23">S258*H258</f>
        <v>0</v>
      </c>
      <c r="AR258" s="148" t="s">
        <v>590</v>
      </c>
      <c r="AT258" s="148" t="s">
        <v>187</v>
      </c>
      <c r="AU258" s="148" t="s">
        <v>92</v>
      </c>
      <c r="AY258" s="17" t="s">
        <v>185</v>
      </c>
      <c r="BE258" s="149">
        <f t="shared" ref="BE258:BE265" si="24">IF(N258="základní",J258,0)</f>
        <v>0</v>
      </c>
      <c r="BF258" s="149">
        <f t="shared" ref="BF258:BF265" si="25">IF(N258="snížená",J258,0)</f>
        <v>0</v>
      </c>
      <c r="BG258" s="149">
        <f t="shared" ref="BG258:BG265" si="26">IF(N258="zákl. přenesená",J258,0)</f>
        <v>0</v>
      </c>
      <c r="BH258" s="149">
        <f t="shared" ref="BH258:BH265" si="27">IF(N258="sníž. přenesená",J258,0)</f>
        <v>0</v>
      </c>
      <c r="BI258" s="149">
        <f t="shared" ref="BI258:BI265" si="28">IF(N258="nulová",J258,0)</f>
        <v>0</v>
      </c>
      <c r="BJ258" s="17" t="s">
        <v>92</v>
      </c>
      <c r="BK258" s="149">
        <f t="shared" ref="BK258:BK265" si="29">ROUND(I258*H258,2)</f>
        <v>0</v>
      </c>
      <c r="BL258" s="17" t="s">
        <v>590</v>
      </c>
      <c r="BM258" s="148" t="s">
        <v>4935</v>
      </c>
    </row>
    <row r="259" spans="2:65" s="1" customFormat="1" ht="24.2" customHeight="1">
      <c r="B259" s="136"/>
      <c r="C259" s="137" t="s">
        <v>650</v>
      </c>
      <c r="D259" s="137" t="s">
        <v>187</v>
      </c>
      <c r="E259" s="138" t="s">
        <v>4936</v>
      </c>
      <c r="F259" s="139" t="s">
        <v>4937</v>
      </c>
      <c r="G259" s="140" t="s">
        <v>546</v>
      </c>
      <c r="H259" s="141">
        <v>50</v>
      </c>
      <c r="I259" s="142"/>
      <c r="J259" s="143">
        <f t="shared" si="20"/>
        <v>0</v>
      </c>
      <c r="K259" s="139" t="s">
        <v>1</v>
      </c>
      <c r="L259" s="32"/>
      <c r="M259" s="144" t="s">
        <v>1</v>
      </c>
      <c r="N259" s="145" t="s">
        <v>42</v>
      </c>
      <c r="P259" s="146">
        <f t="shared" si="21"/>
        <v>0</v>
      </c>
      <c r="Q259" s="146">
        <v>2.5999999999999998E-4</v>
      </c>
      <c r="R259" s="146">
        <f t="shared" si="22"/>
        <v>1.2999999999999999E-2</v>
      </c>
      <c r="S259" s="146">
        <v>0</v>
      </c>
      <c r="T259" s="147">
        <f t="shared" si="23"/>
        <v>0</v>
      </c>
      <c r="AR259" s="148" t="s">
        <v>590</v>
      </c>
      <c r="AT259" s="148" t="s">
        <v>187</v>
      </c>
      <c r="AU259" s="148" t="s">
        <v>92</v>
      </c>
      <c r="AY259" s="17" t="s">
        <v>185</v>
      </c>
      <c r="BE259" s="149">
        <f t="shared" si="24"/>
        <v>0</v>
      </c>
      <c r="BF259" s="149">
        <f t="shared" si="25"/>
        <v>0</v>
      </c>
      <c r="BG259" s="149">
        <f t="shared" si="26"/>
        <v>0</v>
      </c>
      <c r="BH259" s="149">
        <f t="shared" si="27"/>
        <v>0</v>
      </c>
      <c r="BI259" s="149">
        <f t="shared" si="28"/>
        <v>0</v>
      </c>
      <c r="BJ259" s="17" t="s">
        <v>92</v>
      </c>
      <c r="BK259" s="149">
        <f t="shared" si="29"/>
        <v>0</v>
      </c>
      <c r="BL259" s="17" t="s">
        <v>590</v>
      </c>
      <c r="BM259" s="148" t="s">
        <v>4938</v>
      </c>
    </row>
    <row r="260" spans="2:65" s="1" customFormat="1" ht="24.2" customHeight="1">
      <c r="B260" s="136"/>
      <c r="C260" s="137" t="s">
        <v>657</v>
      </c>
      <c r="D260" s="137" t="s">
        <v>187</v>
      </c>
      <c r="E260" s="138" t="s">
        <v>4939</v>
      </c>
      <c r="F260" s="139" t="s">
        <v>4940</v>
      </c>
      <c r="G260" s="140" t="s">
        <v>546</v>
      </c>
      <c r="H260" s="141">
        <v>90</v>
      </c>
      <c r="I260" s="142"/>
      <c r="J260" s="143">
        <f t="shared" si="20"/>
        <v>0</v>
      </c>
      <c r="K260" s="139" t="s">
        <v>1</v>
      </c>
      <c r="L260" s="32"/>
      <c r="M260" s="144" t="s">
        <v>1</v>
      </c>
      <c r="N260" s="145" t="s">
        <v>42</v>
      </c>
      <c r="P260" s="146">
        <f t="shared" si="21"/>
        <v>0</v>
      </c>
      <c r="Q260" s="146">
        <v>5.1000000000000004E-4</v>
      </c>
      <c r="R260" s="146">
        <f t="shared" si="22"/>
        <v>4.5900000000000003E-2</v>
      </c>
      <c r="S260" s="146">
        <v>0</v>
      </c>
      <c r="T260" s="147">
        <f t="shared" si="23"/>
        <v>0</v>
      </c>
      <c r="AR260" s="148" t="s">
        <v>590</v>
      </c>
      <c r="AT260" s="148" t="s">
        <v>187</v>
      </c>
      <c r="AU260" s="148" t="s">
        <v>92</v>
      </c>
      <c r="AY260" s="17" t="s">
        <v>185</v>
      </c>
      <c r="BE260" s="149">
        <f t="shared" si="24"/>
        <v>0</v>
      </c>
      <c r="BF260" s="149">
        <f t="shared" si="25"/>
        <v>0</v>
      </c>
      <c r="BG260" s="149">
        <f t="shared" si="26"/>
        <v>0</v>
      </c>
      <c r="BH260" s="149">
        <f t="shared" si="27"/>
        <v>0</v>
      </c>
      <c r="BI260" s="149">
        <f t="shared" si="28"/>
        <v>0</v>
      </c>
      <c r="BJ260" s="17" t="s">
        <v>92</v>
      </c>
      <c r="BK260" s="149">
        <f t="shared" si="29"/>
        <v>0</v>
      </c>
      <c r="BL260" s="17" t="s">
        <v>590</v>
      </c>
      <c r="BM260" s="148" t="s">
        <v>4941</v>
      </c>
    </row>
    <row r="261" spans="2:65" s="1" customFormat="1" ht="24.2" customHeight="1">
      <c r="B261" s="136"/>
      <c r="C261" s="137" t="s">
        <v>664</v>
      </c>
      <c r="D261" s="137" t="s">
        <v>187</v>
      </c>
      <c r="E261" s="138" t="s">
        <v>4942</v>
      </c>
      <c r="F261" s="139" t="s">
        <v>4943</v>
      </c>
      <c r="G261" s="140" t="s">
        <v>365</v>
      </c>
      <c r="H261" s="141">
        <v>7</v>
      </c>
      <c r="I261" s="142"/>
      <c r="J261" s="143">
        <f t="shared" si="20"/>
        <v>0</v>
      </c>
      <c r="K261" s="139" t="s">
        <v>1</v>
      </c>
      <c r="L261" s="32"/>
      <c r="M261" s="144" t="s">
        <v>1</v>
      </c>
      <c r="N261" s="145" t="s">
        <v>42</v>
      </c>
      <c r="P261" s="146">
        <f t="shared" si="21"/>
        <v>0</v>
      </c>
      <c r="Q261" s="146">
        <v>0</v>
      </c>
      <c r="R261" s="146">
        <f t="shared" si="22"/>
        <v>0</v>
      </c>
      <c r="S261" s="146">
        <v>1.1999999999999999E-3</v>
      </c>
      <c r="T261" s="147">
        <f t="shared" si="23"/>
        <v>8.3999999999999995E-3</v>
      </c>
      <c r="AR261" s="148" t="s">
        <v>590</v>
      </c>
      <c r="AT261" s="148" t="s">
        <v>187</v>
      </c>
      <c r="AU261" s="148" t="s">
        <v>92</v>
      </c>
      <c r="AY261" s="17" t="s">
        <v>185</v>
      </c>
      <c r="BE261" s="149">
        <f t="shared" si="24"/>
        <v>0</v>
      </c>
      <c r="BF261" s="149">
        <f t="shared" si="25"/>
        <v>0</v>
      </c>
      <c r="BG261" s="149">
        <f t="shared" si="26"/>
        <v>0</v>
      </c>
      <c r="BH261" s="149">
        <f t="shared" si="27"/>
        <v>0</v>
      </c>
      <c r="BI261" s="149">
        <f t="shared" si="28"/>
        <v>0</v>
      </c>
      <c r="BJ261" s="17" t="s">
        <v>92</v>
      </c>
      <c r="BK261" s="149">
        <f t="shared" si="29"/>
        <v>0</v>
      </c>
      <c r="BL261" s="17" t="s">
        <v>590</v>
      </c>
      <c r="BM261" s="148" t="s">
        <v>4944</v>
      </c>
    </row>
    <row r="262" spans="2:65" s="1" customFormat="1" ht="33" customHeight="1">
      <c r="B262" s="136"/>
      <c r="C262" s="137" t="s">
        <v>673</v>
      </c>
      <c r="D262" s="137" t="s">
        <v>187</v>
      </c>
      <c r="E262" s="138" t="s">
        <v>4945</v>
      </c>
      <c r="F262" s="139" t="s">
        <v>4946</v>
      </c>
      <c r="G262" s="140" t="s">
        <v>546</v>
      </c>
      <c r="H262" s="141">
        <v>50</v>
      </c>
      <c r="I262" s="142"/>
      <c r="J262" s="143">
        <f t="shared" si="20"/>
        <v>0</v>
      </c>
      <c r="K262" s="139" t="s">
        <v>1</v>
      </c>
      <c r="L262" s="32"/>
      <c r="M262" s="144" t="s">
        <v>1</v>
      </c>
      <c r="N262" s="145" t="s">
        <v>42</v>
      </c>
      <c r="P262" s="146">
        <f t="shared" si="21"/>
        <v>0</v>
      </c>
      <c r="Q262" s="146">
        <v>0</v>
      </c>
      <c r="R262" s="146">
        <f t="shared" si="22"/>
        <v>0</v>
      </c>
      <c r="S262" s="146">
        <v>5.0000000000000001E-3</v>
      </c>
      <c r="T262" s="147">
        <f t="shared" si="23"/>
        <v>0.25</v>
      </c>
      <c r="AR262" s="148" t="s">
        <v>590</v>
      </c>
      <c r="AT262" s="148" t="s">
        <v>187</v>
      </c>
      <c r="AU262" s="148" t="s">
        <v>92</v>
      </c>
      <c r="AY262" s="17" t="s">
        <v>185</v>
      </c>
      <c r="BE262" s="149">
        <f t="shared" si="24"/>
        <v>0</v>
      </c>
      <c r="BF262" s="149">
        <f t="shared" si="25"/>
        <v>0</v>
      </c>
      <c r="BG262" s="149">
        <f t="shared" si="26"/>
        <v>0</v>
      </c>
      <c r="BH262" s="149">
        <f t="shared" si="27"/>
        <v>0</v>
      </c>
      <c r="BI262" s="149">
        <f t="shared" si="28"/>
        <v>0</v>
      </c>
      <c r="BJ262" s="17" t="s">
        <v>92</v>
      </c>
      <c r="BK262" s="149">
        <f t="shared" si="29"/>
        <v>0</v>
      </c>
      <c r="BL262" s="17" t="s">
        <v>590</v>
      </c>
      <c r="BM262" s="148" t="s">
        <v>4947</v>
      </c>
    </row>
    <row r="263" spans="2:65" s="1" customFormat="1" ht="33" customHeight="1">
      <c r="B263" s="136"/>
      <c r="C263" s="137" t="s">
        <v>679</v>
      </c>
      <c r="D263" s="137" t="s">
        <v>187</v>
      </c>
      <c r="E263" s="138" t="s">
        <v>4948</v>
      </c>
      <c r="F263" s="139" t="s">
        <v>4949</v>
      </c>
      <c r="G263" s="140" t="s">
        <v>546</v>
      </c>
      <c r="H263" s="141">
        <v>90</v>
      </c>
      <c r="I263" s="142"/>
      <c r="J263" s="143">
        <f t="shared" si="20"/>
        <v>0</v>
      </c>
      <c r="K263" s="139" t="s">
        <v>1</v>
      </c>
      <c r="L263" s="32"/>
      <c r="M263" s="144" t="s">
        <v>1</v>
      </c>
      <c r="N263" s="145" t="s">
        <v>42</v>
      </c>
      <c r="P263" s="146">
        <f t="shared" si="21"/>
        <v>0</v>
      </c>
      <c r="Q263" s="146">
        <v>0</v>
      </c>
      <c r="R263" s="146">
        <f t="shared" si="22"/>
        <v>0</v>
      </c>
      <c r="S263" s="146">
        <v>1.2999999999999999E-2</v>
      </c>
      <c r="T263" s="147">
        <f t="shared" si="23"/>
        <v>1.17</v>
      </c>
      <c r="AR263" s="148" t="s">
        <v>590</v>
      </c>
      <c r="AT263" s="148" t="s">
        <v>187</v>
      </c>
      <c r="AU263" s="148" t="s">
        <v>92</v>
      </c>
      <c r="AY263" s="17" t="s">
        <v>185</v>
      </c>
      <c r="BE263" s="149">
        <f t="shared" si="24"/>
        <v>0</v>
      </c>
      <c r="BF263" s="149">
        <f t="shared" si="25"/>
        <v>0</v>
      </c>
      <c r="BG263" s="149">
        <f t="shared" si="26"/>
        <v>0</v>
      </c>
      <c r="BH263" s="149">
        <f t="shared" si="27"/>
        <v>0</v>
      </c>
      <c r="BI263" s="149">
        <f t="shared" si="28"/>
        <v>0</v>
      </c>
      <c r="BJ263" s="17" t="s">
        <v>92</v>
      </c>
      <c r="BK263" s="149">
        <f t="shared" si="29"/>
        <v>0</v>
      </c>
      <c r="BL263" s="17" t="s">
        <v>590</v>
      </c>
      <c r="BM263" s="148" t="s">
        <v>4950</v>
      </c>
    </row>
    <row r="264" spans="2:65" s="1" customFormat="1" ht="16.5" customHeight="1">
      <c r="B264" s="136"/>
      <c r="C264" s="137" t="s">
        <v>683</v>
      </c>
      <c r="D264" s="137" t="s">
        <v>187</v>
      </c>
      <c r="E264" s="138" t="s">
        <v>4951</v>
      </c>
      <c r="F264" s="139" t="s">
        <v>4952</v>
      </c>
      <c r="G264" s="140" t="s">
        <v>219</v>
      </c>
      <c r="H264" s="141">
        <v>1.4279999999999999</v>
      </c>
      <c r="I264" s="142"/>
      <c r="J264" s="143">
        <f t="shared" si="20"/>
        <v>0</v>
      </c>
      <c r="K264" s="139" t="s">
        <v>1</v>
      </c>
      <c r="L264" s="32"/>
      <c r="M264" s="144" t="s">
        <v>1</v>
      </c>
      <c r="N264" s="145" t="s">
        <v>42</v>
      </c>
      <c r="P264" s="146">
        <f t="shared" si="21"/>
        <v>0</v>
      </c>
      <c r="Q264" s="146">
        <v>0</v>
      </c>
      <c r="R264" s="146">
        <f t="shared" si="22"/>
        <v>0</v>
      </c>
      <c r="S264" s="146">
        <v>0</v>
      </c>
      <c r="T264" s="147">
        <f t="shared" si="23"/>
        <v>0</v>
      </c>
      <c r="AR264" s="148" t="s">
        <v>590</v>
      </c>
      <c r="AT264" s="148" t="s">
        <v>187</v>
      </c>
      <c r="AU264" s="148" t="s">
        <v>92</v>
      </c>
      <c r="AY264" s="17" t="s">
        <v>185</v>
      </c>
      <c r="BE264" s="149">
        <f t="shared" si="24"/>
        <v>0</v>
      </c>
      <c r="BF264" s="149">
        <f t="shared" si="25"/>
        <v>0</v>
      </c>
      <c r="BG264" s="149">
        <f t="shared" si="26"/>
        <v>0</v>
      </c>
      <c r="BH264" s="149">
        <f t="shared" si="27"/>
        <v>0</v>
      </c>
      <c r="BI264" s="149">
        <f t="shared" si="28"/>
        <v>0</v>
      </c>
      <c r="BJ264" s="17" t="s">
        <v>92</v>
      </c>
      <c r="BK264" s="149">
        <f t="shared" si="29"/>
        <v>0</v>
      </c>
      <c r="BL264" s="17" t="s">
        <v>590</v>
      </c>
      <c r="BM264" s="148" t="s">
        <v>4953</v>
      </c>
    </row>
    <row r="265" spans="2:65" s="1" customFormat="1" ht="24.2" customHeight="1">
      <c r="B265" s="136"/>
      <c r="C265" s="137" t="s">
        <v>691</v>
      </c>
      <c r="D265" s="137" t="s">
        <v>187</v>
      </c>
      <c r="E265" s="138" t="s">
        <v>4954</v>
      </c>
      <c r="F265" s="139" t="s">
        <v>4955</v>
      </c>
      <c r="G265" s="140" t="s">
        <v>219</v>
      </c>
      <c r="H265" s="141">
        <v>42.84</v>
      </c>
      <c r="I265" s="142"/>
      <c r="J265" s="143">
        <f t="shared" si="20"/>
        <v>0</v>
      </c>
      <c r="K265" s="139" t="s">
        <v>1</v>
      </c>
      <c r="L265" s="32"/>
      <c r="M265" s="144" t="s">
        <v>1</v>
      </c>
      <c r="N265" s="145" t="s">
        <v>42</v>
      </c>
      <c r="P265" s="146">
        <f t="shared" si="21"/>
        <v>0</v>
      </c>
      <c r="Q265" s="146">
        <v>0</v>
      </c>
      <c r="R265" s="146">
        <f t="shared" si="22"/>
        <v>0</v>
      </c>
      <c r="S265" s="146">
        <v>0</v>
      </c>
      <c r="T265" s="147">
        <f t="shared" si="23"/>
        <v>0</v>
      </c>
      <c r="AR265" s="148" t="s">
        <v>590</v>
      </c>
      <c r="AT265" s="148" t="s">
        <v>187</v>
      </c>
      <c r="AU265" s="148" t="s">
        <v>92</v>
      </c>
      <c r="AY265" s="17" t="s">
        <v>185</v>
      </c>
      <c r="BE265" s="149">
        <f t="shared" si="24"/>
        <v>0</v>
      </c>
      <c r="BF265" s="149">
        <f t="shared" si="25"/>
        <v>0</v>
      </c>
      <c r="BG265" s="149">
        <f t="shared" si="26"/>
        <v>0</v>
      </c>
      <c r="BH265" s="149">
        <f t="shared" si="27"/>
        <v>0</v>
      </c>
      <c r="BI265" s="149">
        <f t="shared" si="28"/>
        <v>0</v>
      </c>
      <c r="BJ265" s="17" t="s">
        <v>92</v>
      </c>
      <c r="BK265" s="149">
        <f t="shared" si="29"/>
        <v>0</v>
      </c>
      <c r="BL265" s="17" t="s">
        <v>590</v>
      </c>
      <c r="BM265" s="148" t="s">
        <v>4956</v>
      </c>
    </row>
    <row r="266" spans="2:65" s="12" customFormat="1">
      <c r="B266" s="150"/>
      <c r="D266" s="151" t="s">
        <v>193</v>
      </c>
      <c r="E266" s="152" t="s">
        <v>1</v>
      </c>
      <c r="F266" s="153" t="s">
        <v>4957</v>
      </c>
      <c r="H266" s="154">
        <v>42.84</v>
      </c>
      <c r="I266" s="155"/>
      <c r="L266" s="150"/>
      <c r="M266" s="156"/>
      <c r="T266" s="157"/>
      <c r="AT266" s="152" t="s">
        <v>193</v>
      </c>
      <c r="AU266" s="152" t="s">
        <v>92</v>
      </c>
      <c r="AV266" s="12" t="s">
        <v>92</v>
      </c>
      <c r="AW266" s="12" t="s">
        <v>32</v>
      </c>
      <c r="AX266" s="12" t="s">
        <v>84</v>
      </c>
      <c r="AY266" s="152" t="s">
        <v>185</v>
      </c>
    </row>
    <row r="267" spans="2:65" s="1" customFormat="1" ht="24.2" customHeight="1">
      <c r="B267" s="136"/>
      <c r="C267" s="137" t="s">
        <v>703</v>
      </c>
      <c r="D267" s="137" t="s">
        <v>187</v>
      </c>
      <c r="E267" s="138" t="s">
        <v>4958</v>
      </c>
      <c r="F267" s="139" t="s">
        <v>4959</v>
      </c>
      <c r="G267" s="140" t="s">
        <v>219</v>
      </c>
      <c r="H267" s="141">
        <v>1.4279999999999999</v>
      </c>
      <c r="I267" s="142"/>
      <c r="J267" s="143">
        <f>ROUND(I267*H267,2)</f>
        <v>0</v>
      </c>
      <c r="K267" s="139" t="s">
        <v>1</v>
      </c>
      <c r="L267" s="32"/>
      <c r="M267" s="144" t="s">
        <v>1</v>
      </c>
      <c r="N267" s="145" t="s">
        <v>42</v>
      </c>
      <c r="P267" s="146">
        <f>O267*H267</f>
        <v>0</v>
      </c>
      <c r="Q267" s="146">
        <v>0</v>
      </c>
      <c r="R267" s="146">
        <f>Q267*H267</f>
        <v>0</v>
      </c>
      <c r="S267" s="146">
        <v>0</v>
      </c>
      <c r="T267" s="147">
        <f>S267*H267</f>
        <v>0</v>
      </c>
      <c r="AR267" s="148" t="s">
        <v>590</v>
      </c>
      <c r="AT267" s="148" t="s">
        <v>187</v>
      </c>
      <c r="AU267" s="148" t="s">
        <v>92</v>
      </c>
      <c r="AY267" s="17" t="s">
        <v>185</v>
      </c>
      <c r="BE267" s="149">
        <f>IF(N267="základní",J267,0)</f>
        <v>0</v>
      </c>
      <c r="BF267" s="149">
        <f>IF(N267="snížená",J267,0)</f>
        <v>0</v>
      </c>
      <c r="BG267" s="149">
        <f>IF(N267="zákl. přenesená",J267,0)</f>
        <v>0</v>
      </c>
      <c r="BH267" s="149">
        <f>IF(N267="sníž. přenesená",J267,0)</f>
        <v>0</v>
      </c>
      <c r="BI267" s="149">
        <f>IF(N267="nulová",J267,0)</f>
        <v>0</v>
      </c>
      <c r="BJ267" s="17" t="s">
        <v>92</v>
      </c>
      <c r="BK267" s="149">
        <f>ROUND(I267*H267,2)</f>
        <v>0</v>
      </c>
      <c r="BL267" s="17" t="s">
        <v>590</v>
      </c>
      <c r="BM267" s="148" t="s">
        <v>4960</v>
      </c>
    </row>
    <row r="268" spans="2:65" s="1" customFormat="1" ht="33" customHeight="1">
      <c r="B268" s="136"/>
      <c r="C268" s="137" t="s">
        <v>711</v>
      </c>
      <c r="D268" s="137" t="s">
        <v>187</v>
      </c>
      <c r="E268" s="138" t="s">
        <v>4961</v>
      </c>
      <c r="F268" s="139" t="s">
        <v>1474</v>
      </c>
      <c r="G268" s="140" t="s">
        <v>219</v>
      </c>
      <c r="H268" s="141">
        <v>1.4279999999999999</v>
      </c>
      <c r="I268" s="142"/>
      <c r="J268" s="143">
        <f>ROUND(I268*H268,2)</f>
        <v>0</v>
      </c>
      <c r="K268" s="139" t="s">
        <v>1</v>
      </c>
      <c r="L268" s="32"/>
      <c r="M268" s="144" t="s">
        <v>1</v>
      </c>
      <c r="N268" s="145" t="s">
        <v>42</v>
      </c>
      <c r="P268" s="146">
        <f>O268*H268</f>
        <v>0</v>
      </c>
      <c r="Q268" s="146">
        <v>0</v>
      </c>
      <c r="R268" s="146">
        <f>Q268*H268</f>
        <v>0</v>
      </c>
      <c r="S268" s="146">
        <v>0</v>
      </c>
      <c r="T268" s="147">
        <f>S268*H268</f>
        <v>0</v>
      </c>
      <c r="AR268" s="148" t="s">
        <v>590</v>
      </c>
      <c r="AT268" s="148" t="s">
        <v>187</v>
      </c>
      <c r="AU268" s="148" t="s">
        <v>92</v>
      </c>
      <c r="AY268" s="17" t="s">
        <v>185</v>
      </c>
      <c r="BE268" s="149">
        <f>IF(N268="základní",J268,0)</f>
        <v>0</v>
      </c>
      <c r="BF268" s="149">
        <f>IF(N268="snížená",J268,0)</f>
        <v>0</v>
      </c>
      <c r="BG268" s="149">
        <f>IF(N268="zákl. přenesená",J268,0)</f>
        <v>0</v>
      </c>
      <c r="BH268" s="149">
        <f>IF(N268="sníž. přenesená",J268,0)</f>
        <v>0</v>
      </c>
      <c r="BI268" s="149">
        <f>IF(N268="nulová",J268,0)</f>
        <v>0</v>
      </c>
      <c r="BJ268" s="17" t="s">
        <v>92</v>
      </c>
      <c r="BK268" s="149">
        <f>ROUND(I268*H268,2)</f>
        <v>0</v>
      </c>
      <c r="BL268" s="17" t="s">
        <v>590</v>
      </c>
      <c r="BM268" s="148" t="s">
        <v>4962</v>
      </c>
    </row>
    <row r="269" spans="2:65" s="11" customFormat="1" ht="25.9" customHeight="1">
      <c r="B269" s="124"/>
      <c r="D269" s="125" t="s">
        <v>75</v>
      </c>
      <c r="E269" s="126" t="s">
        <v>3655</v>
      </c>
      <c r="F269" s="126" t="s">
        <v>3656</v>
      </c>
      <c r="I269" s="127"/>
      <c r="J269" s="128">
        <f>BK269</f>
        <v>0</v>
      </c>
      <c r="L269" s="124"/>
      <c r="M269" s="129"/>
      <c r="P269" s="130">
        <f>SUM(P270:P277)</f>
        <v>0</v>
      </c>
      <c r="R269" s="130">
        <f>SUM(R270:R277)</f>
        <v>0</v>
      </c>
      <c r="T269" s="131">
        <f>SUM(T270:T277)</f>
        <v>0</v>
      </c>
      <c r="AR269" s="125" t="s">
        <v>191</v>
      </c>
      <c r="AT269" s="132" t="s">
        <v>75</v>
      </c>
      <c r="AU269" s="132" t="s">
        <v>76</v>
      </c>
      <c r="AY269" s="125" t="s">
        <v>185</v>
      </c>
      <c r="BK269" s="133">
        <f>SUM(BK270:BK277)</f>
        <v>0</v>
      </c>
    </row>
    <row r="270" spans="2:65" s="1" customFormat="1" ht="16.5" customHeight="1">
      <c r="B270" s="136"/>
      <c r="C270" s="137" t="s">
        <v>718</v>
      </c>
      <c r="D270" s="137" t="s">
        <v>187</v>
      </c>
      <c r="E270" s="138" t="s">
        <v>4963</v>
      </c>
      <c r="F270" s="139" t="s">
        <v>4964</v>
      </c>
      <c r="G270" s="140" t="s">
        <v>3660</v>
      </c>
      <c r="H270" s="141">
        <v>80</v>
      </c>
      <c r="I270" s="142"/>
      <c r="J270" s="143">
        <f>ROUND(I270*H270,2)</f>
        <v>0</v>
      </c>
      <c r="K270" s="139" t="s">
        <v>1</v>
      </c>
      <c r="L270" s="32"/>
      <c r="M270" s="144" t="s">
        <v>1</v>
      </c>
      <c r="N270" s="145" t="s">
        <v>42</v>
      </c>
      <c r="P270" s="146">
        <f>O270*H270</f>
        <v>0</v>
      </c>
      <c r="Q270" s="146">
        <v>0</v>
      </c>
      <c r="R270" s="146">
        <f>Q270*H270</f>
        <v>0</v>
      </c>
      <c r="S270" s="146">
        <v>0</v>
      </c>
      <c r="T270" s="147">
        <f>S270*H270</f>
        <v>0</v>
      </c>
      <c r="AR270" s="148" t="s">
        <v>3045</v>
      </c>
      <c r="AT270" s="148" t="s">
        <v>187</v>
      </c>
      <c r="AU270" s="148" t="s">
        <v>84</v>
      </c>
      <c r="AY270" s="17" t="s">
        <v>185</v>
      </c>
      <c r="BE270" s="149">
        <f>IF(N270="základní",J270,0)</f>
        <v>0</v>
      </c>
      <c r="BF270" s="149">
        <f>IF(N270="snížená",J270,0)</f>
        <v>0</v>
      </c>
      <c r="BG270" s="149">
        <f>IF(N270="zákl. přenesená",J270,0)</f>
        <v>0</v>
      </c>
      <c r="BH270" s="149">
        <f>IF(N270="sníž. přenesená",J270,0)</f>
        <v>0</v>
      </c>
      <c r="BI270" s="149">
        <f>IF(N270="nulová",J270,0)</f>
        <v>0</v>
      </c>
      <c r="BJ270" s="17" t="s">
        <v>92</v>
      </c>
      <c r="BK270" s="149">
        <f>ROUND(I270*H270,2)</f>
        <v>0</v>
      </c>
      <c r="BL270" s="17" t="s">
        <v>3045</v>
      </c>
      <c r="BM270" s="148" t="s">
        <v>4965</v>
      </c>
    </row>
    <row r="271" spans="2:65" s="13" customFormat="1">
      <c r="B271" s="168"/>
      <c r="D271" s="151" t="s">
        <v>193</v>
      </c>
      <c r="E271" s="169" t="s">
        <v>1</v>
      </c>
      <c r="F271" s="170" t="s">
        <v>4583</v>
      </c>
      <c r="H271" s="169" t="s">
        <v>1</v>
      </c>
      <c r="I271" s="171"/>
      <c r="L271" s="168"/>
      <c r="M271" s="172"/>
      <c r="T271" s="173"/>
      <c r="AT271" s="169" t="s">
        <v>193</v>
      </c>
      <c r="AU271" s="169" t="s">
        <v>84</v>
      </c>
      <c r="AV271" s="13" t="s">
        <v>84</v>
      </c>
      <c r="AW271" s="13" t="s">
        <v>32</v>
      </c>
      <c r="AX271" s="13" t="s">
        <v>76</v>
      </c>
      <c r="AY271" s="169" t="s">
        <v>185</v>
      </c>
    </row>
    <row r="272" spans="2:65" s="12" customFormat="1">
      <c r="B272" s="150"/>
      <c r="D272" s="151" t="s">
        <v>193</v>
      </c>
      <c r="E272" s="152" t="s">
        <v>1</v>
      </c>
      <c r="F272" s="153" t="s">
        <v>683</v>
      </c>
      <c r="H272" s="154">
        <v>80</v>
      </c>
      <c r="I272" s="155"/>
      <c r="L272" s="150"/>
      <c r="M272" s="156"/>
      <c r="T272" s="157"/>
      <c r="AT272" s="152" t="s">
        <v>193</v>
      </c>
      <c r="AU272" s="152" t="s">
        <v>84</v>
      </c>
      <c r="AV272" s="12" t="s">
        <v>92</v>
      </c>
      <c r="AW272" s="12" t="s">
        <v>32</v>
      </c>
      <c r="AX272" s="12" t="s">
        <v>76</v>
      </c>
      <c r="AY272" s="152" t="s">
        <v>185</v>
      </c>
    </row>
    <row r="273" spans="2:65" s="14" customFormat="1">
      <c r="B273" s="174"/>
      <c r="D273" s="151" t="s">
        <v>193</v>
      </c>
      <c r="E273" s="175" t="s">
        <v>1</v>
      </c>
      <c r="F273" s="176" t="s">
        <v>265</v>
      </c>
      <c r="H273" s="177">
        <v>80</v>
      </c>
      <c r="I273" s="178"/>
      <c r="L273" s="174"/>
      <c r="M273" s="179"/>
      <c r="T273" s="180"/>
      <c r="AT273" s="175" t="s">
        <v>193</v>
      </c>
      <c r="AU273" s="175" t="s">
        <v>84</v>
      </c>
      <c r="AV273" s="14" t="s">
        <v>191</v>
      </c>
      <c r="AW273" s="14" t="s">
        <v>32</v>
      </c>
      <c r="AX273" s="14" t="s">
        <v>84</v>
      </c>
      <c r="AY273" s="175" t="s">
        <v>185</v>
      </c>
    </row>
    <row r="274" spans="2:65" s="1" customFormat="1" ht="21.75" customHeight="1">
      <c r="B274" s="136"/>
      <c r="C274" s="137" t="s">
        <v>722</v>
      </c>
      <c r="D274" s="137" t="s">
        <v>187</v>
      </c>
      <c r="E274" s="138" t="s">
        <v>4674</v>
      </c>
      <c r="F274" s="139" t="s">
        <v>4675</v>
      </c>
      <c r="G274" s="140" t="s">
        <v>3660</v>
      </c>
      <c r="H274" s="141">
        <v>24</v>
      </c>
      <c r="I274" s="142"/>
      <c r="J274" s="143">
        <f>ROUND(I274*H274,2)</f>
        <v>0</v>
      </c>
      <c r="K274" s="139" t="s">
        <v>1</v>
      </c>
      <c r="L274" s="32"/>
      <c r="M274" s="144" t="s">
        <v>1</v>
      </c>
      <c r="N274" s="145" t="s">
        <v>42</v>
      </c>
      <c r="P274" s="146">
        <f>O274*H274</f>
        <v>0</v>
      </c>
      <c r="Q274" s="146">
        <v>0</v>
      </c>
      <c r="R274" s="146">
        <f>Q274*H274</f>
        <v>0</v>
      </c>
      <c r="S274" s="146">
        <v>0</v>
      </c>
      <c r="T274" s="147">
        <f>S274*H274</f>
        <v>0</v>
      </c>
      <c r="AR274" s="148" t="s">
        <v>3045</v>
      </c>
      <c r="AT274" s="148" t="s">
        <v>187</v>
      </c>
      <c r="AU274" s="148" t="s">
        <v>84</v>
      </c>
      <c r="AY274" s="17" t="s">
        <v>185</v>
      </c>
      <c r="BE274" s="149">
        <f>IF(N274="základní",J274,0)</f>
        <v>0</v>
      </c>
      <c r="BF274" s="149">
        <f>IF(N274="snížená",J274,0)</f>
        <v>0</v>
      </c>
      <c r="BG274" s="149">
        <f>IF(N274="zákl. přenesená",J274,0)</f>
        <v>0</v>
      </c>
      <c r="BH274" s="149">
        <f>IF(N274="sníž. přenesená",J274,0)</f>
        <v>0</v>
      </c>
      <c r="BI274" s="149">
        <f>IF(N274="nulová",J274,0)</f>
        <v>0</v>
      </c>
      <c r="BJ274" s="17" t="s">
        <v>92</v>
      </c>
      <c r="BK274" s="149">
        <f>ROUND(I274*H274,2)</f>
        <v>0</v>
      </c>
      <c r="BL274" s="17" t="s">
        <v>3045</v>
      </c>
      <c r="BM274" s="148" t="s">
        <v>4966</v>
      </c>
    </row>
    <row r="275" spans="2:65" s="13" customFormat="1">
      <c r="B275" s="168"/>
      <c r="D275" s="151" t="s">
        <v>193</v>
      </c>
      <c r="E275" s="169" t="s">
        <v>1</v>
      </c>
      <c r="F275" s="170" t="s">
        <v>4967</v>
      </c>
      <c r="H275" s="169" t="s">
        <v>1</v>
      </c>
      <c r="I275" s="171"/>
      <c r="L275" s="168"/>
      <c r="M275" s="172"/>
      <c r="T275" s="173"/>
      <c r="AT275" s="169" t="s">
        <v>193</v>
      </c>
      <c r="AU275" s="169" t="s">
        <v>84</v>
      </c>
      <c r="AV275" s="13" t="s">
        <v>84</v>
      </c>
      <c r="AW275" s="13" t="s">
        <v>32</v>
      </c>
      <c r="AX275" s="13" t="s">
        <v>76</v>
      </c>
      <c r="AY275" s="169" t="s">
        <v>185</v>
      </c>
    </row>
    <row r="276" spans="2:65" s="12" customFormat="1">
      <c r="B276" s="150"/>
      <c r="D276" s="151" t="s">
        <v>193</v>
      </c>
      <c r="E276" s="152" t="s">
        <v>1</v>
      </c>
      <c r="F276" s="153" t="s">
        <v>345</v>
      </c>
      <c r="H276" s="154">
        <v>24</v>
      </c>
      <c r="I276" s="155"/>
      <c r="L276" s="150"/>
      <c r="M276" s="156"/>
      <c r="T276" s="157"/>
      <c r="AT276" s="152" t="s">
        <v>193</v>
      </c>
      <c r="AU276" s="152" t="s">
        <v>84</v>
      </c>
      <c r="AV276" s="12" t="s">
        <v>92</v>
      </c>
      <c r="AW276" s="12" t="s">
        <v>32</v>
      </c>
      <c r="AX276" s="12" t="s">
        <v>76</v>
      </c>
      <c r="AY276" s="152" t="s">
        <v>185</v>
      </c>
    </row>
    <row r="277" spans="2:65" s="14" customFormat="1">
      <c r="B277" s="174"/>
      <c r="D277" s="151" t="s">
        <v>193</v>
      </c>
      <c r="E277" s="175" t="s">
        <v>1</v>
      </c>
      <c r="F277" s="176" t="s">
        <v>265</v>
      </c>
      <c r="H277" s="177">
        <v>24</v>
      </c>
      <c r="I277" s="178"/>
      <c r="L277" s="174"/>
      <c r="M277" s="179"/>
      <c r="T277" s="180"/>
      <c r="AT277" s="175" t="s">
        <v>193</v>
      </c>
      <c r="AU277" s="175" t="s">
        <v>84</v>
      </c>
      <c r="AV277" s="14" t="s">
        <v>191</v>
      </c>
      <c r="AW277" s="14" t="s">
        <v>32</v>
      </c>
      <c r="AX277" s="14" t="s">
        <v>84</v>
      </c>
      <c r="AY277" s="175" t="s">
        <v>185</v>
      </c>
    </row>
    <row r="278" spans="2:65" s="11" customFormat="1" ht="25.9" customHeight="1">
      <c r="B278" s="124"/>
      <c r="D278" s="125" t="s">
        <v>75</v>
      </c>
      <c r="E278" s="126" t="s">
        <v>4471</v>
      </c>
      <c r="F278" s="126" t="s">
        <v>4471</v>
      </c>
      <c r="I278" s="127"/>
      <c r="J278" s="128">
        <f>BK278</f>
        <v>0</v>
      </c>
      <c r="L278" s="124"/>
      <c r="M278" s="129"/>
      <c r="P278" s="130">
        <f>SUM(P279:P290)</f>
        <v>0</v>
      </c>
      <c r="R278" s="130">
        <f>SUM(R279:R290)</f>
        <v>0</v>
      </c>
      <c r="T278" s="131">
        <f>SUM(T279:T290)</f>
        <v>0</v>
      </c>
      <c r="AR278" s="125" t="s">
        <v>191</v>
      </c>
      <c r="AT278" s="132" t="s">
        <v>75</v>
      </c>
      <c r="AU278" s="132" t="s">
        <v>76</v>
      </c>
      <c r="AY278" s="125" t="s">
        <v>185</v>
      </c>
      <c r="BK278" s="133">
        <f>SUM(BK279:BK290)</f>
        <v>0</v>
      </c>
    </row>
    <row r="279" spans="2:65" s="1" customFormat="1" ht="16.5" customHeight="1">
      <c r="B279" s="136"/>
      <c r="C279" s="137" t="s">
        <v>730</v>
      </c>
      <c r="D279" s="137" t="s">
        <v>187</v>
      </c>
      <c r="E279" s="138" t="s">
        <v>81</v>
      </c>
      <c r="F279" s="139" t="s">
        <v>4968</v>
      </c>
      <c r="G279" s="140" t="s">
        <v>4474</v>
      </c>
      <c r="H279" s="141">
        <v>1</v>
      </c>
      <c r="I279" s="142"/>
      <c r="J279" s="143">
        <f t="shared" ref="J279:J288" si="30">ROUND(I279*H279,2)</f>
        <v>0</v>
      </c>
      <c r="K279" s="139" t="s">
        <v>1</v>
      </c>
      <c r="L279" s="32"/>
      <c r="M279" s="144" t="s">
        <v>1</v>
      </c>
      <c r="N279" s="145" t="s">
        <v>42</v>
      </c>
      <c r="P279" s="146">
        <f t="shared" ref="P279:P288" si="31">O279*H279</f>
        <v>0</v>
      </c>
      <c r="Q279" s="146">
        <v>0</v>
      </c>
      <c r="R279" s="146">
        <f t="shared" ref="R279:R288" si="32">Q279*H279</f>
        <v>0</v>
      </c>
      <c r="S279" s="146">
        <v>0</v>
      </c>
      <c r="T279" s="147">
        <f t="shared" ref="T279:T288" si="33">S279*H279</f>
        <v>0</v>
      </c>
      <c r="AR279" s="148" t="s">
        <v>3045</v>
      </c>
      <c r="AT279" s="148" t="s">
        <v>187</v>
      </c>
      <c r="AU279" s="148" t="s">
        <v>84</v>
      </c>
      <c r="AY279" s="17" t="s">
        <v>185</v>
      </c>
      <c r="BE279" s="149">
        <f t="shared" ref="BE279:BE288" si="34">IF(N279="základní",J279,0)</f>
        <v>0</v>
      </c>
      <c r="BF279" s="149">
        <f t="shared" ref="BF279:BF288" si="35">IF(N279="snížená",J279,0)</f>
        <v>0</v>
      </c>
      <c r="BG279" s="149">
        <f t="shared" ref="BG279:BG288" si="36">IF(N279="zákl. přenesená",J279,0)</f>
        <v>0</v>
      </c>
      <c r="BH279" s="149">
        <f t="shared" ref="BH279:BH288" si="37">IF(N279="sníž. přenesená",J279,0)</f>
        <v>0</v>
      </c>
      <c r="BI279" s="149">
        <f t="shared" ref="BI279:BI288" si="38">IF(N279="nulová",J279,0)</f>
        <v>0</v>
      </c>
      <c r="BJ279" s="17" t="s">
        <v>92</v>
      </c>
      <c r="BK279" s="149">
        <f t="shared" ref="BK279:BK288" si="39">ROUND(I279*H279,2)</f>
        <v>0</v>
      </c>
      <c r="BL279" s="17" t="s">
        <v>3045</v>
      </c>
      <c r="BM279" s="148" t="s">
        <v>4969</v>
      </c>
    </row>
    <row r="280" spans="2:65" s="1" customFormat="1" ht="16.5" customHeight="1">
      <c r="B280" s="136"/>
      <c r="C280" s="137" t="s">
        <v>734</v>
      </c>
      <c r="D280" s="137" t="s">
        <v>187</v>
      </c>
      <c r="E280" s="138" t="s">
        <v>86</v>
      </c>
      <c r="F280" s="139" t="s">
        <v>4970</v>
      </c>
      <c r="G280" s="140" t="s">
        <v>4474</v>
      </c>
      <c r="H280" s="141">
        <v>1</v>
      </c>
      <c r="I280" s="142"/>
      <c r="J280" s="143">
        <f t="shared" si="30"/>
        <v>0</v>
      </c>
      <c r="K280" s="139" t="s">
        <v>1</v>
      </c>
      <c r="L280" s="32"/>
      <c r="M280" s="144" t="s">
        <v>1</v>
      </c>
      <c r="N280" s="145" t="s">
        <v>42</v>
      </c>
      <c r="P280" s="146">
        <f t="shared" si="31"/>
        <v>0</v>
      </c>
      <c r="Q280" s="146">
        <v>0</v>
      </c>
      <c r="R280" s="146">
        <f t="shared" si="32"/>
        <v>0</v>
      </c>
      <c r="S280" s="146">
        <v>0</v>
      </c>
      <c r="T280" s="147">
        <f t="shared" si="33"/>
        <v>0</v>
      </c>
      <c r="AR280" s="148" t="s">
        <v>3045</v>
      </c>
      <c r="AT280" s="148" t="s">
        <v>187</v>
      </c>
      <c r="AU280" s="148" t="s">
        <v>84</v>
      </c>
      <c r="AY280" s="17" t="s">
        <v>185</v>
      </c>
      <c r="BE280" s="149">
        <f t="shared" si="34"/>
        <v>0</v>
      </c>
      <c r="BF280" s="149">
        <f t="shared" si="35"/>
        <v>0</v>
      </c>
      <c r="BG280" s="149">
        <f t="shared" si="36"/>
        <v>0</v>
      </c>
      <c r="BH280" s="149">
        <f t="shared" si="37"/>
        <v>0</v>
      </c>
      <c r="BI280" s="149">
        <f t="shared" si="38"/>
        <v>0</v>
      </c>
      <c r="BJ280" s="17" t="s">
        <v>92</v>
      </c>
      <c r="BK280" s="149">
        <f t="shared" si="39"/>
        <v>0</v>
      </c>
      <c r="BL280" s="17" t="s">
        <v>3045</v>
      </c>
      <c r="BM280" s="148" t="s">
        <v>4971</v>
      </c>
    </row>
    <row r="281" spans="2:65" s="1" customFormat="1" ht="16.5" customHeight="1">
      <c r="B281" s="136"/>
      <c r="C281" s="137" t="s">
        <v>739</v>
      </c>
      <c r="D281" s="137" t="s">
        <v>187</v>
      </c>
      <c r="E281" s="138" t="s">
        <v>97</v>
      </c>
      <c r="F281" s="139" t="s">
        <v>4972</v>
      </c>
      <c r="G281" s="140" t="s">
        <v>4474</v>
      </c>
      <c r="H281" s="141">
        <v>1</v>
      </c>
      <c r="I281" s="142"/>
      <c r="J281" s="143">
        <f t="shared" si="30"/>
        <v>0</v>
      </c>
      <c r="K281" s="139" t="s">
        <v>1</v>
      </c>
      <c r="L281" s="32"/>
      <c r="M281" s="144" t="s">
        <v>1</v>
      </c>
      <c r="N281" s="145" t="s">
        <v>42</v>
      </c>
      <c r="P281" s="146">
        <f t="shared" si="31"/>
        <v>0</v>
      </c>
      <c r="Q281" s="146">
        <v>0</v>
      </c>
      <c r="R281" s="146">
        <f t="shared" si="32"/>
        <v>0</v>
      </c>
      <c r="S281" s="146">
        <v>0</v>
      </c>
      <c r="T281" s="147">
        <f t="shared" si="33"/>
        <v>0</v>
      </c>
      <c r="AR281" s="148" t="s">
        <v>3045</v>
      </c>
      <c r="AT281" s="148" t="s">
        <v>187</v>
      </c>
      <c r="AU281" s="148" t="s">
        <v>84</v>
      </c>
      <c r="AY281" s="17" t="s">
        <v>185</v>
      </c>
      <c r="BE281" s="149">
        <f t="shared" si="34"/>
        <v>0</v>
      </c>
      <c r="BF281" s="149">
        <f t="shared" si="35"/>
        <v>0</v>
      </c>
      <c r="BG281" s="149">
        <f t="shared" si="36"/>
        <v>0</v>
      </c>
      <c r="BH281" s="149">
        <f t="shared" si="37"/>
        <v>0</v>
      </c>
      <c r="BI281" s="149">
        <f t="shared" si="38"/>
        <v>0</v>
      </c>
      <c r="BJ281" s="17" t="s">
        <v>92</v>
      </c>
      <c r="BK281" s="149">
        <f t="shared" si="39"/>
        <v>0</v>
      </c>
      <c r="BL281" s="17" t="s">
        <v>3045</v>
      </c>
      <c r="BM281" s="148" t="s">
        <v>4973</v>
      </c>
    </row>
    <row r="282" spans="2:65" s="1" customFormat="1" ht="16.5" customHeight="1">
      <c r="B282" s="136"/>
      <c r="C282" s="137" t="s">
        <v>744</v>
      </c>
      <c r="D282" s="137" t="s">
        <v>187</v>
      </c>
      <c r="E282" s="138" t="s">
        <v>106</v>
      </c>
      <c r="F282" s="139" t="s">
        <v>4974</v>
      </c>
      <c r="G282" s="140" t="s">
        <v>4474</v>
      </c>
      <c r="H282" s="141">
        <v>1</v>
      </c>
      <c r="I282" s="142"/>
      <c r="J282" s="143">
        <f t="shared" si="30"/>
        <v>0</v>
      </c>
      <c r="K282" s="139" t="s">
        <v>1</v>
      </c>
      <c r="L282" s="32"/>
      <c r="M282" s="144" t="s">
        <v>1</v>
      </c>
      <c r="N282" s="145" t="s">
        <v>42</v>
      </c>
      <c r="P282" s="146">
        <f t="shared" si="31"/>
        <v>0</v>
      </c>
      <c r="Q282" s="146">
        <v>0</v>
      </c>
      <c r="R282" s="146">
        <f t="shared" si="32"/>
        <v>0</v>
      </c>
      <c r="S282" s="146">
        <v>0</v>
      </c>
      <c r="T282" s="147">
        <f t="shared" si="33"/>
        <v>0</v>
      </c>
      <c r="AR282" s="148" t="s">
        <v>3045</v>
      </c>
      <c r="AT282" s="148" t="s">
        <v>187</v>
      </c>
      <c r="AU282" s="148" t="s">
        <v>84</v>
      </c>
      <c r="AY282" s="17" t="s">
        <v>185</v>
      </c>
      <c r="BE282" s="149">
        <f t="shared" si="34"/>
        <v>0</v>
      </c>
      <c r="BF282" s="149">
        <f t="shared" si="35"/>
        <v>0</v>
      </c>
      <c r="BG282" s="149">
        <f t="shared" si="36"/>
        <v>0</v>
      </c>
      <c r="BH282" s="149">
        <f t="shared" si="37"/>
        <v>0</v>
      </c>
      <c r="BI282" s="149">
        <f t="shared" si="38"/>
        <v>0</v>
      </c>
      <c r="BJ282" s="17" t="s">
        <v>92</v>
      </c>
      <c r="BK282" s="149">
        <f t="shared" si="39"/>
        <v>0</v>
      </c>
      <c r="BL282" s="17" t="s">
        <v>3045</v>
      </c>
      <c r="BM282" s="148" t="s">
        <v>4975</v>
      </c>
    </row>
    <row r="283" spans="2:65" s="1" customFormat="1" ht="16.5" customHeight="1">
      <c r="B283" s="136"/>
      <c r="C283" s="137" t="s">
        <v>749</v>
      </c>
      <c r="D283" s="137" t="s">
        <v>187</v>
      </c>
      <c r="E283" s="138" t="s">
        <v>122</v>
      </c>
      <c r="F283" s="139" t="s">
        <v>4976</v>
      </c>
      <c r="G283" s="140" t="s">
        <v>4474</v>
      </c>
      <c r="H283" s="141">
        <v>1</v>
      </c>
      <c r="I283" s="142"/>
      <c r="J283" s="143">
        <f t="shared" si="30"/>
        <v>0</v>
      </c>
      <c r="K283" s="139" t="s">
        <v>1</v>
      </c>
      <c r="L283" s="32"/>
      <c r="M283" s="144" t="s">
        <v>1</v>
      </c>
      <c r="N283" s="145" t="s">
        <v>42</v>
      </c>
      <c r="P283" s="146">
        <f t="shared" si="31"/>
        <v>0</v>
      </c>
      <c r="Q283" s="146">
        <v>0</v>
      </c>
      <c r="R283" s="146">
        <f t="shared" si="32"/>
        <v>0</v>
      </c>
      <c r="S283" s="146">
        <v>0</v>
      </c>
      <c r="T283" s="147">
        <f t="shared" si="33"/>
        <v>0</v>
      </c>
      <c r="AR283" s="148" t="s">
        <v>3045</v>
      </c>
      <c r="AT283" s="148" t="s">
        <v>187</v>
      </c>
      <c r="AU283" s="148" t="s">
        <v>84</v>
      </c>
      <c r="AY283" s="17" t="s">
        <v>185</v>
      </c>
      <c r="BE283" s="149">
        <f t="shared" si="34"/>
        <v>0</v>
      </c>
      <c r="BF283" s="149">
        <f t="shared" si="35"/>
        <v>0</v>
      </c>
      <c r="BG283" s="149">
        <f t="shared" si="36"/>
        <v>0</v>
      </c>
      <c r="BH283" s="149">
        <f t="shared" si="37"/>
        <v>0</v>
      </c>
      <c r="BI283" s="149">
        <f t="shared" si="38"/>
        <v>0</v>
      </c>
      <c r="BJ283" s="17" t="s">
        <v>92</v>
      </c>
      <c r="BK283" s="149">
        <f t="shared" si="39"/>
        <v>0</v>
      </c>
      <c r="BL283" s="17" t="s">
        <v>3045</v>
      </c>
      <c r="BM283" s="148" t="s">
        <v>4977</v>
      </c>
    </row>
    <row r="284" spans="2:65" s="1" customFormat="1" ht="16.5" customHeight="1">
      <c r="B284" s="136"/>
      <c r="C284" s="137" t="s">
        <v>755</v>
      </c>
      <c r="D284" s="137" t="s">
        <v>187</v>
      </c>
      <c r="E284" s="138" t="s">
        <v>4594</v>
      </c>
      <c r="F284" s="139" t="s">
        <v>4978</v>
      </c>
      <c r="G284" s="140" t="s">
        <v>4474</v>
      </c>
      <c r="H284" s="141">
        <v>3</v>
      </c>
      <c r="I284" s="142"/>
      <c r="J284" s="143">
        <f t="shared" si="30"/>
        <v>0</v>
      </c>
      <c r="K284" s="139" t="s">
        <v>1</v>
      </c>
      <c r="L284" s="32"/>
      <c r="M284" s="144" t="s">
        <v>1</v>
      </c>
      <c r="N284" s="145" t="s">
        <v>42</v>
      </c>
      <c r="P284" s="146">
        <f t="shared" si="31"/>
        <v>0</v>
      </c>
      <c r="Q284" s="146">
        <v>0</v>
      </c>
      <c r="R284" s="146">
        <f t="shared" si="32"/>
        <v>0</v>
      </c>
      <c r="S284" s="146">
        <v>0</v>
      </c>
      <c r="T284" s="147">
        <f t="shared" si="33"/>
        <v>0</v>
      </c>
      <c r="AR284" s="148" t="s">
        <v>3045</v>
      </c>
      <c r="AT284" s="148" t="s">
        <v>187</v>
      </c>
      <c r="AU284" s="148" t="s">
        <v>84</v>
      </c>
      <c r="AY284" s="17" t="s">
        <v>185</v>
      </c>
      <c r="BE284" s="149">
        <f t="shared" si="34"/>
        <v>0</v>
      </c>
      <c r="BF284" s="149">
        <f t="shared" si="35"/>
        <v>0</v>
      </c>
      <c r="BG284" s="149">
        <f t="shared" si="36"/>
        <v>0</v>
      </c>
      <c r="BH284" s="149">
        <f t="shared" si="37"/>
        <v>0</v>
      </c>
      <c r="BI284" s="149">
        <f t="shared" si="38"/>
        <v>0</v>
      </c>
      <c r="BJ284" s="17" t="s">
        <v>92</v>
      </c>
      <c r="BK284" s="149">
        <f t="shared" si="39"/>
        <v>0</v>
      </c>
      <c r="BL284" s="17" t="s">
        <v>3045</v>
      </c>
      <c r="BM284" s="148" t="s">
        <v>4979</v>
      </c>
    </row>
    <row r="285" spans="2:65" s="1" customFormat="1" ht="24.2" customHeight="1">
      <c r="B285" s="136"/>
      <c r="C285" s="137" t="s">
        <v>763</v>
      </c>
      <c r="D285" s="137" t="s">
        <v>187</v>
      </c>
      <c r="E285" s="138" t="s">
        <v>4597</v>
      </c>
      <c r="F285" s="139" t="s">
        <v>4980</v>
      </c>
      <c r="G285" s="140" t="s">
        <v>4474</v>
      </c>
      <c r="H285" s="141">
        <v>1</v>
      </c>
      <c r="I285" s="142"/>
      <c r="J285" s="143">
        <f t="shared" si="30"/>
        <v>0</v>
      </c>
      <c r="K285" s="139" t="s">
        <v>1</v>
      </c>
      <c r="L285" s="32"/>
      <c r="M285" s="144" t="s">
        <v>1</v>
      </c>
      <c r="N285" s="145" t="s">
        <v>42</v>
      </c>
      <c r="P285" s="146">
        <f t="shared" si="31"/>
        <v>0</v>
      </c>
      <c r="Q285" s="146">
        <v>0</v>
      </c>
      <c r="R285" s="146">
        <f t="shared" si="32"/>
        <v>0</v>
      </c>
      <c r="S285" s="146">
        <v>0</v>
      </c>
      <c r="T285" s="147">
        <f t="shared" si="33"/>
        <v>0</v>
      </c>
      <c r="AR285" s="148" t="s">
        <v>3045</v>
      </c>
      <c r="AT285" s="148" t="s">
        <v>187</v>
      </c>
      <c r="AU285" s="148" t="s">
        <v>84</v>
      </c>
      <c r="AY285" s="17" t="s">
        <v>185</v>
      </c>
      <c r="BE285" s="149">
        <f t="shared" si="34"/>
        <v>0</v>
      </c>
      <c r="BF285" s="149">
        <f t="shared" si="35"/>
        <v>0</v>
      </c>
      <c r="BG285" s="149">
        <f t="shared" si="36"/>
        <v>0</v>
      </c>
      <c r="BH285" s="149">
        <f t="shared" si="37"/>
        <v>0</v>
      </c>
      <c r="BI285" s="149">
        <f t="shared" si="38"/>
        <v>0</v>
      </c>
      <c r="BJ285" s="17" t="s">
        <v>92</v>
      </c>
      <c r="BK285" s="149">
        <f t="shared" si="39"/>
        <v>0</v>
      </c>
      <c r="BL285" s="17" t="s">
        <v>3045</v>
      </c>
      <c r="BM285" s="148" t="s">
        <v>4981</v>
      </c>
    </row>
    <row r="286" spans="2:65" s="1" customFormat="1" ht="24.2" customHeight="1">
      <c r="B286" s="136"/>
      <c r="C286" s="137" t="s">
        <v>778</v>
      </c>
      <c r="D286" s="137" t="s">
        <v>187</v>
      </c>
      <c r="E286" s="138" t="s">
        <v>4600</v>
      </c>
      <c r="F286" s="139" t="s">
        <v>4982</v>
      </c>
      <c r="G286" s="140" t="s">
        <v>4474</v>
      </c>
      <c r="H286" s="141">
        <v>1</v>
      </c>
      <c r="I286" s="142"/>
      <c r="J286" s="143">
        <f t="shared" si="30"/>
        <v>0</v>
      </c>
      <c r="K286" s="139" t="s">
        <v>1</v>
      </c>
      <c r="L286" s="32"/>
      <c r="M286" s="144" t="s">
        <v>1</v>
      </c>
      <c r="N286" s="145" t="s">
        <v>42</v>
      </c>
      <c r="P286" s="146">
        <f t="shared" si="31"/>
        <v>0</v>
      </c>
      <c r="Q286" s="146">
        <v>0</v>
      </c>
      <c r="R286" s="146">
        <f t="shared" si="32"/>
        <v>0</v>
      </c>
      <c r="S286" s="146">
        <v>0</v>
      </c>
      <c r="T286" s="147">
        <f t="shared" si="33"/>
        <v>0</v>
      </c>
      <c r="AR286" s="148" t="s">
        <v>3045</v>
      </c>
      <c r="AT286" s="148" t="s">
        <v>187</v>
      </c>
      <c r="AU286" s="148" t="s">
        <v>84</v>
      </c>
      <c r="AY286" s="17" t="s">
        <v>185</v>
      </c>
      <c r="BE286" s="149">
        <f t="shared" si="34"/>
        <v>0</v>
      </c>
      <c r="BF286" s="149">
        <f t="shared" si="35"/>
        <v>0</v>
      </c>
      <c r="BG286" s="149">
        <f t="shared" si="36"/>
        <v>0</v>
      </c>
      <c r="BH286" s="149">
        <f t="shared" si="37"/>
        <v>0</v>
      </c>
      <c r="BI286" s="149">
        <f t="shared" si="38"/>
        <v>0</v>
      </c>
      <c r="BJ286" s="17" t="s">
        <v>92</v>
      </c>
      <c r="BK286" s="149">
        <f t="shared" si="39"/>
        <v>0</v>
      </c>
      <c r="BL286" s="17" t="s">
        <v>3045</v>
      </c>
      <c r="BM286" s="148" t="s">
        <v>4983</v>
      </c>
    </row>
    <row r="287" spans="2:65" s="1" customFormat="1" ht="16.5" customHeight="1">
      <c r="B287" s="136"/>
      <c r="C287" s="137" t="s">
        <v>783</v>
      </c>
      <c r="D287" s="137" t="s">
        <v>187</v>
      </c>
      <c r="E287" s="138" t="s">
        <v>4603</v>
      </c>
      <c r="F287" s="139" t="s">
        <v>4984</v>
      </c>
      <c r="G287" s="140" t="s">
        <v>4465</v>
      </c>
      <c r="H287" s="141">
        <v>1</v>
      </c>
      <c r="I287" s="142"/>
      <c r="J287" s="143">
        <f t="shared" si="30"/>
        <v>0</v>
      </c>
      <c r="K287" s="139" t="s">
        <v>1</v>
      </c>
      <c r="L287" s="32"/>
      <c r="M287" s="144" t="s">
        <v>1</v>
      </c>
      <c r="N287" s="145" t="s">
        <v>42</v>
      </c>
      <c r="P287" s="146">
        <f t="shared" si="31"/>
        <v>0</v>
      </c>
      <c r="Q287" s="146">
        <v>0</v>
      </c>
      <c r="R287" s="146">
        <f t="shared" si="32"/>
        <v>0</v>
      </c>
      <c r="S287" s="146">
        <v>0</v>
      </c>
      <c r="T287" s="147">
        <f t="shared" si="33"/>
        <v>0</v>
      </c>
      <c r="AR287" s="148" t="s">
        <v>3045</v>
      </c>
      <c r="AT287" s="148" t="s">
        <v>187</v>
      </c>
      <c r="AU287" s="148" t="s">
        <v>84</v>
      </c>
      <c r="AY287" s="17" t="s">
        <v>185</v>
      </c>
      <c r="BE287" s="149">
        <f t="shared" si="34"/>
        <v>0</v>
      </c>
      <c r="BF287" s="149">
        <f t="shared" si="35"/>
        <v>0</v>
      </c>
      <c r="BG287" s="149">
        <f t="shared" si="36"/>
        <v>0</v>
      </c>
      <c r="BH287" s="149">
        <f t="shared" si="37"/>
        <v>0</v>
      </c>
      <c r="BI287" s="149">
        <f t="shared" si="38"/>
        <v>0</v>
      </c>
      <c r="BJ287" s="17" t="s">
        <v>92</v>
      </c>
      <c r="BK287" s="149">
        <f t="shared" si="39"/>
        <v>0</v>
      </c>
      <c r="BL287" s="17" t="s">
        <v>3045</v>
      </c>
      <c r="BM287" s="148" t="s">
        <v>4985</v>
      </c>
    </row>
    <row r="288" spans="2:65" s="1" customFormat="1" ht="16.5" customHeight="1">
      <c r="B288" s="136"/>
      <c r="C288" s="137" t="s">
        <v>802</v>
      </c>
      <c r="D288" s="137" t="s">
        <v>187</v>
      </c>
      <c r="E288" s="138" t="s">
        <v>230</v>
      </c>
      <c r="F288" s="139" t="s">
        <v>4986</v>
      </c>
      <c r="G288" s="140" t="s">
        <v>4474</v>
      </c>
      <c r="H288" s="141">
        <v>5</v>
      </c>
      <c r="I288" s="142"/>
      <c r="J288" s="143">
        <f t="shared" si="30"/>
        <v>0</v>
      </c>
      <c r="K288" s="139" t="s">
        <v>1</v>
      </c>
      <c r="L288" s="32"/>
      <c r="M288" s="144" t="s">
        <v>1</v>
      </c>
      <c r="N288" s="145" t="s">
        <v>42</v>
      </c>
      <c r="P288" s="146">
        <f t="shared" si="31"/>
        <v>0</v>
      </c>
      <c r="Q288" s="146">
        <v>0</v>
      </c>
      <c r="R288" s="146">
        <f t="shared" si="32"/>
        <v>0</v>
      </c>
      <c r="S288" s="146">
        <v>0</v>
      </c>
      <c r="T288" s="147">
        <f t="shared" si="33"/>
        <v>0</v>
      </c>
      <c r="AR288" s="148" t="s">
        <v>3045</v>
      </c>
      <c r="AT288" s="148" t="s">
        <v>187</v>
      </c>
      <c r="AU288" s="148" t="s">
        <v>84</v>
      </c>
      <c r="AY288" s="17" t="s">
        <v>185</v>
      </c>
      <c r="BE288" s="149">
        <f t="shared" si="34"/>
        <v>0</v>
      </c>
      <c r="BF288" s="149">
        <f t="shared" si="35"/>
        <v>0</v>
      </c>
      <c r="BG288" s="149">
        <f t="shared" si="36"/>
        <v>0</v>
      </c>
      <c r="BH288" s="149">
        <f t="shared" si="37"/>
        <v>0</v>
      </c>
      <c r="BI288" s="149">
        <f t="shared" si="38"/>
        <v>0</v>
      </c>
      <c r="BJ288" s="17" t="s">
        <v>92</v>
      </c>
      <c r="BK288" s="149">
        <f t="shared" si="39"/>
        <v>0</v>
      </c>
      <c r="BL288" s="17" t="s">
        <v>3045</v>
      </c>
      <c r="BM288" s="148" t="s">
        <v>4987</v>
      </c>
    </row>
    <row r="289" spans="2:51" s="12" customFormat="1">
      <c r="B289" s="150"/>
      <c r="D289" s="151" t="s">
        <v>193</v>
      </c>
      <c r="E289" s="152" t="s">
        <v>1</v>
      </c>
      <c r="F289" s="153" t="s">
        <v>4988</v>
      </c>
      <c r="H289" s="154">
        <v>5</v>
      </c>
      <c r="I289" s="155"/>
      <c r="L289" s="150"/>
      <c r="M289" s="156"/>
      <c r="T289" s="157"/>
      <c r="AT289" s="152" t="s">
        <v>193</v>
      </c>
      <c r="AU289" s="152" t="s">
        <v>84</v>
      </c>
      <c r="AV289" s="12" t="s">
        <v>92</v>
      </c>
      <c r="AW289" s="12" t="s">
        <v>32</v>
      </c>
      <c r="AX289" s="12" t="s">
        <v>76</v>
      </c>
      <c r="AY289" s="152" t="s">
        <v>185</v>
      </c>
    </row>
    <row r="290" spans="2:51" s="14" customFormat="1">
      <c r="B290" s="174"/>
      <c r="D290" s="151" t="s">
        <v>193</v>
      </c>
      <c r="E290" s="175" t="s">
        <v>1</v>
      </c>
      <c r="F290" s="176" t="s">
        <v>265</v>
      </c>
      <c r="H290" s="177">
        <v>5</v>
      </c>
      <c r="I290" s="178"/>
      <c r="L290" s="174"/>
      <c r="M290" s="194"/>
      <c r="N290" s="195"/>
      <c r="O290" s="195"/>
      <c r="P290" s="195"/>
      <c r="Q290" s="195"/>
      <c r="R290" s="195"/>
      <c r="S290" s="195"/>
      <c r="T290" s="196"/>
      <c r="AT290" s="175" t="s">
        <v>193</v>
      </c>
      <c r="AU290" s="175" t="s">
        <v>84</v>
      </c>
      <c r="AV290" s="14" t="s">
        <v>191</v>
      </c>
      <c r="AW290" s="14" t="s">
        <v>32</v>
      </c>
      <c r="AX290" s="14" t="s">
        <v>84</v>
      </c>
      <c r="AY290" s="175" t="s">
        <v>185</v>
      </c>
    </row>
    <row r="291" spans="2:51" s="1" customFormat="1" ht="6.95" customHeight="1">
      <c r="B291" s="44"/>
      <c r="C291" s="45"/>
      <c r="D291" s="45"/>
      <c r="E291" s="45"/>
      <c r="F291" s="45"/>
      <c r="G291" s="45"/>
      <c r="H291" s="45"/>
      <c r="I291" s="45"/>
      <c r="J291" s="45"/>
      <c r="K291" s="45"/>
      <c r="L291" s="32"/>
    </row>
  </sheetData>
  <autoFilter ref="C131:K290" xr:uid="{00000000-0009-0000-0000-000007000000}"/>
  <mergeCells count="15">
    <mergeCell ref="E118:H118"/>
    <mergeCell ref="E122:H122"/>
    <mergeCell ref="E120:H120"/>
    <mergeCell ref="E124:H124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227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115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.75">
      <c r="B8" s="20"/>
      <c r="D8" s="27" t="s">
        <v>131</v>
      </c>
      <c r="L8" s="20"/>
    </row>
    <row r="9" spans="2:46" ht="16.5" customHeight="1">
      <c r="B9" s="20"/>
      <c r="E9" s="245" t="s">
        <v>4079</v>
      </c>
      <c r="F9" s="212"/>
      <c r="G9" s="212"/>
      <c r="H9" s="212"/>
      <c r="L9" s="20"/>
    </row>
    <row r="10" spans="2:46" ht="12" customHeight="1">
      <c r="B10" s="20"/>
      <c r="D10" s="27" t="s">
        <v>3663</v>
      </c>
      <c r="L10" s="20"/>
    </row>
    <row r="11" spans="2:46" s="1" customFormat="1" ht="16.5" customHeight="1">
      <c r="B11" s="32"/>
      <c r="E11" s="208" t="s">
        <v>4685</v>
      </c>
      <c r="F11" s="244"/>
      <c r="G11" s="244"/>
      <c r="H11" s="244"/>
      <c r="L11" s="32"/>
    </row>
    <row r="12" spans="2:46" s="1" customFormat="1" ht="12" customHeight="1">
      <c r="B12" s="32"/>
      <c r="D12" s="27" t="s">
        <v>4686</v>
      </c>
      <c r="L12" s="32"/>
    </row>
    <row r="13" spans="2:46" s="1" customFormat="1" ht="16.5" customHeight="1">
      <c r="B13" s="32"/>
      <c r="E13" s="241" t="s">
        <v>4989</v>
      </c>
      <c r="F13" s="244"/>
      <c r="G13" s="244"/>
      <c r="H13" s="244"/>
      <c r="L13" s="32"/>
    </row>
    <row r="14" spans="2:46" s="1" customFormat="1">
      <c r="B14" s="32"/>
      <c r="L14" s="32"/>
    </row>
    <row r="15" spans="2:46" s="1" customFormat="1" ht="12" customHeight="1">
      <c r="B15" s="32"/>
      <c r="D15" s="27" t="s">
        <v>18</v>
      </c>
      <c r="F15" s="25" t="s">
        <v>1</v>
      </c>
      <c r="I15" s="27" t="s">
        <v>19</v>
      </c>
      <c r="J15" s="25" t="s">
        <v>1</v>
      </c>
      <c r="L15" s="32"/>
    </row>
    <row r="16" spans="2:46" s="1" customFormat="1" ht="12" customHeight="1">
      <c r="B16" s="32"/>
      <c r="D16" s="27" t="s">
        <v>20</v>
      </c>
      <c r="F16" s="25" t="s">
        <v>4081</v>
      </c>
      <c r="I16" s="27" t="s">
        <v>22</v>
      </c>
      <c r="J16" s="52" t="str">
        <f>'Rekapitulace stavby'!AN8</f>
        <v>3. 11. 2025</v>
      </c>
      <c r="L16" s="32"/>
    </row>
    <row r="17" spans="2:12" s="1" customFormat="1" ht="10.9" customHeight="1">
      <c r="B17" s="32"/>
      <c r="L17" s="32"/>
    </row>
    <row r="18" spans="2:12" s="1" customFormat="1" ht="12" customHeight="1">
      <c r="B18" s="32"/>
      <c r="D18" s="27" t="s">
        <v>24</v>
      </c>
      <c r="I18" s="27" t="s">
        <v>25</v>
      </c>
      <c r="J18" s="25" t="s">
        <v>1</v>
      </c>
      <c r="L18" s="32"/>
    </row>
    <row r="19" spans="2:12" s="1" customFormat="1" ht="18" customHeight="1">
      <c r="B19" s="32"/>
      <c r="E19" s="25" t="s">
        <v>26</v>
      </c>
      <c r="I19" s="27" t="s">
        <v>27</v>
      </c>
      <c r="J19" s="25" t="s">
        <v>1</v>
      </c>
      <c r="L19" s="32"/>
    </row>
    <row r="20" spans="2:12" s="1" customFormat="1" ht="6.95" customHeight="1">
      <c r="B20" s="32"/>
      <c r="L20" s="32"/>
    </row>
    <row r="21" spans="2:12" s="1" customFormat="1" ht="12" customHeight="1">
      <c r="B21" s="32"/>
      <c r="D21" s="27" t="s">
        <v>28</v>
      </c>
      <c r="I21" s="27" t="s">
        <v>25</v>
      </c>
      <c r="J21" s="28" t="str">
        <f>'Rekapitulace stavby'!AN13</f>
        <v>Vyplň údaj</v>
      </c>
      <c r="L21" s="32"/>
    </row>
    <row r="22" spans="2:12" s="1" customFormat="1" ht="18" customHeight="1">
      <c r="B22" s="32"/>
      <c r="E22" s="247" t="str">
        <f>'Rekapitulace stavby'!E14</f>
        <v>Vyplň údaj</v>
      </c>
      <c r="F22" s="233"/>
      <c r="G22" s="233"/>
      <c r="H22" s="233"/>
      <c r="I22" s="27" t="s">
        <v>27</v>
      </c>
      <c r="J22" s="28" t="str">
        <f>'Rekapitulace stavby'!AN14</f>
        <v>Vyplň údaj</v>
      </c>
      <c r="L22" s="32"/>
    </row>
    <row r="23" spans="2:12" s="1" customFormat="1" ht="6.95" customHeight="1">
      <c r="B23" s="32"/>
      <c r="L23" s="32"/>
    </row>
    <row r="24" spans="2:12" s="1" customFormat="1" ht="12" customHeight="1">
      <c r="B24" s="32"/>
      <c r="D24" s="27" t="s">
        <v>30</v>
      </c>
      <c r="I24" s="27" t="s">
        <v>25</v>
      </c>
      <c r="J24" s="25" t="s">
        <v>1</v>
      </c>
      <c r="L24" s="32"/>
    </row>
    <row r="25" spans="2:12" s="1" customFormat="1" ht="18" customHeight="1">
      <c r="B25" s="32"/>
      <c r="E25" s="25" t="s">
        <v>26</v>
      </c>
      <c r="I25" s="27" t="s">
        <v>27</v>
      </c>
      <c r="J25" s="25" t="s">
        <v>1</v>
      </c>
      <c r="L25" s="32"/>
    </row>
    <row r="26" spans="2:12" s="1" customFormat="1" ht="6.95" customHeight="1">
      <c r="B26" s="32"/>
      <c r="L26" s="32"/>
    </row>
    <row r="27" spans="2:12" s="1" customFormat="1" ht="12" customHeight="1">
      <c r="B27" s="32"/>
      <c r="D27" s="27" t="s">
        <v>33</v>
      </c>
      <c r="I27" s="27" t="s">
        <v>25</v>
      </c>
      <c r="J27" s="25" t="s">
        <v>1</v>
      </c>
      <c r="L27" s="32"/>
    </row>
    <row r="28" spans="2:12" s="1" customFormat="1" ht="18" customHeight="1">
      <c r="B28" s="32"/>
      <c r="E28" s="25" t="s">
        <v>4082</v>
      </c>
      <c r="I28" s="27" t="s">
        <v>27</v>
      </c>
      <c r="J28" s="25" t="s">
        <v>1</v>
      </c>
      <c r="L28" s="32"/>
    </row>
    <row r="29" spans="2:12" s="1" customFormat="1" ht="6.95" customHeight="1">
      <c r="B29" s="32"/>
      <c r="L29" s="32"/>
    </row>
    <row r="30" spans="2:12" s="1" customFormat="1" ht="12" customHeight="1">
      <c r="B30" s="32"/>
      <c r="D30" s="27" t="s">
        <v>35</v>
      </c>
      <c r="L30" s="32"/>
    </row>
    <row r="31" spans="2:12" s="7" customFormat="1" ht="16.5" customHeight="1">
      <c r="B31" s="93"/>
      <c r="E31" s="237" t="s">
        <v>1</v>
      </c>
      <c r="F31" s="237"/>
      <c r="G31" s="237"/>
      <c r="H31" s="237"/>
      <c r="L31" s="93"/>
    </row>
    <row r="32" spans="2:12" s="1" customFormat="1" ht="6.95" customHeight="1">
      <c r="B32" s="32"/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25.35" customHeight="1">
      <c r="B34" s="32"/>
      <c r="D34" s="94" t="s">
        <v>36</v>
      </c>
      <c r="J34" s="65">
        <f>ROUND(J131, 2)</f>
        <v>0</v>
      </c>
      <c r="L34" s="32"/>
    </row>
    <row r="35" spans="2:12" s="1" customFormat="1" ht="6.95" customHeight="1">
      <c r="B35" s="32"/>
      <c r="D35" s="53"/>
      <c r="E35" s="53"/>
      <c r="F35" s="53"/>
      <c r="G35" s="53"/>
      <c r="H35" s="53"/>
      <c r="I35" s="53"/>
      <c r="J35" s="53"/>
      <c r="K35" s="53"/>
      <c r="L35" s="32"/>
    </row>
    <row r="36" spans="2:12" s="1" customFormat="1" ht="14.45" customHeight="1">
      <c r="B36" s="32"/>
      <c r="F36" s="35" t="s">
        <v>38</v>
      </c>
      <c r="I36" s="35" t="s">
        <v>37</v>
      </c>
      <c r="J36" s="35" t="s">
        <v>39</v>
      </c>
      <c r="L36" s="32"/>
    </row>
    <row r="37" spans="2:12" s="1" customFormat="1" ht="14.45" customHeight="1">
      <c r="B37" s="32"/>
      <c r="D37" s="95" t="s">
        <v>40</v>
      </c>
      <c r="E37" s="27" t="s">
        <v>41</v>
      </c>
      <c r="F37" s="85">
        <f>ROUND((SUM(BE131:BE226)),  2)</f>
        <v>0</v>
      </c>
      <c r="I37" s="96">
        <v>0.21</v>
      </c>
      <c r="J37" s="85">
        <f>ROUND(((SUM(BE131:BE226))*I37),  2)</f>
        <v>0</v>
      </c>
      <c r="L37" s="32"/>
    </row>
    <row r="38" spans="2:12" s="1" customFormat="1" ht="14.45" customHeight="1">
      <c r="B38" s="32"/>
      <c r="E38" s="27" t="s">
        <v>42</v>
      </c>
      <c r="F38" s="85">
        <f>ROUND((SUM(BF131:BF226)),  2)</f>
        <v>0</v>
      </c>
      <c r="I38" s="96">
        <v>0.12</v>
      </c>
      <c r="J38" s="85">
        <f>ROUND(((SUM(BF131:BF226))*I38),  2)</f>
        <v>0</v>
      </c>
      <c r="L38" s="32"/>
    </row>
    <row r="39" spans="2:12" s="1" customFormat="1" ht="14.45" hidden="1" customHeight="1">
      <c r="B39" s="32"/>
      <c r="E39" s="27" t="s">
        <v>43</v>
      </c>
      <c r="F39" s="85">
        <f>ROUND((SUM(BG131:BG226)),  2)</f>
        <v>0</v>
      </c>
      <c r="I39" s="96">
        <v>0.21</v>
      </c>
      <c r="J39" s="85">
        <f>0</f>
        <v>0</v>
      </c>
      <c r="L39" s="32"/>
    </row>
    <row r="40" spans="2:12" s="1" customFormat="1" ht="14.45" hidden="1" customHeight="1">
      <c r="B40" s="32"/>
      <c r="E40" s="27" t="s">
        <v>44</v>
      </c>
      <c r="F40" s="85">
        <f>ROUND((SUM(BH131:BH226)),  2)</f>
        <v>0</v>
      </c>
      <c r="I40" s="96">
        <v>0.12</v>
      </c>
      <c r="J40" s="85">
        <f>0</f>
        <v>0</v>
      </c>
      <c r="L40" s="32"/>
    </row>
    <row r="41" spans="2:12" s="1" customFormat="1" ht="14.45" hidden="1" customHeight="1">
      <c r="B41" s="32"/>
      <c r="E41" s="27" t="s">
        <v>45</v>
      </c>
      <c r="F41" s="85">
        <f>ROUND((SUM(BI131:BI226)),  2)</f>
        <v>0</v>
      </c>
      <c r="I41" s="96">
        <v>0</v>
      </c>
      <c r="J41" s="85">
        <f>0</f>
        <v>0</v>
      </c>
      <c r="L41" s="32"/>
    </row>
    <row r="42" spans="2:12" s="1" customFormat="1" ht="6.95" customHeight="1">
      <c r="B42" s="32"/>
      <c r="L42" s="32"/>
    </row>
    <row r="43" spans="2:12" s="1" customFormat="1" ht="25.35" customHeight="1">
      <c r="B43" s="32"/>
      <c r="C43" s="97"/>
      <c r="D43" s="98" t="s">
        <v>46</v>
      </c>
      <c r="E43" s="56"/>
      <c r="F43" s="56"/>
      <c r="G43" s="99" t="s">
        <v>47</v>
      </c>
      <c r="H43" s="100" t="s">
        <v>48</v>
      </c>
      <c r="I43" s="56"/>
      <c r="J43" s="101">
        <f>SUM(J34:J41)</f>
        <v>0</v>
      </c>
      <c r="K43" s="102"/>
      <c r="L43" s="32"/>
    </row>
    <row r="44" spans="2:12" s="1" customFormat="1" ht="14.45" customHeight="1">
      <c r="B44" s="32"/>
      <c r="L44" s="32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ht="16.5" customHeight="1">
      <c r="B87" s="20"/>
      <c r="E87" s="245" t="s">
        <v>4079</v>
      </c>
      <c r="F87" s="212"/>
      <c r="G87" s="212"/>
      <c r="H87" s="212"/>
      <c r="L87" s="20"/>
    </row>
    <row r="88" spans="2:12" ht="12" customHeight="1">
      <c r="B88" s="20"/>
      <c r="C88" s="27" t="s">
        <v>3663</v>
      </c>
      <c r="L88" s="20"/>
    </row>
    <row r="89" spans="2:12" s="1" customFormat="1" ht="16.5" customHeight="1">
      <c r="B89" s="32"/>
      <c r="E89" s="208" t="s">
        <v>4685</v>
      </c>
      <c r="F89" s="244"/>
      <c r="G89" s="244"/>
      <c r="H89" s="244"/>
      <c r="L89" s="32"/>
    </row>
    <row r="90" spans="2:12" s="1" customFormat="1" ht="12" customHeight="1">
      <c r="B90" s="32"/>
      <c r="C90" s="27" t="s">
        <v>4686</v>
      </c>
      <c r="L90" s="32"/>
    </row>
    <row r="91" spans="2:12" s="1" customFormat="1" ht="16.5" customHeight="1">
      <c r="B91" s="32"/>
      <c r="E91" s="241" t="str">
        <f>E13</f>
        <v>b - Nebytové prostory</v>
      </c>
      <c r="F91" s="244"/>
      <c r="G91" s="244"/>
      <c r="H91" s="244"/>
      <c r="L91" s="32"/>
    </row>
    <row r="92" spans="2:12" s="1" customFormat="1" ht="6.95" customHeight="1">
      <c r="B92" s="32"/>
      <c r="L92" s="32"/>
    </row>
    <row r="93" spans="2:12" s="1" customFormat="1" ht="12" customHeight="1">
      <c r="B93" s="32"/>
      <c r="C93" s="27" t="s">
        <v>20</v>
      </c>
      <c r="F93" s="25" t="str">
        <f>F16</f>
        <v>Líbeznice</v>
      </c>
      <c r="I93" s="27" t="s">
        <v>22</v>
      </c>
      <c r="J93" s="52" t="str">
        <f>IF(J16="","",J16)</f>
        <v>3. 11. 2025</v>
      </c>
      <c r="L93" s="32"/>
    </row>
    <row r="94" spans="2:12" s="1" customFormat="1" ht="6.95" customHeight="1">
      <c r="B94" s="32"/>
      <c r="L94" s="32"/>
    </row>
    <row r="95" spans="2:12" s="1" customFormat="1" ht="15.2" customHeight="1">
      <c r="B95" s="32"/>
      <c r="C95" s="27" t="s">
        <v>24</v>
      </c>
      <c r="F95" s="25" t="str">
        <f>E19</f>
        <v xml:space="preserve"> </v>
      </c>
      <c r="I95" s="27" t="s">
        <v>30</v>
      </c>
      <c r="J95" s="30" t="str">
        <f>E25</f>
        <v xml:space="preserve"> </v>
      </c>
      <c r="L95" s="32"/>
    </row>
    <row r="96" spans="2:12" s="1" customFormat="1" ht="15.2" customHeight="1">
      <c r="B96" s="32"/>
      <c r="C96" s="27" t="s">
        <v>28</v>
      </c>
      <c r="F96" s="25" t="str">
        <f>IF(E22="","",E22)</f>
        <v>Vyplň údaj</v>
      </c>
      <c r="I96" s="27" t="s">
        <v>33</v>
      </c>
      <c r="J96" s="30" t="str">
        <f>E28</f>
        <v>Krajovský</v>
      </c>
      <c r="L96" s="32"/>
    </row>
    <row r="97" spans="2:47" s="1" customFormat="1" ht="10.35" customHeight="1">
      <c r="B97" s="32"/>
      <c r="L97" s="32"/>
    </row>
    <row r="98" spans="2:47" s="1" customFormat="1" ht="29.25" customHeight="1">
      <c r="B98" s="32"/>
      <c r="C98" s="105" t="s">
        <v>134</v>
      </c>
      <c r="D98" s="97"/>
      <c r="E98" s="97"/>
      <c r="F98" s="97"/>
      <c r="G98" s="97"/>
      <c r="H98" s="97"/>
      <c r="I98" s="97"/>
      <c r="J98" s="106" t="s">
        <v>135</v>
      </c>
      <c r="K98" s="97"/>
      <c r="L98" s="32"/>
    </row>
    <row r="99" spans="2:47" s="1" customFormat="1" ht="10.35" customHeight="1">
      <c r="B99" s="32"/>
      <c r="L99" s="32"/>
    </row>
    <row r="100" spans="2:47" s="1" customFormat="1" ht="22.9" customHeight="1">
      <c r="B100" s="32"/>
      <c r="C100" s="107" t="s">
        <v>136</v>
      </c>
      <c r="J100" s="65">
        <f>J131</f>
        <v>0</v>
      </c>
      <c r="L100" s="32"/>
      <c r="AU100" s="17" t="s">
        <v>137</v>
      </c>
    </row>
    <row r="101" spans="2:47" s="8" customFormat="1" ht="24.95" customHeight="1">
      <c r="B101" s="108"/>
      <c r="D101" s="109" t="s">
        <v>149</v>
      </c>
      <c r="E101" s="110"/>
      <c r="F101" s="110"/>
      <c r="G101" s="110"/>
      <c r="H101" s="110"/>
      <c r="I101" s="110"/>
      <c r="J101" s="111">
        <f>J132</f>
        <v>0</v>
      </c>
      <c r="L101" s="108"/>
    </row>
    <row r="102" spans="2:47" s="9" customFormat="1" ht="19.899999999999999" customHeight="1">
      <c r="B102" s="112"/>
      <c r="D102" s="113" t="s">
        <v>4688</v>
      </c>
      <c r="E102" s="114"/>
      <c r="F102" s="114"/>
      <c r="G102" s="114"/>
      <c r="H102" s="114"/>
      <c r="I102" s="114"/>
      <c r="J102" s="115">
        <f>J133</f>
        <v>0</v>
      </c>
      <c r="L102" s="112"/>
    </row>
    <row r="103" spans="2:47" s="8" customFormat="1" ht="24.95" customHeight="1">
      <c r="B103" s="108"/>
      <c r="D103" s="109" t="s">
        <v>4690</v>
      </c>
      <c r="E103" s="110"/>
      <c r="F103" s="110"/>
      <c r="G103" s="110"/>
      <c r="H103" s="110"/>
      <c r="I103" s="110"/>
      <c r="J103" s="111">
        <f>J188</f>
        <v>0</v>
      </c>
      <c r="L103" s="108"/>
    </row>
    <row r="104" spans="2:47" s="9" customFormat="1" ht="19.899999999999999" customHeight="1">
      <c r="B104" s="112"/>
      <c r="D104" s="113" t="s">
        <v>4691</v>
      </c>
      <c r="E104" s="114"/>
      <c r="F104" s="114"/>
      <c r="G104" s="114"/>
      <c r="H104" s="114"/>
      <c r="I104" s="114"/>
      <c r="J104" s="115">
        <f>J189</f>
        <v>0</v>
      </c>
      <c r="L104" s="112"/>
    </row>
    <row r="105" spans="2:47" s="8" customFormat="1" ht="24.95" customHeight="1">
      <c r="B105" s="108"/>
      <c r="D105" s="109" t="s">
        <v>169</v>
      </c>
      <c r="E105" s="110"/>
      <c r="F105" s="110"/>
      <c r="G105" s="110"/>
      <c r="H105" s="110"/>
      <c r="I105" s="110"/>
      <c r="J105" s="111">
        <f>J195</f>
        <v>0</v>
      </c>
      <c r="L105" s="108"/>
    </row>
    <row r="106" spans="2:47" s="8" customFormat="1" ht="24.95" customHeight="1">
      <c r="B106" s="108"/>
      <c r="D106" s="109" t="s">
        <v>4088</v>
      </c>
      <c r="E106" s="110"/>
      <c r="F106" s="110"/>
      <c r="G106" s="110"/>
      <c r="H106" s="110"/>
      <c r="I106" s="110"/>
      <c r="J106" s="111">
        <f>J204</f>
        <v>0</v>
      </c>
      <c r="L106" s="108"/>
    </row>
    <row r="107" spans="2:47" s="9" customFormat="1" ht="19.899999999999999" customHeight="1">
      <c r="B107" s="112"/>
      <c r="D107" s="113" t="s">
        <v>4692</v>
      </c>
      <c r="E107" s="114"/>
      <c r="F107" s="114"/>
      <c r="G107" s="114"/>
      <c r="H107" s="114"/>
      <c r="I107" s="114"/>
      <c r="J107" s="115">
        <f>J215</f>
        <v>0</v>
      </c>
      <c r="L107" s="112"/>
    </row>
    <row r="108" spans="2:47" s="1" customFormat="1" ht="21.75" customHeight="1">
      <c r="B108" s="32"/>
      <c r="L108" s="32"/>
    </row>
    <row r="109" spans="2:47" s="1" customFormat="1" ht="6.95" customHeight="1"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32"/>
    </row>
    <row r="113" spans="2:12" s="1" customFormat="1" ht="6.95" customHeight="1">
      <c r="B113" s="46"/>
      <c r="C113" s="47"/>
      <c r="D113" s="47"/>
      <c r="E113" s="47"/>
      <c r="F113" s="47"/>
      <c r="G113" s="47"/>
      <c r="H113" s="47"/>
      <c r="I113" s="47"/>
      <c r="J113" s="47"/>
      <c r="K113" s="47"/>
      <c r="L113" s="32"/>
    </row>
    <row r="114" spans="2:12" s="1" customFormat="1" ht="24.95" customHeight="1">
      <c r="B114" s="32"/>
      <c r="C114" s="21" t="s">
        <v>170</v>
      </c>
      <c r="L114" s="32"/>
    </row>
    <row r="115" spans="2:12" s="1" customFormat="1" ht="6.95" customHeight="1">
      <c r="B115" s="32"/>
      <c r="L115" s="32"/>
    </row>
    <row r="116" spans="2:12" s="1" customFormat="1" ht="12" customHeight="1">
      <c r="B116" s="32"/>
      <c r="C116" s="27" t="s">
        <v>16</v>
      </c>
      <c r="L116" s="32"/>
    </row>
    <row r="117" spans="2:12" s="1" customFormat="1" ht="16.5" customHeight="1">
      <c r="B117" s="32"/>
      <c r="E117" s="245" t="str">
        <f>E7</f>
        <v>Bytový dům Líbeznice, Martinova 142</v>
      </c>
      <c r="F117" s="246"/>
      <c r="G117" s="246"/>
      <c r="H117" s="246"/>
      <c r="L117" s="32"/>
    </row>
    <row r="118" spans="2:12" ht="12" customHeight="1">
      <c r="B118" s="20"/>
      <c r="C118" s="27" t="s">
        <v>131</v>
      </c>
      <c r="L118" s="20"/>
    </row>
    <row r="119" spans="2:12" ht="16.5" customHeight="1">
      <c r="B119" s="20"/>
      <c r="E119" s="245" t="s">
        <v>4079</v>
      </c>
      <c r="F119" s="212"/>
      <c r="G119" s="212"/>
      <c r="H119" s="212"/>
      <c r="L119" s="20"/>
    </row>
    <row r="120" spans="2:12" ht="12" customHeight="1">
      <c r="B120" s="20"/>
      <c r="C120" s="27" t="s">
        <v>3663</v>
      </c>
      <c r="L120" s="20"/>
    </row>
    <row r="121" spans="2:12" s="1" customFormat="1" ht="16.5" customHeight="1">
      <c r="B121" s="32"/>
      <c r="E121" s="208" t="s">
        <v>4685</v>
      </c>
      <c r="F121" s="244"/>
      <c r="G121" s="244"/>
      <c r="H121" s="244"/>
      <c r="L121" s="32"/>
    </row>
    <row r="122" spans="2:12" s="1" customFormat="1" ht="12" customHeight="1">
      <c r="B122" s="32"/>
      <c r="C122" s="27" t="s">
        <v>4686</v>
      </c>
      <c r="L122" s="32"/>
    </row>
    <row r="123" spans="2:12" s="1" customFormat="1" ht="16.5" customHeight="1">
      <c r="B123" s="32"/>
      <c r="E123" s="241" t="str">
        <f>E13</f>
        <v>b - Nebytové prostory</v>
      </c>
      <c r="F123" s="244"/>
      <c r="G123" s="244"/>
      <c r="H123" s="244"/>
      <c r="L123" s="32"/>
    </row>
    <row r="124" spans="2:12" s="1" customFormat="1" ht="6.95" customHeight="1">
      <c r="B124" s="32"/>
      <c r="L124" s="32"/>
    </row>
    <row r="125" spans="2:12" s="1" customFormat="1" ht="12" customHeight="1">
      <c r="B125" s="32"/>
      <c r="C125" s="27" t="s">
        <v>20</v>
      </c>
      <c r="F125" s="25" t="str">
        <f>F16</f>
        <v>Líbeznice</v>
      </c>
      <c r="I125" s="27" t="s">
        <v>22</v>
      </c>
      <c r="J125" s="52" t="str">
        <f>IF(J16="","",J16)</f>
        <v>3. 11. 2025</v>
      </c>
      <c r="L125" s="32"/>
    </row>
    <row r="126" spans="2:12" s="1" customFormat="1" ht="6.95" customHeight="1">
      <c r="B126" s="32"/>
      <c r="L126" s="32"/>
    </row>
    <row r="127" spans="2:12" s="1" customFormat="1" ht="15.2" customHeight="1">
      <c r="B127" s="32"/>
      <c r="C127" s="27" t="s">
        <v>24</v>
      </c>
      <c r="F127" s="25" t="str">
        <f>E19</f>
        <v xml:space="preserve"> </v>
      </c>
      <c r="I127" s="27" t="s">
        <v>30</v>
      </c>
      <c r="J127" s="30" t="str">
        <f>E25</f>
        <v xml:space="preserve"> </v>
      </c>
      <c r="L127" s="32"/>
    </row>
    <row r="128" spans="2:12" s="1" customFormat="1" ht="15.2" customHeight="1">
      <c r="B128" s="32"/>
      <c r="C128" s="27" t="s">
        <v>28</v>
      </c>
      <c r="F128" s="25" t="str">
        <f>IF(E22="","",E22)</f>
        <v>Vyplň údaj</v>
      </c>
      <c r="I128" s="27" t="s">
        <v>33</v>
      </c>
      <c r="J128" s="30" t="str">
        <f>E28</f>
        <v>Krajovský</v>
      </c>
      <c r="L128" s="32"/>
    </row>
    <row r="129" spans="2:65" s="1" customFormat="1" ht="10.35" customHeight="1">
      <c r="B129" s="32"/>
      <c r="L129" s="32"/>
    </row>
    <row r="130" spans="2:65" s="10" customFormat="1" ht="29.25" customHeight="1">
      <c r="B130" s="116"/>
      <c r="C130" s="117" t="s">
        <v>171</v>
      </c>
      <c r="D130" s="118" t="s">
        <v>61</v>
      </c>
      <c r="E130" s="118" t="s">
        <v>57</v>
      </c>
      <c r="F130" s="118" t="s">
        <v>58</v>
      </c>
      <c r="G130" s="118" t="s">
        <v>172</v>
      </c>
      <c r="H130" s="118" t="s">
        <v>173</v>
      </c>
      <c r="I130" s="118" t="s">
        <v>174</v>
      </c>
      <c r="J130" s="118" t="s">
        <v>135</v>
      </c>
      <c r="K130" s="119" t="s">
        <v>175</v>
      </c>
      <c r="L130" s="116"/>
      <c r="M130" s="58" t="s">
        <v>1</v>
      </c>
      <c r="N130" s="59" t="s">
        <v>40</v>
      </c>
      <c r="O130" s="59" t="s">
        <v>176</v>
      </c>
      <c r="P130" s="59" t="s">
        <v>177</v>
      </c>
      <c r="Q130" s="59" t="s">
        <v>178</v>
      </c>
      <c r="R130" s="59" t="s">
        <v>179</v>
      </c>
      <c r="S130" s="59" t="s">
        <v>180</v>
      </c>
      <c r="T130" s="60" t="s">
        <v>181</v>
      </c>
    </row>
    <row r="131" spans="2:65" s="1" customFormat="1" ht="22.9" customHeight="1">
      <c r="B131" s="32"/>
      <c r="C131" s="63" t="s">
        <v>182</v>
      </c>
      <c r="J131" s="120">
        <f>BK131</f>
        <v>0</v>
      </c>
      <c r="L131" s="32"/>
      <c r="M131" s="61"/>
      <c r="N131" s="53"/>
      <c r="O131" s="53"/>
      <c r="P131" s="121">
        <f>P132+P188+P195+P204</f>
        <v>0</v>
      </c>
      <c r="Q131" s="53"/>
      <c r="R131" s="121">
        <f>R132+R188+R195+R204</f>
        <v>0.22666000000000006</v>
      </c>
      <c r="S131" s="53"/>
      <c r="T131" s="122">
        <f>T132+T188+T195+T204</f>
        <v>0.63300000000000001</v>
      </c>
      <c r="AT131" s="17" t="s">
        <v>75</v>
      </c>
      <c r="AU131" s="17" t="s">
        <v>137</v>
      </c>
      <c r="BK131" s="123">
        <f>BK132+BK188+BK195+BK204</f>
        <v>0</v>
      </c>
    </row>
    <row r="132" spans="2:65" s="11" customFormat="1" ht="25.9" customHeight="1">
      <c r="B132" s="124"/>
      <c r="D132" s="125" t="s">
        <v>75</v>
      </c>
      <c r="E132" s="126" t="s">
        <v>1695</v>
      </c>
      <c r="F132" s="126" t="s">
        <v>1696</v>
      </c>
      <c r="I132" s="127"/>
      <c r="J132" s="128">
        <f>BK132</f>
        <v>0</v>
      </c>
      <c r="L132" s="124"/>
      <c r="M132" s="129"/>
      <c r="P132" s="130">
        <f>P133</f>
        <v>0</v>
      </c>
      <c r="R132" s="130">
        <f>R133</f>
        <v>0.17716000000000004</v>
      </c>
      <c r="T132" s="131">
        <f>T133</f>
        <v>0</v>
      </c>
      <c r="AR132" s="125" t="s">
        <v>92</v>
      </c>
      <c r="AT132" s="132" t="s">
        <v>75</v>
      </c>
      <c r="AU132" s="132" t="s">
        <v>76</v>
      </c>
      <c r="AY132" s="125" t="s">
        <v>185</v>
      </c>
      <c r="BK132" s="133">
        <f>BK133</f>
        <v>0</v>
      </c>
    </row>
    <row r="133" spans="2:65" s="11" customFormat="1" ht="22.9" customHeight="1">
      <c r="B133" s="124"/>
      <c r="D133" s="125" t="s">
        <v>75</v>
      </c>
      <c r="E133" s="134" t="s">
        <v>4693</v>
      </c>
      <c r="F133" s="134" t="s">
        <v>4694</v>
      </c>
      <c r="I133" s="127"/>
      <c r="J133" s="135">
        <f>BK133</f>
        <v>0</v>
      </c>
      <c r="L133" s="124"/>
      <c r="M133" s="129"/>
      <c r="P133" s="130">
        <f>SUM(P134:P187)</f>
        <v>0</v>
      </c>
      <c r="R133" s="130">
        <f>SUM(R134:R187)</f>
        <v>0.17716000000000004</v>
      </c>
      <c r="T133" s="131">
        <f>SUM(T134:T187)</f>
        <v>0</v>
      </c>
      <c r="AR133" s="125" t="s">
        <v>92</v>
      </c>
      <c r="AT133" s="132" t="s">
        <v>75</v>
      </c>
      <c r="AU133" s="132" t="s">
        <v>84</v>
      </c>
      <c r="AY133" s="125" t="s">
        <v>185</v>
      </c>
      <c r="BK133" s="133">
        <f>SUM(BK134:BK187)</f>
        <v>0</v>
      </c>
    </row>
    <row r="134" spans="2:65" s="1" customFormat="1" ht="24.2" customHeight="1">
      <c r="B134" s="136"/>
      <c r="C134" s="137" t="s">
        <v>84</v>
      </c>
      <c r="D134" s="137" t="s">
        <v>187</v>
      </c>
      <c r="E134" s="138" t="s">
        <v>4695</v>
      </c>
      <c r="F134" s="139" t="s">
        <v>4696</v>
      </c>
      <c r="G134" s="140" t="s">
        <v>546</v>
      </c>
      <c r="H134" s="141">
        <v>1870</v>
      </c>
      <c r="I134" s="142"/>
      <c r="J134" s="143">
        <f>ROUND(I134*H134,2)</f>
        <v>0</v>
      </c>
      <c r="K134" s="139" t="s">
        <v>1</v>
      </c>
      <c r="L134" s="32"/>
      <c r="M134" s="144" t="s">
        <v>1</v>
      </c>
      <c r="N134" s="145" t="s">
        <v>42</v>
      </c>
      <c r="P134" s="146">
        <f>O134*H134</f>
        <v>0</v>
      </c>
      <c r="Q134" s="146">
        <v>0</v>
      </c>
      <c r="R134" s="146">
        <f>Q134*H134</f>
        <v>0</v>
      </c>
      <c r="S134" s="146">
        <v>0</v>
      </c>
      <c r="T134" s="147">
        <f>S134*H134</f>
        <v>0</v>
      </c>
      <c r="AR134" s="148" t="s">
        <v>289</v>
      </c>
      <c r="AT134" s="148" t="s">
        <v>187</v>
      </c>
      <c r="AU134" s="148" t="s">
        <v>92</v>
      </c>
      <c r="AY134" s="17" t="s">
        <v>185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7" t="s">
        <v>92</v>
      </c>
      <c r="BK134" s="149">
        <f>ROUND(I134*H134,2)</f>
        <v>0</v>
      </c>
      <c r="BL134" s="17" t="s">
        <v>289</v>
      </c>
      <c r="BM134" s="148" t="s">
        <v>4990</v>
      </c>
    </row>
    <row r="135" spans="2:65" s="12" customFormat="1">
      <c r="B135" s="150"/>
      <c r="D135" s="151" t="s">
        <v>193</v>
      </c>
      <c r="E135" s="152" t="s">
        <v>1</v>
      </c>
      <c r="F135" s="153" t="s">
        <v>4991</v>
      </c>
      <c r="H135" s="154">
        <v>1870</v>
      </c>
      <c r="I135" s="155"/>
      <c r="L135" s="150"/>
      <c r="M135" s="156"/>
      <c r="T135" s="157"/>
      <c r="AT135" s="152" t="s">
        <v>193</v>
      </c>
      <c r="AU135" s="152" t="s">
        <v>92</v>
      </c>
      <c r="AV135" s="12" t="s">
        <v>92</v>
      </c>
      <c r="AW135" s="12" t="s">
        <v>32</v>
      </c>
      <c r="AX135" s="12" t="s">
        <v>76</v>
      </c>
      <c r="AY135" s="152" t="s">
        <v>185</v>
      </c>
    </row>
    <row r="136" spans="2:65" s="14" customFormat="1">
      <c r="B136" s="174"/>
      <c r="D136" s="151" t="s">
        <v>193</v>
      </c>
      <c r="E136" s="175" t="s">
        <v>1</v>
      </c>
      <c r="F136" s="176" t="s">
        <v>265</v>
      </c>
      <c r="H136" s="177">
        <v>1870</v>
      </c>
      <c r="I136" s="178"/>
      <c r="L136" s="174"/>
      <c r="M136" s="179"/>
      <c r="T136" s="180"/>
      <c r="AT136" s="175" t="s">
        <v>193</v>
      </c>
      <c r="AU136" s="175" t="s">
        <v>92</v>
      </c>
      <c r="AV136" s="14" t="s">
        <v>191</v>
      </c>
      <c r="AW136" s="14" t="s">
        <v>32</v>
      </c>
      <c r="AX136" s="14" t="s">
        <v>84</v>
      </c>
      <c r="AY136" s="175" t="s">
        <v>185</v>
      </c>
    </row>
    <row r="137" spans="2:65" s="1" customFormat="1" ht="16.5" customHeight="1">
      <c r="B137" s="136"/>
      <c r="C137" s="158" t="s">
        <v>92</v>
      </c>
      <c r="D137" s="158" t="s">
        <v>231</v>
      </c>
      <c r="E137" s="159" t="s">
        <v>4338</v>
      </c>
      <c r="F137" s="160" t="s">
        <v>4705</v>
      </c>
      <c r="G137" s="161" t="s">
        <v>546</v>
      </c>
      <c r="H137" s="162">
        <v>100</v>
      </c>
      <c r="I137" s="163"/>
      <c r="J137" s="164">
        <f t="shared" ref="J137:J143" si="0">ROUND(I137*H137,2)</f>
        <v>0</v>
      </c>
      <c r="K137" s="160" t="s">
        <v>1</v>
      </c>
      <c r="L137" s="165"/>
      <c r="M137" s="166" t="s">
        <v>1</v>
      </c>
      <c r="N137" s="167" t="s">
        <v>42</v>
      </c>
      <c r="P137" s="146">
        <f t="shared" ref="P137:P143" si="1">O137*H137</f>
        <v>0</v>
      </c>
      <c r="Q137" s="146">
        <v>0</v>
      </c>
      <c r="R137" s="146">
        <f t="shared" ref="R137:R143" si="2">Q137*H137</f>
        <v>0</v>
      </c>
      <c r="S137" s="146">
        <v>0</v>
      </c>
      <c r="T137" s="147">
        <f t="shared" ref="T137:T143" si="3">S137*H137</f>
        <v>0</v>
      </c>
      <c r="AR137" s="148" t="s">
        <v>394</v>
      </c>
      <c r="AT137" s="148" t="s">
        <v>231</v>
      </c>
      <c r="AU137" s="148" t="s">
        <v>92</v>
      </c>
      <c r="AY137" s="17" t="s">
        <v>185</v>
      </c>
      <c r="BE137" s="149">
        <f t="shared" ref="BE137:BE143" si="4">IF(N137="základní",J137,0)</f>
        <v>0</v>
      </c>
      <c r="BF137" s="149">
        <f t="shared" ref="BF137:BF143" si="5">IF(N137="snížená",J137,0)</f>
        <v>0</v>
      </c>
      <c r="BG137" s="149">
        <f t="shared" ref="BG137:BG143" si="6">IF(N137="zákl. přenesená",J137,0)</f>
        <v>0</v>
      </c>
      <c r="BH137" s="149">
        <f t="shared" ref="BH137:BH143" si="7">IF(N137="sníž. přenesená",J137,0)</f>
        <v>0</v>
      </c>
      <c r="BI137" s="149">
        <f t="shared" ref="BI137:BI143" si="8">IF(N137="nulová",J137,0)</f>
        <v>0</v>
      </c>
      <c r="BJ137" s="17" t="s">
        <v>92</v>
      </c>
      <c r="BK137" s="149">
        <f t="shared" ref="BK137:BK143" si="9">ROUND(I137*H137,2)</f>
        <v>0</v>
      </c>
      <c r="BL137" s="17" t="s">
        <v>289</v>
      </c>
      <c r="BM137" s="148" t="s">
        <v>4992</v>
      </c>
    </row>
    <row r="138" spans="2:65" s="1" customFormat="1" ht="16.5" customHeight="1">
      <c r="B138" s="136"/>
      <c r="C138" s="158" t="s">
        <v>111</v>
      </c>
      <c r="D138" s="158" t="s">
        <v>231</v>
      </c>
      <c r="E138" s="159" t="s">
        <v>4341</v>
      </c>
      <c r="F138" s="160" t="s">
        <v>4708</v>
      </c>
      <c r="G138" s="161" t="s">
        <v>546</v>
      </c>
      <c r="H138" s="162">
        <v>50</v>
      </c>
      <c r="I138" s="163"/>
      <c r="J138" s="164">
        <f t="shared" si="0"/>
        <v>0</v>
      </c>
      <c r="K138" s="160" t="s">
        <v>1</v>
      </c>
      <c r="L138" s="165"/>
      <c r="M138" s="166" t="s">
        <v>1</v>
      </c>
      <c r="N138" s="167" t="s">
        <v>42</v>
      </c>
      <c r="P138" s="146">
        <f t="shared" si="1"/>
        <v>0</v>
      </c>
      <c r="Q138" s="146">
        <v>0</v>
      </c>
      <c r="R138" s="146">
        <f t="shared" si="2"/>
        <v>0</v>
      </c>
      <c r="S138" s="146">
        <v>0</v>
      </c>
      <c r="T138" s="147">
        <f t="shared" si="3"/>
        <v>0</v>
      </c>
      <c r="AR138" s="148" t="s">
        <v>394</v>
      </c>
      <c r="AT138" s="148" t="s">
        <v>231</v>
      </c>
      <c r="AU138" s="148" t="s">
        <v>92</v>
      </c>
      <c r="AY138" s="17" t="s">
        <v>185</v>
      </c>
      <c r="BE138" s="149">
        <f t="shared" si="4"/>
        <v>0</v>
      </c>
      <c r="BF138" s="149">
        <f t="shared" si="5"/>
        <v>0</v>
      </c>
      <c r="BG138" s="149">
        <f t="shared" si="6"/>
        <v>0</v>
      </c>
      <c r="BH138" s="149">
        <f t="shared" si="7"/>
        <v>0</v>
      </c>
      <c r="BI138" s="149">
        <f t="shared" si="8"/>
        <v>0</v>
      </c>
      <c r="BJ138" s="17" t="s">
        <v>92</v>
      </c>
      <c r="BK138" s="149">
        <f t="shared" si="9"/>
        <v>0</v>
      </c>
      <c r="BL138" s="17" t="s">
        <v>289</v>
      </c>
      <c r="BM138" s="148" t="s">
        <v>4993</v>
      </c>
    </row>
    <row r="139" spans="2:65" s="1" customFormat="1" ht="16.5" customHeight="1">
      <c r="B139" s="136"/>
      <c r="C139" s="158" t="s">
        <v>191</v>
      </c>
      <c r="D139" s="158" t="s">
        <v>231</v>
      </c>
      <c r="E139" s="159" t="s">
        <v>4423</v>
      </c>
      <c r="F139" s="160" t="s">
        <v>4711</v>
      </c>
      <c r="G139" s="161" t="s">
        <v>546</v>
      </c>
      <c r="H139" s="162">
        <v>150</v>
      </c>
      <c r="I139" s="163"/>
      <c r="J139" s="164">
        <f t="shared" si="0"/>
        <v>0</v>
      </c>
      <c r="K139" s="160" t="s">
        <v>1</v>
      </c>
      <c r="L139" s="165"/>
      <c r="M139" s="166" t="s">
        <v>1</v>
      </c>
      <c r="N139" s="167" t="s">
        <v>42</v>
      </c>
      <c r="P139" s="146">
        <f t="shared" si="1"/>
        <v>0</v>
      </c>
      <c r="Q139" s="146">
        <v>0</v>
      </c>
      <c r="R139" s="146">
        <f t="shared" si="2"/>
        <v>0</v>
      </c>
      <c r="S139" s="146">
        <v>0</v>
      </c>
      <c r="T139" s="147">
        <f t="shared" si="3"/>
        <v>0</v>
      </c>
      <c r="AR139" s="148" t="s">
        <v>394</v>
      </c>
      <c r="AT139" s="148" t="s">
        <v>231</v>
      </c>
      <c r="AU139" s="148" t="s">
        <v>92</v>
      </c>
      <c r="AY139" s="17" t="s">
        <v>185</v>
      </c>
      <c r="BE139" s="149">
        <f t="shared" si="4"/>
        <v>0</v>
      </c>
      <c r="BF139" s="149">
        <f t="shared" si="5"/>
        <v>0</v>
      </c>
      <c r="BG139" s="149">
        <f t="shared" si="6"/>
        <v>0</v>
      </c>
      <c r="BH139" s="149">
        <f t="shared" si="7"/>
        <v>0</v>
      </c>
      <c r="BI139" s="149">
        <f t="shared" si="8"/>
        <v>0</v>
      </c>
      <c r="BJ139" s="17" t="s">
        <v>92</v>
      </c>
      <c r="BK139" s="149">
        <f t="shared" si="9"/>
        <v>0</v>
      </c>
      <c r="BL139" s="17" t="s">
        <v>289</v>
      </c>
      <c r="BM139" s="148" t="s">
        <v>4994</v>
      </c>
    </row>
    <row r="140" spans="2:65" s="1" customFormat="1" ht="16.5" customHeight="1">
      <c r="B140" s="136"/>
      <c r="C140" s="158" t="s">
        <v>206</v>
      </c>
      <c r="D140" s="158" t="s">
        <v>231</v>
      </c>
      <c r="E140" s="159" t="s">
        <v>4347</v>
      </c>
      <c r="F140" s="160" t="s">
        <v>4713</v>
      </c>
      <c r="G140" s="161" t="s">
        <v>546</v>
      </c>
      <c r="H140" s="162">
        <v>200</v>
      </c>
      <c r="I140" s="163"/>
      <c r="J140" s="164">
        <f t="shared" si="0"/>
        <v>0</v>
      </c>
      <c r="K140" s="160" t="s">
        <v>1</v>
      </c>
      <c r="L140" s="165"/>
      <c r="M140" s="166" t="s">
        <v>1</v>
      </c>
      <c r="N140" s="167" t="s">
        <v>42</v>
      </c>
      <c r="P140" s="146">
        <f t="shared" si="1"/>
        <v>0</v>
      </c>
      <c r="Q140" s="146">
        <v>0</v>
      </c>
      <c r="R140" s="146">
        <f t="shared" si="2"/>
        <v>0</v>
      </c>
      <c r="S140" s="146">
        <v>0</v>
      </c>
      <c r="T140" s="147">
        <f t="shared" si="3"/>
        <v>0</v>
      </c>
      <c r="AR140" s="148" t="s">
        <v>394</v>
      </c>
      <c r="AT140" s="148" t="s">
        <v>231</v>
      </c>
      <c r="AU140" s="148" t="s">
        <v>92</v>
      </c>
      <c r="AY140" s="17" t="s">
        <v>185</v>
      </c>
      <c r="BE140" s="149">
        <f t="shared" si="4"/>
        <v>0</v>
      </c>
      <c r="BF140" s="149">
        <f t="shared" si="5"/>
        <v>0</v>
      </c>
      <c r="BG140" s="149">
        <f t="shared" si="6"/>
        <v>0</v>
      </c>
      <c r="BH140" s="149">
        <f t="shared" si="7"/>
        <v>0</v>
      </c>
      <c r="BI140" s="149">
        <f t="shared" si="8"/>
        <v>0</v>
      </c>
      <c r="BJ140" s="17" t="s">
        <v>92</v>
      </c>
      <c r="BK140" s="149">
        <f t="shared" si="9"/>
        <v>0</v>
      </c>
      <c r="BL140" s="17" t="s">
        <v>289</v>
      </c>
      <c r="BM140" s="148" t="s">
        <v>4995</v>
      </c>
    </row>
    <row r="141" spans="2:65" s="1" customFormat="1" ht="16.5" customHeight="1">
      <c r="B141" s="136"/>
      <c r="C141" s="158" t="s">
        <v>211</v>
      </c>
      <c r="D141" s="158" t="s">
        <v>231</v>
      </c>
      <c r="E141" s="159" t="s">
        <v>4314</v>
      </c>
      <c r="F141" s="160" t="s">
        <v>4716</v>
      </c>
      <c r="G141" s="161" t="s">
        <v>546</v>
      </c>
      <c r="H141" s="162">
        <v>250</v>
      </c>
      <c r="I141" s="163"/>
      <c r="J141" s="164">
        <f t="shared" si="0"/>
        <v>0</v>
      </c>
      <c r="K141" s="160" t="s">
        <v>1</v>
      </c>
      <c r="L141" s="165"/>
      <c r="M141" s="166" t="s">
        <v>1</v>
      </c>
      <c r="N141" s="167" t="s">
        <v>42</v>
      </c>
      <c r="P141" s="146">
        <f t="shared" si="1"/>
        <v>0</v>
      </c>
      <c r="Q141" s="146">
        <v>0</v>
      </c>
      <c r="R141" s="146">
        <f t="shared" si="2"/>
        <v>0</v>
      </c>
      <c r="S141" s="146">
        <v>0</v>
      </c>
      <c r="T141" s="147">
        <f t="shared" si="3"/>
        <v>0</v>
      </c>
      <c r="AR141" s="148" t="s">
        <v>394</v>
      </c>
      <c r="AT141" s="148" t="s">
        <v>231</v>
      </c>
      <c r="AU141" s="148" t="s">
        <v>92</v>
      </c>
      <c r="AY141" s="17" t="s">
        <v>185</v>
      </c>
      <c r="BE141" s="149">
        <f t="shared" si="4"/>
        <v>0</v>
      </c>
      <c r="BF141" s="149">
        <f t="shared" si="5"/>
        <v>0</v>
      </c>
      <c r="BG141" s="149">
        <f t="shared" si="6"/>
        <v>0</v>
      </c>
      <c r="BH141" s="149">
        <f t="shared" si="7"/>
        <v>0</v>
      </c>
      <c r="BI141" s="149">
        <f t="shared" si="8"/>
        <v>0</v>
      </c>
      <c r="BJ141" s="17" t="s">
        <v>92</v>
      </c>
      <c r="BK141" s="149">
        <f t="shared" si="9"/>
        <v>0</v>
      </c>
      <c r="BL141" s="17" t="s">
        <v>289</v>
      </c>
      <c r="BM141" s="148" t="s">
        <v>4996</v>
      </c>
    </row>
    <row r="142" spans="2:65" s="1" customFormat="1" ht="24.2" customHeight="1">
      <c r="B142" s="136"/>
      <c r="C142" s="158" t="s">
        <v>216</v>
      </c>
      <c r="D142" s="158" t="s">
        <v>231</v>
      </c>
      <c r="E142" s="159" t="s">
        <v>4719</v>
      </c>
      <c r="F142" s="160" t="s">
        <v>4720</v>
      </c>
      <c r="G142" s="161" t="s">
        <v>4721</v>
      </c>
      <c r="H142" s="162">
        <v>4</v>
      </c>
      <c r="I142" s="163"/>
      <c r="J142" s="164">
        <f t="shared" si="0"/>
        <v>0</v>
      </c>
      <c r="K142" s="160" t="s">
        <v>1</v>
      </c>
      <c r="L142" s="165"/>
      <c r="M142" s="166" t="s">
        <v>1</v>
      </c>
      <c r="N142" s="167" t="s">
        <v>42</v>
      </c>
      <c r="P142" s="146">
        <f t="shared" si="1"/>
        <v>0</v>
      </c>
      <c r="Q142" s="146">
        <v>3.16E-3</v>
      </c>
      <c r="R142" s="146">
        <f t="shared" si="2"/>
        <v>1.264E-2</v>
      </c>
      <c r="S142" s="146">
        <v>0</v>
      </c>
      <c r="T142" s="147">
        <f t="shared" si="3"/>
        <v>0</v>
      </c>
      <c r="AR142" s="148" t="s">
        <v>394</v>
      </c>
      <c r="AT142" s="148" t="s">
        <v>231</v>
      </c>
      <c r="AU142" s="148" t="s">
        <v>92</v>
      </c>
      <c r="AY142" s="17" t="s">
        <v>185</v>
      </c>
      <c r="BE142" s="149">
        <f t="shared" si="4"/>
        <v>0</v>
      </c>
      <c r="BF142" s="149">
        <f t="shared" si="5"/>
        <v>0</v>
      </c>
      <c r="BG142" s="149">
        <f t="shared" si="6"/>
        <v>0</v>
      </c>
      <c r="BH142" s="149">
        <f t="shared" si="7"/>
        <v>0</v>
      </c>
      <c r="BI142" s="149">
        <f t="shared" si="8"/>
        <v>0</v>
      </c>
      <c r="BJ142" s="17" t="s">
        <v>92</v>
      </c>
      <c r="BK142" s="149">
        <f t="shared" si="9"/>
        <v>0</v>
      </c>
      <c r="BL142" s="17" t="s">
        <v>289</v>
      </c>
      <c r="BM142" s="148" t="s">
        <v>4997</v>
      </c>
    </row>
    <row r="143" spans="2:65" s="1" customFormat="1" ht="16.5" customHeight="1">
      <c r="B143" s="136"/>
      <c r="C143" s="137" t="s">
        <v>222</v>
      </c>
      <c r="D143" s="137" t="s">
        <v>187</v>
      </c>
      <c r="E143" s="138" t="s">
        <v>4723</v>
      </c>
      <c r="F143" s="139" t="s">
        <v>4724</v>
      </c>
      <c r="G143" s="140" t="s">
        <v>365</v>
      </c>
      <c r="H143" s="141">
        <v>75</v>
      </c>
      <c r="I143" s="142"/>
      <c r="J143" s="143">
        <f t="shared" si="0"/>
        <v>0</v>
      </c>
      <c r="K143" s="139" t="s">
        <v>1</v>
      </c>
      <c r="L143" s="32"/>
      <c r="M143" s="144" t="s">
        <v>1</v>
      </c>
      <c r="N143" s="145" t="s">
        <v>42</v>
      </c>
      <c r="P143" s="146">
        <f t="shared" si="1"/>
        <v>0</v>
      </c>
      <c r="Q143" s="146">
        <v>0</v>
      </c>
      <c r="R143" s="146">
        <f t="shared" si="2"/>
        <v>0</v>
      </c>
      <c r="S143" s="146">
        <v>0</v>
      </c>
      <c r="T143" s="147">
        <f t="shared" si="3"/>
        <v>0</v>
      </c>
      <c r="AR143" s="148" t="s">
        <v>289</v>
      </c>
      <c r="AT143" s="148" t="s">
        <v>187</v>
      </c>
      <c r="AU143" s="148" t="s">
        <v>92</v>
      </c>
      <c r="AY143" s="17" t="s">
        <v>185</v>
      </c>
      <c r="BE143" s="149">
        <f t="shared" si="4"/>
        <v>0</v>
      </c>
      <c r="BF143" s="149">
        <f t="shared" si="5"/>
        <v>0</v>
      </c>
      <c r="BG143" s="149">
        <f t="shared" si="6"/>
        <v>0</v>
      </c>
      <c r="BH143" s="149">
        <f t="shared" si="7"/>
        <v>0</v>
      </c>
      <c r="BI143" s="149">
        <f t="shared" si="8"/>
        <v>0</v>
      </c>
      <c r="BJ143" s="17" t="s">
        <v>92</v>
      </c>
      <c r="BK143" s="149">
        <f t="shared" si="9"/>
        <v>0</v>
      </c>
      <c r="BL143" s="17" t="s">
        <v>289</v>
      </c>
      <c r="BM143" s="148" t="s">
        <v>4998</v>
      </c>
    </row>
    <row r="144" spans="2:65" s="12" customFormat="1">
      <c r="B144" s="150"/>
      <c r="D144" s="151" t="s">
        <v>193</v>
      </c>
      <c r="E144" s="152" t="s">
        <v>1</v>
      </c>
      <c r="F144" s="153" t="s">
        <v>4999</v>
      </c>
      <c r="H144" s="154">
        <v>75</v>
      </c>
      <c r="I144" s="155"/>
      <c r="L144" s="150"/>
      <c r="M144" s="156"/>
      <c r="T144" s="157"/>
      <c r="AT144" s="152" t="s">
        <v>193</v>
      </c>
      <c r="AU144" s="152" t="s">
        <v>92</v>
      </c>
      <c r="AV144" s="12" t="s">
        <v>92</v>
      </c>
      <c r="AW144" s="12" t="s">
        <v>32</v>
      </c>
      <c r="AX144" s="12" t="s">
        <v>76</v>
      </c>
      <c r="AY144" s="152" t="s">
        <v>185</v>
      </c>
    </row>
    <row r="145" spans="2:65" s="14" customFormat="1">
      <c r="B145" s="174"/>
      <c r="D145" s="151" t="s">
        <v>193</v>
      </c>
      <c r="E145" s="175" t="s">
        <v>1</v>
      </c>
      <c r="F145" s="176" t="s">
        <v>265</v>
      </c>
      <c r="H145" s="177">
        <v>75</v>
      </c>
      <c r="I145" s="178"/>
      <c r="L145" s="174"/>
      <c r="M145" s="179"/>
      <c r="T145" s="180"/>
      <c r="AT145" s="175" t="s">
        <v>193</v>
      </c>
      <c r="AU145" s="175" t="s">
        <v>92</v>
      </c>
      <c r="AV145" s="14" t="s">
        <v>191</v>
      </c>
      <c r="AW145" s="14" t="s">
        <v>32</v>
      </c>
      <c r="AX145" s="14" t="s">
        <v>84</v>
      </c>
      <c r="AY145" s="175" t="s">
        <v>185</v>
      </c>
    </row>
    <row r="146" spans="2:65" s="1" customFormat="1" ht="16.5" customHeight="1">
      <c r="B146" s="136"/>
      <c r="C146" s="158" t="s">
        <v>226</v>
      </c>
      <c r="D146" s="158" t="s">
        <v>231</v>
      </c>
      <c r="E146" s="159" t="s">
        <v>4411</v>
      </c>
      <c r="F146" s="160" t="s">
        <v>5000</v>
      </c>
      <c r="G146" s="161" t="s">
        <v>365</v>
      </c>
      <c r="H146" s="162">
        <v>7</v>
      </c>
      <c r="I146" s="163"/>
      <c r="J146" s="164">
        <f t="shared" ref="J146:J156" si="10">ROUND(I146*H146,2)</f>
        <v>0</v>
      </c>
      <c r="K146" s="160" t="s">
        <v>1</v>
      </c>
      <c r="L146" s="165"/>
      <c r="M146" s="166" t="s">
        <v>1</v>
      </c>
      <c r="N146" s="167" t="s">
        <v>42</v>
      </c>
      <c r="P146" s="146">
        <f t="shared" ref="P146:P156" si="11">O146*H146</f>
        <v>0</v>
      </c>
      <c r="Q146" s="146">
        <v>0</v>
      </c>
      <c r="R146" s="146">
        <f t="shared" ref="R146:R156" si="12">Q146*H146</f>
        <v>0</v>
      </c>
      <c r="S146" s="146">
        <v>0</v>
      </c>
      <c r="T146" s="147">
        <f t="shared" ref="T146:T156" si="13">S146*H146</f>
        <v>0</v>
      </c>
      <c r="AR146" s="148" t="s">
        <v>394</v>
      </c>
      <c r="AT146" s="148" t="s">
        <v>231</v>
      </c>
      <c r="AU146" s="148" t="s">
        <v>92</v>
      </c>
      <c r="AY146" s="17" t="s">
        <v>185</v>
      </c>
      <c r="BE146" s="149">
        <f t="shared" ref="BE146:BE156" si="14">IF(N146="základní",J146,0)</f>
        <v>0</v>
      </c>
      <c r="BF146" s="149">
        <f t="shared" ref="BF146:BF156" si="15">IF(N146="snížená",J146,0)</f>
        <v>0</v>
      </c>
      <c r="BG146" s="149">
        <f t="shared" ref="BG146:BG156" si="16">IF(N146="zákl. přenesená",J146,0)</f>
        <v>0</v>
      </c>
      <c r="BH146" s="149">
        <f t="shared" ref="BH146:BH156" si="17">IF(N146="sníž. přenesená",J146,0)</f>
        <v>0</v>
      </c>
      <c r="BI146" s="149">
        <f t="shared" ref="BI146:BI156" si="18">IF(N146="nulová",J146,0)</f>
        <v>0</v>
      </c>
      <c r="BJ146" s="17" t="s">
        <v>92</v>
      </c>
      <c r="BK146" s="149">
        <f t="shared" ref="BK146:BK156" si="19">ROUND(I146*H146,2)</f>
        <v>0</v>
      </c>
      <c r="BL146" s="17" t="s">
        <v>289</v>
      </c>
      <c r="BM146" s="148" t="s">
        <v>5001</v>
      </c>
    </row>
    <row r="147" spans="2:65" s="1" customFormat="1" ht="21.75" customHeight="1">
      <c r="B147" s="136"/>
      <c r="C147" s="158" t="s">
        <v>230</v>
      </c>
      <c r="D147" s="158" t="s">
        <v>231</v>
      </c>
      <c r="E147" s="159" t="s">
        <v>4430</v>
      </c>
      <c r="F147" s="160" t="s">
        <v>4729</v>
      </c>
      <c r="G147" s="161" t="s">
        <v>365</v>
      </c>
      <c r="H147" s="162">
        <v>10</v>
      </c>
      <c r="I147" s="163"/>
      <c r="J147" s="164">
        <f t="shared" si="10"/>
        <v>0</v>
      </c>
      <c r="K147" s="160" t="s">
        <v>1</v>
      </c>
      <c r="L147" s="165"/>
      <c r="M147" s="166" t="s">
        <v>1</v>
      </c>
      <c r="N147" s="167" t="s">
        <v>42</v>
      </c>
      <c r="P147" s="146">
        <f t="shared" si="11"/>
        <v>0</v>
      </c>
      <c r="Q147" s="146">
        <v>0</v>
      </c>
      <c r="R147" s="146">
        <f t="shared" si="12"/>
        <v>0</v>
      </c>
      <c r="S147" s="146">
        <v>0</v>
      </c>
      <c r="T147" s="147">
        <f t="shared" si="13"/>
        <v>0</v>
      </c>
      <c r="AR147" s="148" t="s">
        <v>394</v>
      </c>
      <c r="AT147" s="148" t="s">
        <v>231</v>
      </c>
      <c r="AU147" s="148" t="s">
        <v>92</v>
      </c>
      <c r="AY147" s="17" t="s">
        <v>185</v>
      </c>
      <c r="BE147" s="149">
        <f t="shared" si="14"/>
        <v>0</v>
      </c>
      <c r="BF147" s="149">
        <f t="shared" si="15"/>
        <v>0</v>
      </c>
      <c r="BG147" s="149">
        <f t="shared" si="16"/>
        <v>0</v>
      </c>
      <c r="BH147" s="149">
        <f t="shared" si="17"/>
        <v>0</v>
      </c>
      <c r="BI147" s="149">
        <f t="shared" si="18"/>
        <v>0</v>
      </c>
      <c r="BJ147" s="17" t="s">
        <v>92</v>
      </c>
      <c r="BK147" s="149">
        <f t="shared" si="19"/>
        <v>0</v>
      </c>
      <c r="BL147" s="17" t="s">
        <v>289</v>
      </c>
      <c r="BM147" s="148" t="s">
        <v>5002</v>
      </c>
    </row>
    <row r="148" spans="2:65" s="1" customFormat="1" ht="21.75" customHeight="1">
      <c r="B148" s="136"/>
      <c r="C148" s="158" t="s">
        <v>236</v>
      </c>
      <c r="D148" s="158" t="s">
        <v>231</v>
      </c>
      <c r="E148" s="159" t="s">
        <v>4433</v>
      </c>
      <c r="F148" s="160" t="s">
        <v>4731</v>
      </c>
      <c r="G148" s="161" t="s">
        <v>365</v>
      </c>
      <c r="H148" s="162">
        <v>58</v>
      </c>
      <c r="I148" s="163"/>
      <c r="J148" s="164">
        <f t="shared" si="10"/>
        <v>0</v>
      </c>
      <c r="K148" s="160" t="s">
        <v>1</v>
      </c>
      <c r="L148" s="165"/>
      <c r="M148" s="166" t="s">
        <v>1</v>
      </c>
      <c r="N148" s="167" t="s">
        <v>42</v>
      </c>
      <c r="P148" s="146">
        <f t="shared" si="11"/>
        <v>0</v>
      </c>
      <c r="Q148" s="146">
        <v>0</v>
      </c>
      <c r="R148" s="146">
        <f t="shared" si="12"/>
        <v>0</v>
      </c>
      <c r="S148" s="146">
        <v>0</v>
      </c>
      <c r="T148" s="147">
        <f t="shared" si="13"/>
        <v>0</v>
      </c>
      <c r="AR148" s="148" t="s">
        <v>394</v>
      </c>
      <c r="AT148" s="148" t="s">
        <v>231</v>
      </c>
      <c r="AU148" s="148" t="s">
        <v>92</v>
      </c>
      <c r="AY148" s="17" t="s">
        <v>185</v>
      </c>
      <c r="BE148" s="149">
        <f t="shared" si="14"/>
        <v>0</v>
      </c>
      <c r="BF148" s="149">
        <f t="shared" si="15"/>
        <v>0</v>
      </c>
      <c r="BG148" s="149">
        <f t="shared" si="16"/>
        <v>0</v>
      </c>
      <c r="BH148" s="149">
        <f t="shared" si="17"/>
        <v>0</v>
      </c>
      <c r="BI148" s="149">
        <f t="shared" si="18"/>
        <v>0</v>
      </c>
      <c r="BJ148" s="17" t="s">
        <v>92</v>
      </c>
      <c r="BK148" s="149">
        <f t="shared" si="19"/>
        <v>0</v>
      </c>
      <c r="BL148" s="17" t="s">
        <v>289</v>
      </c>
      <c r="BM148" s="148" t="s">
        <v>5003</v>
      </c>
    </row>
    <row r="149" spans="2:65" s="1" customFormat="1" ht="33" customHeight="1">
      <c r="B149" s="136"/>
      <c r="C149" s="137" t="s">
        <v>8</v>
      </c>
      <c r="D149" s="137" t="s">
        <v>187</v>
      </c>
      <c r="E149" s="138" t="s">
        <v>4740</v>
      </c>
      <c r="F149" s="139" t="s">
        <v>4741</v>
      </c>
      <c r="G149" s="140" t="s">
        <v>546</v>
      </c>
      <c r="H149" s="141">
        <v>200</v>
      </c>
      <c r="I149" s="142"/>
      <c r="J149" s="143">
        <f t="shared" si="10"/>
        <v>0</v>
      </c>
      <c r="K149" s="139" t="s">
        <v>1</v>
      </c>
      <c r="L149" s="32"/>
      <c r="M149" s="144" t="s">
        <v>1</v>
      </c>
      <c r="N149" s="145" t="s">
        <v>42</v>
      </c>
      <c r="P149" s="146">
        <f t="shared" si="11"/>
        <v>0</v>
      </c>
      <c r="Q149" s="146">
        <v>0</v>
      </c>
      <c r="R149" s="146">
        <f t="shared" si="12"/>
        <v>0</v>
      </c>
      <c r="S149" s="146">
        <v>0</v>
      </c>
      <c r="T149" s="147">
        <f t="shared" si="13"/>
        <v>0</v>
      </c>
      <c r="AR149" s="148" t="s">
        <v>289</v>
      </c>
      <c r="AT149" s="148" t="s">
        <v>187</v>
      </c>
      <c r="AU149" s="148" t="s">
        <v>92</v>
      </c>
      <c r="AY149" s="17" t="s">
        <v>185</v>
      </c>
      <c r="BE149" s="149">
        <f t="shared" si="14"/>
        <v>0</v>
      </c>
      <c r="BF149" s="149">
        <f t="shared" si="15"/>
        <v>0</v>
      </c>
      <c r="BG149" s="149">
        <f t="shared" si="16"/>
        <v>0</v>
      </c>
      <c r="BH149" s="149">
        <f t="shared" si="17"/>
        <v>0</v>
      </c>
      <c r="BI149" s="149">
        <f t="shared" si="18"/>
        <v>0</v>
      </c>
      <c r="BJ149" s="17" t="s">
        <v>92</v>
      </c>
      <c r="BK149" s="149">
        <f t="shared" si="19"/>
        <v>0</v>
      </c>
      <c r="BL149" s="17" t="s">
        <v>289</v>
      </c>
      <c r="BM149" s="148" t="s">
        <v>5004</v>
      </c>
    </row>
    <row r="150" spans="2:65" s="1" customFormat="1" ht="24.2" customHeight="1">
      <c r="B150" s="136"/>
      <c r="C150" s="158" t="s">
        <v>245</v>
      </c>
      <c r="D150" s="158" t="s">
        <v>231</v>
      </c>
      <c r="E150" s="159" t="s">
        <v>4743</v>
      </c>
      <c r="F150" s="160" t="s">
        <v>4744</v>
      </c>
      <c r="G150" s="161" t="s">
        <v>546</v>
      </c>
      <c r="H150" s="162">
        <v>200</v>
      </c>
      <c r="I150" s="163"/>
      <c r="J150" s="164">
        <f t="shared" si="10"/>
        <v>0</v>
      </c>
      <c r="K150" s="160" t="s">
        <v>1</v>
      </c>
      <c r="L150" s="165"/>
      <c r="M150" s="166" t="s">
        <v>1</v>
      </c>
      <c r="N150" s="167" t="s">
        <v>42</v>
      </c>
      <c r="P150" s="146">
        <f t="shared" si="11"/>
        <v>0</v>
      </c>
      <c r="Q150" s="146">
        <v>1.2E-4</v>
      </c>
      <c r="R150" s="146">
        <f t="shared" si="12"/>
        <v>2.4E-2</v>
      </c>
      <c r="S150" s="146">
        <v>0</v>
      </c>
      <c r="T150" s="147">
        <f t="shared" si="13"/>
        <v>0</v>
      </c>
      <c r="AR150" s="148" t="s">
        <v>394</v>
      </c>
      <c r="AT150" s="148" t="s">
        <v>231</v>
      </c>
      <c r="AU150" s="148" t="s">
        <v>92</v>
      </c>
      <c r="AY150" s="17" t="s">
        <v>185</v>
      </c>
      <c r="BE150" s="149">
        <f t="shared" si="14"/>
        <v>0</v>
      </c>
      <c r="BF150" s="149">
        <f t="shared" si="15"/>
        <v>0</v>
      </c>
      <c r="BG150" s="149">
        <f t="shared" si="16"/>
        <v>0</v>
      </c>
      <c r="BH150" s="149">
        <f t="shared" si="17"/>
        <v>0</v>
      </c>
      <c r="BI150" s="149">
        <f t="shared" si="18"/>
        <v>0</v>
      </c>
      <c r="BJ150" s="17" t="s">
        <v>92</v>
      </c>
      <c r="BK150" s="149">
        <f t="shared" si="19"/>
        <v>0</v>
      </c>
      <c r="BL150" s="17" t="s">
        <v>289</v>
      </c>
      <c r="BM150" s="148" t="s">
        <v>5005</v>
      </c>
    </row>
    <row r="151" spans="2:65" s="1" customFormat="1" ht="33" customHeight="1">
      <c r="B151" s="136"/>
      <c r="C151" s="137" t="s">
        <v>267</v>
      </c>
      <c r="D151" s="137" t="s">
        <v>187</v>
      </c>
      <c r="E151" s="138" t="s">
        <v>4747</v>
      </c>
      <c r="F151" s="139" t="s">
        <v>4748</v>
      </c>
      <c r="G151" s="140" t="s">
        <v>546</v>
      </c>
      <c r="H151" s="141">
        <v>350</v>
      </c>
      <c r="I151" s="142"/>
      <c r="J151" s="143">
        <f t="shared" si="10"/>
        <v>0</v>
      </c>
      <c r="K151" s="139" t="s">
        <v>1</v>
      </c>
      <c r="L151" s="32"/>
      <c r="M151" s="144" t="s">
        <v>1</v>
      </c>
      <c r="N151" s="145" t="s">
        <v>42</v>
      </c>
      <c r="P151" s="146">
        <f t="shared" si="11"/>
        <v>0</v>
      </c>
      <c r="Q151" s="146">
        <v>0</v>
      </c>
      <c r="R151" s="146">
        <f t="shared" si="12"/>
        <v>0</v>
      </c>
      <c r="S151" s="146">
        <v>0</v>
      </c>
      <c r="T151" s="147">
        <f t="shared" si="13"/>
        <v>0</v>
      </c>
      <c r="AR151" s="148" t="s">
        <v>289</v>
      </c>
      <c r="AT151" s="148" t="s">
        <v>187</v>
      </c>
      <c r="AU151" s="148" t="s">
        <v>92</v>
      </c>
      <c r="AY151" s="17" t="s">
        <v>185</v>
      </c>
      <c r="BE151" s="149">
        <f t="shared" si="14"/>
        <v>0</v>
      </c>
      <c r="BF151" s="149">
        <f t="shared" si="15"/>
        <v>0</v>
      </c>
      <c r="BG151" s="149">
        <f t="shared" si="16"/>
        <v>0</v>
      </c>
      <c r="BH151" s="149">
        <f t="shared" si="17"/>
        <v>0</v>
      </c>
      <c r="BI151" s="149">
        <f t="shared" si="18"/>
        <v>0</v>
      </c>
      <c r="BJ151" s="17" t="s">
        <v>92</v>
      </c>
      <c r="BK151" s="149">
        <f t="shared" si="19"/>
        <v>0</v>
      </c>
      <c r="BL151" s="17" t="s">
        <v>289</v>
      </c>
      <c r="BM151" s="148" t="s">
        <v>5006</v>
      </c>
    </row>
    <row r="152" spans="2:65" s="1" customFormat="1" ht="24.2" customHeight="1">
      <c r="B152" s="136"/>
      <c r="C152" s="158" t="s">
        <v>284</v>
      </c>
      <c r="D152" s="158" t="s">
        <v>231</v>
      </c>
      <c r="E152" s="159" t="s">
        <v>4752</v>
      </c>
      <c r="F152" s="160" t="s">
        <v>4753</v>
      </c>
      <c r="G152" s="161" t="s">
        <v>546</v>
      </c>
      <c r="H152" s="162">
        <v>350</v>
      </c>
      <c r="I152" s="163"/>
      <c r="J152" s="164">
        <f t="shared" si="10"/>
        <v>0</v>
      </c>
      <c r="K152" s="160" t="s">
        <v>1</v>
      </c>
      <c r="L152" s="165"/>
      <c r="M152" s="166" t="s">
        <v>1</v>
      </c>
      <c r="N152" s="167" t="s">
        <v>42</v>
      </c>
      <c r="P152" s="146">
        <f t="shared" si="11"/>
        <v>0</v>
      </c>
      <c r="Q152" s="146">
        <v>1.7000000000000001E-4</v>
      </c>
      <c r="R152" s="146">
        <f t="shared" si="12"/>
        <v>5.9500000000000004E-2</v>
      </c>
      <c r="S152" s="146">
        <v>0</v>
      </c>
      <c r="T152" s="147">
        <f t="shared" si="13"/>
        <v>0</v>
      </c>
      <c r="AR152" s="148" t="s">
        <v>394</v>
      </c>
      <c r="AT152" s="148" t="s">
        <v>231</v>
      </c>
      <c r="AU152" s="148" t="s">
        <v>92</v>
      </c>
      <c r="AY152" s="17" t="s">
        <v>185</v>
      </c>
      <c r="BE152" s="149">
        <f t="shared" si="14"/>
        <v>0</v>
      </c>
      <c r="BF152" s="149">
        <f t="shared" si="15"/>
        <v>0</v>
      </c>
      <c r="BG152" s="149">
        <f t="shared" si="16"/>
        <v>0</v>
      </c>
      <c r="BH152" s="149">
        <f t="shared" si="17"/>
        <v>0</v>
      </c>
      <c r="BI152" s="149">
        <f t="shared" si="18"/>
        <v>0</v>
      </c>
      <c r="BJ152" s="17" t="s">
        <v>92</v>
      </c>
      <c r="BK152" s="149">
        <f t="shared" si="19"/>
        <v>0</v>
      </c>
      <c r="BL152" s="17" t="s">
        <v>289</v>
      </c>
      <c r="BM152" s="148" t="s">
        <v>5007</v>
      </c>
    </row>
    <row r="153" spans="2:65" s="1" customFormat="1" ht="33" customHeight="1">
      <c r="B153" s="136"/>
      <c r="C153" s="137" t="s">
        <v>289</v>
      </c>
      <c r="D153" s="137" t="s">
        <v>187</v>
      </c>
      <c r="E153" s="138" t="s">
        <v>4774</v>
      </c>
      <c r="F153" s="139" t="s">
        <v>4775</v>
      </c>
      <c r="G153" s="140" t="s">
        <v>546</v>
      </c>
      <c r="H153" s="141">
        <v>270</v>
      </c>
      <c r="I153" s="142"/>
      <c r="J153" s="143">
        <f t="shared" si="10"/>
        <v>0</v>
      </c>
      <c r="K153" s="139" t="s">
        <v>1</v>
      </c>
      <c r="L153" s="32"/>
      <c r="M153" s="144" t="s">
        <v>1</v>
      </c>
      <c r="N153" s="145" t="s">
        <v>42</v>
      </c>
      <c r="P153" s="146">
        <f t="shared" si="11"/>
        <v>0</v>
      </c>
      <c r="Q153" s="146">
        <v>0</v>
      </c>
      <c r="R153" s="146">
        <f t="shared" si="12"/>
        <v>0</v>
      </c>
      <c r="S153" s="146">
        <v>0</v>
      </c>
      <c r="T153" s="147">
        <f t="shared" si="13"/>
        <v>0</v>
      </c>
      <c r="AR153" s="148" t="s">
        <v>289</v>
      </c>
      <c r="AT153" s="148" t="s">
        <v>187</v>
      </c>
      <c r="AU153" s="148" t="s">
        <v>92</v>
      </c>
      <c r="AY153" s="17" t="s">
        <v>185</v>
      </c>
      <c r="BE153" s="149">
        <f t="shared" si="14"/>
        <v>0</v>
      </c>
      <c r="BF153" s="149">
        <f t="shared" si="15"/>
        <v>0</v>
      </c>
      <c r="BG153" s="149">
        <f t="shared" si="16"/>
        <v>0</v>
      </c>
      <c r="BH153" s="149">
        <f t="shared" si="17"/>
        <v>0</v>
      </c>
      <c r="BI153" s="149">
        <f t="shared" si="18"/>
        <v>0</v>
      </c>
      <c r="BJ153" s="17" t="s">
        <v>92</v>
      </c>
      <c r="BK153" s="149">
        <f t="shared" si="19"/>
        <v>0</v>
      </c>
      <c r="BL153" s="17" t="s">
        <v>289</v>
      </c>
      <c r="BM153" s="148" t="s">
        <v>5008</v>
      </c>
    </row>
    <row r="154" spans="2:65" s="1" customFormat="1" ht="24.2" customHeight="1">
      <c r="B154" s="136"/>
      <c r="C154" s="158" t="s">
        <v>294</v>
      </c>
      <c r="D154" s="158" t="s">
        <v>231</v>
      </c>
      <c r="E154" s="159" t="s">
        <v>4778</v>
      </c>
      <c r="F154" s="160" t="s">
        <v>4779</v>
      </c>
      <c r="G154" s="161" t="s">
        <v>546</v>
      </c>
      <c r="H154" s="162">
        <v>270</v>
      </c>
      <c r="I154" s="163"/>
      <c r="J154" s="164">
        <f t="shared" si="10"/>
        <v>0</v>
      </c>
      <c r="K154" s="160" t="s">
        <v>1</v>
      </c>
      <c r="L154" s="165"/>
      <c r="M154" s="166" t="s">
        <v>1</v>
      </c>
      <c r="N154" s="167" t="s">
        <v>42</v>
      </c>
      <c r="P154" s="146">
        <f t="shared" si="11"/>
        <v>0</v>
      </c>
      <c r="Q154" s="146">
        <v>1.6000000000000001E-4</v>
      </c>
      <c r="R154" s="146">
        <f t="shared" si="12"/>
        <v>4.3200000000000002E-2</v>
      </c>
      <c r="S154" s="146">
        <v>0</v>
      </c>
      <c r="T154" s="147">
        <f t="shared" si="13"/>
        <v>0</v>
      </c>
      <c r="AR154" s="148" t="s">
        <v>394</v>
      </c>
      <c r="AT154" s="148" t="s">
        <v>231</v>
      </c>
      <c r="AU154" s="148" t="s">
        <v>92</v>
      </c>
      <c r="AY154" s="17" t="s">
        <v>185</v>
      </c>
      <c r="BE154" s="149">
        <f t="shared" si="14"/>
        <v>0</v>
      </c>
      <c r="BF154" s="149">
        <f t="shared" si="15"/>
        <v>0</v>
      </c>
      <c r="BG154" s="149">
        <f t="shared" si="16"/>
        <v>0</v>
      </c>
      <c r="BH154" s="149">
        <f t="shared" si="17"/>
        <v>0</v>
      </c>
      <c r="BI154" s="149">
        <f t="shared" si="18"/>
        <v>0</v>
      </c>
      <c r="BJ154" s="17" t="s">
        <v>92</v>
      </c>
      <c r="BK154" s="149">
        <f t="shared" si="19"/>
        <v>0</v>
      </c>
      <c r="BL154" s="17" t="s">
        <v>289</v>
      </c>
      <c r="BM154" s="148" t="s">
        <v>5009</v>
      </c>
    </row>
    <row r="155" spans="2:65" s="1" customFormat="1" ht="33" customHeight="1">
      <c r="B155" s="136"/>
      <c r="C155" s="137" t="s">
        <v>300</v>
      </c>
      <c r="D155" s="137" t="s">
        <v>187</v>
      </c>
      <c r="E155" s="138" t="s">
        <v>5010</v>
      </c>
      <c r="F155" s="139" t="s">
        <v>5011</v>
      </c>
      <c r="G155" s="140" t="s">
        <v>546</v>
      </c>
      <c r="H155" s="141">
        <v>40</v>
      </c>
      <c r="I155" s="142"/>
      <c r="J155" s="143">
        <f t="shared" si="10"/>
        <v>0</v>
      </c>
      <c r="K155" s="139" t="s">
        <v>1</v>
      </c>
      <c r="L155" s="32"/>
      <c r="M155" s="144" t="s">
        <v>1</v>
      </c>
      <c r="N155" s="145" t="s">
        <v>42</v>
      </c>
      <c r="P155" s="146">
        <f t="shared" si="11"/>
        <v>0</v>
      </c>
      <c r="Q155" s="146">
        <v>0</v>
      </c>
      <c r="R155" s="146">
        <f t="shared" si="12"/>
        <v>0</v>
      </c>
      <c r="S155" s="146">
        <v>0</v>
      </c>
      <c r="T155" s="147">
        <f t="shared" si="13"/>
        <v>0</v>
      </c>
      <c r="AR155" s="148" t="s">
        <v>289</v>
      </c>
      <c r="AT155" s="148" t="s">
        <v>187</v>
      </c>
      <c r="AU155" s="148" t="s">
        <v>92</v>
      </c>
      <c r="AY155" s="17" t="s">
        <v>185</v>
      </c>
      <c r="BE155" s="149">
        <f t="shared" si="14"/>
        <v>0</v>
      </c>
      <c r="BF155" s="149">
        <f t="shared" si="15"/>
        <v>0</v>
      </c>
      <c r="BG155" s="149">
        <f t="shared" si="16"/>
        <v>0</v>
      </c>
      <c r="BH155" s="149">
        <f t="shared" si="17"/>
        <v>0</v>
      </c>
      <c r="BI155" s="149">
        <f t="shared" si="18"/>
        <v>0</v>
      </c>
      <c r="BJ155" s="17" t="s">
        <v>92</v>
      </c>
      <c r="BK155" s="149">
        <f t="shared" si="19"/>
        <v>0</v>
      </c>
      <c r="BL155" s="17" t="s">
        <v>289</v>
      </c>
      <c r="BM155" s="148" t="s">
        <v>5012</v>
      </c>
    </row>
    <row r="156" spans="2:65" s="1" customFormat="1" ht="24.2" customHeight="1">
      <c r="B156" s="136"/>
      <c r="C156" s="158" t="s">
        <v>307</v>
      </c>
      <c r="D156" s="158" t="s">
        <v>231</v>
      </c>
      <c r="E156" s="159" t="s">
        <v>5013</v>
      </c>
      <c r="F156" s="160" t="s">
        <v>5014</v>
      </c>
      <c r="G156" s="161" t="s">
        <v>546</v>
      </c>
      <c r="H156" s="162">
        <v>46</v>
      </c>
      <c r="I156" s="163"/>
      <c r="J156" s="164">
        <f t="shared" si="10"/>
        <v>0</v>
      </c>
      <c r="K156" s="160" t="s">
        <v>1</v>
      </c>
      <c r="L156" s="165"/>
      <c r="M156" s="166" t="s">
        <v>1</v>
      </c>
      <c r="N156" s="167" t="s">
        <v>42</v>
      </c>
      <c r="P156" s="146">
        <f t="shared" si="11"/>
        <v>0</v>
      </c>
      <c r="Q156" s="146">
        <v>7.6999999999999996E-4</v>
      </c>
      <c r="R156" s="146">
        <f t="shared" si="12"/>
        <v>3.542E-2</v>
      </c>
      <c r="S156" s="146">
        <v>0</v>
      </c>
      <c r="T156" s="147">
        <f t="shared" si="13"/>
        <v>0</v>
      </c>
      <c r="AR156" s="148" t="s">
        <v>394</v>
      </c>
      <c r="AT156" s="148" t="s">
        <v>231</v>
      </c>
      <c r="AU156" s="148" t="s">
        <v>92</v>
      </c>
      <c r="AY156" s="17" t="s">
        <v>185</v>
      </c>
      <c r="BE156" s="149">
        <f t="shared" si="14"/>
        <v>0</v>
      </c>
      <c r="BF156" s="149">
        <f t="shared" si="15"/>
        <v>0</v>
      </c>
      <c r="BG156" s="149">
        <f t="shared" si="16"/>
        <v>0</v>
      </c>
      <c r="BH156" s="149">
        <f t="shared" si="17"/>
        <v>0</v>
      </c>
      <c r="BI156" s="149">
        <f t="shared" si="18"/>
        <v>0</v>
      </c>
      <c r="BJ156" s="17" t="s">
        <v>92</v>
      </c>
      <c r="BK156" s="149">
        <f t="shared" si="19"/>
        <v>0</v>
      </c>
      <c r="BL156" s="17" t="s">
        <v>289</v>
      </c>
      <c r="BM156" s="148" t="s">
        <v>5015</v>
      </c>
    </row>
    <row r="157" spans="2:65" s="12" customFormat="1">
      <c r="B157" s="150"/>
      <c r="D157" s="151" t="s">
        <v>193</v>
      </c>
      <c r="E157" s="152" t="s">
        <v>1</v>
      </c>
      <c r="F157" s="153" t="s">
        <v>4913</v>
      </c>
      <c r="H157" s="154">
        <v>46</v>
      </c>
      <c r="I157" s="155"/>
      <c r="L157" s="150"/>
      <c r="M157" s="156"/>
      <c r="T157" s="157"/>
      <c r="AT157" s="152" t="s">
        <v>193</v>
      </c>
      <c r="AU157" s="152" t="s">
        <v>92</v>
      </c>
      <c r="AV157" s="12" t="s">
        <v>92</v>
      </c>
      <c r="AW157" s="12" t="s">
        <v>32</v>
      </c>
      <c r="AX157" s="12" t="s">
        <v>84</v>
      </c>
      <c r="AY157" s="152" t="s">
        <v>185</v>
      </c>
    </row>
    <row r="158" spans="2:65" s="1" customFormat="1" ht="24.2" customHeight="1">
      <c r="B158" s="136"/>
      <c r="C158" s="137" t="s">
        <v>322</v>
      </c>
      <c r="D158" s="137" t="s">
        <v>187</v>
      </c>
      <c r="E158" s="138" t="s">
        <v>4796</v>
      </c>
      <c r="F158" s="139" t="s">
        <v>4797</v>
      </c>
      <c r="G158" s="140" t="s">
        <v>546</v>
      </c>
      <c r="H158" s="141">
        <v>30</v>
      </c>
      <c r="I158" s="142"/>
      <c r="J158" s="143">
        <f>ROUND(I158*H158,2)</f>
        <v>0</v>
      </c>
      <c r="K158" s="139" t="s">
        <v>1</v>
      </c>
      <c r="L158" s="32"/>
      <c r="M158" s="144" t="s">
        <v>1</v>
      </c>
      <c r="N158" s="145" t="s">
        <v>42</v>
      </c>
      <c r="P158" s="146">
        <f>O158*H158</f>
        <v>0</v>
      </c>
      <c r="Q158" s="146">
        <v>0</v>
      </c>
      <c r="R158" s="146">
        <f>Q158*H158</f>
        <v>0</v>
      </c>
      <c r="S158" s="146">
        <v>0</v>
      </c>
      <c r="T158" s="147">
        <f>S158*H158</f>
        <v>0</v>
      </c>
      <c r="AR158" s="148" t="s">
        <v>289</v>
      </c>
      <c r="AT158" s="148" t="s">
        <v>187</v>
      </c>
      <c r="AU158" s="148" t="s">
        <v>92</v>
      </c>
      <c r="AY158" s="17" t="s">
        <v>185</v>
      </c>
      <c r="BE158" s="149">
        <f>IF(N158="základní",J158,0)</f>
        <v>0</v>
      </c>
      <c r="BF158" s="149">
        <f>IF(N158="snížená",J158,0)</f>
        <v>0</v>
      </c>
      <c r="BG158" s="149">
        <f>IF(N158="zákl. přenesená",J158,0)</f>
        <v>0</v>
      </c>
      <c r="BH158" s="149">
        <f>IF(N158="sníž. přenesená",J158,0)</f>
        <v>0</v>
      </c>
      <c r="BI158" s="149">
        <f>IF(N158="nulová",J158,0)</f>
        <v>0</v>
      </c>
      <c r="BJ158" s="17" t="s">
        <v>92</v>
      </c>
      <c r="BK158" s="149">
        <f>ROUND(I158*H158,2)</f>
        <v>0</v>
      </c>
      <c r="BL158" s="17" t="s">
        <v>289</v>
      </c>
      <c r="BM158" s="148" t="s">
        <v>5016</v>
      </c>
    </row>
    <row r="159" spans="2:65" s="1" customFormat="1" ht="37.9" customHeight="1">
      <c r="B159" s="136"/>
      <c r="C159" s="158" t="s">
        <v>7</v>
      </c>
      <c r="D159" s="158" t="s">
        <v>231</v>
      </c>
      <c r="E159" s="159" t="s">
        <v>4804</v>
      </c>
      <c r="F159" s="160" t="s">
        <v>4805</v>
      </c>
      <c r="G159" s="161" t="s">
        <v>546</v>
      </c>
      <c r="H159" s="162">
        <v>30</v>
      </c>
      <c r="I159" s="163"/>
      <c r="J159" s="164">
        <f>ROUND(I159*H159,2)</f>
        <v>0</v>
      </c>
      <c r="K159" s="160" t="s">
        <v>1</v>
      </c>
      <c r="L159" s="165"/>
      <c r="M159" s="166" t="s">
        <v>1</v>
      </c>
      <c r="N159" s="167" t="s">
        <v>42</v>
      </c>
      <c r="P159" s="146">
        <f>O159*H159</f>
        <v>0</v>
      </c>
      <c r="Q159" s="146">
        <v>8.0000000000000007E-5</v>
      </c>
      <c r="R159" s="146">
        <f>Q159*H159</f>
        <v>2.4000000000000002E-3</v>
      </c>
      <c r="S159" s="146">
        <v>0</v>
      </c>
      <c r="T159" s="147">
        <f>S159*H159</f>
        <v>0</v>
      </c>
      <c r="AR159" s="148" t="s">
        <v>394</v>
      </c>
      <c r="AT159" s="148" t="s">
        <v>231</v>
      </c>
      <c r="AU159" s="148" t="s">
        <v>92</v>
      </c>
      <c r="AY159" s="17" t="s">
        <v>185</v>
      </c>
      <c r="BE159" s="149">
        <f>IF(N159="základní",J159,0)</f>
        <v>0</v>
      </c>
      <c r="BF159" s="149">
        <f>IF(N159="snížená",J159,0)</f>
        <v>0</v>
      </c>
      <c r="BG159" s="149">
        <f>IF(N159="zákl. přenesená",J159,0)</f>
        <v>0</v>
      </c>
      <c r="BH159" s="149">
        <f>IF(N159="sníž. přenesená",J159,0)</f>
        <v>0</v>
      </c>
      <c r="BI159" s="149">
        <f>IF(N159="nulová",J159,0)</f>
        <v>0</v>
      </c>
      <c r="BJ159" s="17" t="s">
        <v>92</v>
      </c>
      <c r="BK159" s="149">
        <f>ROUND(I159*H159,2)</f>
        <v>0</v>
      </c>
      <c r="BL159" s="17" t="s">
        <v>289</v>
      </c>
      <c r="BM159" s="148" t="s">
        <v>5017</v>
      </c>
    </row>
    <row r="160" spans="2:65" s="1" customFormat="1" ht="24.2" customHeight="1">
      <c r="B160" s="136"/>
      <c r="C160" s="137" t="s">
        <v>335</v>
      </c>
      <c r="D160" s="137" t="s">
        <v>187</v>
      </c>
      <c r="E160" s="138" t="s">
        <v>4808</v>
      </c>
      <c r="F160" s="139" t="s">
        <v>4809</v>
      </c>
      <c r="G160" s="140" t="s">
        <v>365</v>
      </c>
      <c r="H160" s="141">
        <v>14</v>
      </c>
      <c r="I160" s="142"/>
      <c r="J160" s="143">
        <f>ROUND(I160*H160,2)</f>
        <v>0</v>
      </c>
      <c r="K160" s="139" t="s">
        <v>1</v>
      </c>
      <c r="L160" s="32"/>
      <c r="M160" s="144" t="s">
        <v>1</v>
      </c>
      <c r="N160" s="145" t="s">
        <v>42</v>
      </c>
      <c r="P160" s="146">
        <f>O160*H160</f>
        <v>0</v>
      </c>
      <c r="Q160" s="146">
        <v>0</v>
      </c>
      <c r="R160" s="146">
        <f>Q160*H160</f>
        <v>0</v>
      </c>
      <c r="S160" s="146">
        <v>0</v>
      </c>
      <c r="T160" s="147">
        <f>S160*H160</f>
        <v>0</v>
      </c>
      <c r="AR160" s="148" t="s">
        <v>289</v>
      </c>
      <c r="AT160" s="148" t="s">
        <v>187</v>
      </c>
      <c r="AU160" s="148" t="s">
        <v>92</v>
      </c>
      <c r="AY160" s="17" t="s">
        <v>185</v>
      </c>
      <c r="BE160" s="149">
        <f>IF(N160="základní",J160,0)</f>
        <v>0</v>
      </c>
      <c r="BF160" s="149">
        <f>IF(N160="snížená",J160,0)</f>
        <v>0</v>
      </c>
      <c r="BG160" s="149">
        <f>IF(N160="zákl. přenesená",J160,0)</f>
        <v>0</v>
      </c>
      <c r="BH160" s="149">
        <f>IF(N160="sníž. přenesená",J160,0)</f>
        <v>0</v>
      </c>
      <c r="BI160" s="149">
        <f>IF(N160="nulová",J160,0)</f>
        <v>0</v>
      </c>
      <c r="BJ160" s="17" t="s">
        <v>92</v>
      </c>
      <c r="BK160" s="149">
        <f>ROUND(I160*H160,2)</f>
        <v>0</v>
      </c>
      <c r="BL160" s="17" t="s">
        <v>289</v>
      </c>
      <c r="BM160" s="148" t="s">
        <v>5018</v>
      </c>
    </row>
    <row r="161" spans="2:65" s="13" customFormat="1">
      <c r="B161" s="168"/>
      <c r="D161" s="151" t="s">
        <v>193</v>
      </c>
      <c r="E161" s="169" t="s">
        <v>1</v>
      </c>
      <c r="F161" s="170" t="s">
        <v>5019</v>
      </c>
      <c r="H161" s="169" t="s">
        <v>1</v>
      </c>
      <c r="I161" s="171"/>
      <c r="L161" s="168"/>
      <c r="M161" s="172"/>
      <c r="T161" s="173"/>
      <c r="AT161" s="169" t="s">
        <v>193</v>
      </c>
      <c r="AU161" s="169" t="s">
        <v>92</v>
      </c>
      <c r="AV161" s="13" t="s">
        <v>84</v>
      </c>
      <c r="AW161" s="13" t="s">
        <v>32</v>
      </c>
      <c r="AX161" s="13" t="s">
        <v>76</v>
      </c>
      <c r="AY161" s="169" t="s">
        <v>185</v>
      </c>
    </row>
    <row r="162" spans="2:65" s="12" customFormat="1">
      <c r="B162" s="150"/>
      <c r="D162" s="151" t="s">
        <v>193</v>
      </c>
      <c r="E162" s="152" t="s">
        <v>1</v>
      </c>
      <c r="F162" s="153" t="s">
        <v>5020</v>
      </c>
      <c r="H162" s="154">
        <v>14</v>
      </c>
      <c r="I162" s="155"/>
      <c r="L162" s="150"/>
      <c r="M162" s="156"/>
      <c r="T162" s="157"/>
      <c r="AT162" s="152" t="s">
        <v>193</v>
      </c>
      <c r="AU162" s="152" t="s">
        <v>92</v>
      </c>
      <c r="AV162" s="12" t="s">
        <v>92</v>
      </c>
      <c r="AW162" s="12" t="s">
        <v>32</v>
      </c>
      <c r="AX162" s="12" t="s">
        <v>76</v>
      </c>
      <c r="AY162" s="152" t="s">
        <v>185</v>
      </c>
    </row>
    <row r="163" spans="2:65" s="14" customFormat="1">
      <c r="B163" s="174"/>
      <c r="D163" s="151" t="s">
        <v>193</v>
      </c>
      <c r="E163" s="175" t="s">
        <v>1</v>
      </c>
      <c r="F163" s="176" t="s">
        <v>265</v>
      </c>
      <c r="H163" s="177">
        <v>14</v>
      </c>
      <c r="I163" s="178"/>
      <c r="L163" s="174"/>
      <c r="M163" s="179"/>
      <c r="T163" s="180"/>
      <c r="AT163" s="175" t="s">
        <v>193</v>
      </c>
      <c r="AU163" s="175" t="s">
        <v>92</v>
      </c>
      <c r="AV163" s="14" t="s">
        <v>191</v>
      </c>
      <c r="AW163" s="14" t="s">
        <v>32</v>
      </c>
      <c r="AX163" s="14" t="s">
        <v>84</v>
      </c>
      <c r="AY163" s="175" t="s">
        <v>185</v>
      </c>
    </row>
    <row r="164" spans="2:65" s="1" customFormat="1" ht="16.5" customHeight="1">
      <c r="B164" s="136"/>
      <c r="C164" s="158" t="s">
        <v>340</v>
      </c>
      <c r="D164" s="158" t="s">
        <v>231</v>
      </c>
      <c r="E164" s="159" t="s">
        <v>4308</v>
      </c>
      <c r="F164" s="160" t="s">
        <v>5021</v>
      </c>
      <c r="G164" s="161" t="s">
        <v>365</v>
      </c>
      <c r="H164" s="162">
        <v>7</v>
      </c>
      <c r="I164" s="163"/>
      <c r="J164" s="164">
        <f>ROUND(I164*H164,2)</f>
        <v>0</v>
      </c>
      <c r="K164" s="160" t="s">
        <v>1</v>
      </c>
      <c r="L164" s="165"/>
      <c r="M164" s="166" t="s">
        <v>1</v>
      </c>
      <c r="N164" s="167" t="s">
        <v>42</v>
      </c>
      <c r="P164" s="146">
        <f>O164*H164</f>
        <v>0</v>
      </c>
      <c r="Q164" s="146">
        <v>0</v>
      </c>
      <c r="R164" s="146">
        <f>Q164*H164</f>
        <v>0</v>
      </c>
      <c r="S164" s="146">
        <v>0</v>
      </c>
      <c r="T164" s="147">
        <f>S164*H164</f>
        <v>0</v>
      </c>
      <c r="AR164" s="148" t="s">
        <v>394</v>
      </c>
      <c r="AT164" s="148" t="s">
        <v>231</v>
      </c>
      <c r="AU164" s="148" t="s">
        <v>92</v>
      </c>
      <c r="AY164" s="17" t="s">
        <v>185</v>
      </c>
      <c r="BE164" s="149">
        <f>IF(N164="základní",J164,0)</f>
        <v>0</v>
      </c>
      <c r="BF164" s="149">
        <f>IF(N164="snížená",J164,0)</f>
        <v>0</v>
      </c>
      <c r="BG164" s="149">
        <f>IF(N164="zákl. přenesená",J164,0)</f>
        <v>0</v>
      </c>
      <c r="BH164" s="149">
        <f>IF(N164="sníž. přenesená",J164,0)</f>
        <v>0</v>
      </c>
      <c r="BI164" s="149">
        <f>IF(N164="nulová",J164,0)</f>
        <v>0</v>
      </c>
      <c r="BJ164" s="17" t="s">
        <v>92</v>
      </c>
      <c r="BK164" s="149">
        <f>ROUND(I164*H164,2)</f>
        <v>0</v>
      </c>
      <c r="BL164" s="17" t="s">
        <v>289</v>
      </c>
      <c r="BM164" s="148" t="s">
        <v>5022</v>
      </c>
    </row>
    <row r="165" spans="2:65" s="1" customFormat="1" ht="24.2" customHeight="1">
      <c r="B165" s="136"/>
      <c r="C165" s="158" t="s">
        <v>345</v>
      </c>
      <c r="D165" s="158" t="s">
        <v>231</v>
      </c>
      <c r="E165" s="159" t="s">
        <v>4408</v>
      </c>
      <c r="F165" s="160" t="s">
        <v>4814</v>
      </c>
      <c r="G165" s="161" t="s">
        <v>365</v>
      </c>
      <c r="H165" s="162">
        <v>7</v>
      </c>
      <c r="I165" s="163"/>
      <c r="J165" s="164">
        <f>ROUND(I165*H165,2)</f>
        <v>0</v>
      </c>
      <c r="K165" s="160" t="s">
        <v>1</v>
      </c>
      <c r="L165" s="165"/>
      <c r="M165" s="166" t="s">
        <v>1</v>
      </c>
      <c r="N165" s="167" t="s">
        <v>42</v>
      </c>
      <c r="P165" s="146">
        <f>O165*H165</f>
        <v>0</v>
      </c>
      <c r="Q165" s="146">
        <v>0</v>
      </c>
      <c r="R165" s="146">
        <f>Q165*H165</f>
        <v>0</v>
      </c>
      <c r="S165" s="146">
        <v>0</v>
      </c>
      <c r="T165" s="147">
        <f>S165*H165</f>
        <v>0</v>
      </c>
      <c r="AR165" s="148" t="s">
        <v>394</v>
      </c>
      <c r="AT165" s="148" t="s">
        <v>231</v>
      </c>
      <c r="AU165" s="148" t="s">
        <v>92</v>
      </c>
      <c r="AY165" s="17" t="s">
        <v>185</v>
      </c>
      <c r="BE165" s="149">
        <f>IF(N165="základní",J165,0)</f>
        <v>0</v>
      </c>
      <c r="BF165" s="149">
        <f>IF(N165="snížená",J165,0)</f>
        <v>0</v>
      </c>
      <c r="BG165" s="149">
        <f>IF(N165="zákl. přenesená",J165,0)</f>
        <v>0</v>
      </c>
      <c r="BH165" s="149">
        <f>IF(N165="sníž. přenesená",J165,0)</f>
        <v>0</v>
      </c>
      <c r="BI165" s="149">
        <f>IF(N165="nulová",J165,0)</f>
        <v>0</v>
      </c>
      <c r="BJ165" s="17" t="s">
        <v>92</v>
      </c>
      <c r="BK165" s="149">
        <f>ROUND(I165*H165,2)</f>
        <v>0</v>
      </c>
      <c r="BL165" s="17" t="s">
        <v>289</v>
      </c>
      <c r="BM165" s="148" t="s">
        <v>5023</v>
      </c>
    </row>
    <row r="166" spans="2:65" s="1" customFormat="1" ht="24.2" customHeight="1">
      <c r="B166" s="136"/>
      <c r="C166" s="137" t="s">
        <v>351</v>
      </c>
      <c r="D166" s="137" t="s">
        <v>187</v>
      </c>
      <c r="E166" s="138" t="s">
        <v>5024</v>
      </c>
      <c r="F166" s="139" t="s">
        <v>5025</v>
      </c>
      <c r="G166" s="140" t="s">
        <v>365</v>
      </c>
      <c r="H166" s="141">
        <v>1</v>
      </c>
      <c r="I166" s="142"/>
      <c r="J166" s="143">
        <f>ROUND(I166*H166,2)</f>
        <v>0</v>
      </c>
      <c r="K166" s="139" t="s">
        <v>1</v>
      </c>
      <c r="L166" s="32"/>
      <c r="M166" s="144" t="s">
        <v>1</v>
      </c>
      <c r="N166" s="145" t="s">
        <v>42</v>
      </c>
      <c r="P166" s="146">
        <f>O166*H166</f>
        <v>0</v>
      </c>
      <c r="Q166" s="146">
        <v>0</v>
      </c>
      <c r="R166" s="146">
        <f>Q166*H166</f>
        <v>0</v>
      </c>
      <c r="S166" s="146">
        <v>0</v>
      </c>
      <c r="T166" s="147">
        <f>S166*H166</f>
        <v>0</v>
      </c>
      <c r="AR166" s="148" t="s">
        <v>289</v>
      </c>
      <c r="AT166" s="148" t="s">
        <v>187</v>
      </c>
      <c r="AU166" s="148" t="s">
        <v>92</v>
      </c>
      <c r="AY166" s="17" t="s">
        <v>185</v>
      </c>
      <c r="BE166" s="149">
        <f>IF(N166="základní",J166,0)</f>
        <v>0</v>
      </c>
      <c r="BF166" s="149">
        <f>IF(N166="snížená",J166,0)</f>
        <v>0</v>
      </c>
      <c r="BG166" s="149">
        <f>IF(N166="zákl. přenesená",J166,0)</f>
        <v>0</v>
      </c>
      <c r="BH166" s="149">
        <f>IF(N166="sníž. přenesená",J166,0)</f>
        <v>0</v>
      </c>
      <c r="BI166" s="149">
        <f>IF(N166="nulová",J166,0)</f>
        <v>0</v>
      </c>
      <c r="BJ166" s="17" t="s">
        <v>92</v>
      </c>
      <c r="BK166" s="149">
        <f>ROUND(I166*H166,2)</f>
        <v>0</v>
      </c>
      <c r="BL166" s="17" t="s">
        <v>289</v>
      </c>
      <c r="BM166" s="148" t="s">
        <v>5026</v>
      </c>
    </row>
    <row r="167" spans="2:65" s="13" customFormat="1">
      <c r="B167" s="168"/>
      <c r="D167" s="151" t="s">
        <v>193</v>
      </c>
      <c r="E167" s="169" t="s">
        <v>1</v>
      </c>
      <c r="F167" s="170" t="s">
        <v>5027</v>
      </c>
      <c r="H167" s="169" t="s">
        <v>1</v>
      </c>
      <c r="I167" s="171"/>
      <c r="L167" s="168"/>
      <c r="M167" s="172"/>
      <c r="T167" s="173"/>
      <c r="AT167" s="169" t="s">
        <v>193</v>
      </c>
      <c r="AU167" s="169" t="s">
        <v>92</v>
      </c>
      <c r="AV167" s="13" t="s">
        <v>84</v>
      </c>
      <c r="AW167" s="13" t="s">
        <v>32</v>
      </c>
      <c r="AX167" s="13" t="s">
        <v>76</v>
      </c>
      <c r="AY167" s="169" t="s">
        <v>185</v>
      </c>
    </row>
    <row r="168" spans="2:65" s="12" customFormat="1">
      <c r="B168" s="150"/>
      <c r="D168" s="151" t="s">
        <v>193</v>
      </c>
      <c r="E168" s="152" t="s">
        <v>1</v>
      </c>
      <c r="F168" s="153" t="s">
        <v>84</v>
      </c>
      <c r="H168" s="154">
        <v>1</v>
      </c>
      <c r="I168" s="155"/>
      <c r="L168" s="150"/>
      <c r="M168" s="156"/>
      <c r="T168" s="157"/>
      <c r="AT168" s="152" t="s">
        <v>193</v>
      </c>
      <c r="AU168" s="152" t="s">
        <v>92</v>
      </c>
      <c r="AV168" s="12" t="s">
        <v>92</v>
      </c>
      <c r="AW168" s="12" t="s">
        <v>32</v>
      </c>
      <c r="AX168" s="12" t="s">
        <v>76</v>
      </c>
      <c r="AY168" s="152" t="s">
        <v>185</v>
      </c>
    </row>
    <row r="169" spans="2:65" s="14" customFormat="1">
      <c r="B169" s="174"/>
      <c r="D169" s="151" t="s">
        <v>193</v>
      </c>
      <c r="E169" s="175" t="s">
        <v>1</v>
      </c>
      <c r="F169" s="176" t="s">
        <v>265</v>
      </c>
      <c r="H169" s="177">
        <v>1</v>
      </c>
      <c r="I169" s="178"/>
      <c r="L169" s="174"/>
      <c r="M169" s="179"/>
      <c r="T169" s="180"/>
      <c r="AT169" s="175" t="s">
        <v>193</v>
      </c>
      <c r="AU169" s="175" t="s">
        <v>92</v>
      </c>
      <c r="AV169" s="14" t="s">
        <v>191</v>
      </c>
      <c r="AW169" s="14" t="s">
        <v>32</v>
      </c>
      <c r="AX169" s="14" t="s">
        <v>84</v>
      </c>
      <c r="AY169" s="175" t="s">
        <v>185</v>
      </c>
    </row>
    <row r="170" spans="2:65" s="1" customFormat="1" ht="16.5" customHeight="1">
      <c r="B170" s="136"/>
      <c r="C170" s="158" t="s">
        <v>357</v>
      </c>
      <c r="D170" s="158" t="s">
        <v>231</v>
      </c>
      <c r="E170" s="159" t="s">
        <v>4417</v>
      </c>
      <c r="F170" s="160" t="s">
        <v>5028</v>
      </c>
      <c r="G170" s="161" t="s">
        <v>365</v>
      </c>
      <c r="H170" s="162">
        <v>1</v>
      </c>
      <c r="I170" s="163"/>
      <c r="J170" s="164">
        <f t="shared" ref="J170:J187" si="20">ROUND(I170*H170,2)</f>
        <v>0</v>
      </c>
      <c r="K170" s="160" t="s">
        <v>1</v>
      </c>
      <c r="L170" s="165"/>
      <c r="M170" s="166" t="s">
        <v>1</v>
      </c>
      <c r="N170" s="167" t="s">
        <v>42</v>
      </c>
      <c r="P170" s="146">
        <f t="shared" ref="P170:P187" si="21">O170*H170</f>
        <v>0</v>
      </c>
      <c r="Q170" s="146">
        <v>0</v>
      </c>
      <c r="R170" s="146">
        <f t="shared" ref="R170:R187" si="22">Q170*H170</f>
        <v>0</v>
      </c>
      <c r="S170" s="146">
        <v>0</v>
      </c>
      <c r="T170" s="147">
        <f t="shared" ref="T170:T187" si="23">S170*H170</f>
        <v>0</v>
      </c>
      <c r="AR170" s="148" t="s">
        <v>394</v>
      </c>
      <c r="AT170" s="148" t="s">
        <v>231</v>
      </c>
      <c r="AU170" s="148" t="s">
        <v>92</v>
      </c>
      <c r="AY170" s="17" t="s">
        <v>185</v>
      </c>
      <c r="BE170" s="149">
        <f t="shared" ref="BE170:BE187" si="24">IF(N170="základní",J170,0)</f>
        <v>0</v>
      </c>
      <c r="BF170" s="149">
        <f t="shared" ref="BF170:BF187" si="25">IF(N170="snížená",J170,0)</f>
        <v>0</v>
      </c>
      <c r="BG170" s="149">
        <f t="shared" ref="BG170:BG187" si="26">IF(N170="zákl. přenesená",J170,0)</f>
        <v>0</v>
      </c>
      <c r="BH170" s="149">
        <f t="shared" ref="BH170:BH187" si="27">IF(N170="sníž. přenesená",J170,0)</f>
        <v>0</v>
      </c>
      <c r="BI170" s="149">
        <f t="shared" ref="BI170:BI187" si="28">IF(N170="nulová",J170,0)</f>
        <v>0</v>
      </c>
      <c r="BJ170" s="17" t="s">
        <v>92</v>
      </c>
      <c r="BK170" s="149">
        <f t="shared" ref="BK170:BK187" si="29">ROUND(I170*H170,2)</f>
        <v>0</v>
      </c>
      <c r="BL170" s="17" t="s">
        <v>289</v>
      </c>
      <c r="BM170" s="148" t="s">
        <v>5029</v>
      </c>
    </row>
    <row r="171" spans="2:65" s="1" customFormat="1" ht="24.2" customHeight="1">
      <c r="B171" s="136"/>
      <c r="C171" s="137" t="s">
        <v>362</v>
      </c>
      <c r="D171" s="137" t="s">
        <v>187</v>
      </c>
      <c r="E171" s="138" t="s">
        <v>5030</v>
      </c>
      <c r="F171" s="139" t="s">
        <v>5031</v>
      </c>
      <c r="G171" s="140" t="s">
        <v>365</v>
      </c>
      <c r="H171" s="141">
        <v>2</v>
      </c>
      <c r="I171" s="142"/>
      <c r="J171" s="143">
        <f t="shared" si="20"/>
        <v>0</v>
      </c>
      <c r="K171" s="139" t="s">
        <v>1</v>
      </c>
      <c r="L171" s="32"/>
      <c r="M171" s="144" t="s">
        <v>1</v>
      </c>
      <c r="N171" s="145" t="s">
        <v>42</v>
      </c>
      <c r="P171" s="146">
        <f t="shared" si="21"/>
        <v>0</v>
      </c>
      <c r="Q171" s="146">
        <v>0</v>
      </c>
      <c r="R171" s="146">
        <f t="shared" si="22"/>
        <v>0</v>
      </c>
      <c r="S171" s="146">
        <v>0</v>
      </c>
      <c r="T171" s="147">
        <f t="shared" si="23"/>
        <v>0</v>
      </c>
      <c r="AR171" s="148" t="s">
        <v>289</v>
      </c>
      <c r="AT171" s="148" t="s">
        <v>187</v>
      </c>
      <c r="AU171" s="148" t="s">
        <v>92</v>
      </c>
      <c r="AY171" s="17" t="s">
        <v>185</v>
      </c>
      <c r="BE171" s="149">
        <f t="shared" si="24"/>
        <v>0</v>
      </c>
      <c r="BF171" s="149">
        <f t="shared" si="25"/>
        <v>0</v>
      </c>
      <c r="BG171" s="149">
        <f t="shared" si="26"/>
        <v>0</v>
      </c>
      <c r="BH171" s="149">
        <f t="shared" si="27"/>
        <v>0</v>
      </c>
      <c r="BI171" s="149">
        <f t="shared" si="28"/>
        <v>0</v>
      </c>
      <c r="BJ171" s="17" t="s">
        <v>92</v>
      </c>
      <c r="BK171" s="149">
        <f t="shared" si="29"/>
        <v>0</v>
      </c>
      <c r="BL171" s="17" t="s">
        <v>289</v>
      </c>
      <c r="BM171" s="148" t="s">
        <v>5032</v>
      </c>
    </row>
    <row r="172" spans="2:65" s="1" customFormat="1" ht="16.5" customHeight="1">
      <c r="B172" s="136"/>
      <c r="C172" s="158" t="s">
        <v>368</v>
      </c>
      <c r="D172" s="158" t="s">
        <v>231</v>
      </c>
      <c r="E172" s="159" t="s">
        <v>4317</v>
      </c>
      <c r="F172" s="160" t="s">
        <v>5033</v>
      </c>
      <c r="G172" s="161" t="s">
        <v>365</v>
      </c>
      <c r="H172" s="162">
        <v>2</v>
      </c>
      <c r="I172" s="163"/>
      <c r="J172" s="164">
        <f t="shared" si="20"/>
        <v>0</v>
      </c>
      <c r="K172" s="160" t="s">
        <v>1</v>
      </c>
      <c r="L172" s="165"/>
      <c r="M172" s="166" t="s">
        <v>1</v>
      </c>
      <c r="N172" s="167" t="s">
        <v>42</v>
      </c>
      <c r="P172" s="146">
        <f t="shared" si="21"/>
        <v>0</v>
      </c>
      <c r="Q172" s="146">
        <v>0</v>
      </c>
      <c r="R172" s="146">
        <f t="shared" si="22"/>
        <v>0</v>
      </c>
      <c r="S172" s="146">
        <v>0</v>
      </c>
      <c r="T172" s="147">
        <f t="shared" si="23"/>
        <v>0</v>
      </c>
      <c r="AR172" s="148" t="s">
        <v>394</v>
      </c>
      <c r="AT172" s="148" t="s">
        <v>231</v>
      </c>
      <c r="AU172" s="148" t="s">
        <v>92</v>
      </c>
      <c r="AY172" s="17" t="s">
        <v>185</v>
      </c>
      <c r="BE172" s="149">
        <f t="shared" si="24"/>
        <v>0</v>
      </c>
      <c r="BF172" s="149">
        <f t="shared" si="25"/>
        <v>0</v>
      </c>
      <c r="BG172" s="149">
        <f t="shared" si="26"/>
        <v>0</v>
      </c>
      <c r="BH172" s="149">
        <f t="shared" si="27"/>
        <v>0</v>
      </c>
      <c r="BI172" s="149">
        <f t="shared" si="28"/>
        <v>0</v>
      </c>
      <c r="BJ172" s="17" t="s">
        <v>92</v>
      </c>
      <c r="BK172" s="149">
        <f t="shared" si="29"/>
        <v>0</v>
      </c>
      <c r="BL172" s="17" t="s">
        <v>289</v>
      </c>
      <c r="BM172" s="148" t="s">
        <v>5034</v>
      </c>
    </row>
    <row r="173" spans="2:65" s="1" customFormat="1" ht="37.9" customHeight="1">
      <c r="B173" s="136"/>
      <c r="C173" s="137" t="s">
        <v>374</v>
      </c>
      <c r="D173" s="137" t="s">
        <v>187</v>
      </c>
      <c r="E173" s="138" t="s">
        <v>4829</v>
      </c>
      <c r="F173" s="139" t="s">
        <v>4830</v>
      </c>
      <c r="G173" s="140" t="s">
        <v>365</v>
      </c>
      <c r="H173" s="141">
        <v>73</v>
      </c>
      <c r="I173" s="142"/>
      <c r="J173" s="143">
        <f t="shared" si="20"/>
        <v>0</v>
      </c>
      <c r="K173" s="139" t="s">
        <v>1</v>
      </c>
      <c r="L173" s="32"/>
      <c r="M173" s="144" t="s">
        <v>1</v>
      </c>
      <c r="N173" s="145" t="s">
        <v>42</v>
      </c>
      <c r="P173" s="146">
        <f t="shared" si="21"/>
        <v>0</v>
      </c>
      <c r="Q173" s="146">
        <v>0</v>
      </c>
      <c r="R173" s="146">
        <f t="shared" si="22"/>
        <v>0</v>
      </c>
      <c r="S173" s="146">
        <v>0</v>
      </c>
      <c r="T173" s="147">
        <f t="shared" si="23"/>
        <v>0</v>
      </c>
      <c r="AR173" s="148" t="s">
        <v>289</v>
      </c>
      <c r="AT173" s="148" t="s">
        <v>187</v>
      </c>
      <c r="AU173" s="148" t="s">
        <v>92</v>
      </c>
      <c r="AY173" s="17" t="s">
        <v>185</v>
      </c>
      <c r="BE173" s="149">
        <f t="shared" si="24"/>
        <v>0</v>
      </c>
      <c r="BF173" s="149">
        <f t="shared" si="25"/>
        <v>0</v>
      </c>
      <c r="BG173" s="149">
        <f t="shared" si="26"/>
        <v>0</v>
      </c>
      <c r="BH173" s="149">
        <f t="shared" si="27"/>
        <v>0</v>
      </c>
      <c r="BI173" s="149">
        <f t="shared" si="28"/>
        <v>0</v>
      </c>
      <c r="BJ173" s="17" t="s">
        <v>92</v>
      </c>
      <c r="BK173" s="149">
        <f t="shared" si="29"/>
        <v>0</v>
      </c>
      <c r="BL173" s="17" t="s">
        <v>289</v>
      </c>
      <c r="BM173" s="148" t="s">
        <v>5035</v>
      </c>
    </row>
    <row r="174" spans="2:65" s="1" customFormat="1" ht="16.5" customHeight="1">
      <c r="B174" s="136"/>
      <c r="C174" s="158" t="s">
        <v>378</v>
      </c>
      <c r="D174" s="158" t="s">
        <v>231</v>
      </c>
      <c r="E174" s="159" t="s">
        <v>4305</v>
      </c>
      <c r="F174" s="160" t="s">
        <v>5036</v>
      </c>
      <c r="G174" s="161" t="s">
        <v>365</v>
      </c>
      <c r="H174" s="162">
        <v>73</v>
      </c>
      <c r="I174" s="163"/>
      <c r="J174" s="164">
        <f t="shared" si="20"/>
        <v>0</v>
      </c>
      <c r="K174" s="160" t="s">
        <v>1</v>
      </c>
      <c r="L174" s="165"/>
      <c r="M174" s="166" t="s">
        <v>1</v>
      </c>
      <c r="N174" s="167" t="s">
        <v>42</v>
      </c>
      <c r="P174" s="146">
        <f t="shared" si="21"/>
        <v>0</v>
      </c>
      <c r="Q174" s="146">
        <v>0</v>
      </c>
      <c r="R174" s="146">
        <f t="shared" si="22"/>
        <v>0</v>
      </c>
      <c r="S174" s="146">
        <v>0</v>
      </c>
      <c r="T174" s="147">
        <f t="shared" si="23"/>
        <v>0</v>
      </c>
      <c r="AR174" s="148" t="s">
        <v>394</v>
      </c>
      <c r="AT174" s="148" t="s">
        <v>231</v>
      </c>
      <c r="AU174" s="148" t="s">
        <v>92</v>
      </c>
      <c r="AY174" s="17" t="s">
        <v>185</v>
      </c>
      <c r="BE174" s="149">
        <f t="shared" si="24"/>
        <v>0</v>
      </c>
      <c r="BF174" s="149">
        <f t="shared" si="25"/>
        <v>0</v>
      </c>
      <c r="BG174" s="149">
        <f t="shared" si="26"/>
        <v>0</v>
      </c>
      <c r="BH174" s="149">
        <f t="shared" si="27"/>
        <v>0</v>
      </c>
      <c r="BI174" s="149">
        <f t="shared" si="28"/>
        <v>0</v>
      </c>
      <c r="BJ174" s="17" t="s">
        <v>92</v>
      </c>
      <c r="BK174" s="149">
        <f t="shared" si="29"/>
        <v>0</v>
      </c>
      <c r="BL174" s="17" t="s">
        <v>289</v>
      </c>
      <c r="BM174" s="148" t="s">
        <v>5037</v>
      </c>
    </row>
    <row r="175" spans="2:65" s="1" customFormat="1" ht="37.9" customHeight="1">
      <c r="B175" s="136"/>
      <c r="C175" s="137" t="s">
        <v>387</v>
      </c>
      <c r="D175" s="137" t="s">
        <v>187</v>
      </c>
      <c r="E175" s="138" t="s">
        <v>4834</v>
      </c>
      <c r="F175" s="139" t="s">
        <v>4835</v>
      </c>
      <c r="G175" s="140" t="s">
        <v>365</v>
      </c>
      <c r="H175" s="141">
        <v>43</v>
      </c>
      <c r="I175" s="142"/>
      <c r="J175" s="143">
        <f t="shared" si="20"/>
        <v>0</v>
      </c>
      <c r="K175" s="139" t="s">
        <v>1</v>
      </c>
      <c r="L175" s="32"/>
      <c r="M175" s="144" t="s">
        <v>1</v>
      </c>
      <c r="N175" s="145" t="s">
        <v>42</v>
      </c>
      <c r="P175" s="146">
        <f t="shared" si="21"/>
        <v>0</v>
      </c>
      <c r="Q175" s="146">
        <v>0</v>
      </c>
      <c r="R175" s="146">
        <f t="shared" si="22"/>
        <v>0</v>
      </c>
      <c r="S175" s="146">
        <v>0</v>
      </c>
      <c r="T175" s="147">
        <f t="shared" si="23"/>
        <v>0</v>
      </c>
      <c r="AR175" s="148" t="s">
        <v>289</v>
      </c>
      <c r="AT175" s="148" t="s">
        <v>187</v>
      </c>
      <c r="AU175" s="148" t="s">
        <v>92</v>
      </c>
      <c r="AY175" s="17" t="s">
        <v>185</v>
      </c>
      <c r="BE175" s="149">
        <f t="shared" si="24"/>
        <v>0</v>
      </c>
      <c r="BF175" s="149">
        <f t="shared" si="25"/>
        <v>0</v>
      </c>
      <c r="BG175" s="149">
        <f t="shared" si="26"/>
        <v>0</v>
      </c>
      <c r="BH175" s="149">
        <f t="shared" si="27"/>
        <v>0</v>
      </c>
      <c r="BI175" s="149">
        <f t="shared" si="28"/>
        <v>0</v>
      </c>
      <c r="BJ175" s="17" t="s">
        <v>92</v>
      </c>
      <c r="BK175" s="149">
        <f t="shared" si="29"/>
        <v>0</v>
      </c>
      <c r="BL175" s="17" t="s">
        <v>289</v>
      </c>
      <c r="BM175" s="148" t="s">
        <v>5038</v>
      </c>
    </row>
    <row r="176" spans="2:65" s="1" customFormat="1" ht="16.5" customHeight="1">
      <c r="B176" s="136"/>
      <c r="C176" s="158" t="s">
        <v>394</v>
      </c>
      <c r="D176" s="158" t="s">
        <v>231</v>
      </c>
      <c r="E176" s="159" t="s">
        <v>4289</v>
      </c>
      <c r="F176" s="160" t="s">
        <v>5039</v>
      </c>
      <c r="G176" s="161" t="s">
        <v>365</v>
      </c>
      <c r="H176" s="162">
        <v>3</v>
      </c>
      <c r="I176" s="163"/>
      <c r="J176" s="164">
        <f t="shared" si="20"/>
        <v>0</v>
      </c>
      <c r="K176" s="160" t="s">
        <v>1</v>
      </c>
      <c r="L176" s="165"/>
      <c r="M176" s="166" t="s">
        <v>1</v>
      </c>
      <c r="N176" s="167" t="s">
        <v>42</v>
      </c>
      <c r="P176" s="146">
        <f t="shared" si="21"/>
        <v>0</v>
      </c>
      <c r="Q176" s="146">
        <v>0</v>
      </c>
      <c r="R176" s="146">
        <f t="shared" si="22"/>
        <v>0</v>
      </c>
      <c r="S176" s="146">
        <v>0</v>
      </c>
      <c r="T176" s="147">
        <f t="shared" si="23"/>
        <v>0</v>
      </c>
      <c r="AR176" s="148" t="s">
        <v>394</v>
      </c>
      <c r="AT176" s="148" t="s">
        <v>231</v>
      </c>
      <c r="AU176" s="148" t="s">
        <v>92</v>
      </c>
      <c r="AY176" s="17" t="s">
        <v>185</v>
      </c>
      <c r="BE176" s="149">
        <f t="shared" si="24"/>
        <v>0</v>
      </c>
      <c r="BF176" s="149">
        <f t="shared" si="25"/>
        <v>0</v>
      </c>
      <c r="BG176" s="149">
        <f t="shared" si="26"/>
        <v>0</v>
      </c>
      <c r="BH176" s="149">
        <f t="shared" si="27"/>
        <v>0</v>
      </c>
      <c r="BI176" s="149">
        <f t="shared" si="28"/>
        <v>0</v>
      </c>
      <c r="BJ176" s="17" t="s">
        <v>92</v>
      </c>
      <c r="BK176" s="149">
        <f t="shared" si="29"/>
        <v>0</v>
      </c>
      <c r="BL176" s="17" t="s">
        <v>289</v>
      </c>
      <c r="BM176" s="148" t="s">
        <v>5040</v>
      </c>
    </row>
    <row r="177" spans="2:65" s="1" customFormat="1" ht="16.5" customHeight="1">
      <c r="B177" s="136"/>
      <c r="C177" s="158" t="s">
        <v>405</v>
      </c>
      <c r="D177" s="158" t="s">
        <v>231</v>
      </c>
      <c r="E177" s="159" t="s">
        <v>4292</v>
      </c>
      <c r="F177" s="160" t="s">
        <v>5041</v>
      </c>
      <c r="G177" s="161" t="s">
        <v>365</v>
      </c>
      <c r="H177" s="162">
        <v>2</v>
      </c>
      <c r="I177" s="163"/>
      <c r="J177" s="164">
        <f t="shared" si="20"/>
        <v>0</v>
      </c>
      <c r="K177" s="160" t="s">
        <v>1</v>
      </c>
      <c r="L177" s="165"/>
      <c r="M177" s="166" t="s">
        <v>1</v>
      </c>
      <c r="N177" s="167" t="s">
        <v>42</v>
      </c>
      <c r="P177" s="146">
        <f t="shared" si="21"/>
        <v>0</v>
      </c>
      <c r="Q177" s="146">
        <v>0</v>
      </c>
      <c r="R177" s="146">
        <f t="shared" si="22"/>
        <v>0</v>
      </c>
      <c r="S177" s="146">
        <v>0</v>
      </c>
      <c r="T177" s="147">
        <f t="shared" si="23"/>
        <v>0</v>
      </c>
      <c r="AR177" s="148" t="s">
        <v>394</v>
      </c>
      <c r="AT177" s="148" t="s">
        <v>231</v>
      </c>
      <c r="AU177" s="148" t="s">
        <v>92</v>
      </c>
      <c r="AY177" s="17" t="s">
        <v>185</v>
      </c>
      <c r="BE177" s="149">
        <f t="shared" si="24"/>
        <v>0</v>
      </c>
      <c r="BF177" s="149">
        <f t="shared" si="25"/>
        <v>0</v>
      </c>
      <c r="BG177" s="149">
        <f t="shared" si="26"/>
        <v>0</v>
      </c>
      <c r="BH177" s="149">
        <f t="shared" si="27"/>
        <v>0</v>
      </c>
      <c r="BI177" s="149">
        <f t="shared" si="28"/>
        <v>0</v>
      </c>
      <c r="BJ177" s="17" t="s">
        <v>92</v>
      </c>
      <c r="BK177" s="149">
        <f t="shared" si="29"/>
        <v>0</v>
      </c>
      <c r="BL177" s="17" t="s">
        <v>289</v>
      </c>
      <c r="BM177" s="148" t="s">
        <v>5042</v>
      </c>
    </row>
    <row r="178" spans="2:65" s="1" customFormat="1" ht="16.5" customHeight="1">
      <c r="B178" s="136"/>
      <c r="C178" s="158" t="s">
        <v>411</v>
      </c>
      <c r="D178" s="158" t="s">
        <v>231</v>
      </c>
      <c r="E178" s="159" t="s">
        <v>4295</v>
      </c>
      <c r="F178" s="160" t="s">
        <v>5043</v>
      </c>
      <c r="G178" s="161" t="s">
        <v>365</v>
      </c>
      <c r="H178" s="162">
        <v>9</v>
      </c>
      <c r="I178" s="163"/>
      <c r="J178" s="164">
        <f t="shared" si="20"/>
        <v>0</v>
      </c>
      <c r="K178" s="160" t="s">
        <v>1</v>
      </c>
      <c r="L178" s="165"/>
      <c r="M178" s="166" t="s">
        <v>1</v>
      </c>
      <c r="N178" s="167" t="s">
        <v>42</v>
      </c>
      <c r="P178" s="146">
        <f t="shared" si="21"/>
        <v>0</v>
      </c>
      <c r="Q178" s="146">
        <v>0</v>
      </c>
      <c r="R178" s="146">
        <f t="shared" si="22"/>
        <v>0</v>
      </c>
      <c r="S178" s="146">
        <v>0</v>
      </c>
      <c r="T178" s="147">
        <f t="shared" si="23"/>
        <v>0</v>
      </c>
      <c r="AR178" s="148" t="s">
        <v>394</v>
      </c>
      <c r="AT178" s="148" t="s">
        <v>231</v>
      </c>
      <c r="AU178" s="148" t="s">
        <v>92</v>
      </c>
      <c r="AY178" s="17" t="s">
        <v>185</v>
      </c>
      <c r="BE178" s="149">
        <f t="shared" si="24"/>
        <v>0</v>
      </c>
      <c r="BF178" s="149">
        <f t="shared" si="25"/>
        <v>0</v>
      </c>
      <c r="BG178" s="149">
        <f t="shared" si="26"/>
        <v>0</v>
      </c>
      <c r="BH178" s="149">
        <f t="shared" si="27"/>
        <v>0</v>
      </c>
      <c r="BI178" s="149">
        <f t="shared" si="28"/>
        <v>0</v>
      </c>
      <c r="BJ178" s="17" t="s">
        <v>92</v>
      </c>
      <c r="BK178" s="149">
        <f t="shared" si="29"/>
        <v>0</v>
      </c>
      <c r="BL178" s="17" t="s">
        <v>289</v>
      </c>
      <c r="BM178" s="148" t="s">
        <v>5044</v>
      </c>
    </row>
    <row r="179" spans="2:65" s="1" customFormat="1" ht="16.5" customHeight="1">
      <c r="B179" s="136"/>
      <c r="C179" s="158" t="s">
        <v>416</v>
      </c>
      <c r="D179" s="158" t="s">
        <v>231</v>
      </c>
      <c r="E179" s="159" t="s">
        <v>4298</v>
      </c>
      <c r="F179" s="160" t="s">
        <v>5045</v>
      </c>
      <c r="G179" s="161" t="s">
        <v>365</v>
      </c>
      <c r="H179" s="162">
        <v>6</v>
      </c>
      <c r="I179" s="163"/>
      <c r="J179" s="164">
        <f t="shared" si="20"/>
        <v>0</v>
      </c>
      <c r="K179" s="160" t="s">
        <v>1</v>
      </c>
      <c r="L179" s="165"/>
      <c r="M179" s="166" t="s">
        <v>1</v>
      </c>
      <c r="N179" s="167" t="s">
        <v>42</v>
      </c>
      <c r="P179" s="146">
        <f t="shared" si="21"/>
        <v>0</v>
      </c>
      <c r="Q179" s="146">
        <v>0</v>
      </c>
      <c r="R179" s="146">
        <f t="shared" si="22"/>
        <v>0</v>
      </c>
      <c r="S179" s="146">
        <v>0</v>
      </c>
      <c r="T179" s="147">
        <f t="shared" si="23"/>
        <v>0</v>
      </c>
      <c r="AR179" s="148" t="s">
        <v>394</v>
      </c>
      <c r="AT179" s="148" t="s">
        <v>231</v>
      </c>
      <c r="AU179" s="148" t="s">
        <v>92</v>
      </c>
      <c r="AY179" s="17" t="s">
        <v>185</v>
      </c>
      <c r="BE179" s="149">
        <f t="shared" si="24"/>
        <v>0</v>
      </c>
      <c r="BF179" s="149">
        <f t="shared" si="25"/>
        <v>0</v>
      </c>
      <c r="BG179" s="149">
        <f t="shared" si="26"/>
        <v>0</v>
      </c>
      <c r="BH179" s="149">
        <f t="shared" si="27"/>
        <v>0</v>
      </c>
      <c r="BI179" s="149">
        <f t="shared" si="28"/>
        <v>0</v>
      </c>
      <c r="BJ179" s="17" t="s">
        <v>92</v>
      </c>
      <c r="BK179" s="149">
        <f t="shared" si="29"/>
        <v>0</v>
      </c>
      <c r="BL179" s="17" t="s">
        <v>289</v>
      </c>
      <c r="BM179" s="148" t="s">
        <v>5046</v>
      </c>
    </row>
    <row r="180" spans="2:65" s="1" customFormat="1" ht="16.5" customHeight="1">
      <c r="B180" s="136"/>
      <c r="C180" s="158" t="s">
        <v>431</v>
      </c>
      <c r="D180" s="158" t="s">
        <v>231</v>
      </c>
      <c r="E180" s="159" t="s">
        <v>4353</v>
      </c>
      <c r="F180" s="160" t="s">
        <v>5047</v>
      </c>
      <c r="G180" s="161" t="s">
        <v>365</v>
      </c>
      <c r="H180" s="162">
        <v>8</v>
      </c>
      <c r="I180" s="163"/>
      <c r="J180" s="164">
        <f t="shared" si="20"/>
        <v>0</v>
      </c>
      <c r="K180" s="160" t="s">
        <v>1</v>
      </c>
      <c r="L180" s="165"/>
      <c r="M180" s="166" t="s">
        <v>1</v>
      </c>
      <c r="N180" s="167" t="s">
        <v>42</v>
      </c>
      <c r="P180" s="146">
        <f t="shared" si="21"/>
        <v>0</v>
      </c>
      <c r="Q180" s="146">
        <v>0</v>
      </c>
      <c r="R180" s="146">
        <f t="shared" si="22"/>
        <v>0</v>
      </c>
      <c r="S180" s="146">
        <v>0</v>
      </c>
      <c r="T180" s="147">
        <f t="shared" si="23"/>
        <v>0</v>
      </c>
      <c r="AR180" s="148" t="s">
        <v>394</v>
      </c>
      <c r="AT180" s="148" t="s">
        <v>231</v>
      </c>
      <c r="AU180" s="148" t="s">
        <v>92</v>
      </c>
      <c r="AY180" s="17" t="s">
        <v>185</v>
      </c>
      <c r="BE180" s="149">
        <f t="shared" si="24"/>
        <v>0</v>
      </c>
      <c r="BF180" s="149">
        <f t="shared" si="25"/>
        <v>0</v>
      </c>
      <c r="BG180" s="149">
        <f t="shared" si="26"/>
        <v>0</v>
      </c>
      <c r="BH180" s="149">
        <f t="shared" si="27"/>
        <v>0</v>
      </c>
      <c r="BI180" s="149">
        <f t="shared" si="28"/>
        <v>0</v>
      </c>
      <c r="BJ180" s="17" t="s">
        <v>92</v>
      </c>
      <c r="BK180" s="149">
        <f t="shared" si="29"/>
        <v>0</v>
      </c>
      <c r="BL180" s="17" t="s">
        <v>289</v>
      </c>
      <c r="BM180" s="148" t="s">
        <v>5048</v>
      </c>
    </row>
    <row r="181" spans="2:65" s="1" customFormat="1" ht="16.5" customHeight="1">
      <c r="B181" s="136"/>
      <c r="C181" s="158" t="s">
        <v>438</v>
      </c>
      <c r="D181" s="158" t="s">
        <v>231</v>
      </c>
      <c r="E181" s="159" t="s">
        <v>4359</v>
      </c>
      <c r="F181" s="160" t="s">
        <v>5049</v>
      </c>
      <c r="G181" s="161" t="s">
        <v>365</v>
      </c>
      <c r="H181" s="162">
        <v>1</v>
      </c>
      <c r="I181" s="163"/>
      <c r="J181" s="164">
        <f t="shared" si="20"/>
        <v>0</v>
      </c>
      <c r="K181" s="160" t="s">
        <v>1</v>
      </c>
      <c r="L181" s="165"/>
      <c r="M181" s="166" t="s">
        <v>1</v>
      </c>
      <c r="N181" s="167" t="s">
        <v>42</v>
      </c>
      <c r="P181" s="146">
        <f t="shared" si="21"/>
        <v>0</v>
      </c>
      <c r="Q181" s="146">
        <v>0</v>
      </c>
      <c r="R181" s="146">
        <f t="shared" si="22"/>
        <v>0</v>
      </c>
      <c r="S181" s="146">
        <v>0</v>
      </c>
      <c r="T181" s="147">
        <f t="shared" si="23"/>
        <v>0</v>
      </c>
      <c r="AR181" s="148" t="s">
        <v>394</v>
      </c>
      <c r="AT181" s="148" t="s">
        <v>231</v>
      </c>
      <c r="AU181" s="148" t="s">
        <v>92</v>
      </c>
      <c r="AY181" s="17" t="s">
        <v>185</v>
      </c>
      <c r="BE181" s="149">
        <f t="shared" si="24"/>
        <v>0</v>
      </c>
      <c r="BF181" s="149">
        <f t="shared" si="25"/>
        <v>0</v>
      </c>
      <c r="BG181" s="149">
        <f t="shared" si="26"/>
        <v>0</v>
      </c>
      <c r="BH181" s="149">
        <f t="shared" si="27"/>
        <v>0</v>
      </c>
      <c r="BI181" s="149">
        <f t="shared" si="28"/>
        <v>0</v>
      </c>
      <c r="BJ181" s="17" t="s">
        <v>92</v>
      </c>
      <c r="BK181" s="149">
        <f t="shared" si="29"/>
        <v>0</v>
      </c>
      <c r="BL181" s="17" t="s">
        <v>289</v>
      </c>
      <c r="BM181" s="148" t="s">
        <v>5050</v>
      </c>
    </row>
    <row r="182" spans="2:65" s="1" customFormat="1" ht="16.5" customHeight="1">
      <c r="B182" s="136"/>
      <c r="C182" s="158" t="s">
        <v>446</v>
      </c>
      <c r="D182" s="158" t="s">
        <v>231</v>
      </c>
      <c r="E182" s="159" t="s">
        <v>4365</v>
      </c>
      <c r="F182" s="160" t="s">
        <v>5051</v>
      </c>
      <c r="G182" s="161" t="s">
        <v>5052</v>
      </c>
      <c r="H182" s="162">
        <v>150</v>
      </c>
      <c r="I182" s="163"/>
      <c r="J182" s="164">
        <f t="shared" si="20"/>
        <v>0</v>
      </c>
      <c r="K182" s="160" t="s">
        <v>1</v>
      </c>
      <c r="L182" s="165"/>
      <c r="M182" s="166" t="s">
        <v>1</v>
      </c>
      <c r="N182" s="167" t="s">
        <v>42</v>
      </c>
      <c r="P182" s="146">
        <f t="shared" si="21"/>
        <v>0</v>
      </c>
      <c r="Q182" s="146">
        <v>0</v>
      </c>
      <c r="R182" s="146">
        <f t="shared" si="22"/>
        <v>0</v>
      </c>
      <c r="S182" s="146">
        <v>0</v>
      </c>
      <c r="T182" s="147">
        <f t="shared" si="23"/>
        <v>0</v>
      </c>
      <c r="AR182" s="148" t="s">
        <v>394</v>
      </c>
      <c r="AT182" s="148" t="s">
        <v>231</v>
      </c>
      <c r="AU182" s="148" t="s">
        <v>92</v>
      </c>
      <c r="AY182" s="17" t="s">
        <v>185</v>
      </c>
      <c r="BE182" s="149">
        <f t="shared" si="24"/>
        <v>0</v>
      </c>
      <c r="BF182" s="149">
        <f t="shared" si="25"/>
        <v>0</v>
      </c>
      <c r="BG182" s="149">
        <f t="shared" si="26"/>
        <v>0</v>
      </c>
      <c r="BH182" s="149">
        <f t="shared" si="27"/>
        <v>0</v>
      </c>
      <c r="BI182" s="149">
        <f t="shared" si="28"/>
        <v>0</v>
      </c>
      <c r="BJ182" s="17" t="s">
        <v>92</v>
      </c>
      <c r="BK182" s="149">
        <f t="shared" si="29"/>
        <v>0</v>
      </c>
      <c r="BL182" s="17" t="s">
        <v>289</v>
      </c>
      <c r="BM182" s="148" t="s">
        <v>5053</v>
      </c>
    </row>
    <row r="183" spans="2:65" s="1" customFormat="1" ht="16.5" customHeight="1">
      <c r="B183" s="136"/>
      <c r="C183" s="158" t="s">
        <v>452</v>
      </c>
      <c r="D183" s="158" t="s">
        <v>231</v>
      </c>
      <c r="E183" s="159" t="s">
        <v>4323</v>
      </c>
      <c r="F183" s="160" t="s">
        <v>5054</v>
      </c>
      <c r="G183" s="161" t="s">
        <v>365</v>
      </c>
      <c r="H183" s="162">
        <v>2</v>
      </c>
      <c r="I183" s="163"/>
      <c r="J183" s="164">
        <f t="shared" si="20"/>
        <v>0</v>
      </c>
      <c r="K183" s="160" t="s">
        <v>1</v>
      </c>
      <c r="L183" s="165"/>
      <c r="M183" s="166" t="s">
        <v>1</v>
      </c>
      <c r="N183" s="167" t="s">
        <v>42</v>
      </c>
      <c r="P183" s="146">
        <f t="shared" si="21"/>
        <v>0</v>
      </c>
      <c r="Q183" s="146">
        <v>0</v>
      </c>
      <c r="R183" s="146">
        <f t="shared" si="22"/>
        <v>0</v>
      </c>
      <c r="S183" s="146">
        <v>0</v>
      </c>
      <c r="T183" s="147">
        <f t="shared" si="23"/>
        <v>0</v>
      </c>
      <c r="AR183" s="148" t="s">
        <v>394</v>
      </c>
      <c r="AT183" s="148" t="s">
        <v>231</v>
      </c>
      <c r="AU183" s="148" t="s">
        <v>92</v>
      </c>
      <c r="AY183" s="17" t="s">
        <v>185</v>
      </c>
      <c r="BE183" s="149">
        <f t="shared" si="24"/>
        <v>0</v>
      </c>
      <c r="BF183" s="149">
        <f t="shared" si="25"/>
        <v>0</v>
      </c>
      <c r="BG183" s="149">
        <f t="shared" si="26"/>
        <v>0</v>
      </c>
      <c r="BH183" s="149">
        <f t="shared" si="27"/>
        <v>0</v>
      </c>
      <c r="BI183" s="149">
        <f t="shared" si="28"/>
        <v>0</v>
      </c>
      <c r="BJ183" s="17" t="s">
        <v>92</v>
      </c>
      <c r="BK183" s="149">
        <f t="shared" si="29"/>
        <v>0</v>
      </c>
      <c r="BL183" s="17" t="s">
        <v>289</v>
      </c>
      <c r="BM183" s="148" t="s">
        <v>5055</v>
      </c>
    </row>
    <row r="184" spans="2:65" s="1" customFormat="1" ht="16.5" customHeight="1">
      <c r="B184" s="136"/>
      <c r="C184" s="158" t="s">
        <v>461</v>
      </c>
      <c r="D184" s="158" t="s">
        <v>231</v>
      </c>
      <c r="E184" s="159" t="s">
        <v>4326</v>
      </c>
      <c r="F184" s="160" t="s">
        <v>5056</v>
      </c>
      <c r="G184" s="161" t="s">
        <v>365</v>
      </c>
      <c r="H184" s="162">
        <v>2</v>
      </c>
      <c r="I184" s="163"/>
      <c r="J184" s="164">
        <f t="shared" si="20"/>
        <v>0</v>
      </c>
      <c r="K184" s="160" t="s">
        <v>1</v>
      </c>
      <c r="L184" s="165"/>
      <c r="M184" s="166" t="s">
        <v>1</v>
      </c>
      <c r="N184" s="167" t="s">
        <v>42</v>
      </c>
      <c r="P184" s="146">
        <f t="shared" si="21"/>
        <v>0</v>
      </c>
      <c r="Q184" s="146">
        <v>0</v>
      </c>
      <c r="R184" s="146">
        <f t="shared" si="22"/>
        <v>0</v>
      </c>
      <c r="S184" s="146">
        <v>0</v>
      </c>
      <c r="T184" s="147">
        <f t="shared" si="23"/>
        <v>0</v>
      </c>
      <c r="AR184" s="148" t="s">
        <v>394</v>
      </c>
      <c r="AT184" s="148" t="s">
        <v>231</v>
      </c>
      <c r="AU184" s="148" t="s">
        <v>92</v>
      </c>
      <c r="AY184" s="17" t="s">
        <v>185</v>
      </c>
      <c r="BE184" s="149">
        <f t="shared" si="24"/>
        <v>0</v>
      </c>
      <c r="BF184" s="149">
        <f t="shared" si="25"/>
        <v>0</v>
      </c>
      <c r="BG184" s="149">
        <f t="shared" si="26"/>
        <v>0</v>
      </c>
      <c r="BH184" s="149">
        <f t="shared" si="27"/>
        <v>0</v>
      </c>
      <c r="BI184" s="149">
        <f t="shared" si="28"/>
        <v>0</v>
      </c>
      <c r="BJ184" s="17" t="s">
        <v>92</v>
      </c>
      <c r="BK184" s="149">
        <f t="shared" si="29"/>
        <v>0</v>
      </c>
      <c r="BL184" s="17" t="s">
        <v>289</v>
      </c>
      <c r="BM184" s="148" t="s">
        <v>5057</v>
      </c>
    </row>
    <row r="185" spans="2:65" s="1" customFormat="1" ht="16.5" customHeight="1">
      <c r="B185" s="136"/>
      <c r="C185" s="158" t="s">
        <v>466</v>
      </c>
      <c r="D185" s="158" t="s">
        <v>231</v>
      </c>
      <c r="E185" s="159" t="s">
        <v>4329</v>
      </c>
      <c r="F185" s="160" t="s">
        <v>5058</v>
      </c>
      <c r="G185" s="161" t="s">
        <v>365</v>
      </c>
      <c r="H185" s="162">
        <v>6</v>
      </c>
      <c r="I185" s="163"/>
      <c r="J185" s="164">
        <f t="shared" si="20"/>
        <v>0</v>
      </c>
      <c r="K185" s="160" t="s">
        <v>1</v>
      </c>
      <c r="L185" s="165"/>
      <c r="M185" s="166" t="s">
        <v>1</v>
      </c>
      <c r="N185" s="167" t="s">
        <v>42</v>
      </c>
      <c r="P185" s="146">
        <f t="shared" si="21"/>
        <v>0</v>
      </c>
      <c r="Q185" s="146">
        <v>0</v>
      </c>
      <c r="R185" s="146">
        <f t="shared" si="22"/>
        <v>0</v>
      </c>
      <c r="S185" s="146">
        <v>0</v>
      </c>
      <c r="T185" s="147">
        <f t="shared" si="23"/>
        <v>0</v>
      </c>
      <c r="AR185" s="148" t="s">
        <v>394</v>
      </c>
      <c r="AT185" s="148" t="s">
        <v>231</v>
      </c>
      <c r="AU185" s="148" t="s">
        <v>92</v>
      </c>
      <c r="AY185" s="17" t="s">
        <v>185</v>
      </c>
      <c r="BE185" s="149">
        <f t="shared" si="24"/>
        <v>0</v>
      </c>
      <c r="BF185" s="149">
        <f t="shared" si="25"/>
        <v>0</v>
      </c>
      <c r="BG185" s="149">
        <f t="shared" si="26"/>
        <v>0</v>
      </c>
      <c r="BH185" s="149">
        <f t="shared" si="27"/>
        <v>0</v>
      </c>
      <c r="BI185" s="149">
        <f t="shared" si="28"/>
        <v>0</v>
      </c>
      <c r="BJ185" s="17" t="s">
        <v>92</v>
      </c>
      <c r="BK185" s="149">
        <f t="shared" si="29"/>
        <v>0</v>
      </c>
      <c r="BL185" s="17" t="s">
        <v>289</v>
      </c>
      <c r="BM185" s="148" t="s">
        <v>5059</v>
      </c>
    </row>
    <row r="186" spans="2:65" s="1" customFormat="1" ht="16.5" customHeight="1">
      <c r="B186" s="136"/>
      <c r="C186" s="158" t="s">
        <v>471</v>
      </c>
      <c r="D186" s="158" t="s">
        <v>231</v>
      </c>
      <c r="E186" s="159" t="s">
        <v>4335</v>
      </c>
      <c r="F186" s="160" t="s">
        <v>5060</v>
      </c>
      <c r="G186" s="161" t="s">
        <v>365</v>
      </c>
      <c r="H186" s="162">
        <v>4</v>
      </c>
      <c r="I186" s="163"/>
      <c r="J186" s="164">
        <f t="shared" si="20"/>
        <v>0</v>
      </c>
      <c r="K186" s="160" t="s">
        <v>1</v>
      </c>
      <c r="L186" s="165"/>
      <c r="M186" s="166" t="s">
        <v>1</v>
      </c>
      <c r="N186" s="167" t="s">
        <v>42</v>
      </c>
      <c r="P186" s="146">
        <f t="shared" si="21"/>
        <v>0</v>
      </c>
      <c r="Q186" s="146">
        <v>0</v>
      </c>
      <c r="R186" s="146">
        <f t="shared" si="22"/>
        <v>0</v>
      </c>
      <c r="S186" s="146">
        <v>0</v>
      </c>
      <c r="T186" s="147">
        <f t="shared" si="23"/>
        <v>0</v>
      </c>
      <c r="AR186" s="148" t="s">
        <v>394</v>
      </c>
      <c r="AT186" s="148" t="s">
        <v>231</v>
      </c>
      <c r="AU186" s="148" t="s">
        <v>92</v>
      </c>
      <c r="AY186" s="17" t="s">
        <v>185</v>
      </c>
      <c r="BE186" s="149">
        <f t="shared" si="24"/>
        <v>0</v>
      </c>
      <c r="BF186" s="149">
        <f t="shared" si="25"/>
        <v>0</v>
      </c>
      <c r="BG186" s="149">
        <f t="shared" si="26"/>
        <v>0</v>
      </c>
      <c r="BH186" s="149">
        <f t="shared" si="27"/>
        <v>0</v>
      </c>
      <c r="BI186" s="149">
        <f t="shared" si="28"/>
        <v>0</v>
      </c>
      <c r="BJ186" s="17" t="s">
        <v>92</v>
      </c>
      <c r="BK186" s="149">
        <f t="shared" si="29"/>
        <v>0</v>
      </c>
      <c r="BL186" s="17" t="s">
        <v>289</v>
      </c>
      <c r="BM186" s="148" t="s">
        <v>5061</v>
      </c>
    </row>
    <row r="187" spans="2:65" s="1" customFormat="1" ht="24.2" customHeight="1">
      <c r="B187" s="136"/>
      <c r="C187" s="137" t="s">
        <v>486</v>
      </c>
      <c r="D187" s="137" t="s">
        <v>187</v>
      </c>
      <c r="E187" s="138" t="s">
        <v>5062</v>
      </c>
      <c r="F187" s="139" t="s">
        <v>5063</v>
      </c>
      <c r="G187" s="140" t="s">
        <v>365</v>
      </c>
      <c r="H187" s="141">
        <v>1</v>
      </c>
      <c r="I187" s="142"/>
      <c r="J187" s="143">
        <f t="shared" si="20"/>
        <v>0</v>
      </c>
      <c r="K187" s="139" t="s">
        <v>1</v>
      </c>
      <c r="L187" s="32"/>
      <c r="M187" s="144" t="s">
        <v>1</v>
      </c>
      <c r="N187" s="145" t="s">
        <v>42</v>
      </c>
      <c r="P187" s="146">
        <f t="shared" si="21"/>
        <v>0</v>
      </c>
      <c r="Q187" s="146">
        <v>0</v>
      </c>
      <c r="R187" s="146">
        <f t="shared" si="22"/>
        <v>0</v>
      </c>
      <c r="S187" s="146">
        <v>0</v>
      </c>
      <c r="T187" s="147">
        <f t="shared" si="23"/>
        <v>0</v>
      </c>
      <c r="AR187" s="148" t="s">
        <v>289</v>
      </c>
      <c r="AT187" s="148" t="s">
        <v>187</v>
      </c>
      <c r="AU187" s="148" t="s">
        <v>92</v>
      </c>
      <c r="AY187" s="17" t="s">
        <v>185</v>
      </c>
      <c r="BE187" s="149">
        <f t="shared" si="24"/>
        <v>0</v>
      </c>
      <c r="BF187" s="149">
        <f t="shared" si="25"/>
        <v>0</v>
      </c>
      <c r="BG187" s="149">
        <f t="shared" si="26"/>
        <v>0</v>
      </c>
      <c r="BH187" s="149">
        <f t="shared" si="27"/>
        <v>0</v>
      </c>
      <c r="BI187" s="149">
        <f t="shared" si="28"/>
        <v>0</v>
      </c>
      <c r="BJ187" s="17" t="s">
        <v>92</v>
      </c>
      <c r="BK187" s="149">
        <f t="shared" si="29"/>
        <v>0</v>
      </c>
      <c r="BL187" s="17" t="s">
        <v>289</v>
      </c>
      <c r="BM187" s="148" t="s">
        <v>5064</v>
      </c>
    </row>
    <row r="188" spans="2:65" s="11" customFormat="1" ht="25.9" customHeight="1">
      <c r="B188" s="124"/>
      <c r="D188" s="125" t="s">
        <v>75</v>
      </c>
      <c r="E188" s="126" t="s">
        <v>231</v>
      </c>
      <c r="F188" s="126" t="s">
        <v>4882</v>
      </c>
      <c r="I188" s="127"/>
      <c r="J188" s="128">
        <f>BK188</f>
        <v>0</v>
      </c>
      <c r="L188" s="124"/>
      <c r="M188" s="129"/>
      <c r="P188" s="130">
        <f>P189</f>
        <v>0</v>
      </c>
      <c r="R188" s="130">
        <f>R189</f>
        <v>1.8800000000000001E-2</v>
      </c>
      <c r="T188" s="131">
        <f>T189</f>
        <v>0</v>
      </c>
      <c r="AR188" s="125" t="s">
        <v>111</v>
      </c>
      <c r="AT188" s="132" t="s">
        <v>75</v>
      </c>
      <c r="AU188" s="132" t="s">
        <v>76</v>
      </c>
      <c r="AY188" s="125" t="s">
        <v>185</v>
      </c>
      <c r="BK188" s="133">
        <f>BK189</f>
        <v>0</v>
      </c>
    </row>
    <row r="189" spans="2:65" s="11" customFormat="1" ht="22.9" customHeight="1">
      <c r="B189" s="124"/>
      <c r="D189" s="125" t="s">
        <v>75</v>
      </c>
      <c r="E189" s="134" t="s">
        <v>4883</v>
      </c>
      <c r="F189" s="134" t="s">
        <v>4884</v>
      </c>
      <c r="I189" s="127"/>
      <c r="J189" s="135">
        <f>BK189</f>
        <v>0</v>
      </c>
      <c r="L189" s="124"/>
      <c r="M189" s="129"/>
      <c r="P189" s="130">
        <f>SUM(P190:P194)</f>
        <v>0</v>
      </c>
      <c r="R189" s="130">
        <f>SUM(R190:R194)</f>
        <v>1.8800000000000001E-2</v>
      </c>
      <c r="T189" s="131">
        <f>SUM(T190:T194)</f>
        <v>0</v>
      </c>
      <c r="AR189" s="125" t="s">
        <v>111</v>
      </c>
      <c r="AT189" s="132" t="s">
        <v>75</v>
      </c>
      <c r="AU189" s="132" t="s">
        <v>84</v>
      </c>
      <c r="AY189" s="125" t="s">
        <v>185</v>
      </c>
      <c r="BK189" s="133">
        <f>SUM(BK190:BK194)</f>
        <v>0</v>
      </c>
    </row>
    <row r="190" spans="2:65" s="1" customFormat="1" ht="37.9" customHeight="1">
      <c r="B190" s="136"/>
      <c r="C190" s="137" t="s">
        <v>495</v>
      </c>
      <c r="D190" s="137" t="s">
        <v>187</v>
      </c>
      <c r="E190" s="138" t="s">
        <v>4885</v>
      </c>
      <c r="F190" s="139" t="s">
        <v>4886</v>
      </c>
      <c r="G190" s="140" t="s">
        <v>546</v>
      </c>
      <c r="H190" s="141">
        <v>140</v>
      </c>
      <c r="I190" s="142"/>
      <c r="J190" s="143">
        <f>ROUND(I190*H190,2)</f>
        <v>0</v>
      </c>
      <c r="K190" s="139" t="s">
        <v>1</v>
      </c>
      <c r="L190" s="32"/>
      <c r="M190" s="144" t="s">
        <v>1</v>
      </c>
      <c r="N190" s="145" t="s">
        <v>42</v>
      </c>
      <c r="P190" s="146">
        <f>O190*H190</f>
        <v>0</v>
      </c>
      <c r="Q190" s="146">
        <v>0</v>
      </c>
      <c r="R190" s="146">
        <f>Q190*H190</f>
        <v>0</v>
      </c>
      <c r="S190" s="146">
        <v>0</v>
      </c>
      <c r="T190" s="147">
        <f>S190*H190</f>
        <v>0</v>
      </c>
      <c r="AR190" s="148" t="s">
        <v>590</v>
      </c>
      <c r="AT190" s="148" t="s">
        <v>187</v>
      </c>
      <c r="AU190" s="148" t="s">
        <v>92</v>
      </c>
      <c r="AY190" s="17" t="s">
        <v>185</v>
      </c>
      <c r="BE190" s="149">
        <f>IF(N190="základní",J190,0)</f>
        <v>0</v>
      </c>
      <c r="BF190" s="149">
        <f>IF(N190="snížená",J190,0)</f>
        <v>0</v>
      </c>
      <c r="BG190" s="149">
        <f>IF(N190="zákl. přenesená",J190,0)</f>
        <v>0</v>
      </c>
      <c r="BH190" s="149">
        <f>IF(N190="sníž. přenesená",J190,0)</f>
        <v>0</v>
      </c>
      <c r="BI190" s="149">
        <f>IF(N190="nulová",J190,0)</f>
        <v>0</v>
      </c>
      <c r="BJ190" s="17" t="s">
        <v>92</v>
      </c>
      <c r="BK190" s="149">
        <f>ROUND(I190*H190,2)</f>
        <v>0</v>
      </c>
      <c r="BL190" s="17" t="s">
        <v>590</v>
      </c>
      <c r="BM190" s="148" t="s">
        <v>5065</v>
      </c>
    </row>
    <row r="191" spans="2:65" s="12" customFormat="1">
      <c r="B191" s="150"/>
      <c r="D191" s="151" t="s">
        <v>193</v>
      </c>
      <c r="E191" s="152" t="s">
        <v>1</v>
      </c>
      <c r="F191" s="153" t="s">
        <v>5066</v>
      </c>
      <c r="H191" s="154">
        <v>140</v>
      </c>
      <c r="I191" s="155"/>
      <c r="L191" s="150"/>
      <c r="M191" s="156"/>
      <c r="T191" s="157"/>
      <c r="AT191" s="152" t="s">
        <v>193</v>
      </c>
      <c r="AU191" s="152" t="s">
        <v>92</v>
      </c>
      <c r="AV191" s="12" t="s">
        <v>92</v>
      </c>
      <c r="AW191" s="12" t="s">
        <v>32</v>
      </c>
      <c r="AX191" s="12" t="s">
        <v>76</v>
      </c>
      <c r="AY191" s="152" t="s">
        <v>185</v>
      </c>
    </row>
    <row r="192" spans="2:65" s="14" customFormat="1">
      <c r="B192" s="174"/>
      <c r="D192" s="151" t="s">
        <v>193</v>
      </c>
      <c r="E192" s="175" t="s">
        <v>1</v>
      </c>
      <c r="F192" s="176" t="s">
        <v>265</v>
      </c>
      <c r="H192" s="177">
        <v>140</v>
      </c>
      <c r="I192" s="178"/>
      <c r="L192" s="174"/>
      <c r="M192" s="179"/>
      <c r="T192" s="180"/>
      <c r="AT192" s="175" t="s">
        <v>193</v>
      </c>
      <c r="AU192" s="175" t="s">
        <v>92</v>
      </c>
      <c r="AV192" s="14" t="s">
        <v>191</v>
      </c>
      <c r="AW192" s="14" t="s">
        <v>32</v>
      </c>
      <c r="AX192" s="14" t="s">
        <v>84</v>
      </c>
      <c r="AY192" s="175" t="s">
        <v>185</v>
      </c>
    </row>
    <row r="193" spans="2:65" s="1" customFormat="1" ht="24.2" customHeight="1">
      <c r="B193" s="136"/>
      <c r="C193" s="158" t="s">
        <v>499</v>
      </c>
      <c r="D193" s="158" t="s">
        <v>231</v>
      </c>
      <c r="E193" s="159" t="s">
        <v>4896</v>
      </c>
      <c r="F193" s="160" t="s">
        <v>4897</v>
      </c>
      <c r="G193" s="161" t="s">
        <v>546</v>
      </c>
      <c r="H193" s="162">
        <v>90</v>
      </c>
      <c r="I193" s="163"/>
      <c r="J193" s="164">
        <f>ROUND(I193*H193,2)</f>
        <v>0</v>
      </c>
      <c r="K193" s="160" t="s">
        <v>1</v>
      </c>
      <c r="L193" s="165"/>
      <c r="M193" s="166" t="s">
        <v>1</v>
      </c>
      <c r="N193" s="167" t="s">
        <v>42</v>
      </c>
      <c r="P193" s="146">
        <f>O193*H193</f>
        <v>0</v>
      </c>
      <c r="Q193" s="146">
        <v>1.7000000000000001E-4</v>
      </c>
      <c r="R193" s="146">
        <f>Q193*H193</f>
        <v>1.5300000000000001E-2</v>
      </c>
      <c r="S193" s="146">
        <v>0</v>
      </c>
      <c r="T193" s="147">
        <f>S193*H193</f>
        <v>0</v>
      </c>
      <c r="AR193" s="148" t="s">
        <v>1003</v>
      </c>
      <c r="AT193" s="148" t="s">
        <v>231</v>
      </c>
      <c r="AU193" s="148" t="s">
        <v>92</v>
      </c>
      <c r="AY193" s="17" t="s">
        <v>185</v>
      </c>
      <c r="BE193" s="149">
        <f>IF(N193="základní",J193,0)</f>
        <v>0</v>
      </c>
      <c r="BF193" s="149">
        <f>IF(N193="snížená",J193,0)</f>
        <v>0</v>
      </c>
      <c r="BG193" s="149">
        <f>IF(N193="zákl. přenesená",J193,0)</f>
        <v>0</v>
      </c>
      <c r="BH193" s="149">
        <f>IF(N193="sníž. přenesená",J193,0)</f>
        <v>0</v>
      </c>
      <c r="BI193" s="149">
        <f>IF(N193="nulová",J193,0)</f>
        <v>0</v>
      </c>
      <c r="BJ193" s="17" t="s">
        <v>92</v>
      </c>
      <c r="BK193" s="149">
        <f>ROUND(I193*H193,2)</f>
        <v>0</v>
      </c>
      <c r="BL193" s="17" t="s">
        <v>1003</v>
      </c>
      <c r="BM193" s="148" t="s">
        <v>5067</v>
      </c>
    </row>
    <row r="194" spans="2:65" s="1" customFormat="1" ht="24.2" customHeight="1">
      <c r="B194" s="136"/>
      <c r="C194" s="158" t="s">
        <v>503</v>
      </c>
      <c r="D194" s="158" t="s">
        <v>231</v>
      </c>
      <c r="E194" s="159" t="s">
        <v>5068</v>
      </c>
      <c r="F194" s="160" t="s">
        <v>5069</v>
      </c>
      <c r="G194" s="161" t="s">
        <v>546</v>
      </c>
      <c r="H194" s="162">
        <v>50</v>
      </c>
      <c r="I194" s="163"/>
      <c r="J194" s="164">
        <f>ROUND(I194*H194,2)</f>
        <v>0</v>
      </c>
      <c r="K194" s="160" t="s">
        <v>1</v>
      </c>
      <c r="L194" s="165"/>
      <c r="M194" s="166" t="s">
        <v>1</v>
      </c>
      <c r="N194" s="167" t="s">
        <v>42</v>
      </c>
      <c r="P194" s="146">
        <f>O194*H194</f>
        <v>0</v>
      </c>
      <c r="Q194" s="146">
        <v>6.9999999999999994E-5</v>
      </c>
      <c r="R194" s="146">
        <f>Q194*H194</f>
        <v>3.4999999999999996E-3</v>
      </c>
      <c r="S194" s="146">
        <v>0</v>
      </c>
      <c r="T194" s="147">
        <f>S194*H194</f>
        <v>0</v>
      </c>
      <c r="AR194" s="148" t="s">
        <v>1003</v>
      </c>
      <c r="AT194" s="148" t="s">
        <v>231</v>
      </c>
      <c r="AU194" s="148" t="s">
        <v>92</v>
      </c>
      <c r="AY194" s="17" t="s">
        <v>185</v>
      </c>
      <c r="BE194" s="149">
        <f>IF(N194="základní",J194,0)</f>
        <v>0</v>
      </c>
      <c r="BF194" s="149">
        <f>IF(N194="snížená",J194,0)</f>
        <v>0</v>
      </c>
      <c r="BG194" s="149">
        <f>IF(N194="zákl. přenesená",J194,0)</f>
        <v>0</v>
      </c>
      <c r="BH194" s="149">
        <f>IF(N194="sníž. přenesená",J194,0)</f>
        <v>0</v>
      </c>
      <c r="BI194" s="149">
        <f>IF(N194="nulová",J194,0)</f>
        <v>0</v>
      </c>
      <c r="BJ194" s="17" t="s">
        <v>92</v>
      </c>
      <c r="BK194" s="149">
        <f>ROUND(I194*H194,2)</f>
        <v>0</v>
      </c>
      <c r="BL194" s="17" t="s">
        <v>1003</v>
      </c>
      <c r="BM194" s="148" t="s">
        <v>5070</v>
      </c>
    </row>
    <row r="195" spans="2:65" s="11" customFormat="1" ht="25.9" customHeight="1">
      <c r="B195" s="124"/>
      <c r="D195" s="125" t="s">
        <v>75</v>
      </c>
      <c r="E195" s="126" t="s">
        <v>3655</v>
      </c>
      <c r="F195" s="126" t="s">
        <v>3656</v>
      </c>
      <c r="I195" s="127"/>
      <c r="J195" s="128">
        <f>BK195</f>
        <v>0</v>
      </c>
      <c r="L195" s="124"/>
      <c r="M195" s="129"/>
      <c r="P195" s="130">
        <f>SUM(P196:P203)</f>
        <v>0</v>
      </c>
      <c r="R195" s="130">
        <f>SUM(R196:R203)</f>
        <v>0</v>
      </c>
      <c r="T195" s="131">
        <f>SUM(T196:T203)</f>
        <v>0</v>
      </c>
      <c r="AR195" s="125" t="s">
        <v>191</v>
      </c>
      <c r="AT195" s="132" t="s">
        <v>75</v>
      </c>
      <c r="AU195" s="132" t="s">
        <v>76</v>
      </c>
      <c r="AY195" s="125" t="s">
        <v>185</v>
      </c>
      <c r="BK195" s="133">
        <f>SUM(BK196:BK203)</f>
        <v>0</v>
      </c>
    </row>
    <row r="196" spans="2:65" s="1" customFormat="1" ht="16.5" customHeight="1">
      <c r="B196" s="136"/>
      <c r="C196" s="137" t="s">
        <v>508</v>
      </c>
      <c r="D196" s="137" t="s">
        <v>187</v>
      </c>
      <c r="E196" s="138" t="s">
        <v>4963</v>
      </c>
      <c r="F196" s="139" t="s">
        <v>4964</v>
      </c>
      <c r="G196" s="140" t="s">
        <v>3660</v>
      </c>
      <c r="H196" s="141">
        <v>40</v>
      </c>
      <c r="I196" s="142"/>
      <c r="J196" s="143">
        <f>ROUND(I196*H196,2)</f>
        <v>0</v>
      </c>
      <c r="K196" s="139" t="s">
        <v>1</v>
      </c>
      <c r="L196" s="32"/>
      <c r="M196" s="144" t="s">
        <v>1</v>
      </c>
      <c r="N196" s="145" t="s">
        <v>42</v>
      </c>
      <c r="P196" s="146">
        <f>O196*H196</f>
        <v>0</v>
      </c>
      <c r="Q196" s="146">
        <v>0</v>
      </c>
      <c r="R196" s="146">
        <f>Q196*H196</f>
        <v>0</v>
      </c>
      <c r="S196" s="146">
        <v>0</v>
      </c>
      <c r="T196" s="147">
        <f>S196*H196</f>
        <v>0</v>
      </c>
      <c r="AR196" s="148" t="s">
        <v>3045</v>
      </c>
      <c r="AT196" s="148" t="s">
        <v>187</v>
      </c>
      <c r="AU196" s="148" t="s">
        <v>84</v>
      </c>
      <c r="AY196" s="17" t="s">
        <v>185</v>
      </c>
      <c r="BE196" s="149">
        <f>IF(N196="základní",J196,0)</f>
        <v>0</v>
      </c>
      <c r="BF196" s="149">
        <f>IF(N196="snížená",J196,0)</f>
        <v>0</v>
      </c>
      <c r="BG196" s="149">
        <f>IF(N196="zákl. přenesená",J196,0)</f>
        <v>0</v>
      </c>
      <c r="BH196" s="149">
        <f>IF(N196="sníž. přenesená",J196,0)</f>
        <v>0</v>
      </c>
      <c r="BI196" s="149">
        <f>IF(N196="nulová",J196,0)</f>
        <v>0</v>
      </c>
      <c r="BJ196" s="17" t="s">
        <v>92</v>
      </c>
      <c r="BK196" s="149">
        <f>ROUND(I196*H196,2)</f>
        <v>0</v>
      </c>
      <c r="BL196" s="17" t="s">
        <v>3045</v>
      </c>
      <c r="BM196" s="148" t="s">
        <v>5071</v>
      </c>
    </row>
    <row r="197" spans="2:65" s="13" customFormat="1">
      <c r="B197" s="168"/>
      <c r="D197" s="151" t="s">
        <v>193</v>
      </c>
      <c r="E197" s="169" t="s">
        <v>1</v>
      </c>
      <c r="F197" s="170" t="s">
        <v>4583</v>
      </c>
      <c r="H197" s="169" t="s">
        <v>1</v>
      </c>
      <c r="I197" s="171"/>
      <c r="L197" s="168"/>
      <c r="M197" s="172"/>
      <c r="T197" s="173"/>
      <c r="AT197" s="169" t="s">
        <v>193</v>
      </c>
      <c r="AU197" s="169" t="s">
        <v>84</v>
      </c>
      <c r="AV197" s="13" t="s">
        <v>84</v>
      </c>
      <c r="AW197" s="13" t="s">
        <v>32</v>
      </c>
      <c r="AX197" s="13" t="s">
        <v>76</v>
      </c>
      <c r="AY197" s="169" t="s">
        <v>185</v>
      </c>
    </row>
    <row r="198" spans="2:65" s="12" customFormat="1">
      <c r="B198" s="150"/>
      <c r="D198" s="151" t="s">
        <v>193</v>
      </c>
      <c r="E198" s="152" t="s">
        <v>1</v>
      </c>
      <c r="F198" s="153" t="s">
        <v>461</v>
      </c>
      <c r="H198" s="154">
        <v>40</v>
      </c>
      <c r="I198" s="155"/>
      <c r="L198" s="150"/>
      <c r="M198" s="156"/>
      <c r="T198" s="157"/>
      <c r="AT198" s="152" t="s">
        <v>193</v>
      </c>
      <c r="AU198" s="152" t="s">
        <v>84</v>
      </c>
      <c r="AV198" s="12" t="s">
        <v>92</v>
      </c>
      <c r="AW198" s="12" t="s">
        <v>32</v>
      </c>
      <c r="AX198" s="12" t="s">
        <v>76</v>
      </c>
      <c r="AY198" s="152" t="s">
        <v>185</v>
      </c>
    </row>
    <row r="199" spans="2:65" s="14" customFormat="1">
      <c r="B199" s="174"/>
      <c r="D199" s="151" t="s">
        <v>193</v>
      </c>
      <c r="E199" s="175" t="s">
        <v>1</v>
      </c>
      <c r="F199" s="176" t="s">
        <v>265</v>
      </c>
      <c r="H199" s="177">
        <v>40</v>
      </c>
      <c r="I199" s="178"/>
      <c r="L199" s="174"/>
      <c r="M199" s="179"/>
      <c r="T199" s="180"/>
      <c r="AT199" s="175" t="s">
        <v>193</v>
      </c>
      <c r="AU199" s="175" t="s">
        <v>84</v>
      </c>
      <c r="AV199" s="14" t="s">
        <v>191</v>
      </c>
      <c r="AW199" s="14" t="s">
        <v>32</v>
      </c>
      <c r="AX199" s="14" t="s">
        <v>84</v>
      </c>
      <c r="AY199" s="175" t="s">
        <v>185</v>
      </c>
    </row>
    <row r="200" spans="2:65" s="1" customFormat="1" ht="21.75" customHeight="1">
      <c r="B200" s="136"/>
      <c r="C200" s="137" t="s">
        <v>514</v>
      </c>
      <c r="D200" s="137" t="s">
        <v>187</v>
      </c>
      <c r="E200" s="138" t="s">
        <v>4674</v>
      </c>
      <c r="F200" s="139" t="s">
        <v>4675</v>
      </c>
      <c r="G200" s="140" t="s">
        <v>3660</v>
      </c>
      <c r="H200" s="141">
        <v>14</v>
      </c>
      <c r="I200" s="142"/>
      <c r="J200" s="143">
        <f>ROUND(I200*H200,2)</f>
        <v>0</v>
      </c>
      <c r="K200" s="139" t="s">
        <v>1</v>
      </c>
      <c r="L200" s="32"/>
      <c r="M200" s="144" t="s">
        <v>1</v>
      </c>
      <c r="N200" s="145" t="s">
        <v>42</v>
      </c>
      <c r="P200" s="146">
        <f>O200*H200</f>
        <v>0</v>
      </c>
      <c r="Q200" s="146">
        <v>0</v>
      </c>
      <c r="R200" s="146">
        <f>Q200*H200</f>
        <v>0</v>
      </c>
      <c r="S200" s="146">
        <v>0</v>
      </c>
      <c r="T200" s="147">
        <f>S200*H200</f>
        <v>0</v>
      </c>
      <c r="AR200" s="148" t="s">
        <v>3045</v>
      </c>
      <c r="AT200" s="148" t="s">
        <v>187</v>
      </c>
      <c r="AU200" s="148" t="s">
        <v>84</v>
      </c>
      <c r="AY200" s="17" t="s">
        <v>185</v>
      </c>
      <c r="BE200" s="149">
        <f>IF(N200="základní",J200,0)</f>
        <v>0</v>
      </c>
      <c r="BF200" s="149">
        <f>IF(N200="snížená",J200,0)</f>
        <v>0</v>
      </c>
      <c r="BG200" s="149">
        <f>IF(N200="zákl. přenesená",J200,0)</f>
        <v>0</v>
      </c>
      <c r="BH200" s="149">
        <f>IF(N200="sníž. přenesená",J200,0)</f>
        <v>0</v>
      </c>
      <c r="BI200" s="149">
        <f>IF(N200="nulová",J200,0)</f>
        <v>0</v>
      </c>
      <c r="BJ200" s="17" t="s">
        <v>92</v>
      </c>
      <c r="BK200" s="149">
        <f>ROUND(I200*H200,2)</f>
        <v>0</v>
      </c>
      <c r="BL200" s="17" t="s">
        <v>3045</v>
      </c>
      <c r="BM200" s="148" t="s">
        <v>5072</v>
      </c>
    </row>
    <row r="201" spans="2:65" s="13" customFormat="1">
      <c r="B201" s="168"/>
      <c r="D201" s="151" t="s">
        <v>193</v>
      </c>
      <c r="E201" s="169" t="s">
        <v>1</v>
      </c>
      <c r="F201" s="170" t="s">
        <v>4967</v>
      </c>
      <c r="H201" s="169" t="s">
        <v>1</v>
      </c>
      <c r="I201" s="171"/>
      <c r="L201" s="168"/>
      <c r="M201" s="172"/>
      <c r="T201" s="173"/>
      <c r="AT201" s="169" t="s">
        <v>193</v>
      </c>
      <c r="AU201" s="169" t="s">
        <v>84</v>
      </c>
      <c r="AV201" s="13" t="s">
        <v>84</v>
      </c>
      <c r="AW201" s="13" t="s">
        <v>32</v>
      </c>
      <c r="AX201" s="13" t="s">
        <v>76</v>
      </c>
      <c r="AY201" s="169" t="s">
        <v>185</v>
      </c>
    </row>
    <row r="202" spans="2:65" s="12" customFormat="1">
      <c r="B202" s="150"/>
      <c r="D202" s="151" t="s">
        <v>193</v>
      </c>
      <c r="E202" s="152" t="s">
        <v>1</v>
      </c>
      <c r="F202" s="153" t="s">
        <v>267</v>
      </c>
      <c r="H202" s="154">
        <v>14</v>
      </c>
      <c r="I202" s="155"/>
      <c r="L202" s="150"/>
      <c r="M202" s="156"/>
      <c r="T202" s="157"/>
      <c r="AT202" s="152" t="s">
        <v>193</v>
      </c>
      <c r="AU202" s="152" t="s">
        <v>84</v>
      </c>
      <c r="AV202" s="12" t="s">
        <v>92</v>
      </c>
      <c r="AW202" s="12" t="s">
        <v>32</v>
      </c>
      <c r="AX202" s="12" t="s">
        <v>76</v>
      </c>
      <c r="AY202" s="152" t="s">
        <v>185</v>
      </c>
    </row>
    <row r="203" spans="2:65" s="14" customFormat="1">
      <c r="B203" s="174"/>
      <c r="D203" s="151" t="s">
        <v>193</v>
      </c>
      <c r="E203" s="175" t="s">
        <v>1</v>
      </c>
      <c r="F203" s="176" t="s">
        <v>265</v>
      </c>
      <c r="H203" s="177">
        <v>14</v>
      </c>
      <c r="I203" s="178"/>
      <c r="L203" s="174"/>
      <c r="M203" s="179"/>
      <c r="T203" s="180"/>
      <c r="AT203" s="175" t="s">
        <v>193</v>
      </c>
      <c r="AU203" s="175" t="s">
        <v>84</v>
      </c>
      <c r="AV203" s="14" t="s">
        <v>191</v>
      </c>
      <c r="AW203" s="14" t="s">
        <v>32</v>
      </c>
      <c r="AX203" s="14" t="s">
        <v>84</v>
      </c>
      <c r="AY203" s="175" t="s">
        <v>185</v>
      </c>
    </row>
    <row r="204" spans="2:65" s="11" customFormat="1" ht="25.9" customHeight="1">
      <c r="B204" s="124"/>
      <c r="D204" s="125" t="s">
        <v>75</v>
      </c>
      <c r="E204" s="126" t="s">
        <v>4471</v>
      </c>
      <c r="F204" s="126" t="s">
        <v>4471</v>
      </c>
      <c r="I204" s="127"/>
      <c r="J204" s="128">
        <f>BK204</f>
        <v>0</v>
      </c>
      <c r="L204" s="124"/>
      <c r="M204" s="129"/>
      <c r="P204" s="130">
        <f>P205+SUM(P206:P215)</f>
        <v>0</v>
      </c>
      <c r="R204" s="130">
        <f>R205+SUM(R206:R215)</f>
        <v>3.0700000000000002E-2</v>
      </c>
      <c r="T204" s="131">
        <f>T205+SUM(T206:T215)</f>
        <v>0.63300000000000001</v>
      </c>
      <c r="AR204" s="125" t="s">
        <v>191</v>
      </c>
      <c r="AT204" s="132" t="s">
        <v>75</v>
      </c>
      <c r="AU204" s="132" t="s">
        <v>76</v>
      </c>
      <c r="AY204" s="125" t="s">
        <v>185</v>
      </c>
      <c r="BK204" s="133">
        <f>BK205+SUM(BK206:BK215)</f>
        <v>0</v>
      </c>
    </row>
    <row r="205" spans="2:65" s="1" customFormat="1" ht="16.5" customHeight="1">
      <c r="B205" s="136"/>
      <c r="C205" s="137" t="s">
        <v>520</v>
      </c>
      <c r="D205" s="137" t="s">
        <v>187</v>
      </c>
      <c r="E205" s="138" t="s">
        <v>81</v>
      </c>
      <c r="F205" s="139" t="s">
        <v>4984</v>
      </c>
      <c r="G205" s="140" t="s">
        <v>4465</v>
      </c>
      <c r="H205" s="141">
        <v>1</v>
      </c>
      <c r="I205" s="142"/>
      <c r="J205" s="143">
        <f t="shared" ref="J205:J214" si="30">ROUND(I205*H205,2)</f>
        <v>0</v>
      </c>
      <c r="K205" s="139" t="s">
        <v>1</v>
      </c>
      <c r="L205" s="32"/>
      <c r="M205" s="144" t="s">
        <v>1</v>
      </c>
      <c r="N205" s="145" t="s">
        <v>42</v>
      </c>
      <c r="P205" s="146">
        <f t="shared" ref="P205:P214" si="31">O205*H205</f>
        <v>0</v>
      </c>
      <c r="Q205" s="146">
        <v>0</v>
      </c>
      <c r="R205" s="146">
        <f t="shared" ref="R205:R214" si="32">Q205*H205</f>
        <v>0</v>
      </c>
      <c r="S205" s="146">
        <v>0</v>
      </c>
      <c r="T205" s="147">
        <f t="shared" ref="T205:T214" si="33">S205*H205</f>
        <v>0</v>
      </c>
      <c r="AR205" s="148" t="s">
        <v>3045</v>
      </c>
      <c r="AT205" s="148" t="s">
        <v>187</v>
      </c>
      <c r="AU205" s="148" t="s">
        <v>84</v>
      </c>
      <c r="AY205" s="17" t="s">
        <v>185</v>
      </c>
      <c r="BE205" s="149">
        <f t="shared" ref="BE205:BE214" si="34">IF(N205="základní",J205,0)</f>
        <v>0</v>
      </c>
      <c r="BF205" s="149">
        <f t="shared" ref="BF205:BF214" si="35">IF(N205="snížená",J205,0)</f>
        <v>0</v>
      </c>
      <c r="BG205" s="149">
        <f t="shared" ref="BG205:BG214" si="36">IF(N205="zákl. přenesená",J205,0)</f>
        <v>0</v>
      </c>
      <c r="BH205" s="149">
        <f t="shared" ref="BH205:BH214" si="37">IF(N205="sníž. přenesená",J205,0)</f>
        <v>0</v>
      </c>
      <c r="BI205" s="149">
        <f t="shared" ref="BI205:BI214" si="38">IF(N205="nulová",J205,0)</f>
        <v>0</v>
      </c>
      <c r="BJ205" s="17" t="s">
        <v>92</v>
      </c>
      <c r="BK205" s="149">
        <f t="shared" ref="BK205:BK214" si="39">ROUND(I205*H205,2)</f>
        <v>0</v>
      </c>
      <c r="BL205" s="17" t="s">
        <v>3045</v>
      </c>
      <c r="BM205" s="148" t="s">
        <v>5073</v>
      </c>
    </row>
    <row r="206" spans="2:65" s="1" customFormat="1" ht="16.5" customHeight="1">
      <c r="B206" s="136"/>
      <c r="C206" s="137" t="s">
        <v>525</v>
      </c>
      <c r="D206" s="137" t="s">
        <v>187</v>
      </c>
      <c r="E206" s="138" t="s">
        <v>86</v>
      </c>
      <c r="F206" s="139" t="s">
        <v>5074</v>
      </c>
      <c r="G206" s="140" t="s">
        <v>4474</v>
      </c>
      <c r="H206" s="141">
        <v>1</v>
      </c>
      <c r="I206" s="142"/>
      <c r="J206" s="143">
        <f t="shared" si="30"/>
        <v>0</v>
      </c>
      <c r="K206" s="139" t="s">
        <v>1</v>
      </c>
      <c r="L206" s="32"/>
      <c r="M206" s="144" t="s">
        <v>1</v>
      </c>
      <c r="N206" s="145" t="s">
        <v>42</v>
      </c>
      <c r="P206" s="146">
        <f t="shared" si="31"/>
        <v>0</v>
      </c>
      <c r="Q206" s="146">
        <v>0</v>
      </c>
      <c r="R206" s="146">
        <f t="shared" si="32"/>
        <v>0</v>
      </c>
      <c r="S206" s="146">
        <v>0</v>
      </c>
      <c r="T206" s="147">
        <f t="shared" si="33"/>
        <v>0</v>
      </c>
      <c r="AR206" s="148" t="s">
        <v>3045</v>
      </c>
      <c r="AT206" s="148" t="s">
        <v>187</v>
      </c>
      <c r="AU206" s="148" t="s">
        <v>84</v>
      </c>
      <c r="AY206" s="17" t="s">
        <v>185</v>
      </c>
      <c r="BE206" s="149">
        <f t="shared" si="34"/>
        <v>0</v>
      </c>
      <c r="BF206" s="149">
        <f t="shared" si="35"/>
        <v>0</v>
      </c>
      <c r="BG206" s="149">
        <f t="shared" si="36"/>
        <v>0</v>
      </c>
      <c r="BH206" s="149">
        <f t="shared" si="37"/>
        <v>0</v>
      </c>
      <c r="BI206" s="149">
        <f t="shared" si="38"/>
        <v>0</v>
      </c>
      <c r="BJ206" s="17" t="s">
        <v>92</v>
      </c>
      <c r="BK206" s="149">
        <f t="shared" si="39"/>
        <v>0</v>
      </c>
      <c r="BL206" s="17" t="s">
        <v>3045</v>
      </c>
      <c r="BM206" s="148" t="s">
        <v>5075</v>
      </c>
    </row>
    <row r="207" spans="2:65" s="1" customFormat="1" ht="16.5" customHeight="1">
      <c r="B207" s="136"/>
      <c r="C207" s="137" t="s">
        <v>529</v>
      </c>
      <c r="D207" s="137" t="s">
        <v>187</v>
      </c>
      <c r="E207" s="138" t="s">
        <v>97</v>
      </c>
      <c r="F207" s="139" t="s">
        <v>5076</v>
      </c>
      <c r="G207" s="140" t="s">
        <v>4474</v>
      </c>
      <c r="H207" s="141">
        <v>1</v>
      </c>
      <c r="I207" s="142"/>
      <c r="J207" s="143">
        <f t="shared" si="30"/>
        <v>0</v>
      </c>
      <c r="K207" s="139" t="s">
        <v>1</v>
      </c>
      <c r="L207" s="32"/>
      <c r="M207" s="144" t="s">
        <v>1</v>
      </c>
      <c r="N207" s="145" t="s">
        <v>42</v>
      </c>
      <c r="P207" s="146">
        <f t="shared" si="31"/>
        <v>0</v>
      </c>
      <c r="Q207" s="146">
        <v>0</v>
      </c>
      <c r="R207" s="146">
        <f t="shared" si="32"/>
        <v>0</v>
      </c>
      <c r="S207" s="146">
        <v>0</v>
      </c>
      <c r="T207" s="147">
        <f t="shared" si="33"/>
        <v>0</v>
      </c>
      <c r="AR207" s="148" t="s">
        <v>3045</v>
      </c>
      <c r="AT207" s="148" t="s">
        <v>187</v>
      </c>
      <c r="AU207" s="148" t="s">
        <v>84</v>
      </c>
      <c r="AY207" s="17" t="s">
        <v>185</v>
      </c>
      <c r="BE207" s="149">
        <f t="shared" si="34"/>
        <v>0</v>
      </c>
      <c r="BF207" s="149">
        <f t="shared" si="35"/>
        <v>0</v>
      </c>
      <c r="BG207" s="149">
        <f t="shared" si="36"/>
        <v>0</v>
      </c>
      <c r="BH207" s="149">
        <f t="shared" si="37"/>
        <v>0</v>
      </c>
      <c r="BI207" s="149">
        <f t="shared" si="38"/>
        <v>0</v>
      </c>
      <c r="BJ207" s="17" t="s">
        <v>92</v>
      </c>
      <c r="BK207" s="149">
        <f t="shared" si="39"/>
        <v>0</v>
      </c>
      <c r="BL207" s="17" t="s">
        <v>3045</v>
      </c>
      <c r="BM207" s="148" t="s">
        <v>5077</v>
      </c>
    </row>
    <row r="208" spans="2:65" s="1" customFormat="1" ht="16.5" customHeight="1">
      <c r="B208" s="136"/>
      <c r="C208" s="137" t="s">
        <v>533</v>
      </c>
      <c r="D208" s="137" t="s">
        <v>187</v>
      </c>
      <c r="E208" s="138" t="s">
        <v>106</v>
      </c>
      <c r="F208" s="139" t="s">
        <v>5078</v>
      </c>
      <c r="G208" s="140" t="s">
        <v>4474</v>
      </c>
      <c r="H208" s="141">
        <v>1</v>
      </c>
      <c r="I208" s="142"/>
      <c r="J208" s="143">
        <f t="shared" si="30"/>
        <v>0</v>
      </c>
      <c r="K208" s="139" t="s">
        <v>1</v>
      </c>
      <c r="L208" s="32"/>
      <c r="M208" s="144" t="s">
        <v>1</v>
      </c>
      <c r="N208" s="145" t="s">
        <v>42</v>
      </c>
      <c r="P208" s="146">
        <f t="shared" si="31"/>
        <v>0</v>
      </c>
      <c r="Q208" s="146">
        <v>0</v>
      </c>
      <c r="R208" s="146">
        <f t="shared" si="32"/>
        <v>0</v>
      </c>
      <c r="S208" s="146">
        <v>0</v>
      </c>
      <c r="T208" s="147">
        <f t="shared" si="33"/>
        <v>0</v>
      </c>
      <c r="AR208" s="148" t="s">
        <v>3045</v>
      </c>
      <c r="AT208" s="148" t="s">
        <v>187</v>
      </c>
      <c r="AU208" s="148" t="s">
        <v>84</v>
      </c>
      <c r="AY208" s="17" t="s">
        <v>185</v>
      </c>
      <c r="BE208" s="149">
        <f t="shared" si="34"/>
        <v>0</v>
      </c>
      <c r="BF208" s="149">
        <f t="shared" si="35"/>
        <v>0</v>
      </c>
      <c r="BG208" s="149">
        <f t="shared" si="36"/>
        <v>0</v>
      </c>
      <c r="BH208" s="149">
        <f t="shared" si="37"/>
        <v>0</v>
      </c>
      <c r="BI208" s="149">
        <f t="shared" si="38"/>
        <v>0</v>
      </c>
      <c r="BJ208" s="17" t="s">
        <v>92</v>
      </c>
      <c r="BK208" s="149">
        <f t="shared" si="39"/>
        <v>0</v>
      </c>
      <c r="BL208" s="17" t="s">
        <v>3045</v>
      </c>
      <c r="BM208" s="148" t="s">
        <v>5079</v>
      </c>
    </row>
    <row r="209" spans="2:65" s="1" customFormat="1" ht="16.5" customHeight="1">
      <c r="B209" s="136"/>
      <c r="C209" s="137" t="s">
        <v>538</v>
      </c>
      <c r="D209" s="137" t="s">
        <v>187</v>
      </c>
      <c r="E209" s="138" t="s">
        <v>122</v>
      </c>
      <c r="F209" s="139" t="s">
        <v>5080</v>
      </c>
      <c r="G209" s="140" t="s">
        <v>4474</v>
      </c>
      <c r="H209" s="141">
        <v>5</v>
      </c>
      <c r="I209" s="142"/>
      <c r="J209" s="143">
        <f t="shared" si="30"/>
        <v>0</v>
      </c>
      <c r="K209" s="139" t="s">
        <v>1</v>
      </c>
      <c r="L209" s="32"/>
      <c r="M209" s="144" t="s">
        <v>1</v>
      </c>
      <c r="N209" s="145" t="s">
        <v>42</v>
      </c>
      <c r="P209" s="146">
        <f t="shared" si="31"/>
        <v>0</v>
      </c>
      <c r="Q209" s="146">
        <v>0</v>
      </c>
      <c r="R209" s="146">
        <f t="shared" si="32"/>
        <v>0</v>
      </c>
      <c r="S209" s="146">
        <v>0</v>
      </c>
      <c r="T209" s="147">
        <f t="shared" si="33"/>
        <v>0</v>
      </c>
      <c r="AR209" s="148" t="s">
        <v>3045</v>
      </c>
      <c r="AT209" s="148" t="s">
        <v>187</v>
      </c>
      <c r="AU209" s="148" t="s">
        <v>84</v>
      </c>
      <c r="AY209" s="17" t="s">
        <v>185</v>
      </c>
      <c r="BE209" s="149">
        <f t="shared" si="34"/>
        <v>0</v>
      </c>
      <c r="BF209" s="149">
        <f t="shared" si="35"/>
        <v>0</v>
      </c>
      <c r="BG209" s="149">
        <f t="shared" si="36"/>
        <v>0</v>
      </c>
      <c r="BH209" s="149">
        <f t="shared" si="37"/>
        <v>0</v>
      </c>
      <c r="BI209" s="149">
        <f t="shared" si="38"/>
        <v>0</v>
      </c>
      <c r="BJ209" s="17" t="s">
        <v>92</v>
      </c>
      <c r="BK209" s="149">
        <f t="shared" si="39"/>
        <v>0</v>
      </c>
      <c r="BL209" s="17" t="s">
        <v>3045</v>
      </c>
      <c r="BM209" s="148" t="s">
        <v>5081</v>
      </c>
    </row>
    <row r="210" spans="2:65" s="1" customFormat="1" ht="24.2" customHeight="1">
      <c r="B210" s="136"/>
      <c r="C210" s="137" t="s">
        <v>543</v>
      </c>
      <c r="D210" s="137" t="s">
        <v>187</v>
      </c>
      <c r="E210" s="138" t="s">
        <v>4594</v>
      </c>
      <c r="F210" s="139" t="s">
        <v>5082</v>
      </c>
      <c r="G210" s="140" t="s">
        <v>4474</v>
      </c>
      <c r="H210" s="141">
        <v>7</v>
      </c>
      <c r="I210" s="142"/>
      <c r="J210" s="143">
        <f t="shared" si="30"/>
        <v>0</v>
      </c>
      <c r="K210" s="139" t="s">
        <v>1</v>
      </c>
      <c r="L210" s="32"/>
      <c r="M210" s="144" t="s">
        <v>1</v>
      </c>
      <c r="N210" s="145" t="s">
        <v>42</v>
      </c>
      <c r="P210" s="146">
        <f t="shared" si="31"/>
        <v>0</v>
      </c>
      <c r="Q210" s="146">
        <v>0</v>
      </c>
      <c r="R210" s="146">
        <f t="shared" si="32"/>
        <v>0</v>
      </c>
      <c r="S210" s="146">
        <v>0</v>
      </c>
      <c r="T210" s="147">
        <f t="shared" si="33"/>
        <v>0</v>
      </c>
      <c r="AR210" s="148" t="s">
        <v>3045</v>
      </c>
      <c r="AT210" s="148" t="s">
        <v>187</v>
      </c>
      <c r="AU210" s="148" t="s">
        <v>84</v>
      </c>
      <c r="AY210" s="17" t="s">
        <v>185</v>
      </c>
      <c r="BE210" s="149">
        <f t="shared" si="34"/>
        <v>0</v>
      </c>
      <c r="BF210" s="149">
        <f t="shared" si="35"/>
        <v>0</v>
      </c>
      <c r="BG210" s="149">
        <f t="shared" si="36"/>
        <v>0</v>
      </c>
      <c r="BH210" s="149">
        <f t="shared" si="37"/>
        <v>0</v>
      </c>
      <c r="BI210" s="149">
        <f t="shared" si="38"/>
        <v>0</v>
      </c>
      <c r="BJ210" s="17" t="s">
        <v>92</v>
      </c>
      <c r="BK210" s="149">
        <f t="shared" si="39"/>
        <v>0</v>
      </c>
      <c r="BL210" s="17" t="s">
        <v>3045</v>
      </c>
      <c r="BM210" s="148" t="s">
        <v>5083</v>
      </c>
    </row>
    <row r="211" spans="2:65" s="1" customFormat="1" ht="24.2" customHeight="1">
      <c r="B211" s="136"/>
      <c r="C211" s="137" t="s">
        <v>550</v>
      </c>
      <c r="D211" s="137" t="s">
        <v>187</v>
      </c>
      <c r="E211" s="138" t="s">
        <v>4597</v>
      </c>
      <c r="F211" s="139" t="s">
        <v>5084</v>
      </c>
      <c r="G211" s="140" t="s">
        <v>4474</v>
      </c>
      <c r="H211" s="141">
        <v>2</v>
      </c>
      <c r="I211" s="142"/>
      <c r="J211" s="143">
        <f t="shared" si="30"/>
        <v>0</v>
      </c>
      <c r="K211" s="139" t="s">
        <v>1</v>
      </c>
      <c r="L211" s="32"/>
      <c r="M211" s="144" t="s">
        <v>1</v>
      </c>
      <c r="N211" s="145" t="s">
        <v>42</v>
      </c>
      <c r="P211" s="146">
        <f t="shared" si="31"/>
        <v>0</v>
      </c>
      <c r="Q211" s="146">
        <v>0</v>
      </c>
      <c r="R211" s="146">
        <f t="shared" si="32"/>
        <v>0</v>
      </c>
      <c r="S211" s="146">
        <v>0</v>
      </c>
      <c r="T211" s="147">
        <f t="shared" si="33"/>
        <v>0</v>
      </c>
      <c r="AR211" s="148" t="s">
        <v>3045</v>
      </c>
      <c r="AT211" s="148" t="s">
        <v>187</v>
      </c>
      <c r="AU211" s="148" t="s">
        <v>84</v>
      </c>
      <c r="AY211" s="17" t="s">
        <v>185</v>
      </c>
      <c r="BE211" s="149">
        <f t="shared" si="34"/>
        <v>0</v>
      </c>
      <c r="BF211" s="149">
        <f t="shared" si="35"/>
        <v>0</v>
      </c>
      <c r="BG211" s="149">
        <f t="shared" si="36"/>
        <v>0</v>
      </c>
      <c r="BH211" s="149">
        <f t="shared" si="37"/>
        <v>0</v>
      </c>
      <c r="BI211" s="149">
        <f t="shared" si="38"/>
        <v>0</v>
      </c>
      <c r="BJ211" s="17" t="s">
        <v>92</v>
      </c>
      <c r="BK211" s="149">
        <f t="shared" si="39"/>
        <v>0</v>
      </c>
      <c r="BL211" s="17" t="s">
        <v>3045</v>
      </c>
      <c r="BM211" s="148" t="s">
        <v>5085</v>
      </c>
    </row>
    <row r="212" spans="2:65" s="1" customFormat="1" ht="21.75" customHeight="1">
      <c r="B212" s="136"/>
      <c r="C212" s="137" t="s">
        <v>556</v>
      </c>
      <c r="D212" s="137" t="s">
        <v>187</v>
      </c>
      <c r="E212" s="138" t="s">
        <v>4600</v>
      </c>
      <c r="F212" s="139" t="s">
        <v>5086</v>
      </c>
      <c r="G212" s="140" t="s">
        <v>4474</v>
      </c>
      <c r="H212" s="141">
        <v>2</v>
      </c>
      <c r="I212" s="142"/>
      <c r="J212" s="143">
        <f t="shared" si="30"/>
        <v>0</v>
      </c>
      <c r="K212" s="139" t="s">
        <v>1</v>
      </c>
      <c r="L212" s="32"/>
      <c r="M212" s="144" t="s">
        <v>1</v>
      </c>
      <c r="N212" s="145" t="s">
        <v>42</v>
      </c>
      <c r="P212" s="146">
        <f t="shared" si="31"/>
        <v>0</v>
      </c>
      <c r="Q212" s="146">
        <v>0</v>
      </c>
      <c r="R212" s="146">
        <f t="shared" si="32"/>
        <v>0</v>
      </c>
      <c r="S212" s="146">
        <v>0</v>
      </c>
      <c r="T212" s="147">
        <f t="shared" si="33"/>
        <v>0</v>
      </c>
      <c r="AR212" s="148" t="s">
        <v>3045</v>
      </c>
      <c r="AT212" s="148" t="s">
        <v>187</v>
      </c>
      <c r="AU212" s="148" t="s">
        <v>84</v>
      </c>
      <c r="AY212" s="17" t="s">
        <v>185</v>
      </c>
      <c r="BE212" s="149">
        <f t="shared" si="34"/>
        <v>0</v>
      </c>
      <c r="BF212" s="149">
        <f t="shared" si="35"/>
        <v>0</v>
      </c>
      <c r="BG212" s="149">
        <f t="shared" si="36"/>
        <v>0</v>
      </c>
      <c r="BH212" s="149">
        <f t="shared" si="37"/>
        <v>0</v>
      </c>
      <c r="BI212" s="149">
        <f t="shared" si="38"/>
        <v>0</v>
      </c>
      <c r="BJ212" s="17" t="s">
        <v>92</v>
      </c>
      <c r="BK212" s="149">
        <f t="shared" si="39"/>
        <v>0</v>
      </c>
      <c r="BL212" s="17" t="s">
        <v>3045</v>
      </c>
      <c r="BM212" s="148" t="s">
        <v>5087</v>
      </c>
    </row>
    <row r="213" spans="2:65" s="1" customFormat="1" ht="16.5" customHeight="1">
      <c r="B213" s="136"/>
      <c r="C213" s="137" t="s">
        <v>561</v>
      </c>
      <c r="D213" s="137" t="s">
        <v>187</v>
      </c>
      <c r="E213" s="138" t="s">
        <v>4603</v>
      </c>
      <c r="F213" s="139" t="s">
        <v>4984</v>
      </c>
      <c r="G213" s="140" t="s">
        <v>4465</v>
      </c>
      <c r="H213" s="141">
        <v>1</v>
      </c>
      <c r="I213" s="142"/>
      <c r="J213" s="143">
        <f t="shared" si="30"/>
        <v>0</v>
      </c>
      <c r="K213" s="139" t="s">
        <v>1</v>
      </c>
      <c r="L213" s="32"/>
      <c r="M213" s="144" t="s">
        <v>1</v>
      </c>
      <c r="N213" s="145" t="s">
        <v>42</v>
      </c>
      <c r="P213" s="146">
        <f t="shared" si="31"/>
        <v>0</v>
      </c>
      <c r="Q213" s="146">
        <v>0</v>
      </c>
      <c r="R213" s="146">
        <f t="shared" si="32"/>
        <v>0</v>
      </c>
      <c r="S213" s="146">
        <v>0</v>
      </c>
      <c r="T213" s="147">
        <f t="shared" si="33"/>
        <v>0</v>
      </c>
      <c r="AR213" s="148" t="s">
        <v>3045</v>
      </c>
      <c r="AT213" s="148" t="s">
        <v>187</v>
      </c>
      <c r="AU213" s="148" t="s">
        <v>84</v>
      </c>
      <c r="AY213" s="17" t="s">
        <v>185</v>
      </c>
      <c r="BE213" s="149">
        <f t="shared" si="34"/>
        <v>0</v>
      </c>
      <c r="BF213" s="149">
        <f t="shared" si="35"/>
        <v>0</v>
      </c>
      <c r="BG213" s="149">
        <f t="shared" si="36"/>
        <v>0</v>
      </c>
      <c r="BH213" s="149">
        <f t="shared" si="37"/>
        <v>0</v>
      </c>
      <c r="BI213" s="149">
        <f t="shared" si="38"/>
        <v>0</v>
      </c>
      <c r="BJ213" s="17" t="s">
        <v>92</v>
      </c>
      <c r="BK213" s="149">
        <f t="shared" si="39"/>
        <v>0</v>
      </c>
      <c r="BL213" s="17" t="s">
        <v>3045</v>
      </c>
      <c r="BM213" s="148" t="s">
        <v>5088</v>
      </c>
    </row>
    <row r="214" spans="2:65" s="1" customFormat="1" ht="16.5" customHeight="1">
      <c r="B214" s="136"/>
      <c r="C214" s="137" t="s">
        <v>566</v>
      </c>
      <c r="D214" s="137" t="s">
        <v>187</v>
      </c>
      <c r="E214" s="138" t="s">
        <v>230</v>
      </c>
      <c r="F214" s="139" t="s">
        <v>5089</v>
      </c>
      <c r="G214" s="140" t="s">
        <v>4474</v>
      </c>
      <c r="H214" s="141">
        <v>3</v>
      </c>
      <c r="I214" s="142"/>
      <c r="J214" s="143">
        <f t="shared" si="30"/>
        <v>0</v>
      </c>
      <c r="K214" s="139" t="s">
        <v>1</v>
      </c>
      <c r="L214" s="32"/>
      <c r="M214" s="144" t="s">
        <v>1</v>
      </c>
      <c r="N214" s="145" t="s">
        <v>42</v>
      </c>
      <c r="P214" s="146">
        <f t="shared" si="31"/>
        <v>0</v>
      </c>
      <c r="Q214" s="146">
        <v>0</v>
      </c>
      <c r="R214" s="146">
        <f t="shared" si="32"/>
        <v>0</v>
      </c>
      <c r="S214" s="146">
        <v>0</v>
      </c>
      <c r="T214" s="147">
        <f t="shared" si="33"/>
        <v>0</v>
      </c>
      <c r="AR214" s="148" t="s">
        <v>3045</v>
      </c>
      <c r="AT214" s="148" t="s">
        <v>187</v>
      </c>
      <c r="AU214" s="148" t="s">
        <v>84</v>
      </c>
      <c r="AY214" s="17" t="s">
        <v>185</v>
      </c>
      <c r="BE214" s="149">
        <f t="shared" si="34"/>
        <v>0</v>
      </c>
      <c r="BF214" s="149">
        <f t="shared" si="35"/>
        <v>0</v>
      </c>
      <c r="BG214" s="149">
        <f t="shared" si="36"/>
        <v>0</v>
      </c>
      <c r="BH214" s="149">
        <f t="shared" si="37"/>
        <v>0</v>
      </c>
      <c r="BI214" s="149">
        <f t="shared" si="38"/>
        <v>0</v>
      </c>
      <c r="BJ214" s="17" t="s">
        <v>92</v>
      </c>
      <c r="BK214" s="149">
        <f t="shared" si="39"/>
        <v>0</v>
      </c>
      <c r="BL214" s="17" t="s">
        <v>3045</v>
      </c>
      <c r="BM214" s="148" t="s">
        <v>5090</v>
      </c>
    </row>
    <row r="215" spans="2:65" s="11" customFormat="1" ht="22.9" customHeight="1">
      <c r="B215" s="124"/>
      <c r="D215" s="125" t="s">
        <v>75</v>
      </c>
      <c r="E215" s="134" t="s">
        <v>4921</v>
      </c>
      <c r="F215" s="134" t="s">
        <v>4922</v>
      </c>
      <c r="I215" s="127"/>
      <c r="J215" s="135">
        <f>BK215</f>
        <v>0</v>
      </c>
      <c r="L215" s="124"/>
      <c r="M215" s="129"/>
      <c r="P215" s="130">
        <f>SUM(P216:P226)</f>
        <v>0</v>
      </c>
      <c r="R215" s="130">
        <f>SUM(R216:R226)</f>
        <v>3.0700000000000002E-2</v>
      </c>
      <c r="T215" s="131">
        <f>SUM(T216:T226)</f>
        <v>0.63300000000000001</v>
      </c>
      <c r="AR215" s="125" t="s">
        <v>111</v>
      </c>
      <c r="AT215" s="132" t="s">
        <v>75</v>
      </c>
      <c r="AU215" s="132" t="s">
        <v>84</v>
      </c>
      <c r="AY215" s="125" t="s">
        <v>185</v>
      </c>
      <c r="BK215" s="133">
        <f>SUM(BK216:BK226)</f>
        <v>0</v>
      </c>
    </row>
    <row r="216" spans="2:65" s="1" customFormat="1" ht="24.2" customHeight="1">
      <c r="B216" s="136"/>
      <c r="C216" s="137" t="s">
        <v>570</v>
      </c>
      <c r="D216" s="137" t="s">
        <v>187</v>
      </c>
      <c r="E216" s="138" t="s">
        <v>4936</v>
      </c>
      <c r="F216" s="139" t="s">
        <v>4937</v>
      </c>
      <c r="G216" s="140" t="s">
        <v>546</v>
      </c>
      <c r="H216" s="141">
        <v>20</v>
      </c>
      <c r="I216" s="142"/>
      <c r="J216" s="143">
        <f>ROUND(I216*H216,2)</f>
        <v>0</v>
      </c>
      <c r="K216" s="139" t="s">
        <v>1</v>
      </c>
      <c r="L216" s="32"/>
      <c r="M216" s="144" t="s">
        <v>1</v>
      </c>
      <c r="N216" s="145" t="s">
        <v>42</v>
      </c>
      <c r="P216" s="146">
        <f>O216*H216</f>
        <v>0</v>
      </c>
      <c r="Q216" s="146">
        <v>2.5999999999999998E-4</v>
      </c>
      <c r="R216" s="146">
        <f>Q216*H216</f>
        <v>5.1999999999999998E-3</v>
      </c>
      <c r="S216" s="146">
        <v>0</v>
      </c>
      <c r="T216" s="147">
        <f>S216*H216</f>
        <v>0</v>
      </c>
      <c r="AR216" s="148" t="s">
        <v>590</v>
      </c>
      <c r="AT216" s="148" t="s">
        <v>187</v>
      </c>
      <c r="AU216" s="148" t="s">
        <v>92</v>
      </c>
      <c r="AY216" s="17" t="s">
        <v>185</v>
      </c>
      <c r="BE216" s="149">
        <f>IF(N216="základní",J216,0)</f>
        <v>0</v>
      </c>
      <c r="BF216" s="149">
        <f>IF(N216="snížená",J216,0)</f>
        <v>0</v>
      </c>
      <c r="BG216" s="149">
        <f>IF(N216="zákl. přenesená",J216,0)</f>
        <v>0</v>
      </c>
      <c r="BH216" s="149">
        <f>IF(N216="sníž. přenesená",J216,0)</f>
        <v>0</v>
      </c>
      <c r="BI216" s="149">
        <f>IF(N216="nulová",J216,0)</f>
        <v>0</v>
      </c>
      <c r="BJ216" s="17" t="s">
        <v>92</v>
      </c>
      <c r="BK216" s="149">
        <f>ROUND(I216*H216,2)</f>
        <v>0</v>
      </c>
      <c r="BL216" s="17" t="s">
        <v>590</v>
      </c>
      <c r="BM216" s="148" t="s">
        <v>5091</v>
      </c>
    </row>
    <row r="217" spans="2:65" s="1" customFormat="1" ht="24.2" customHeight="1">
      <c r="B217" s="136"/>
      <c r="C217" s="137" t="s">
        <v>574</v>
      </c>
      <c r="D217" s="137" t="s">
        <v>187</v>
      </c>
      <c r="E217" s="138" t="s">
        <v>4939</v>
      </c>
      <c r="F217" s="139" t="s">
        <v>4940</v>
      </c>
      <c r="G217" s="140" t="s">
        <v>546</v>
      </c>
      <c r="H217" s="141">
        <v>50</v>
      </c>
      <c r="I217" s="142"/>
      <c r="J217" s="143">
        <f>ROUND(I217*H217,2)</f>
        <v>0</v>
      </c>
      <c r="K217" s="139" t="s">
        <v>1</v>
      </c>
      <c r="L217" s="32"/>
      <c r="M217" s="144" t="s">
        <v>1</v>
      </c>
      <c r="N217" s="145" t="s">
        <v>42</v>
      </c>
      <c r="P217" s="146">
        <f>O217*H217</f>
        <v>0</v>
      </c>
      <c r="Q217" s="146">
        <v>5.1000000000000004E-4</v>
      </c>
      <c r="R217" s="146">
        <f>Q217*H217</f>
        <v>2.5500000000000002E-2</v>
      </c>
      <c r="S217" s="146">
        <v>0</v>
      </c>
      <c r="T217" s="147">
        <f>S217*H217</f>
        <v>0</v>
      </c>
      <c r="AR217" s="148" t="s">
        <v>590</v>
      </c>
      <c r="AT217" s="148" t="s">
        <v>187</v>
      </c>
      <c r="AU217" s="148" t="s">
        <v>92</v>
      </c>
      <c r="AY217" s="17" t="s">
        <v>185</v>
      </c>
      <c r="BE217" s="149">
        <f>IF(N217="základní",J217,0)</f>
        <v>0</v>
      </c>
      <c r="BF217" s="149">
        <f>IF(N217="snížená",J217,0)</f>
        <v>0</v>
      </c>
      <c r="BG217" s="149">
        <f>IF(N217="zákl. přenesená",J217,0)</f>
        <v>0</v>
      </c>
      <c r="BH217" s="149">
        <f>IF(N217="sníž. přenesená",J217,0)</f>
        <v>0</v>
      </c>
      <c r="BI217" s="149">
        <f>IF(N217="nulová",J217,0)</f>
        <v>0</v>
      </c>
      <c r="BJ217" s="17" t="s">
        <v>92</v>
      </c>
      <c r="BK217" s="149">
        <f>ROUND(I217*H217,2)</f>
        <v>0</v>
      </c>
      <c r="BL217" s="17" t="s">
        <v>590</v>
      </c>
      <c r="BM217" s="148" t="s">
        <v>5092</v>
      </c>
    </row>
    <row r="218" spans="2:65" s="1" customFormat="1" ht="24.2" customHeight="1">
      <c r="B218" s="136"/>
      <c r="C218" s="137" t="s">
        <v>578</v>
      </c>
      <c r="D218" s="137" t="s">
        <v>187</v>
      </c>
      <c r="E218" s="138" t="s">
        <v>4942</v>
      </c>
      <c r="F218" s="139" t="s">
        <v>4943</v>
      </c>
      <c r="G218" s="140" t="s">
        <v>365</v>
      </c>
      <c r="H218" s="141">
        <v>65</v>
      </c>
      <c r="I218" s="142"/>
      <c r="J218" s="143">
        <f>ROUND(I218*H218,2)</f>
        <v>0</v>
      </c>
      <c r="K218" s="139" t="s">
        <v>1</v>
      </c>
      <c r="L218" s="32"/>
      <c r="M218" s="144" t="s">
        <v>1</v>
      </c>
      <c r="N218" s="145" t="s">
        <v>42</v>
      </c>
      <c r="P218" s="146">
        <f>O218*H218</f>
        <v>0</v>
      </c>
      <c r="Q218" s="146">
        <v>0</v>
      </c>
      <c r="R218" s="146">
        <f>Q218*H218</f>
        <v>0</v>
      </c>
      <c r="S218" s="146">
        <v>1.1999999999999999E-3</v>
      </c>
      <c r="T218" s="147">
        <f>S218*H218</f>
        <v>7.8E-2</v>
      </c>
      <c r="AR218" s="148" t="s">
        <v>590</v>
      </c>
      <c r="AT218" s="148" t="s">
        <v>187</v>
      </c>
      <c r="AU218" s="148" t="s">
        <v>92</v>
      </c>
      <c r="AY218" s="17" t="s">
        <v>185</v>
      </c>
      <c r="BE218" s="149">
        <f>IF(N218="základní",J218,0)</f>
        <v>0</v>
      </c>
      <c r="BF218" s="149">
        <f>IF(N218="snížená",J218,0)</f>
        <v>0</v>
      </c>
      <c r="BG218" s="149">
        <f>IF(N218="zákl. přenesená",J218,0)</f>
        <v>0</v>
      </c>
      <c r="BH218" s="149">
        <f>IF(N218="sníž. přenesená",J218,0)</f>
        <v>0</v>
      </c>
      <c r="BI218" s="149">
        <f>IF(N218="nulová",J218,0)</f>
        <v>0</v>
      </c>
      <c r="BJ218" s="17" t="s">
        <v>92</v>
      </c>
      <c r="BK218" s="149">
        <f>ROUND(I218*H218,2)</f>
        <v>0</v>
      </c>
      <c r="BL218" s="17" t="s">
        <v>590</v>
      </c>
      <c r="BM218" s="148" t="s">
        <v>5093</v>
      </c>
    </row>
    <row r="219" spans="2:65" s="12" customFormat="1">
      <c r="B219" s="150"/>
      <c r="D219" s="151" t="s">
        <v>193</v>
      </c>
      <c r="E219" s="152" t="s">
        <v>1</v>
      </c>
      <c r="F219" s="153" t="s">
        <v>5094</v>
      </c>
      <c r="H219" s="154">
        <v>65</v>
      </c>
      <c r="I219" s="155"/>
      <c r="L219" s="150"/>
      <c r="M219" s="156"/>
      <c r="T219" s="157"/>
      <c r="AT219" s="152" t="s">
        <v>193</v>
      </c>
      <c r="AU219" s="152" t="s">
        <v>92</v>
      </c>
      <c r="AV219" s="12" t="s">
        <v>92</v>
      </c>
      <c r="AW219" s="12" t="s">
        <v>32</v>
      </c>
      <c r="AX219" s="12" t="s">
        <v>76</v>
      </c>
      <c r="AY219" s="152" t="s">
        <v>185</v>
      </c>
    </row>
    <row r="220" spans="2:65" s="14" customFormat="1">
      <c r="B220" s="174"/>
      <c r="D220" s="151" t="s">
        <v>193</v>
      </c>
      <c r="E220" s="175" t="s">
        <v>1</v>
      </c>
      <c r="F220" s="176" t="s">
        <v>265</v>
      </c>
      <c r="H220" s="177">
        <v>65</v>
      </c>
      <c r="I220" s="178"/>
      <c r="L220" s="174"/>
      <c r="M220" s="179"/>
      <c r="T220" s="180"/>
      <c r="AT220" s="175" t="s">
        <v>193</v>
      </c>
      <c r="AU220" s="175" t="s">
        <v>92</v>
      </c>
      <c r="AV220" s="14" t="s">
        <v>191</v>
      </c>
      <c r="AW220" s="14" t="s">
        <v>32</v>
      </c>
      <c r="AX220" s="14" t="s">
        <v>84</v>
      </c>
      <c r="AY220" s="175" t="s">
        <v>185</v>
      </c>
    </row>
    <row r="221" spans="2:65" s="1" customFormat="1" ht="33" customHeight="1">
      <c r="B221" s="136"/>
      <c r="C221" s="137" t="s">
        <v>582</v>
      </c>
      <c r="D221" s="137" t="s">
        <v>187</v>
      </c>
      <c r="E221" s="138" t="s">
        <v>4945</v>
      </c>
      <c r="F221" s="139" t="s">
        <v>4946</v>
      </c>
      <c r="G221" s="140" t="s">
        <v>546</v>
      </c>
      <c r="H221" s="141">
        <v>20</v>
      </c>
      <c r="I221" s="142"/>
      <c r="J221" s="143">
        <f t="shared" ref="J221:J226" si="40">ROUND(I221*H221,2)</f>
        <v>0</v>
      </c>
      <c r="K221" s="139" t="s">
        <v>1</v>
      </c>
      <c r="L221" s="32"/>
      <c r="M221" s="144" t="s">
        <v>1</v>
      </c>
      <c r="N221" s="145" t="s">
        <v>42</v>
      </c>
      <c r="P221" s="146">
        <f t="shared" ref="P221:P226" si="41">O221*H221</f>
        <v>0</v>
      </c>
      <c r="Q221" s="146">
        <v>0</v>
      </c>
      <c r="R221" s="146">
        <f t="shared" ref="R221:R226" si="42">Q221*H221</f>
        <v>0</v>
      </c>
      <c r="S221" s="146">
        <v>5.0000000000000001E-3</v>
      </c>
      <c r="T221" s="147">
        <f t="shared" ref="T221:T226" si="43">S221*H221</f>
        <v>0.1</v>
      </c>
      <c r="AR221" s="148" t="s">
        <v>590</v>
      </c>
      <c r="AT221" s="148" t="s">
        <v>187</v>
      </c>
      <c r="AU221" s="148" t="s">
        <v>92</v>
      </c>
      <c r="AY221" s="17" t="s">
        <v>185</v>
      </c>
      <c r="BE221" s="149">
        <f t="shared" ref="BE221:BE226" si="44">IF(N221="základní",J221,0)</f>
        <v>0</v>
      </c>
      <c r="BF221" s="149">
        <f t="shared" ref="BF221:BF226" si="45">IF(N221="snížená",J221,0)</f>
        <v>0</v>
      </c>
      <c r="BG221" s="149">
        <f t="shared" ref="BG221:BG226" si="46">IF(N221="zákl. přenesená",J221,0)</f>
        <v>0</v>
      </c>
      <c r="BH221" s="149">
        <f t="shared" ref="BH221:BH226" si="47">IF(N221="sníž. přenesená",J221,0)</f>
        <v>0</v>
      </c>
      <c r="BI221" s="149">
        <f t="shared" ref="BI221:BI226" si="48">IF(N221="nulová",J221,0)</f>
        <v>0</v>
      </c>
      <c r="BJ221" s="17" t="s">
        <v>92</v>
      </c>
      <c r="BK221" s="149">
        <f t="shared" ref="BK221:BK226" si="49">ROUND(I221*H221,2)</f>
        <v>0</v>
      </c>
      <c r="BL221" s="17" t="s">
        <v>590</v>
      </c>
      <c r="BM221" s="148" t="s">
        <v>5095</v>
      </c>
    </row>
    <row r="222" spans="2:65" s="1" customFormat="1" ht="33" customHeight="1">
      <c r="B222" s="136"/>
      <c r="C222" s="137" t="s">
        <v>586</v>
      </c>
      <c r="D222" s="137" t="s">
        <v>187</v>
      </c>
      <c r="E222" s="138" t="s">
        <v>4948</v>
      </c>
      <c r="F222" s="139" t="s">
        <v>4949</v>
      </c>
      <c r="G222" s="140" t="s">
        <v>546</v>
      </c>
      <c r="H222" s="141">
        <v>35</v>
      </c>
      <c r="I222" s="142"/>
      <c r="J222" s="143">
        <f t="shared" si="40"/>
        <v>0</v>
      </c>
      <c r="K222" s="139" t="s">
        <v>1</v>
      </c>
      <c r="L222" s="32"/>
      <c r="M222" s="144" t="s">
        <v>1</v>
      </c>
      <c r="N222" s="145" t="s">
        <v>42</v>
      </c>
      <c r="P222" s="146">
        <f t="shared" si="41"/>
        <v>0</v>
      </c>
      <c r="Q222" s="146">
        <v>0</v>
      </c>
      <c r="R222" s="146">
        <f t="shared" si="42"/>
        <v>0</v>
      </c>
      <c r="S222" s="146">
        <v>1.2999999999999999E-2</v>
      </c>
      <c r="T222" s="147">
        <f t="shared" si="43"/>
        <v>0.45499999999999996</v>
      </c>
      <c r="AR222" s="148" t="s">
        <v>590</v>
      </c>
      <c r="AT222" s="148" t="s">
        <v>187</v>
      </c>
      <c r="AU222" s="148" t="s">
        <v>92</v>
      </c>
      <c r="AY222" s="17" t="s">
        <v>185</v>
      </c>
      <c r="BE222" s="149">
        <f t="shared" si="44"/>
        <v>0</v>
      </c>
      <c r="BF222" s="149">
        <f t="shared" si="45"/>
        <v>0</v>
      </c>
      <c r="BG222" s="149">
        <f t="shared" si="46"/>
        <v>0</v>
      </c>
      <c r="BH222" s="149">
        <f t="shared" si="47"/>
        <v>0</v>
      </c>
      <c r="BI222" s="149">
        <f t="shared" si="48"/>
        <v>0</v>
      </c>
      <c r="BJ222" s="17" t="s">
        <v>92</v>
      </c>
      <c r="BK222" s="149">
        <f t="shared" si="49"/>
        <v>0</v>
      </c>
      <c r="BL222" s="17" t="s">
        <v>590</v>
      </c>
      <c r="BM222" s="148" t="s">
        <v>5096</v>
      </c>
    </row>
    <row r="223" spans="2:65" s="1" customFormat="1" ht="16.5" customHeight="1">
      <c r="B223" s="136"/>
      <c r="C223" s="137" t="s">
        <v>590</v>
      </c>
      <c r="D223" s="137" t="s">
        <v>187</v>
      </c>
      <c r="E223" s="138" t="s">
        <v>4951</v>
      </c>
      <c r="F223" s="139" t="s">
        <v>4952</v>
      </c>
      <c r="G223" s="140" t="s">
        <v>219</v>
      </c>
      <c r="H223" s="141">
        <v>0.3</v>
      </c>
      <c r="I223" s="142"/>
      <c r="J223" s="143">
        <f t="shared" si="40"/>
        <v>0</v>
      </c>
      <c r="K223" s="139" t="s">
        <v>1</v>
      </c>
      <c r="L223" s="32"/>
      <c r="M223" s="144" t="s">
        <v>1</v>
      </c>
      <c r="N223" s="145" t="s">
        <v>42</v>
      </c>
      <c r="P223" s="146">
        <f t="shared" si="41"/>
        <v>0</v>
      </c>
      <c r="Q223" s="146">
        <v>0</v>
      </c>
      <c r="R223" s="146">
        <f t="shared" si="42"/>
        <v>0</v>
      </c>
      <c r="S223" s="146">
        <v>0</v>
      </c>
      <c r="T223" s="147">
        <f t="shared" si="43"/>
        <v>0</v>
      </c>
      <c r="AR223" s="148" t="s">
        <v>590</v>
      </c>
      <c r="AT223" s="148" t="s">
        <v>187</v>
      </c>
      <c r="AU223" s="148" t="s">
        <v>92</v>
      </c>
      <c r="AY223" s="17" t="s">
        <v>185</v>
      </c>
      <c r="BE223" s="149">
        <f t="shared" si="44"/>
        <v>0</v>
      </c>
      <c r="BF223" s="149">
        <f t="shared" si="45"/>
        <v>0</v>
      </c>
      <c r="BG223" s="149">
        <f t="shared" si="46"/>
        <v>0</v>
      </c>
      <c r="BH223" s="149">
        <f t="shared" si="47"/>
        <v>0</v>
      </c>
      <c r="BI223" s="149">
        <f t="shared" si="48"/>
        <v>0</v>
      </c>
      <c r="BJ223" s="17" t="s">
        <v>92</v>
      </c>
      <c r="BK223" s="149">
        <f t="shared" si="49"/>
        <v>0</v>
      </c>
      <c r="BL223" s="17" t="s">
        <v>590</v>
      </c>
      <c r="BM223" s="148" t="s">
        <v>5097</v>
      </c>
    </row>
    <row r="224" spans="2:65" s="1" customFormat="1" ht="24.2" customHeight="1">
      <c r="B224" s="136"/>
      <c r="C224" s="137" t="s">
        <v>595</v>
      </c>
      <c r="D224" s="137" t="s">
        <v>187</v>
      </c>
      <c r="E224" s="138" t="s">
        <v>4954</v>
      </c>
      <c r="F224" s="139" t="s">
        <v>4955</v>
      </c>
      <c r="G224" s="140" t="s">
        <v>219</v>
      </c>
      <c r="H224" s="141">
        <v>0.3</v>
      </c>
      <c r="I224" s="142"/>
      <c r="J224" s="143">
        <f t="shared" si="40"/>
        <v>0</v>
      </c>
      <c r="K224" s="139" t="s">
        <v>1</v>
      </c>
      <c r="L224" s="32"/>
      <c r="M224" s="144" t="s">
        <v>1</v>
      </c>
      <c r="N224" s="145" t="s">
        <v>42</v>
      </c>
      <c r="P224" s="146">
        <f t="shared" si="41"/>
        <v>0</v>
      </c>
      <c r="Q224" s="146">
        <v>0</v>
      </c>
      <c r="R224" s="146">
        <f t="shared" si="42"/>
        <v>0</v>
      </c>
      <c r="S224" s="146">
        <v>0</v>
      </c>
      <c r="T224" s="147">
        <f t="shared" si="43"/>
        <v>0</v>
      </c>
      <c r="AR224" s="148" t="s">
        <v>590</v>
      </c>
      <c r="AT224" s="148" t="s">
        <v>187</v>
      </c>
      <c r="AU224" s="148" t="s">
        <v>92</v>
      </c>
      <c r="AY224" s="17" t="s">
        <v>185</v>
      </c>
      <c r="BE224" s="149">
        <f t="shared" si="44"/>
        <v>0</v>
      </c>
      <c r="BF224" s="149">
        <f t="shared" si="45"/>
        <v>0</v>
      </c>
      <c r="BG224" s="149">
        <f t="shared" si="46"/>
        <v>0</v>
      </c>
      <c r="BH224" s="149">
        <f t="shared" si="47"/>
        <v>0</v>
      </c>
      <c r="BI224" s="149">
        <f t="shared" si="48"/>
        <v>0</v>
      </c>
      <c r="BJ224" s="17" t="s">
        <v>92</v>
      </c>
      <c r="BK224" s="149">
        <f t="shared" si="49"/>
        <v>0</v>
      </c>
      <c r="BL224" s="17" t="s">
        <v>590</v>
      </c>
      <c r="BM224" s="148" t="s">
        <v>5098</v>
      </c>
    </row>
    <row r="225" spans="2:65" s="1" customFormat="1" ht="24.2" customHeight="1">
      <c r="B225" s="136"/>
      <c r="C225" s="137" t="s">
        <v>600</v>
      </c>
      <c r="D225" s="137" t="s">
        <v>187</v>
      </c>
      <c r="E225" s="138" t="s">
        <v>4958</v>
      </c>
      <c r="F225" s="139" t="s">
        <v>4959</v>
      </c>
      <c r="G225" s="140" t="s">
        <v>219</v>
      </c>
      <c r="H225" s="141">
        <v>0.3</v>
      </c>
      <c r="I225" s="142"/>
      <c r="J225" s="143">
        <f t="shared" si="40"/>
        <v>0</v>
      </c>
      <c r="K225" s="139" t="s">
        <v>1</v>
      </c>
      <c r="L225" s="32"/>
      <c r="M225" s="144" t="s">
        <v>1</v>
      </c>
      <c r="N225" s="145" t="s">
        <v>42</v>
      </c>
      <c r="P225" s="146">
        <f t="shared" si="41"/>
        <v>0</v>
      </c>
      <c r="Q225" s="146">
        <v>0</v>
      </c>
      <c r="R225" s="146">
        <f t="shared" si="42"/>
        <v>0</v>
      </c>
      <c r="S225" s="146">
        <v>0</v>
      </c>
      <c r="T225" s="147">
        <f t="shared" si="43"/>
        <v>0</v>
      </c>
      <c r="AR225" s="148" t="s">
        <v>590</v>
      </c>
      <c r="AT225" s="148" t="s">
        <v>187</v>
      </c>
      <c r="AU225" s="148" t="s">
        <v>92</v>
      </c>
      <c r="AY225" s="17" t="s">
        <v>185</v>
      </c>
      <c r="BE225" s="149">
        <f t="shared" si="44"/>
        <v>0</v>
      </c>
      <c r="BF225" s="149">
        <f t="shared" si="45"/>
        <v>0</v>
      </c>
      <c r="BG225" s="149">
        <f t="shared" si="46"/>
        <v>0</v>
      </c>
      <c r="BH225" s="149">
        <f t="shared" si="47"/>
        <v>0</v>
      </c>
      <c r="BI225" s="149">
        <f t="shared" si="48"/>
        <v>0</v>
      </c>
      <c r="BJ225" s="17" t="s">
        <v>92</v>
      </c>
      <c r="BK225" s="149">
        <f t="shared" si="49"/>
        <v>0</v>
      </c>
      <c r="BL225" s="17" t="s">
        <v>590</v>
      </c>
      <c r="BM225" s="148" t="s">
        <v>5099</v>
      </c>
    </row>
    <row r="226" spans="2:65" s="1" customFormat="1" ht="33" customHeight="1">
      <c r="B226" s="136"/>
      <c r="C226" s="137" t="s">
        <v>604</v>
      </c>
      <c r="D226" s="137" t="s">
        <v>187</v>
      </c>
      <c r="E226" s="138" t="s">
        <v>4961</v>
      </c>
      <c r="F226" s="139" t="s">
        <v>1474</v>
      </c>
      <c r="G226" s="140" t="s">
        <v>219</v>
      </c>
      <c r="H226" s="141">
        <v>0.3</v>
      </c>
      <c r="I226" s="142"/>
      <c r="J226" s="143">
        <f t="shared" si="40"/>
        <v>0</v>
      </c>
      <c r="K226" s="139" t="s">
        <v>1</v>
      </c>
      <c r="L226" s="32"/>
      <c r="M226" s="189" t="s">
        <v>1</v>
      </c>
      <c r="N226" s="190" t="s">
        <v>42</v>
      </c>
      <c r="O226" s="191"/>
      <c r="P226" s="192">
        <f t="shared" si="41"/>
        <v>0</v>
      </c>
      <c r="Q226" s="192">
        <v>0</v>
      </c>
      <c r="R226" s="192">
        <f t="shared" si="42"/>
        <v>0</v>
      </c>
      <c r="S226" s="192">
        <v>0</v>
      </c>
      <c r="T226" s="193">
        <f t="shared" si="43"/>
        <v>0</v>
      </c>
      <c r="AR226" s="148" t="s">
        <v>590</v>
      </c>
      <c r="AT226" s="148" t="s">
        <v>187</v>
      </c>
      <c r="AU226" s="148" t="s">
        <v>92</v>
      </c>
      <c r="AY226" s="17" t="s">
        <v>185</v>
      </c>
      <c r="BE226" s="149">
        <f t="shared" si="44"/>
        <v>0</v>
      </c>
      <c r="BF226" s="149">
        <f t="shared" si="45"/>
        <v>0</v>
      </c>
      <c r="BG226" s="149">
        <f t="shared" si="46"/>
        <v>0</v>
      </c>
      <c r="BH226" s="149">
        <f t="shared" si="47"/>
        <v>0</v>
      </c>
      <c r="BI226" s="149">
        <f t="shared" si="48"/>
        <v>0</v>
      </c>
      <c r="BJ226" s="17" t="s">
        <v>92</v>
      </c>
      <c r="BK226" s="149">
        <f t="shared" si="49"/>
        <v>0</v>
      </c>
      <c r="BL226" s="17" t="s">
        <v>590</v>
      </c>
      <c r="BM226" s="148" t="s">
        <v>5100</v>
      </c>
    </row>
    <row r="227" spans="2:65" s="1" customFormat="1" ht="6.95" customHeight="1">
      <c r="B227" s="44"/>
      <c r="C227" s="45"/>
      <c r="D227" s="45"/>
      <c r="E227" s="45"/>
      <c r="F227" s="45"/>
      <c r="G227" s="45"/>
      <c r="H227" s="45"/>
      <c r="I227" s="45"/>
      <c r="J227" s="45"/>
      <c r="K227" s="45"/>
      <c r="L227" s="32"/>
    </row>
  </sheetData>
  <autoFilter ref="C130:K226" xr:uid="{00000000-0009-0000-0000-000008000000}"/>
  <mergeCells count="15">
    <mergeCell ref="E117:H117"/>
    <mergeCell ref="E121:H121"/>
    <mergeCell ref="E119:H119"/>
    <mergeCell ref="E123:H123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220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118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.75">
      <c r="B8" s="20"/>
      <c r="D8" s="27" t="s">
        <v>131</v>
      </c>
      <c r="L8" s="20"/>
    </row>
    <row r="9" spans="2:46" ht="16.5" customHeight="1">
      <c r="B9" s="20"/>
      <c r="E9" s="245" t="s">
        <v>4079</v>
      </c>
      <c r="F9" s="212"/>
      <c r="G9" s="212"/>
      <c r="H9" s="212"/>
      <c r="L9" s="20"/>
    </row>
    <row r="10" spans="2:46" ht="12" customHeight="1">
      <c r="B10" s="20"/>
      <c r="D10" s="27" t="s">
        <v>3663</v>
      </c>
      <c r="L10" s="20"/>
    </row>
    <row r="11" spans="2:46" s="1" customFormat="1" ht="16.5" customHeight="1">
      <c r="B11" s="32"/>
      <c r="E11" s="208" t="s">
        <v>4685</v>
      </c>
      <c r="F11" s="244"/>
      <c r="G11" s="244"/>
      <c r="H11" s="244"/>
      <c r="L11" s="32"/>
    </row>
    <row r="12" spans="2:46" s="1" customFormat="1" ht="12" customHeight="1">
      <c r="B12" s="32"/>
      <c r="D12" s="27" t="s">
        <v>4686</v>
      </c>
      <c r="L12" s="32"/>
    </row>
    <row r="13" spans="2:46" s="1" customFormat="1" ht="16.5" customHeight="1">
      <c r="B13" s="32"/>
      <c r="E13" s="241" t="s">
        <v>5101</v>
      </c>
      <c r="F13" s="244"/>
      <c r="G13" s="244"/>
      <c r="H13" s="244"/>
      <c r="L13" s="32"/>
    </row>
    <row r="14" spans="2:46" s="1" customFormat="1">
      <c r="B14" s="32"/>
      <c r="L14" s="32"/>
    </row>
    <row r="15" spans="2:46" s="1" customFormat="1" ht="12" customHeight="1">
      <c r="B15" s="32"/>
      <c r="D15" s="27" t="s">
        <v>18</v>
      </c>
      <c r="F15" s="25" t="s">
        <v>1</v>
      </c>
      <c r="I15" s="27" t="s">
        <v>19</v>
      </c>
      <c r="J15" s="25" t="s">
        <v>1</v>
      </c>
      <c r="L15" s="32"/>
    </row>
    <row r="16" spans="2:46" s="1" customFormat="1" ht="12" customHeight="1">
      <c r="B16" s="32"/>
      <c r="D16" s="27" t="s">
        <v>20</v>
      </c>
      <c r="F16" s="25" t="s">
        <v>4081</v>
      </c>
      <c r="I16" s="27" t="s">
        <v>22</v>
      </c>
      <c r="J16" s="52" t="str">
        <f>'Rekapitulace stavby'!AN8</f>
        <v>3. 11. 2025</v>
      </c>
      <c r="L16" s="32"/>
    </row>
    <row r="17" spans="2:12" s="1" customFormat="1" ht="10.9" customHeight="1">
      <c r="B17" s="32"/>
      <c r="L17" s="32"/>
    </row>
    <row r="18" spans="2:12" s="1" customFormat="1" ht="12" customHeight="1">
      <c r="B18" s="32"/>
      <c r="D18" s="27" t="s">
        <v>24</v>
      </c>
      <c r="I18" s="27" t="s">
        <v>25</v>
      </c>
      <c r="J18" s="25" t="s">
        <v>1</v>
      </c>
      <c r="L18" s="32"/>
    </row>
    <row r="19" spans="2:12" s="1" customFormat="1" ht="18" customHeight="1">
      <c r="B19" s="32"/>
      <c r="E19" s="25" t="s">
        <v>26</v>
      </c>
      <c r="I19" s="27" t="s">
        <v>27</v>
      </c>
      <c r="J19" s="25" t="s">
        <v>1</v>
      </c>
      <c r="L19" s="32"/>
    </row>
    <row r="20" spans="2:12" s="1" customFormat="1" ht="6.95" customHeight="1">
      <c r="B20" s="32"/>
      <c r="L20" s="32"/>
    </row>
    <row r="21" spans="2:12" s="1" customFormat="1" ht="12" customHeight="1">
      <c r="B21" s="32"/>
      <c r="D21" s="27" t="s">
        <v>28</v>
      </c>
      <c r="I21" s="27" t="s">
        <v>25</v>
      </c>
      <c r="J21" s="28" t="str">
        <f>'Rekapitulace stavby'!AN13</f>
        <v>Vyplň údaj</v>
      </c>
      <c r="L21" s="32"/>
    </row>
    <row r="22" spans="2:12" s="1" customFormat="1" ht="18" customHeight="1">
      <c r="B22" s="32"/>
      <c r="E22" s="247" t="str">
        <f>'Rekapitulace stavby'!E14</f>
        <v>Vyplň údaj</v>
      </c>
      <c r="F22" s="233"/>
      <c r="G22" s="233"/>
      <c r="H22" s="233"/>
      <c r="I22" s="27" t="s">
        <v>27</v>
      </c>
      <c r="J22" s="28" t="str">
        <f>'Rekapitulace stavby'!AN14</f>
        <v>Vyplň údaj</v>
      </c>
      <c r="L22" s="32"/>
    </row>
    <row r="23" spans="2:12" s="1" customFormat="1" ht="6.95" customHeight="1">
      <c r="B23" s="32"/>
      <c r="L23" s="32"/>
    </row>
    <row r="24" spans="2:12" s="1" customFormat="1" ht="12" customHeight="1">
      <c r="B24" s="32"/>
      <c r="D24" s="27" t="s">
        <v>30</v>
      </c>
      <c r="I24" s="27" t="s">
        <v>25</v>
      </c>
      <c r="J24" s="25" t="s">
        <v>1</v>
      </c>
      <c r="L24" s="32"/>
    </row>
    <row r="25" spans="2:12" s="1" customFormat="1" ht="18" customHeight="1">
      <c r="B25" s="32"/>
      <c r="E25" s="25" t="s">
        <v>26</v>
      </c>
      <c r="I25" s="27" t="s">
        <v>27</v>
      </c>
      <c r="J25" s="25" t="s">
        <v>1</v>
      </c>
      <c r="L25" s="32"/>
    </row>
    <row r="26" spans="2:12" s="1" customFormat="1" ht="6.95" customHeight="1">
      <c r="B26" s="32"/>
      <c r="L26" s="32"/>
    </row>
    <row r="27" spans="2:12" s="1" customFormat="1" ht="12" customHeight="1">
      <c r="B27" s="32"/>
      <c r="D27" s="27" t="s">
        <v>33</v>
      </c>
      <c r="I27" s="27" t="s">
        <v>25</v>
      </c>
      <c r="J27" s="25" t="s">
        <v>1</v>
      </c>
      <c r="L27" s="32"/>
    </row>
    <row r="28" spans="2:12" s="1" customFormat="1" ht="18" customHeight="1">
      <c r="B28" s="32"/>
      <c r="E28" s="25" t="s">
        <v>4082</v>
      </c>
      <c r="I28" s="27" t="s">
        <v>27</v>
      </c>
      <c r="J28" s="25" t="s">
        <v>1</v>
      </c>
      <c r="L28" s="32"/>
    </row>
    <row r="29" spans="2:12" s="1" customFormat="1" ht="6.95" customHeight="1">
      <c r="B29" s="32"/>
      <c r="L29" s="32"/>
    </row>
    <row r="30" spans="2:12" s="1" customFormat="1" ht="12" customHeight="1">
      <c r="B30" s="32"/>
      <c r="D30" s="27" t="s">
        <v>35</v>
      </c>
      <c r="L30" s="32"/>
    </row>
    <row r="31" spans="2:12" s="7" customFormat="1" ht="16.5" customHeight="1">
      <c r="B31" s="93"/>
      <c r="E31" s="237" t="s">
        <v>1</v>
      </c>
      <c r="F31" s="237"/>
      <c r="G31" s="237"/>
      <c r="H31" s="237"/>
      <c r="L31" s="93"/>
    </row>
    <row r="32" spans="2:12" s="1" customFormat="1" ht="6.95" customHeight="1">
      <c r="B32" s="32"/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25.35" customHeight="1">
      <c r="B34" s="32"/>
      <c r="D34" s="94" t="s">
        <v>36</v>
      </c>
      <c r="J34" s="65">
        <f>ROUND(J132, 2)</f>
        <v>0</v>
      </c>
      <c r="L34" s="32"/>
    </row>
    <row r="35" spans="2:12" s="1" customFormat="1" ht="6.95" customHeight="1">
      <c r="B35" s="32"/>
      <c r="D35" s="53"/>
      <c r="E35" s="53"/>
      <c r="F35" s="53"/>
      <c r="G35" s="53"/>
      <c r="H35" s="53"/>
      <c r="I35" s="53"/>
      <c r="J35" s="53"/>
      <c r="K35" s="53"/>
      <c r="L35" s="32"/>
    </row>
    <row r="36" spans="2:12" s="1" customFormat="1" ht="14.45" customHeight="1">
      <c r="B36" s="32"/>
      <c r="F36" s="35" t="s">
        <v>38</v>
      </c>
      <c r="I36" s="35" t="s">
        <v>37</v>
      </c>
      <c r="J36" s="35" t="s">
        <v>39</v>
      </c>
      <c r="L36" s="32"/>
    </row>
    <row r="37" spans="2:12" s="1" customFormat="1" ht="14.45" customHeight="1">
      <c r="B37" s="32"/>
      <c r="D37" s="95" t="s">
        <v>40</v>
      </c>
      <c r="E37" s="27" t="s">
        <v>41</v>
      </c>
      <c r="F37" s="85">
        <f>ROUND((SUM(BE132:BE219)),  2)</f>
        <v>0</v>
      </c>
      <c r="I37" s="96">
        <v>0.21</v>
      </c>
      <c r="J37" s="85">
        <f>ROUND(((SUM(BE132:BE219))*I37),  2)</f>
        <v>0</v>
      </c>
      <c r="L37" s="32"/>
    </row>
    <row r="38" spans="2:12" s="1" customFormat="1" ht="14.45" customHeight="1">
      <c r="B38" s="32"/>
      <c r="E38" s="27" t="s">
        <v>42</v>
      </c>
      <c r="F38" s="85">
        <f>ROUND((SUM(BF132:BF219)),  2)</f>
        <v>0</v>
      </c>
      <c r="I38" s="96">
        <v>0.12</v>
      </c>
      <c r="J38" s="85">
        <f>ROUND(((SUM(BF132:BF219))*I38),  2)</f>
        <v>0</v>
      </c>
      <c r="L38" s="32"/>
    </row>
    <row r="39" spans="2:12" s="1" customFormat="1" ht="14.45" hidden="1" customHeight="1">
      <c r="B39" s="32"/>
      <c r="E39" s="27" t="s">
        <v>43</v>
      </c>
      <c r="F39" s="85">
        <f>ROUND((SUM(BG132:BG219)),  2)</f>
        <v>0</v>
      </c>
      <c r="I39" s="96">
        <v>0.21</v>
      </c>
      <c r="J39" s="85">
        <f>0</f>
        <v>0</v>
      </c>
      <c r="L39" s="32"/>
    </row>
    <row r="40" spans="2:12" s="1" customFormat="1" ht="14.45" hidden="1" customHeight="1">
      <c r="B40" s="32"/>
      <c r="E40" s="27" t="s">
        <v>44</v>
      </c>
      <c r="F40" s="85">
        <f>ROUND((SUM(BH132:BH219)),  2)</f>
        <v>0</v>
      </c>
      <c r="I40" s="96">
        <v>0.12</v>
      </c>
      <c r="J40" s="85">
        <f>0</f>
        <v>0</v>
      </c>
      <c r="L40" s="32"/>
    </row>
    <row r="41" spans="2:12" s="1" customFormat="1" ht="14.45" hidden="1" customHeight="1">
      <c r="B41" s="32"/>
      <c r="E41" s="27" t="s">
        <v>45</v>
      </c>
      <c r="F41" s="85">
        <f>ROUND((SUM(BI132:BI219)),  2)</f>
        <v>0</v>
      </c>
      <c r="I41" s="96">
        <v>0</v>
      </c>
      <c r="J41" s="85">
        <f>0</f>
        <v>0</v>
      </c>
      <c r="L41" s="32"/>
    </row>
    <row r="42" spans="2:12" s="1" customFormat="1" ht="6.95" customHeight="1">
      <c r="B42" s="32"/>
      <c r="L42" s="32"/>
    </row>
    <row r="43" spans="2:12" s="1" customFormat="1" ht="25.35" customHeight="1">
      <c r="B43" s="32"/>
      <c r="C43" s="97"/>
      <c r="D43" s="98" t="s">
        <v>46</v>
      </c>
      <c r="E43" s="56"/>
      <c r="F43" s="56"/>
      <c r="G43" s="99" t="s">
        <v>47</v>
      </c>
      <c r="H43" s="100" t="s">
        <v>48</v>
      </c>
      <c r="I43" s="56"/>
      <c r="J43" s="101">
        <f>SUM(J34:J41)</f>
        <v>0</v>
      </c>
      <c r="K43" s="102"/>
      <c r="L43" s="32"/>
    </row>
    <row r="44" spans="2:12" s="1" customFormat="1" ht="14.45" customHeight="1">
      <c r="B44" s="32"/>
      <c r="L44" s="32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ht="16.5" customHeight="1">
      <c r="B87" s="20"/>
      <c r="E87" s="245" t="s">
        <v>4079</v>
      </c>
      <c r="F87" s="212"/>
      <c r="G87" s="212"/>
      <c r="H87" s="212"/>
      <c r="L87" s="20"/>
    </row>
    <row r="88" spans="2:12" ht="12" customHeight="1">
      <c r="B88" s="20"/>
      <c r="C88" s="27" t="s">
        <v>3663</v>
      </c>
      <c r="L88" s="20"/>
    </row>
    <row r="89" spans="2:12" s="1" customFormat="1" ht="16.5" customHeight="1">
      <c r="B89" s="32"/>
      <c r="E89" s="208" t="s">
        <v>4685</v>
      </c>
      <c r="F89" s="244"/>
      <c r="G89" s="244"/>
      <c r="H89" s="244"/>
      <c r="L89" s="32"/>
    </row>
    <row r="90" spans="2:12" s="1" customFormat="1" ht="12" customHeight="1">
      <c r="B90" s="32"/>
      <c r="C90" s="27" t="s">
        <v>4686</v>
      </c>
      <c r="L90" s="32"/>
    </row>
    <row r="91" spans="2:12" s="1" customFormat="1" ht="16.5" customHeight="1">
      <c r="B91" s="32"/>
      <c r="E91" s="241" t="str">
        <f>E13</f>
        <v>c - Byty</v>
      </c>
      <c r="F91" s="244"/>
      <c r="G91" s="244"/>
      <c r="H91" s="244"/>
      <c r="L91" s="32"/>
    </row>
    <row r="92" spans="2:12" s="1" customFormat="1" ht="6.95" customHeight="1">
      <c r="B92" s="32"/>
      <c r="L92" s="32"/>
    </row>
    <row r="93" spans="2:12" s="1" customFormat="1" ht="12" customHeight="1">
      <c r="B93" s="32"/>
      <c r="C93" s="27" t="s">
        <v>20</v>
      </c>
      <c r="F93" s="25" t="str">
        <f>F16</f>
        <v>Líbeznice</v>
      </c>
      <c r="I93" s="27" t="s">
        <v>22</v>
      </c>
      <c r="J93" s="52" t="str">
        <f>IF(J16="","",J16)</f>
        <v>3. 11. 2025</v>
      </c>
      <c r="L93" s="32"/>
    </row>
    <row r="94" spans="2:12" s="1" customFormat="1" ht="6.95" customHeight="1">
      <c r="B94" s="32"/>
      <c r="L94" s="32"/>
    </row>
    <row r="95" spans="2:12" s="1" customFormat="1" ht="15.2" customHeight="1">
      <c r="B95" s="32"/>
      <c r="C95" s="27" t="s">
        <v>24</v>
      </c>
      <c r="F95" s="25" t="str">
        <f>E19</f>
        <v xml:space="preserve"> </v>
      </c>
      <c r="I95" s="27" t="s">
        <v>30</v>
      </c>
      <c r="J95" s="30" t="str">
        <f>E25</f>
        <v xml:space="preserve"> </v>
      </c>
      <c r="L95" s="32"/>
    </row>
    <row r="96" spans="2:12" s="1" customFormat="1" ht="15.2" customHeight="1">
      <c r="B96" s="32"/>
      <c r="C96" s="27" t="s">
        <v>28</v>
      </c>
      <c r="F96" s="25" t="str">
        <f>IF(E22="","",E22)</f>
        <v>Vyplň údaj</v>
      </c>
      <c r="I96" s="27" t="s">
        <v>33</v>
      </c>
      <c r="J96" s="30" t="str">
        <f>E28</f>
        <v>Krajovský</v>
      </c>
      <c r="L96" s="32"/>
    </row>
    <row r="97" spans="2:47" s="1" customFormat="1" ht="10.35" customHeight="1">
      <c r="B97" s="32"/>
      <c r="L97" s="32"/>
    </row>
    <row r="98" spans="2:47" s="1" customFormat="1" ht="29.25" customHeight="1">
      <c r="B98" s="32"/>
      <c r="C98" s="105" t="s">
        <v>134</v>
      </c>
      <c r="D98" s="97"/>
      <c r="E98" s="97"/>
      <c r="F98" s="97"/>
      <c r="G98" s="97"/>
      <c r="H98" s="97"/>
      <c r="I98" s="97"/>
      <c r="J98" s="106" t="s">
        <v>135</v>
      </c>
      <c r="K98" s="97"/>
      <c r="L98" s="32"/>
    </row>
    <row r="99" spans="2:47" s="1" customFormat="1" ht="10.35" customHeight="1">
      <c r="B99" s="32"/>
      <c r="L99" s="32"/>
    </row>
    <row r="100" spans="2:47" s="1" customFormat="1" ht="22.9" customHeight="1">
      <c r="B100" s="32"/>
      <c r="C100" s="107" t="s">
        <v>136</v>
      </c>
      <c r="J100" s="65">
        <f>J132</f>
        <v>0</v>
      </c>
      <c r="L100" s="32"/>
      <c r="AU100" s="17" t="s">
        <v>137</v>
      </c>
    </row>
    <row r="101" spans="2:47" s="8" customFormat="1" ht="24.95" customHeight="1">
      <c r="B101" s="108"/>
      <c r="D101" s="109" t="s">
        <v>149</v>
      </c>
      <c r="E101" s="110"/>
      <c r="F101" s="110"/>
      <c r="G101" s="110"/>
      <c r="H101" s="110"/>
      <c r="I101" s="110"/>
      <c r="J101" s="111">
        <f>J133</f>
        <v>0</v>
      </c>
      <c r="L101" s="108"/>
    </row>
    <row r="102" spans="2:47" s="9" customFormat="1" ht="19.899999999999999" customHeight="1">
      <c r="B102" s="112"/>
      <c r="D102" s="113" t="s">
        <v>4688</v>
      </c>
      <c r="E102" s="114"/>
      <c r="F102" s="114"/>
      <c r="G102" s="114"/>
      <c r="H102" s="114"/>
      <c r="I102" s="114"/>
      <c r="J102" s="115">
        <f>J134</f>
        <v>0</v>
      </c>
      <c r="L102" s="112"/>
    </row>
    <row r="103" spans="2:47" s="9" customFormat="1" ht="19.899999999999999" customHeight="1">
      <c r="B103" s="112"/>
      <c r="D103" s="113" t="s">
        <v>4689</v>
      </c>
      <c r="E103" s="114"/>
      <c r="F103" s="114"/>
      <c r="G103" s="114"/>
      <c r="H103" s="114"/>
      <c r="I103" s="114"/>
      <c r="J103" s="115">
        <f>J187</f>
        <v>0</v>
      </c>
      <c r="L103" s="112"/>
    </row>
    <row r="104" spans="2:47" s="8" customFormat="1" ht="24.95" customHeight="1">
      <c r="B104" s="108"/>
      <c r="D104" s="109" t="s">
        <v>4690</v>
      </c>
      <c r="E104" s="110"/>
      <c r="F104" s="110"/>
      <c r="G104" s="110"/>
      <c r="H104" s="110"/>
      <c r="I104" s="110"/>
      <c r="J104" s="111">
        <f>J190</f>
        <v>0</v>
      </c>
      <c r="L104" s="108"/>
    </row>
    <row r="105" spans="2:47" s="9" customFormat="1" ht="19.899999999999999" customHeight="1">
      <c r="B105" s="112"/>
      <c r="D105" s="113" t="s">
        <v>4691</v>
      </c>
      <c r="E105" s="114"/>
      <c r="F105" s="114"/>
      <c r="G105" s="114"/>
      <c r="H105" s="114"/>
      <c r="I105" s="114"/>
      <c r="J105" s="115">
        <f>J191</f>
        <v>0</v>
      </c>
      <c r="L105" s="112"/>
    </row>
    <row r="106" spans="2:47" s="8" customFormat="1" ht="24.95" customHeight="1">
      <c r="B106" s="108"/>
      <c r="D106" s="109" t="s">
        <v>169</v>
      </c>
      <c r="E106" s="110"/>
      <c r="F106" s="110"/>
      <c r="G106" s="110"/>
      <c r="H106" s="110"/>
      <c r="I106" s="110"/>
      <c r="J106" s="111">
        <f>J194</f>
        <v>0</v>
      </c>
      <c r="L106" s="108"/>
    </row>
    <row r="107" spans="2:47" s="8" customFormat="1" ht="24.95" customHeight="1">
      <c r="B107" s="108"/>
      <c r="D107" s="109" t="s">
        <v>4088</v>
      </c>
      <c r="E107" s="110"/>
      <c r="F107" s="110"/>
      <c r="G107" s="110"/>
      <c r="H107" s="110"/>
      <c r="I107" s="110"/>
      <c r="J107" s="111">
        <f>J203</f>
        <v>0</v>
      </c>
      <c r="L107" s="108"/>
    </row>
    <row r="108" spans="2:47" s="9" customFormat="1" ht="19.899999999999999" customHeight="1">
      <c r="B108" s="112"/>
      <c r="D108" s="113" t="s">
        <v>4692</v>
      </c>
      <c r="E108" s="114"/>
      <c r="F108" s="114"/>
      <c r="G108" s="114"/>
      <c r="H108" s="114"/>
      <c r="I108" s="114"/>
      <c r="J108" s="115">
        <f>J208</f>
        <v>0</v>
      </c>
      <c r="L108" s="112"/>
    </row>
    <row r="109" spans="2:47" s="1" customFormat="1" ht="21.75" customHeight="1">
      <c r="B109" s="32"/>
      <c r="L109" s="32"/>
    </row>
    <row r="110" spans="2:47" s="1" customFormat="1" ht="6.95" customHeight="1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2"/>
    </row>
    <row r="114" spans="2:12" s="1" customFormat="1" ht="6.95" customHeight="1"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2"/>
    </row>
    <row r="115" spans="2:12" s="1" customFormat="1" ht="24.95" customHeight="1">
      <c r="B115" s="32"/>
      <c r="C115" s="21" t="s">
        <v>170</v>
      </c>
      <c r="L115" s="32"/>
    </row>
    <row r="116" spans="2:12" s="1" customFormat="1" ht="6.95" customHeight="1">
      <c r="B116" s="32"/>
      <c r="L116" s="32"/>
    </row>
    <row r="117" spans="2:12" s="1" customFormat="1" ht="12" customHeight="1">
      <c r="B117" s="32"/>
      <c r="C117" s="27" t="s">
        <v>16</v>
      </c>
      <c r="L117" s="32"/>
    </row>
    <row r="118" spans="2:12" s="1" customFormat="1" ht="16.5" customHeight="1">
      <c r="B118" s="32"/>
      <c r="E118" s="245" t="str">
        <f>E7</f>
        <v>Bytový dům Líbeznice, Martinova 142</v>
      </c>
      <c r="F118" s="246"/>
      <c r="G118" s="246"/>
      <c r="H118" s="246"/>
      <c r="L118" s="32"/>
    </row>
    <row r="119" spans="2:12" ht="12" customHeight="1">
      <c r="B119" s="20"/>
      <c r="C119" s="27" t="s">
        <v>131</v>
      </c>
      <c r="L119" s="20"/>
    </row>
    <row r="120" spans="2:12" ht="16.5" customHeight="1">
      <c r="B120" s="20"/>
      <c r="E120" s="245" t="s">
        <v>4079</v>
      </c>
      <c r="F120" s="212"/>
      <c r="G120" s="212"/>
      <c r="H120" s="212"/>
      <c r="L120" s="20"/>
    </row>
    <row r="121" spans="2:12" ht="12" customHeight="1">
      <c r="B121" s="20"/>
      <c r="C121" s="27" t="s">
        <v>3663</v>
      </c>
      <c r="L121" s="20"/>
    </row>
    <row r="122" spans="2:12" s="1" customFormat="1" ht="16.5" customHeight="1">
      <c r="B122" s="32"/>
      <c r="E122" s="208" t="s">
        <v>4685</v>
      </c>
      <c r="F122" s="244"/>
      <c r="G122" s="244"/>
      <c r="H122" s="244"/>
      <c r="L122" s="32"/>
    </row>
    <row r="123" spans="2:12" s="1" customFormat="1" ht="12" customHeight="1">
      <c r="B123" s="32"/>
      <c r="C123" s="27" t="s">
        <v>4686</v>
      </c>
      <c r="L123" s="32"/>
    </row>
    <row r="124" spans="2:12" s="1" customFormat="1" ht="16.5" customHeight="1">
      <c r="B124" s="32"/>
      <c r="E124" s="241" t="str">
        <f>E13</f>
        <v>c - Byty</v>
      </c>
      <c r="F124" s="244"/>
      <c r="G124" s="244"/>
      <c r="H124" s="244"/>
      <c r="L124" s="32"/>
    </row>
    <row r="125" spans="2:12" s="1" customFormat="1" ht="6.95" customHeight="1">
      <c r="B125" s="32"/>
      <c r="L125" s="32"/>
    </row>
    <row r="126" spans="2:12" s="1" customFormat="1" ht="12" customHeight="1">
      <c r="B126" s="32"/>
      <c r="C126" s="27" t="s">
        <v>20</v>
      </c>
      <c r="F126" s="25" t="str">
        <f>F16</f>
        <v>Líbeznice</v>
      </c>
      <c r="I126" s="27" t="s">
        <v>22</v>
      </c>
      <c r="J126" s="52" t="str">
        <f>IF(J16="","",J16)</f>
        <v>3. 11. 2025</v>
      </c>
      <c r="L126" s="32"/>
    </row>
    <row r="127" spans="2:12" s="1" customFormat="1" ht="6.95" customHeight="1">
      <c r="B127" s="32"/>
      <c r="L127" s="32"/>
    </row>
    <row r="128" spans="2:12" s="1" customFormat="1" ht="15.2" customHeight="1">
      <c r="B128" s="32"/>
      <c r="C128" s="27" t="s">
        <v>24</v>
      </c>
      <c r="F128" s="25" t="str">
        <f>E19</f>
        <v xml:space="preserve"> </v>
      </c>
      <c r="I128" s="27" t="s">
        <v>30</v>
      </c>
      <c r="J128" s="30" t="str">
        <f>E25</f>
        <v xml:space="preserve"> </v>
      </c>
      <c r="L128" s="32"/>
    </row>
    <row r="129" spans="2:65" s="1" customFormat="1" ht="15.2" customHeight="1">
      <c r="B129" s="32"/>
      <c r="C129" s="27" t="s">
        <v>28</v>
      </c>
      <c r="F129" s="25" t="str">
        <f>IF(E22="","",E22)</f>
        <v>Vyplň údaj</v>
      </c>
      <c r="I129" s="27" t="s">
        <v>33</v>
      </c>
      <c r="J129" s="30" t="str">
        <f>E28</f>
        <v>Krajovský</v>
      </c>
      <c r="L129" s="32"/>
    </row>
    <row r="130" spans="2:65" s="1" customFormat="1" ht="10.35" customHeight="1">
      <c r="B130" s="32"/>
      <c r="L130" s="32"/>
    </row>
    <row r="131" spans="2:65" s="10" customFormat="1" ht="29.25" customHeight="1">
      <c r="B131" s="116"/>
      <c r="C131" s="117" t="s">
        <v>171</v>
      </c>
      <c r="D131" s="118" t="s">
        <v>61</v>
      </c>
      <c r="E131" s="118" t="s">
        <v>57</v>
      </c>
      <c r="F131" s="118" t="s">
        <v>58</v>
      </c>
      <c r="G131" s="118" t="s">
        <v>172</v>
      </c>
      <c r="H131" s="118" t="s">
        <v>173</v>
      </c>
      <c r="I131" s="118" t="s">
        <v>174</v>
      </c>
      <c r="J131" s="118" t="s">
        <v>135</v>
      </c>
      <c r="K131" s="119" t="s">
        <v>175</v>
      </c>
      <c r="L131" s="116"/>
      <c r="M131" s="58" t="s">
        <v>1</v>
      </c>
      <c r="N131" s="59" t="s">
        <v>40</v>
      </c>
      <c r="O131" s="59" t="s">
        <v>176</v>
      </c>
      <c r="P131" s="59" t="s">
        <v>177</v>
      </c>
      <c r="Q131" s="59" t="s">
        <v>178</v>
      </c>
      <c r="R131" s="59" t="s">
        <v>179</v>
      </c>
      <c r="S131" s="59" t="s">
        <v>180</v>
      </c>
      <c r="T131" s="60" t="s">
        <v>181</v>
      </c>
    </row>
    <row r="132" spans="2:65" s="1" customFormat="1" ht="22.9" customHeight="1">
      <c r="B132" s="32"/>
      <c r="C132" s="63" t="s">
        <v>182</v>
      </c>
      <c r="J132" s="120">
        <f>BK132</f>
        <v>0</v>
      </c>
      <c r="L132" s="32"/>
      <c r="M132" s="61"/>
      <c r="N132" s="53"/>
      <c r="O132" s="53"/>
      <c r="P132" s="121">
        <f>P133+P190+P194+P203</f>
        <v>0</v>
      </c>
      <c r="Q132" s="53"/>
      <c r="R132" s="121">
        <f>R133+R190+R194+R203</f>
        <v>0.81842000000000004</v>
      </c>
      <c r="S132" s="53"/>
      <c r="T132" s="122">
        <f>T133+T190+T194+T203</f>
        <v>3.1080000000000001</v>
      </c>
      <c r="AT132" s="17" t="s">
        <v>75</v>
      </c>
      <c r="AU132" s="17" t="s">
        <v>137</v>
      </c>
      <c r="BK132" s="123">
        <f>BK133+BK190+BK194+BK203</f>
        <v>0</v>
      </c>
    </row>
    <row r="133" spans="2:65" s="11" customFormat="1" ht="25.9" customHeight="1">
      <c r="B133" s="124"/>
      <c r="D133" s="125" t="s">
        <v>75</v>
      </c>
      <c r="E133" s="126" t="s">
        <v>1695</v>
      </c>
      <c r="F133" s="126" t="s">
        <v>1696</v>
      </c>
      <c r="I133" s="127"/>
      <c r="J133" s="128">
        <f>BK133</f>
        <v>0</v>
      </c>
      <c r="L133" s="124"/>
      <c r="M133" s="129"/>
      <c r="P133" s="130">
        <f>P134+P187</f>
        <v>0</v>
      </c>
      <c r="R133" s="130">
        <f>R134+R187</f>
        <v>0.70982000000000001</v>
      </c>
      <c r="T133" s="131">
        <f>T134+T187</f>
        <v>0</v>
      </c>
      <c r="AR133" s="125" t="s">
        <v>92</v>
      </c>
      <c r="AT133" s="132" t="s">
        <v>75</v>
      </c>
      <c r="AU133" s="132" t="s">
        <v>76</v>
      </c>
      <c r="AY133" s="125" t="s">
        <v>185</v>
      </c>
      <c r="BK133" s="133">
        <f>BK134+BK187</f>
        <v>0</v>
      </c>
    </row>
    <row r="134" spans="2:65" s="11" customFormat="1" ht="22.9" customHeight="1">
      <c r="B134" s="124"/>
      <c r="D134" s="125" t="s">
        <v>75</v>
      </c>
      <c r="E134" s="134" t="s">
        <v>4693</v>
      </c>
      <c r="F134" s="134" t="s">
        <v>4694</v>
      </c>
      <c r="I134" s="127"/>
      <c r="J134" s="135">
        <f>BK134</f>
        <v>0</v>
      </c>
      <c r="L134" s="124"/>
      <c r="M134" s="129"/>
      <c r="P134" s="130">
        <f>SUM(P135:P186)</f>
        <v>0</v>
      </c>
      <c r="R134" s="130">
        <f>SUM(R135:R186)</f>
        <v>0.70782</v>
      </c>
      <c r="T134" s="131">
        <f>SUM(T135:T186)</f>
        <v>0</v>
      </c>
      <c r="AR134" s="125" t="s">
        <v>92</v>
      </c>
      <c r="AT134" s="132" t="s">
        <v>75</v>
      </c>
      <c r="AU134" s="132" t="s">
        <v>84</v>
      </c>
      <c r="AY134" s="125" t="s">
        <v>185</v>
      </c>
      <c r="BK134" s="133">
        <f>SUM(BK135:BK186)</f>
        <v>0</v>
      </c>
    </row>
    <row r="135" spans="2:65" s="1" customFormat="1" ht="24.2" customHeight="1">
      <c r="B135" s="136"/>
      <c r="C135" s="137" t="s">
        <v>84</v>
      </c>
      <c r="D135" s="137" t="s">
        <v>187</v>
      </c>
      <c r="E135" s="138" t="s">
        <v>4695</v>
      </c>
      <c r="F135" s="139" t="s">
        <v>4696</v>
      </c>
      <c r="G135" s="140" t="s">
        <v>546</v>
      </c>
      <c r="H135" s="141">
        <v>1850</v>
      </c>
      <c r="I135" s="142"/>
      <c r="J135" s="143">
        <f>ROUND(I135*H135,2)</f>
        <v>0</v>
      </c>
      <c r="K135" s="139" t="s">
        <v>1</v>
      </c>
      <c r="L135" s="32"/>
      <c r="M135" s="144" t="s">
        <v>1</v>
      </c>
      <c r="N135" s="145" t="s">
        <v>42</v>
      </c>
      <c r="P135" s="146">
        <f>O135*H135</f>
        <v>0</v>
      </c>
      <c r="Q135" s="146">
        <v>0</v>
      </c>
      <c r="R135" s="146">
        <f>Q135*H135</f>
        <v>0</v>
      </c>
      <c r="S135" s="146">
        <v>0</v>
      </c>
      <c r="T135" s="147">
        <f>S135*H135</f>
        <v>0</v>
      </c>
      <c r="AR135" s="148" t="s">
        <v>289</v>
      </c>
      <c r="AT135" s="148" t="s">
        <v>187</v>
      </c>
      <c r="AU135" s="148" t="s">
        <v>92</v>
      </c>
      <c r="AY135" s="17" t="s">
        <v>185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7" t="s">
        <v>92</v>
      </c>
      <c r="BK135" s="149">
        <f>ROUND(I135*H135,2)</f>
        <v>0</v>
      </c>
      <c r="BL135" s="17" t="s">
        <v>289</v>
      </c>
      <c r="BM135" s="148" t="s">
        <v>5102</v>
      </c>
    </row>
    <row r="136" spans="2:65" s="12" customFormat="1">
      <c r="B136" s="150"/>
      <c r="D136" s="151" t="s">
        <v>193</v>
      </c>
      <c r="E136" s="152" t="s">
        <v>1</v>
      </c>
      <c r="F136" s="153" t="s">
        <v>5103</v>
      </c>
      <c r="H136" s="154">
        <v>1850</v>
      </c>
      <c r="I136" s="155"/>
      <c r="L136" s="150"/>
      <c r="M136" s="156"/>
      <c r="T136" s="157"/>
      <c r="AT136" s="152" t="s">
        <v>193</v>
      </c>
      <c r="AU136" s="152" t="s">
        <v>92</v>
      </c>
      <c r="AV136" s="12" t="s">
        <v>92</v>
      </c>
      <c r="AW136" s="12" t="s">
        <v>32</v>
      </c>
      <c r="AX136" s="12" t="s">
        <v>76</v>
      </c>
      <c r="AY136" s="152" t="s">
        <v>185</v>
      </c>
    </row>
    <row r="137" spans="2:65" s="14" customFormat="1">
      <c r="B137" s="174"/>
      <c r="D137" s="151" t="s">
        <v>193</v>
      </c>
      <c r="E137" s="175" t="s">
        <v>1</v>
      </c>
      <c r="F137" s="176" t="s">
        <v>265</v>
      </c>
      <c r="H137" s="177">
        <v>1850</v>
      </c>
      <c r="I137" s="178"/>
      <c r="L137" s="174"/>
      <c r="M137" s="179"/>
      <c r="T137" s="180"/>
      <c r="AT137" s="175" t="s">
        <v>193</v>
      </c>
      <c r="AU137" s="175" t="s">
        <v>92</v>
      </c>
      <c r="AV137" s="14" t="s">
        <v>191</v>
      </c>
      <c r="AW137" s="14" t="s">
        <v>32</v>
      </c>
      <c r="AX137" s="14" t="s">
        <v>84</v>
      </c>
      <c r="AY137" s="175" t="s">
        <v>185</v>
      </c>
    </row>
    <row r="138" spans="2:65" s="1" customFormat="1" ht="16.5" customHeight="1">
      <c r="B138" s="136"/>
      <c r="C138" s="158" t="s">
        <v>92</v>
      </c>
      <c r="D138" s="158" t="s">
        <v>231</v>
      </c>
      <c r="E138" s="159" t="s">
        <v>4423</v>
      </c>
      <c r="F138" s="160" t="s">
        <v>4711</v>
      </c>
      <c r="G138" s="161" t="s">
        <v>546</v>
      </c>
      <c r="H138" s="162">
        <v>250</v>
      </c>
      <c r="I138" s="163"/>
      <c r="J138" s="164">
        <f>ROUND(I138*H138,2)</f>
        <v>0</v>
      </c>
      <c r="K138" s="160" t="s">
        <v>1</v>
      </c>
      <c r="L138" s="165"/>
      <c r="M138" s="166" t="s">
        <v>1</v>
      </c>
      <c r="N138" s="167" t="s">
        <v>42</v>
      </c>
      <c r="P138" s="146">
        <f>O138*H138</f>
        <v>0</v>
      </c>
      <c r="Q138" s="146">
        <v>0</v>
      </c>
      <c r="R138" s="146">
        <f>Q138*H138</f>
        <v>0</v>
      </c>
      <c r="S138" s="146">
        <v>0</v>
      </c>
      <c r="T138" s="147">
        <f>S138*H138</f>
        <v>0</v>
      </c>
      <c r="AR138" s="148" t="s">
        <v>394</v>
      </c>
      <c r="AT138" s="148" t="s">
        <v>231</v>
      </c>
      <c r="AU138" s="148" t="s">
        <v>92</v>
      </c>
      <c r="AY138" s="17" t="s">
        <v>185</v>
      </c>
      <c r="BE138" s="149">
        <f>IF(N138="základní",J138,0)</f>
        <v>0</v>
      </c>
      <c r="BF138" s="149">
        <f>IF(N138="snížená",J138,0)</f>
        <v>0</v>
      </c>
      <c r="BG138" s="149">
        <f>IF(N138="zákl. přenesená",J138,0)</f>
        <v>0</v>
      </c>
      <c r="BH138" s="149">
        <f>IF(N138="sníž. přenesená",J138,0)</f>
        <v>0</v>
      </c>
      <c r="BI138" s="149">
        <f>IF(N138="nulová",J138,0)</f>
        <v>0</v>
      </c>
      <c r="BJ138" s="17" t="s">
        <v>92</v>
      </c>
      <c r="BK138" s="149">
        <f>ROUND(I138*H138,2)</f>
        <v>0</v>
      </c>
      <c r="BL138" s="17" t="s">
        <v>289</v>
      </c>
      <c r="BM138" s="148" t="s">
        <v>5104</v>
      </c>
    </row>
    <row r="139" spans="2:65" s="1" customFormat="1" ht="16.5" customHeight="1">
      <c r="B139" s="136"/>
      <c r="C139" s="158" t="s">
        <v>111</v>
      </c>
      <c r="D139" s="158" t="s">
        <v>231</v>
      </c>
      <c r="E139" s="159" t="s">
        <v>4347</v>
      </c>
      <c r="F139" s="160" t="s">
        <v>4713</v>
      </c>
      <c r="G139" s="161" t="s">
        <v>546</v>
      </c>
      <c r="H139" s="162">
        <v>600</v>
      </c>
      <c r="I139" s="163"/>
      <c r="J139" s="164">
        <f>ROUND(I139*H139,2)</f>
        <v>0</v>
      </c>
      <c r="K139" s="160" t="s">
        <v>1</v>
      </c>
      <c r="L139" s="165"/>
      <c r="M139" s="166" t="s">
        <v>1</v>
      </c>
      <c r="N139" s="167" t="s">
        <v>42</v>
      </c>
      <c r="P139" s="146">
        <f>O139*H139</f>
        <v>0</v>
      </c>
      <c r="Q139" s="146">
        <v>0</v>
      </c>
      <c r="R139" s="146">
        <f>Q139*H139</f>
        <v>0</v>
      </c>
      <c r="S139" s="146">
        <v>0</v>
      </c>
      <c r="T139" s="147">
        <f>S139*H139</f>
        <v>0</v>
      </c>
      <c r="AR139" s="148" t="s">
        <v>394</v>
      </c>
      <c r="AT139" s="148" t="s">
        <v>231</v>
      </c>
      <c r="AU139" s="148" t="s">
        <v>92</v>
      </c>
      <c r="AY139" s="17" t="s">
        <v>185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7" t="s">
        <v>92</v>
      </c>
      <c r="BK139" s="149">
        <f>ROUND(I139*H139,2)</f>
        <v>0</v>
      </c>
      <c r="BL139" s="17" t="s">
        <v>289</v>
      </c>
      <c r="BM139" s="148" t="s">
        <v>5105</v>
      </c>
    </row>
    <row r="140" spans="2:65" s="1" customFormat="1" ht="16.5" customHeight="1">
      <c r="B140" s="136"/>
      <c r="C140" s="158" t="s">
        <v>191</v>
      </c>
      <c r="D140" s="158" t="s">
        <v>231</v>
      </c>
      <c r="E140" s="159" t="s">
        <v>4314</v>
      </c>
      <c r="F140" s="160" t="s">
        <v>4716</v>
      </c>
      <c r="G140" s="161" t="s">
        <v>546</v>
      </c>
      <c r="H140" s="162">
        <v>1000</v>
      </c>
      <c r="I140" s="163"/>
      <c r="J140" s="164">
        <f>ROUND(I140*H140,2)</f>
        <v>0</v>
      </c>
      <c r="K140" s="160" t="s">
        <v>1</v>
      </c>
      <c r="L140" s="165"/>
      <c r="M140" s="166" t="s">
        <v>1</v>
      </c>
      <c r="N140" s="167" t="s">
        <v>42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394</v>
      </c>
      <c r="AT140" s="148" t="s">
        <v>231</v>
      </c>
      <c r="AU140" s="148" t="s">
        <v>92</v>
      </c>
      <c r="AY140" s="17" t="s">
        <v>185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7" t="s">
        <v>92</v>
      </c>
      <c r="BK140" s="149">
        <f>ROUND(I140*H140,2)</f>
        <v>0</v>
      </c>
      <c r="BL140" s="17" t="s">
        <v>289</v>
      </c>
      <c r="BM140" s="148" t="s">
        <v>5106</v>
      </c>
    </row>
    <row r="141" spans="2:65" s="1" customFormat="1" ht="24.2" customHeight="1">
      <c r="B141" s="136"/>
      <c r="C141" s="158" t="s">
        <v>206</v>
      </c>
      <c r="D141" s="158" t="s">
        <v>231</v>
      </c>
      <c r="E141" s="159" t="s">
        <v>4719</v>
      </c>
      <c r="F141" s="160" t="s">
        <v>4720</v>
      </c>
      <c r="G141" s="161" t="s">
        <v>4721</v>
      </c>
      <c r="H141" s="162">
        <v>7</v>
      </c>
      <c r="I141" s="163"/>
      <c r="J141" s="164">
        <f>ROUND(I141*H141,2)</f>
        <v>0</v>
      </c>
      <c r="K141" s="160" t="s">
        <v>1</v>
      </c>
      <c r="L141" s="165"/>
      <c r="M141" s="166" t="s">
        <v>1</v>
      </c>
      <c r="N141" s="167" t="s">
        <v>42</v>
      </c>
      <c r="P141" s="146">
        <f>O141*H141</f>
        <v>0</v>
      </c>
      <c r="Q141" s="146">
        <v>3.16E-3</v>
      </c>
      <c r="R141" s="146">
        <f>Q141*H141</f>
        <v>2.2120000000000001E-2</v>
      </c>
      <c r="S141" s="146">
        <v>0</v>
      </c>
      <c r="T141" s="147">
        <f>S141*H141</f>
        <v>0</v>
      </c>
      <c r="AR141" s="148" t="s">
        <v>394</v>
      </c>
      <c r="AT141" s="148" t="s">
        <v>231</v>
      </c>
      <c r="AU141" s="148" t="s">
        <v>92</v>
      </c>
      <c r="AY141" s="17" t="s">
        <v>185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7" t="s">
        <v>92</v>
      </c>
      <c r="BK141" s="149">
        <f>ROUND(I141*H141,2)</f>
        <v>0</v>
      </c>
      <c r="BL141" s="17" t="s">
        <v>289</v>
      </c>
      <c r="BM141" s="148" t="s">
        <v>5107</v>
      </c>
    </row>
    <row r="142" spans="2:65" s="1" customFormat="1" ht="16.5" customHeight="1">
      <c r="B142" s="136"/>
      <c r="C142" s="137" t="s">
        <v>211</v>
      </c>
      <c r="D142" s="137" t="s">
        <v>187</v>
      </c>
      <c r="E142" s="138" t="s">
        <v>4723</v>
      </c>
      <c r="F142" s="139" t="s">
        <v>4724</v>
      </c>
      <c r="G142" s="140" t="s">
        <v>365</v>
      </c>
      <c r="H142" s="141">
        <v>881</v>
      </c>
      <c r="I142" s="142"/>
      <c r="J142" s="143">
        <f>ROUND(I142*H142,2)</f>
        <v>0</v>
      </c>
      <c r="K142" s="139" t="s">
        <v>1</v>
      </c>
      <c r="L142" s="32"/>
      <c r="M142" s="144" t="s">
        <v>1</v>
      </c>
      <c r="N142" s="145" t="s">
        <v>42</v>
      </c>
      <c r="P142" s="146">
        <f>O142*H142</f>
        <v>0</v>
      </c>
      <c r="Q142" s="146">
        <v>0</v>
      </c>
      <c r="R142" s="146">
        <f>Q142*H142</f>
        <v>0</v>
      </c>
      <c r="S142" s="146">
        <v>0</v>
      </c>
      <c r="T142" s="147">
        <f>S142*H142</f>
        <v>0</v>
      </c>
      <c r="AR142" s="148" t="s">
        <v>289</v>
      </c>
      <c r="AT142" s="148" t="s">
        <v>187</v>
      </c>
      <c r="AU142" s="148" t="s">
        <v>92</v>
      </c>
      <c r="AY142" s="17" t="s">
        <v>185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7" t="s">
        <v>92</v>
      </c>
      <c r="BK142" s="149">
        <f>ROUND(I142*H142,2)</f>
        <v>0</v>
      </c>
      <c r="BL142" s="17" t="s">
        <v>289</v>
      </c>
      <c r="BM142" s="148" t="s">
        <v>5108</v>
      </c>
    </row>
    <row r="143" spans="2:65" s="12" customFormat="1">
      <c r="B143" s="150"/>
      <c r="D143" s="151" t="s">
        <v>193</v>
      </c>
      <c r="E143" s="152" t="s">
        <v>1</v>
      </c>
      <c r="F143" s="153" t="s">
        <v>5109</v>
      </c>
      <c r="H143" s="154">
        <v>881</v>
      </c>
      <c r="I143" s="155"/>
      <c r="L143" s="150"/>
      <c r="M143" s="156"/>
      <c r="T143" s="157"/>
      <c r="AT143" s="152" t="s">
        <v>193</v>
      </c>
      <c r="AU143" s="152" t="s">
        <v>92</v>
      </c>
      <c r="AV143" s="12" t="s">
        <v>92</v>
      </c>
      <c r="AW143" s="12" t="s">
        <v>32</v>
      </c>
      <c r="AX143" s="12" t="s">
        <v>76</v>
      </c>
      <c r="AY143" s="152" t="s">
        <v>185</v>
      </c>
    </row>
    <row r="144" spans="2:65" s="14" customFormat="1">
      <c r="B144" s="174"/>
      <c r="D144" s="151" t="s">
        <v>193</v>
      </c>
      <c r="E144" s="175" t="s">
        <v>1</v>
      </c>
      <c r="F144" s="176" t="s">
        <v>265</v>
      </c>
      <c r="H144" s="177">
        <v>881</v>
      </c>
      <c r="I144" s="178"/>
      <c r="L144" s="174"/>
      <c r="M144" s="179"/>
      <c r="T144" s="180"/>
      <c r="AT144" s="175" t="s">
        <v>193</v>
      </c>
      <c r="AU144" s="175" t="s">
        <v>92</v>
      </c>
      <c r="AV144" s="14" t="s">
        <v>191</v>
      </c>
      <c r="AW144" s="14" t="s">
        <v>32</v>
      </c>
      <c r="AX144" s="14" t="s">
        <v>84</v>
      </c>
      <c r="AY144" s="175" t="s">
        <v>185</v>
      </c>
    </row>
    <row r="145" spans="2:65" s="1" customFormat="1" ht="16.5" customHeight="1">
      <c r="B145" s="136"/>
      <c r="C145" s="158" t="s">
        <v>216</v>
      </c>
      <c r="D145" s="158" t="s">
        <v>231</v>
      </c>
      <c r="E145" s="159" t="s">
        <v>4411</v>
      </c>
      <c r="F145" s="160" t="s">
        <v>5000</v>
      </c>
      <c r="G145" s="161" t="s">
        <v>365</v>
      </c>
      <c r="H145" s="162">
        <v>15</v>
      </c>
      <c r="I145" s="163"/>
      <c r="J145" s="164">
        <f t="shared" ref="J145:J153" si="0">ROUND(I145*H145,2)</f>
        <v>0</v>
      </c>
      <c r="K145" s="160" t="s">
        <v>1</v>
      </c>
      <c r="L145" s="165"/>
      <c r="M145" s="166" t="s">
        <v>1</v>
      </c>
      <c r="N145" s="167" t="s">
        <v>42</v>
      </c>
      <c r="P145" s="146">
        <f t="shared" ref="P145:P153" si="1">O145*H145</f>
        <v>0</v>
      </c>
      <c r="Q145" s="146">
        <v>0</v>
      </c>
      <c r="R145" s="146">
        <f t="shared" ref="R145:R153" si="2">Q145*H145</f>
        <v>0</v>
      </c>
      <c r="S145" s="146">
        <v>0</v>
      </c>
      <c r="T145" s="147">
        <f t="shared" ref="T145:T153" si="3">S145*H145</f>
        <v>0</v>
      </c>
      <c r="AR145" s="148" t="s">
        <v>394</v>
      </c>
      <c r="AT145" s="148" t="s">
        <v>231</v>
      </c>
      <c r="AU145" s="148" t="s">
        <v>92</v>
      </c>
      <c r="AY145" s="17" t="s">
        <v>185</v>
      </c>
      <c r="BE145" s="149">
        <f t="shared" ref="BE145:BE153" si="4">IF(N145="základní",J145,0)</f>
        <v>0</v>
      </c>
      <c r="BF145" s="149">
        <f t="shared" ref="BF145:BF153" si="5">IF(N145="snížená",J145,0)</f>
        <v>0</v>
      </c>
      <c r="BG145" s="149">
        <f t="shared" ref="BG145:BG153" si="6">IF(N145="zákl. přenesená",J145,0)</f>
        <v>0</v>
      </c>
      <c r="BH145" s="149">
        <f t="shared" ref="BH145:BH153" si="7">IF(N145="sníž. přenesená",J145,0)</f>
        <v>0</v>
      </c>
      <c r="BI145" s="149">
        <f t="shared" ref="BI145:BI153" si="8">IF(N145="nulová",J145,0)</f>
        <v>0</v>
      </c>
      <c r="BJ145" s="17" t="s">
        <v>92</v>
      </c>
      <c r="BK145" s="149">
        <f t="shared" ref="BK145:BK153" si="9">ROUND(I145*H145,2)</f>
        <v>0</v>
      </c>
      <c r="BL145" s="17" t="s">
        <v>289</v>
      </c>
      <c r="BM145" s="148" t="s">
        <v>5110</v>
      </c>
    </row>
    <row r="146" spans="2:65" s="1" customFormat="1" ht="21.75" customHeight="1">
      <c r="B146" s="136"/>
      <c r="C146" s="158" t="s">
        <v>222</v>
      </c>
      <c r="D146" s="158" t="s">
        <v>231</v>
      </c>
      <c r="E146" s="159" t="s">
        <v>4430</v>
      </c>
      <c r="F146" s="160" t="s">
        <v>4729</v>
      </c>
      <c r="G146" s="161" t="s">
        <v>365</v>
      </c>
      <c r="H146" s="162">
        <v>90</v>
      </c>
      <c r="I146" s="163"/>
      <c r="J146" s="164">
        <f t="shared" si="0"/>
        <v>0</v>
      </c>
      <c r="K146" s="160" t="s">
        <v>1</v>
      </c>
      <c r="L146" s="165"/>
      <c r="M146" s="166" t="s">
        <v>1</v>
      </c>
      <c r="N146" s="167" t="s">
        <v>42</v>
      </c>
      <c r="P146" s="146">
        <f t="shared" si="1"/>
        <v>0</v>
      </c>
      <c r="Q146" s="146">
        <v>0</v>
      </c>
      <c r="R146" s="146">
        <f t="shared" si="2"/>
        <v>0</v>
      </c>
      <c r="S146" s="146">
        <v>0</v>
      </c>
      <c r="T146" s="147">
        <f t="shared" si="3"/>
        <v>0</v>
      </c>
      <c r="AR146" s="148" t="s">
        <v>394</v>
      </c>
      <c r="AT146" s="148" t="s">
        <v>231</v>
      </c>
      <c r="AU146" s="148" t="s">
        <v>92</v>
      </c>
      <c r="AY146" s="17" t="s">
        <v>185</v>
      </c>
      <c r="BE146" s="149">
        <f t="shared" si="4"/>
        <v>0</v>
      </c>
      <c r="BF146" s="149">
        <f t="shared" si="5"/>
        <v>0</v>
      </c>
      <c r="BG146" s="149">
        <f t="shared" si="6"/>
        <v>0</v>
      </c>
      <c r="BH146" s="149">
        <f t="shared" si="7"/>
        <v>0</v>
      </c>
      <c r="BI146" s="149">
        <f t="shared" si="8"/>
        <v>0</v>
      </c>
      <c r="BJ146" s="17" t="s">
        <v>92</v>
      </c>
      <c r="BK146" s="149">
        <f t="shared" si="9"/>
        <v>0</v>
      </c>
      <c r="BL146" s="17" t="s">
        <v>289</v>
      </c>
      <c r="BM146" s="148" t="s">
        <v>5111</v>
      </c>
    </row>
    <row r="147" spans="2:65" s="1" customFormat="1" ht="21.75" customHeight="1">
      <c r="B147" s="136"/>
      <c r="C147" s="158" t="s">
        <v>226</v>
      </c>
      <c r="D147" s="158" t="s">
        <v>231</v>
      </c>
      <c r="E147" s="159" t="s">
        <v>4433</v>
      </c>
      <c r="F147" s="160" t="s">
        <v>4731</v>
      </c>
      <c r="G147" s="161" t="s">
        <v>365</v>
      </c>
      <c r="H147" s="162">
        <v>760</v>
      </c>
      <c r="I147" s="163"/>
      <c r="J147" s="164">
        <f t="shared" si="0"/>
        <v>0</v>
      </c>
      <c r="K147" s="160" t="s">
        <v>1</v>
      </c>
      <c r="L147" s="165"/>
      <c r="M147" s="166" t="s">
        <v>1</v>
      </c>
      <c r="N147" s="167" t="s">
        <v>42</v>
      </c>
      <c r="P147" s="146">
        <f t="shared" si="1"/>
        <v>0</v>
      </c>
      <c r="Q147" s="146">
        <v>0</v>
      </c>
      <c r="R147" s="146">
        <f t="shared" si="2"/>
        <v>0</v>
      </c>
      <c r="S147" s="146">
        <v>0</v>
      </c>
      <c r="T147" s="147">
        <f t="shared" si="3"/>
        <v>0</v>
      </c>
      <c r="AR147" s="148" t="s">
        <v>394</v>
      </c>
      <c r="AT147" s="148" t="s">
        <v>231</v>
      </c>
      <c r="AU147" s="148" t="s">
        <v>92</v>
      </c>
      <c r="AY147" s="17" t="s">
        <v>185</v>
      </c>
      <c r="BE147" s="149">
        <f t="shared" si="4"/>
        <v>0</v>
      </c>
      <c r="BF147" s="149">
        <f t="shared" si="5"/>
        <v>0</v>
      </c>
      <c r="BG147" s="149">
        <f t="shared" si="6"/>
        <v>0</v>
      </c>
      <c r="BH147" s="149">
        <f t="shared" si="7"/>
        <v>0</v>
      </c>
      <c r="BI147" s="149">
        <f t="shared" si="8"/>
        <v>0</v>
      </c>
      <c r="BJ147" s="17" t="s">
        <v>92</v>
      </c>
      <c r="BK147" s="149">
        <f t="shared" si="9"/>
        <v>0</v>
      </c>
      <c r="BL147" s="17" t="s">
        <v>289</v>
      </c>
      <c r="BM147" s="148" t="s">
        <v>5112</v>
      </c>
    </row>
    <row r="148" spans="2:65" s="1" customFormat="1" ht="16.5" customHeight="1">
      <c r="B148" s="136"/>
      <c r="C148" s="158" t="s">
        <v>230</v>
      </c>
      <c r="D148" s="158" t="s">
        <v>231</v>
      </c>
      <c r="E148" s="159" t="s">
        <v>5113</v>
      </c>
      <c r="F148" s="160" t="s">
        <v>5114</v>
      </c>
      <c r="G148" s="161" t="s">
        <v>4474</v>
      </c>
      <c r="H148" s="162">
        <v>16</v>
      </c>
      <c r="I148" s="163"/>
      <c r="J148" s="164">
        <f t="shared" si="0"/>
        <v>0</v>
      </c>
      <c r="K148" s="160" t="s">
        <v>1</v>
      </c>
      <c r="L148" s="165"/>
      <c r="M148" s="166" t="s">
        <v>1</v>
      </c>
      <c r="N148" s="167" t="s">
        <v>42</v>
      </c>
      <c r="P148" s="146">
        <f t="shared" si="1"/>
        <v>0</v>
      </c>
      <c r="Q148" s="146">
        <v>0</v>
      </c>
      <c r="R148" s="146">
        <f t="shared" si="2"/>
        <v>0</v>
      </c>
      <c r="S148" s="146">
        <v>0</v>
      </c>
      <c r="T148" s="147">
        <f t="shared" si="3"/>
        <v>0</v>
      </c>
      <c r="AR148" s="148" t="s">
        <v>394</v>
      </c>
      <c r="AT148" s="148" t="s">
        <v>231</v>
      </c>
      <c r="AU148" s="148" t="s">
        <v>92</v>
      </c>
      <c r="AY148" s="17" t="s">
        <v>185</v>
      </c>
      <c r="BE148" s="149">
        <f t="shared" si="4"/>
        <v>0</v>
      </c>
      <c r="BF148" s="149">
        <f t="shared" si="5"/>
        <v>0</v>
      </c>
      <c r="BG148" s="149">
        <f t="shared" si="6"/>
        <v>0</v>
      </c>
      <c r="BH148" s="149">
        <f t="shared" si="7"/>
        <v>0</v>
      </c>
      <c r="BI148" s="149">
        <f t="shared" si="8"/>
        <v>0</v>
      </c>
      <c r="BJ148" s="17" t="s">
        <v>92</v>
      </c>
      <c r="BK148" s="149">
        <f t="shared" si="9"/>
        <v>0</v>
      </c>
      <c r="BL148" s="17" t="s">
        <v>289</v>
      </c>
      <c r="BM148" s="148" t="s">
        <v>5115</v>
      </c>
    </row>
    <row r="149" spans="2:65" s="1" customFormat="1" ht="33" customHeight="1">
      <c r="B149" s="136"/>
      <c r="C149" s="137" t="s">
        <v>236</v>
      </c>
      <c r="D149" s="137" t="s">
        <v>187</v>
      </c>
      <c r="E149" s="138" t="s">
        <v>4740</v>
      </c>
      <c r="F149" s="139" t="s">
        <v>4741</v>
      </c>
      <c r="G149" s="140" t="s">
        <v>546</v>
      </c>
      <c r="H149" s="141">
        <v>1830</v>
      </c>
      <c r="I149" s="142"/>
      <c r="J149" s="143">
        <f t="shared" si="0"/>
        <v>0</v>
      </c>
      <c r="K149" s="139" t="s">
        <v>1</v>
      </c>
      <c r="L149" s="32"/>
      <c r="M149" s="144" t="s">
        <v>1</v>
      </c>
      <c r="N149" s="145" t="s">
        <v>42</v>
      </c>
      <c r="P149" s="146">
        <f t="shared" si="1"/>
        <v>0</v>
      </c>
      <c r="Q149" s="146">
        <v>0</v>
      </c>
      <c r="R149" s="146">
        <f t="shared" si="2"/>
        <v>0</v>
      </c>
      <c r="S149" s="146">
        <v>0</v>
      </c>
      <c r="T149" s="147">
        <f t="shared" si="3"/>
        <v>0</v>
      </c>
      <c r="AR149" s="148" t="s">
        <v>289</v>
      </c>
      <c r="AT149" s="148" t="s">
        <v>187</v>
      </c>
      <c r="AU149" s="148" t="s">
        <v>92</v>
      </c>
      <c r="AY149" s="17" t="s">
        <v>185</v>
      </c>
      <c r="BE149" s="149">
        <f t="shared" si="4"/>
        <v>0</v>
      </c>
      <c r="BF149" s="149">
        <f t="shared" si="5"/>
        <v>0</v>
      </c>
      <c r="BG149" s="149">
        <f t="shared" si="6"/>
        <v>0</v>
      </c>
      <c r="BH149" s="149">
        <f t="shared" si="7"/>
        <v>0</v>
      </c>
      <c r="BI149" s="149">
        <f t="shared" si="8"/>
        <v>0</v>
      </c>
      <c r="BJ149" s="17" t="s">
        <v>92</v>
      </c>
      <c r="BK149" s="149">
        <f t="shared" si="9"/>
        <v>0</v>
      </c>
      <c r="BL149" s="17" t="s">
        <v>289</v>
      </c>
      <c r="BM149" s="148" t="s">
        <v>5116</v>
      </c>
    </row>
    <row r="150" spans="2:65" s="1" customFormat="1" ht="24.2" customHeight="1">
      <c r="B150" s="136"/>
      <c r="C150" s="158" t="s">
        <v>8</v>
      </c>
      <c r="D150" s="158" t="s">
        <v>231</v>
      </c>
      <c r="E150" s="159" t="s">
        <v>4743</v>
      </c>
      <c r="F150" s="160" t="s">
        <v>4744</v>
      </c>
      <c r="G150" s="161" t="s">
        <v>546</v>
      </c>
      <c r="H150" s="162">
        <v>1830</v>
      </c>
      <c r="I150" s="163"/>
      <c r="J150" s="164">
        <f t="shared" si="0"/>
        <v>0</v>
      </c>
      <c r="K150" s="160" t="s">
        <v>1</v>
      </c>
      <c r="L150" s="165"/>
      <c r="M150" s="166" t="s">
        <v>1</v>
      </c>
      <c r="N150" s="167" t="s">
        <v>42</v>
      </c>
      <c r="P150" s="146">
        <f t="shared" si="1"/>
        <v>0</v>
      </c>
      <c r="Q150" s="146">
        <v>1.2E-4</v>
      </c>
      <c r="R150" s="146">
        <f t="shared" si="2"/>
        <v>0.21960000000000002</v>
      </c>
      <c r="S150" s="146">
        <v>0</v>
      </c>
      <c r="T150" s="147">
        <f t="shared" si="3"/>
        <v>0</v>
      </c>
      <c r="AR150" s="148" t="s">
        <v>394</v>
      </c>
      <c r="AT150" s="148" t="s">
        <v>231</v>
      </c>
      <c r="AU150" s="148" t="s">
        <v>92</v>
      </c>
      <c r="AY150" s="17" t="s">
        <v>185</v>
      </c>
      <c r="BE150" s="149">
        <f t="shared" si="4"/>
        <v>0</v>
      </c>
      <c r="BF150" s="149">
        <f t="shared" si="5"/>
        <v>0</v>
      </c>
      <c r="BG150" s="149">
        <f t="shared" si="6"/>
        <v>0</v>
      </c>
      <c r="BH150" s="149">
        <f t="shared" si="7"/>
        <v>0</v>
      </c>
      <c r="BI150" s="149">
        <f t="shared" si="8"/>
        <v>0</v>
      </c>
      <c r="BJ150" s="17" t="s">
        <v>92</v>
      </c>
      <c r="BK150" s="149">
        <f t="shared" si="9"/>
        <v>0</v>
      </c>
      <c r="BL150" s="17" t="s">
        <v>289</v>
      </c>
      <c r="BM150" s="148" t="s">
        <v>5117</v>
      </c>
    </row>
    <row r="151" spans="2:65" s="1" customFormat="1" ht="33" customHeight="1">
      <c r="B151" s="136"/>
      <c r="C151" s="137" t="s">
        <v>245</v>
      </c>
      <c r="D151" s="137" t="s">
        <v>187</v>
      </c>
      <c r="E151" s="138" t="s">
        <v>4747</v>
      </c>
      <c r="F151" s="139" t="s">
        <v>4748</v>
      </c>
      <c r="G151" s="140" t="s">
        <v>546</v>
      </c>
      <c r="H151" s="141">
        <v>2220</v>
      </c>
      <c r="I151" s="142"/>
      <c r="J151" s="143">
        <f t="shared" si="0"/>
        <v>0</v>
      </c>
      <c r="K151" s="139" t="s">
        <v>1</v>
      </c>
      <c r="L151" s="32"/>
      <c r="M151" s="144" t="s">
        <v>1</v>
      </c>
      <c r="N151" s="145" t="s">
        <v>42</v>
      </c>
      <c r="P151" s="146">
        <f t="shared" si="1"/>
        <v>0</v>
      </c>
      <c r="Q151" s="146">
        <v>0</v>
      </c>
      <c r="R151" s="146">
        <f t="shared" si="2"/>
        <v>0</v>
      </c>
      <c r="S151" s="146">
        <v>0</v>
      </c>
      <c r="T151" s="147">
        <f t="shared" si="3"/>
        <v>0</v>
      </c>
      <c r="AR151" s="148" t="s">
        <v>289</v>
      </c>
      <c r="AT151" s="148" t="s">
        <v>187</v>
      </c>
      <c r="AU151" s="148" t="s">
        <v>92</v>
      </c>
      <c r="AY151" s="17" t="s">
        <v>185</v>
      </c>
      <c r="BE151" s="149">
        <f t="shared" si="4"/>
        <v>0</v>
      </c>
      <c r="BF151" s="149">
        <f t="shared" si="5"/>
        <v>0</v>
      </c>
      <c r="BG151" s="149">
        <f t="shared" si="6"/>
        <v>0</v>
      </c>
      <c r="BH151" s="149">
        <f t="shared" si="7"/>
        <v>0</v>
      </c>
      <c r="BI151" s="149">
        <f t="shared" si="8"/>
        <v>0</v>
      </c>
      <c r="BJ151" s="17" t="s">
        <v>92</v>
      </c>
      <c r="BK151" s="149">
        <f t="shared" si="9"/>
        <v>0</v>
      </c>
      <c r="BL151" s="17" t="s">
        <v>289</v>
      </c>
      <c r="BM151" s="148" t="s">
        <v>5118</v>
      </c>
    </row>
    <row r="152" spans="2:65" s="1" customFormat="1" ht="24.2" customHeight="1">
      <c r="B152" s="136"/>
      <c r="C152" s="158" t="s">
        <v>267</v>
      </c>
      <c r="D152" s="158" t="s">
        <v>231</v>
      </c>
      <c r="E152" s="159" t="s">
        <v>4752</v>
      </c>
      <c r="F152" s="160" t="s">
        <v>4753</v>
      </c>
      <c r="G152" s="161" t="s">
        <v>546</v>
      </c>
      <c r="H152" s="162">
        <v>2220</v>
      </c>
      <c r="I152" s="163"/>
      <c r="J152" s="164">
        <f t="shared" si="0"/>
        <v>0</v>
      </c>
      <c r="K152" s="160" t="s">
        <v>1</v>
      </c>
      <c r="L152" s="165"/>
      <c r="M152" s="166" t="s">
        <v>1</v>
      </c>
      <c r="N152" s="167" t="s">
        <v>42</v>
      </c>
      <c r="P152" s="146">
        <f t="shared" si="1"/>
        <v>0</v>
      </c>
      <c r="Q152" s="146">
        <v>1.7000000000000001E-4</v>
      </c>
      <c r="R152" s="146">
        <f t="shared" si="2"/>
        <v>0.37740000000000001</v>
      </c>
      <c r="S152" s="146">
        <v>0</v>
      </c>
      <c r="T152" s="147">
        <f t="shared" si="3"/>
        <v>0</v>
      </c>
      <c r="AR152" s="148" t="s">
        <v>394</v>
      </c>
      <c r="AT152" s="148" t="s">
        <v>231</v>
      </c>
      <c r="AU152" s="148" t="s">
        <v>92</v>
      </c>
      <c r="AY152" s="17" t="s">
        <v>185</v>
      </c>
      <c r="BE152" s="149">
        <f t="shared" si="4"/>
        <v>0</v>
      </c>
      <c r="BF152" s="149">
        <f t="shared" si="5"/>
        <v>0</v>
      </c>
      <c r="BG152" s="149">
        <f t="shared" si="6"/>
        <v>0</v>
      </c>
      <c r="BH152" s="149">
        <f t="shared" si="7"/>
        <v>0</v>
      </c>
      <c r="BI152" s="149">
        <f t="shared" si="8"/>
        <v>0</v>
      </c>
      <c r="BJ152" s="17" t="s">
        <v>92</v>
      </c>
      <c r="BK152" s="149">
        <f t="shared" si="9"/>
        <v>0</v>
      </c>
      <c r="BL152" s="17" t="s">
        <v>289</v>
      </c>
      <c r="BM152" s="148" t="s">
        <v>5119</v>
      </c>
    </row>
    <row r="153" spans="2:65" s="1" customFormat="1" ht="33" customHeight="1">
      <c r="B153" s="136"/>
      <c r="C153" s="137" t="s">
        <v>284</v>
      </c>
      <c r="D153" s="137" t="s">
        <v>187</v>
      </c>
      <c r="E153" s="138" t="s">
        <v>4774</v>
      </c>
      <c r="F153" s="139" t="s">
        <v>4775</v>
      </c>
      <c r="G153" s="140" t="s">
        <v>546</v>
      </c>
      <c r="H153" s="141">
        <v>470</v>
      </c>
      <c r="I153" s="142"/>
      <c r="J153" s="143">
        <f t="shared" si="0"/>
        <v>0</v>
      </c>
      <c r="K153" s="139" t="s">
        <v>1</v>
      </c>
      <c r="L153" s="32"/>
      <c r="M153" s="144" t="s">
        <v>1</v>
      </c>
      <c r="N153" s="145" t="s">
        <v>42</v>
      </c>
      <c r="P153" s="146">
        <f t="shared" si="1"/>
        <v>0</v>
      </c>
      <c r="Q153" s="146">
        <v>0</v>
      </c>
      <c r="R153" s="146">
        <f t="shared" si="2"/>
        <v>0</v>
      </c>
      <c r="S153" s="146">
        <v>0</v>
      </c>
      <c r="T153" s="147">
        <f t="shared" si="3"/>
        <v>0</v>
      </c>
      <c r="AR153" s="148" t="s">
        <v>289</v>
      </c>
      <c r="AT153" s="148" t="s">
        <v>187</v>
      </c>
      <c r="AU153" s="148" t="s">
        <v>92</v>
      </c>
      <c r="AY153" s="17" t="s">
        <v>185</v>
      </c>
      <c r="BE153" s="149">
        <f t="shared" si="4"/>
        <v>0</v>
      </c>
      <c r="BF153" s="149">
        <f t="shared" si="5"/>
        <v>0</v>
      </c>
      <c r="BG153" s="149">
        <f t="shared" si="6"/>
        <v>0</v>
      </c>
      <c r="BH153" s="149">
        <f t="shared" si="7"/>
        <v>0</v>
      </c>
      <c r="BI153" s="149">
        <f t="shared" si="8"/>
        <v>0</v>
      </c>
      <c r="BJ153" s="17" t="s">
        <v>92</v>
      </c>
      <c r="BK153" s="149">
        <f t="shared" si="9"/>
        <v>0</v>
      </c>
      <c r="BL153" s="17" t="s">
        <v>289</v>
      </c>
      <c r="BM153" s="148" t="s">
        <v>5120</v>
      </c>
    </row>
    <row r="154" spans="2:65" s="12" customFormat="1">
      <c r="B154" s="150"/>
      <c r="D154" s="151" t="s">
        <v>193</v>
      </c>
      <c r="E154" s="152" t="s">
        <v>1</v>
      </c>
      <c r="F154" s="153" t="s">
        <v>5121</v>
      </c>
      <c r="H154" s="154">
        <v>470</v>
      </c>
      <c r="I154" s="155"/>
      <c r="L154" s="150"/>
      <c r="M154" s="156"/>
      <c r="T154" s="157"/>
      <c r="AT154" s="152" t="s">
        <v>193</v>
      </c>
      <c r="AU154" s="152" t="s">
        <v>92</v>
      </c>
      <c r="AV154" s="12" t="s">
        <v>92</v>
      </c>
      <c r="AW154" s="12" t="s">
        <v>32</v>
      </c>
      <c r="AX154" s="12" t="s">
        <v>84</v>
      </c>
      <c r="AY154" s="152" t="s">
        <v>185</v>
      </c>
    </row>
    <row r="155" spans="2:65" s="1" customFormat="1" ht="24.2" customHeight="1">
      <c r="B155" s="136"/>
      <c r="C155" s="158" t="s">
        <v>289</v>
      </c>
      <c r="D155" s="158" t="s">
        <v>231</v>
      </c>
      <c r="E155" s="159" t="s">
        <v>4778</v>
      </c>
      <c r="F155" s="160" t="s">
        <v>4779</v>
      </c>
      <c r="G155" s="161" t="s">
        <v>546</v>
      </c>
      <c r="H155" s="162">
        <v>320</v>
      </c>
      <c r="I155" s="163"/>
      <c r="J155" s="164">
        <f>ROUND(I155*H155,2)</f>
        <v>0</v>
      </c>
      <c r="K155" s="160" t="s">
        <v>1</v>
      </c>
      <c r="L155" s="165"/>
      <c r="M155" s="166" t="s">
        <v>1</v>
      </c>
      <c r="N155" s="167" t="s">
        <v>42</v>
      </c>
      <c r="P155" s="146">
        <f>O155*H155</f>
        <v>0</v>
      </c>
      <c r="Q155" s="146">
        <v>1.6000000000000001E-4</v>
      </c>
      <c r="R155" s="146">
        <f>Q155*H155</f>
        <v>5.1200000000000002E-2</v>
      </c>
      <c r="S155" s="146">
        <v>0</v>
      </c>
      <c r="T155" s="147">
        <f>S155*H155</f>
        <v>0</v>
      </c>
      <c r="AR155" s="148" t="s">
        <v>394</v>
      </c>
      <c r="AT155" s="148" t="s">
        <v>231</v>
      </c>
      <c r="AU155" s="148" t="s">
        <v>92</v>
      </c>
      <c r="AY155" s="17" t="s">
        <v>185</v>
      </c>
      <c r="BE155" s="149">
        <f>IF(N155="základní",J155,0)</f>
        <v>0</v>
      </c>
      <c r="BF155" s="149">
        <f>IF(N155="snížená",J155,0)</f>
        <v>0</v>
      </c>
      <c r="BG155" s="149">
        <f>IF(N155="zákl. přenesená",J155,0)</f>
        <v>0</v>
      </c>
      <c r="BH155" s="149">
        <f>IF(N155="sníž. přenesená",J155,0)</f>
        <v>0</v>
      </c>
      <c r="BI155" s="149">
        <f>IF(N155="nulová",J155,0)</f>
        <v>0</v>
      </c>
      <c r="BJ155" s="17" t="s">
        <v>92</v>
      </c>
      <c r="BK155" s="149">
        <f>ROUND(I155*H155,2)</f>
        <v>0</v>
      </c>
      <c r="BL155" s="17" t="s">
        <v>289</v>
      </c>
      <c r="BM155" s="148" t="s">
        <v>5122</v>
      </c>
    </row>
    <row r="156" spans="2:65" s="1" customFormat="1" ht="24.2" customHeight="1">
      <c r="B156" s="136"/>
      <c r="C156" s="158" t="s">
        <v>294</v>
      </c>
      <c r="D156" s="158" t="s">
        <v>231</v>
      </c>
      <c r="E156" s="159" t="s">
        <v>4782</v>
      </c>
      <c r="F156" s="160" t="s">
        <v>4783</v>
      </c>
      <c r="G156" s="161" t="s">
        <v>546</v>
      </c>
      <c r="H156" s="162">
        <v>150</v>
      </c>
      <c r="I156" s="163"/>
      <c r="J156" s="164">
        <f>ROUND(I156*H156,2)</f>
        <v>0</v>
      </c>
      <c r="K156" s="160" t="s">
        <v>1</v>
      </c>
      <c r="L156" s="165"/>
      <c r="M156" s="166" t="s">
        <v>1</v>
      </c>
      <c r="N156" s="167" t="s">
        <v>42</v>
      </c>
      <c r="P156" s="146">
        <f>O156*H156</f>
        <v>0</v>
      </c>
      <c r="Q156" s="146">
        <v>2.5000000000000001E-4</v>
      </c>
      <c r="R156" s="146">
        <f>Q156*H156</f>
        <v>3.7499999999999999E-2</v>
      </c>
      <c r="S156" s="146">
        <v>0</v>
      </c>
      <c r="T156" s="147">
        <f>S156*H156</f>
        <v>0</v>
      </c>
      <c r="AR156" s="148" t="s">
        <v>394</v>
      </c>
      <c r="AT156" s="148" t="s">
        <v>231</v>
      </c>
      <c r="AU156" s="148" t="s">
        <v>92</v>
      </c>
      <c r="AY156" s="17" t="s">
        <v>185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7" t="s">
        <v>92</v>
      </c>
      <c r="BK156" s="149">
        <f>ROUND(I156*H156,2)</f>
        <v>0</v>
      </c>
      <c r="BL156" s="17" t="s">
        <v>289</v>
      </c>
      <c r="BM156" s="148" t="s">
        <v>5123</v>
      </c>
    </row>
    <row r="157" spans="2:65" s="1" customFormat="1" ht="24.2" customHeight="1">
      <c r="B157" s="136"/>
      <c r="C157" s="137" t="s">
        <v>300</v>
      </c>
      <c r="D157" s="137" t="s">
        <v>187</v>
      </c>
      <c r="E157" s="138" t="s">
        <v>4808</v>
      </c>
      <c r="F157" s="139" t="s">
        <v>4809</v>
      </c>
      <c r="G157" s="140" t="s">
        <v>365</v>
      </c>
      <c r="H157" s="141">
        <v>58</v>
      </c>
      <c r="I157" s="142"/>
      <c r="J157" s="143">
        <f>ROUND(I157*H157,2)</f>
        <v>0</v>
      </c>
      <c r="K157" s="139" t="s">
        <v>1</v>
      </c>
      <c r="L157" s="32"/>
      <c r="M157" s="144" t="s">
        <v>1</v>
      </c>
      <c r="N157" s="145" t="s">
        <v>42</v>
      </c>
      <c r="P157" s="146">
        <f>O157*H157</f>
        <v>0</v>
      </c>
      <c r="Q157" s="146">
        <v>0</v>
      </c>
      <c r="R157" s="146">
        <f>Q157*H157</f>
        <v>0</v>
      </c>
      <c r="S157" s="146">
        <v>0</v>
      </c>
      <c r="T157" s="147">
        <f>S157*H157</f>
        <v>0</v>
      </c>
      <c r="AR157" s="148" t="s">
        <v>289</v>
      </c>
      <c r="AT157" s="148" t="s">
        <v>187</v>
      </c>
      <c r="AU157" s="148" t="s">
        <v>92</v>
      </c>
      <c r="AY157" s="17" t="s">
        <v>185</v>
      </c>
      <c r="BE157" s="149">
        <f>IF(N157="základní",J157,0)</f>
        <v>0</v>
      </c>
      <c r="BF157" s="149">
        <f>IF(N157="snížená",J157,0)</f>
        <v>0</v>
      </c>
      <c r="BG157" s="149">
        <f>IF(N157="zákl. přenesená",J157,0)</f>
        <v>0</v>
      </c>
      <c r="BH157" s="149">
        <f>IF(N157="sníž. přenesená",J157,0)</f>
        <v>0</v>
      </c>
      <c r="BI157" s="149">
        <f>IF(N157="nulová",J157,0)</f>
        <v>0</v>
      </c>
      <c r="BJ157" s="17" t="s">
        <v>92</v>
      </c>
      <c r="BK157" s="149">
        <f>ROUND(I157*H157,2)</f>
        <v>0</v>
      </c>
      <c r="BL157" s="17" t="s">
        <v>289</v>
      </c>
      <c r="BM157" s="148" t="s">
        <v>5124</v>
      </c>
    </row>
    <row r="158" spans="2:65" s="12" customFormat="1">
      <c r="B158" s="150"/>
      <c r="D158" s="151" t="s">
        <v>193</v>
      </c>
      <c r="E158" s="152" t="s">
        <v>1</v>
      </c>
      <c r="F158" s="153" t="s">
        <v>5125</v>
      </c>
      <c r="H158" s="154">
        <v>58</v>
      </c>
      <c r="I158" s="155"/>
      <c r="L158" s="150"/>
      <c r="M158" s="156"/>
      <c r="T158" s="157"/>
      <c r="AT158" s="152" t="s">
        <v>193</v>
      </c>
      <c r="AU158" s="152" t="s">
        <v>92</v>
      </c>
      <c r="AV158" s="12" t="s">
        <v>92</v>
      </c>
      <c r="AW158" s="12" t="s">
        <v>32</v>
      </c>
      <c r="AX158" s="12" t="s">
        <v>76</v>
      </c>
      <c r="AY158" s="152" t="s">
        <v>185</v>
      </c>
    </row>
    <row r="159" spans="2:65" s="14" customFormat="1">
      <c r="B159" s="174"/>
      <c r="D159" s="151" t="s">
        <v>193</v>
      </c>
      <c r="E159" s="175" t="s">
        <v>1</v>
      </c>
      <c r="F159" s="176" t="s">
        <v>265</v>
      </c>
      <c r="H159" s="177">
        <v>58</v>
      </c>
      <c r="I159" s="178"/>
      <c r="L159" s="174"/>
      <c r="M159" s="179"/>
      <c r="T159" s="180"/>
      <c r="AT159" s="175" t="s">
        <v>193</v>
      </c>
      <c r="AU159" s="175" t="s">
        <v>92</v>
      </c>
      <c r="AV159" s="14" t="s">
        <v>191</v>
      </c>
      <c r="AW159" s="14" t="s">
        <v>32</v>
      </c>
      <c r="AX159" s="14" t="s">
        <v>84</v>
      </c>
      <c r="AY159" s="175" t="s">
        <v>185</v>
      </c>
    </row>
    <row r="160" spans="2:65" s="1" customFormat="1" ht="16.5" customHeight="1">
      <c r="B160" s="136"/>
      <c r="C160" s="158" t="s">
        <v>307</v>
      </c>
      <c r="D160" s="158" t="s">
        <v>231</v>
      </c>
      <c r="E160" s="159" t="s">
        <v>4308</v>
      </c>
      <c r="F160" s="160" t="s">
        <v>5021</v>
      </c>
      <c r="G160" s="161" t="s">
        <v>365</v>
      </c>
      <c r="H160" s="162">
        <v>58</v>
      </c>
      <c r="I160" s="163"/>
      <c r="J160" s="164">
        <f>ROUND(I160*H160,2)</f>
        <v>0</v>
      </c>
      <c r="K160" s="160" t="s">
        <v>1</v>
      </c>
      <c r="L160" s="165"/>
      <c r="M160" s="166" t="s">
        <v>1</v>
      </c>
      <c r="N160" s="167" t="s">
        <v>42</v>
      </c>
      <c r="P160" s="146">
        <f>O160*H160</f>
        <v>0</v>
      </c>
      <c r="Q160" s="146">
        <v>0</v>
      </c>
      <c r="R160" s="146">
        <f>Q160*H160</f>
        <v>0</v>
      </c>
      <c r="S160" s="146">
        <v>0</v>
      </c>
      <c r="T160" s="147">
        <f>S160*H160</f>
        <v>0</v>
      </c>
      <c r="AR160" s="148" t="s">
        <v>394</v>
      </c>
      <c r="AT160" s="148" t="s">
        <v>231</v>
      </c>
      <c r="AU160" s="148" t="s">
        <v>92</v>
      </c>
      <c r="AY160" s="17" t="s">
        <v>185</v>
      </c>
      <c r="BE160" s="149">
        <f>IF(N160="základní",J160,0)</f>
        <v>0</v>
      </c>
      <c r="BF160" s="149">
        <f>IF(N160="snížená",J160,0)</f>
        <v>0</v>
      </c>
      <c r="BG160" s="149">
        <f>IF(N160="zákl. přenesená",J160,0)</f>
        <v>0</v>
      </c>
      <c r="BH160" s="149">
        <f>IF(N160="sníž. přenesená",J160,0)</f>
        <v>0</v>
      </c>
      <c r="BI160" s="149">
        <f>IF(N160="nulová",J160,0)</f>
        <v>0</v>
      </c>
      <c r="BJ160" s="17" t="s">
        <v>92</v>
      </c>
      <c r="BK160" s="149">
        <f>ROUND(I160*H160,2)</f>
        <v>0</v>
      </c>
      <c r="BL160" s="17" t="s">
        <v>289</v>
      </c>
      <c r="BM160" s="148" t="s">
        <v>5126</v>
      </c>
    </row>
    <row r="161" spans="2:65" s="1" customFormat="1" ht="16.5" customHeight="1">
      <c r="B161" s="136"/>
      <c r="C161" s="137" t="s">
        <v>322</v>
      </c>
      <c r="D161" s="137" t="s">
        <v>187</v>
      </c>
      <c r="E161" s="138" t="s">
        <v>5127</v>
      </c>
      <c r="F161" s="139" t="s">
        <v>5128</v>
      </c>
      <c r="G161" s="140" t="s">
        <v>365</v>
      </c>
      <c r="H161" s="141">
        <v>12</v>
      </c>
      <c r="I161" s="142"/>
      <c r="J161" s="143">
        <f>ROUND(I161*H161,2)</f>
        <v>0</v>
      </c>
      <c r="K161" s="139" t="s">
        <v>1</v>
      </c>
      <c r="L161" s="32"/>
      <c r="M161" s="144" t="s">
        <v>1</v>
      </c>
      <c r="N161" s="145" t="s">
        <v>42</v>
      </c>
      <c r="P161" s="146">
        <f>O161*H161</f>
        <v>0</v>
      </c>
      <c r="Q161" s="146">
        <v>0</v>
      </c>
      <c r="R161" s="146">
        <f>Q161*H161</f>
        <v>0</v>
      </c>
      <c r="S161" s="146">
        <v>0</v>
      </c>
      <c r="T161" s="147">
        <f>S161*H161</f>
        <v>0</v>
      </c>
      <c r="AR161" s="148" t="s">
        <v>289</v>
      </c>
      <c r="AT161" s="148" t="s">
        <v>187</v>
      </c>
      <c r="AU161" s="148" t="s">
        <v>92</v>
      </c>
      <c r="AY161" s="17" t="s">
        <v>185</v>
      </c>
      <c r="BE161" s="149">
        <f>IF(N161="základní",J161,0)</f>
        <v>0</v>
      </c>
      <c r="BF161" s="149">
        <f>IF(N161="snížená",J161,0)</f>
        <v>0</v>
      </c>
      <c r="BG161" s="149">
        <f>IF(N161="zákl. přenesená",J161,0)</f>
        <v>0</v>
      </c>
      <c r="BH161" s="149">
        <f>IF(N161="sníž. přenesená",J161,0)</f>
        <v>0</v>
      </c>
      <c r="BI161" s="149">
        <f>IF(N161="nulová",J161,0)</f>
        <v>0</v>
      </c>
      <c r="BJ161" s="17" t="s">
        <v>92</v>
      </c>
      <c r="BK161" s="149">
        <f>ROUND(I161*H161,2)</f>
        <v>0</v>
      </c>
      <c r="BL161" s="17" t="s">
        <v>289</v>
      </c>
      <c r="BM161" s="148" t="s">
        <v>5129</v>
      </c>
    </row>
    <row r="162" spans="2:65" s="12" customFormat="1">
      <c r="B162" s="150"/>
      <c r="D162" s="151" t="s">
        <v>193</v>
      </c>
      <c r="E162" s="152" t="s">
        <v>1</v>
      </c>
      <c r="F162" s="153" t="s">
        <v>8</v>
      </c>
      <c r="H162" s="154">
        <v>12</v>
      </c>
      <c r="I162" s="155"/>
      <c r="L162" s="150"/>
      <c r="M162" s="156"/>
      <c r="T162" s="157"/>
      <c r="AT162" s="152" t="s">
        <v>193</v>
      </c>
      <c r="AU162" s="152" t="s">
        <v>92</v>
      </c>
      <c r="AV162" s="12" t="s">
        <v>92</v>
      </c>
      <c r="AW162" s="12" t="s">
        <v>32</v>
      </c>
      <c r="AX162" s="12" t="s">
        <v>76</v>
      </c>
      <c r="AY162" s="152" t="s">
        <v>185</v>
      </c>
    </row>
    <row r="163" spans="2:65" s="14" customFormat="1">
      <c r="B163" s="174"/>
      <c r="D163" s="151" t="s">
        <v>193</v>
      </c>
      <c r="E163" s="175" t="s">
        <v>1</v>
      </c>
      <c r="F163" s="176" t="s">
        <v>265</v>
      </c>
      <c r="H163" s="177">
        <v>12</v>
      </c>
      <c r="I163" s="178"/>
      <c r="L163" s="174"/>
      <c r="M163" s="179"/>
      <c r="T163" s="180"/>
      <c r="AT163" s="175" t="s">
        <v>193</v>
      </c>
      <c r="AU163" s="175" t="s">
        <v>92</v>
      </c>
      <c r="AV163" s="14" t="s">
        <v>191</v>
      </c>
      <c r="AW163" s="14" t="s">
        <v>32</v>
      </c>
      <c r="AX163" s="14" t="s">
        <v>84</v>
      </c>
      <c r="AY163" s="175" t="s">
        <v>185</v>
      </c>
    </row>
    <row r="164" spans="2:65" s="1" customFormat="1" ht="16.5" customHeight="1">
      <c r="B164" s="136"/>
      <c r="C164" s="158" t="s">
        <v>7</v>
      </c>
      <c r="D164" s="158" t="s">
        <v>231</v>
      </c>
      <c r="E164" s="159" t="s">
        <v>4392</v>
      </c>
      <c r="F164" s="160" t="s">
        <v>5130</v>
      </c>
      <c r="G164" s="161" t="s">
        <v>365</v>
      </c>
      <c r="H164" s="162">
        <v>12</v>
      </c>
      <c r="I164" s="163"/>
      <c r="J164" s="164">
        <f t="shared" ref="J164:J186" si="10">ROUND(I164*H164,2)</f>
        <v>0</v>
      </c>
      <c r="K164" s="160" t="s">
        <v>1</v>
      </c>
      <c r="L164" s="165"/>
      <c r="M164" s="166" t="s">
        <v>1</v>
      </c>
      <c r="N164" s="167" t="s">
        <v>42</v>
      </c>
      <c r="P164" s="146">
        <f t="shared" ref="P164:P186" si="11">O164*H164</f>
        <v>0</v>
      </c>
      <c r="Q164" s="146">
        <v>0</v>
      </c>
      <c r="R164" s="146">
        <f t="shared" ref="R164:R186" si="12">Q164*H164</f>
        <v>0</v>
      </c>
      <c r="S164" s="146">
        <v>0</v>
      </c>
      <c r="T164" s="147">
        <f t="shared" ref="T164:T186" si="13">S164*H164</f>
        <v>0</v>
      </c>
      <c r="AR164" s="148" t="s">
        <v>394</v>
      </c>
      <c r="AT164" s="148" t="s">
        <v>231</v>
      </c>
      <c r="AU164" s="148" t="s">
        <v>92</v>
      </c>
      <c r="AY164" s="17" t="s">
        <v>185</v>
      </c>
      <c r="BE164" s="149">
        <f t="shared" ref="BE164:BE186" si="14">IF(N164="základní",J164,0)</f>
        <v>0</v>
      </c>
      <c r="BF164" s="149">
        <f t="shared" ref="BF164:BF186" si="15">IF(N164="snížená",J164,0)</f>
        <v>0</v>
      </c>
      <c r="BG164" s="149">
        <f t="shared" ref="BG164:BG186" si="16">IF(N164="zákl. přenesená",J164,0)</f>
        <v>0</v>
      </c>
      <c r="BH164" s="149">
        <f t="shared" ref="BH164:BH186" si="17">IF(N164="sníž. přenesená",J164,0)</f>
        <v>0</v>
      </c>
      <c r="BI164" s="149">
        <f t="shared" ref="BI164:BI186" si="18">IF(N164="nulová",J164,0)</f>
        <v>0</v>
      </c>
      <c r="BJ164" s="17" t="s">
        <v>92</v>
      </c>
      <c r="BK164" s="149">
        <f t="shared" ref="BK164:BK186" si="19">ROUND(I164*H164,2)</f>
        <v>0</v>
      </c>
      <c r="BL164" s="17" t="s">
        <v>289</v>
      </c>
      <c r="BM164" s="148" t="s">
        <v>5131</v>
      </c>
    </row>
    <row r="165" spans="2:65" s="1" customFormat="1" ht="24.2" customHeight="1">
      <c r="B165" s="136"/>
      <c r="C165" s="137" t="s">
        <v>335</v>
      </c>
      <c r="D165" s="137" t="s">
        <v>187</v>
      </c>
      <c r="E165" s="138" t="s">
        <v>5024</v>
      </c>
      <c r="F165" s="139" t="s">
        <v>5025</v>
      </c>
      <c r="G165" s="140" t="s">
        <v>365</v>
      </c>
      <c r="H165" s="141">
        <v>16</v>
      </c>
      <c r="I165" s="142"/>
      <c r="J165" s="143">
        <f t="shared" si="10"/>
        <v>0</v>
      </c>
      <c r="K165" s="139" t="s">
        <v>1</v>
      </c>
      <c r="L165" s="32"/>
      <c r="M165" s="144" t="s">
        <v>1</v>
      </c>
      <c r="N165" s="145" t="s">
        <v>42</v>
      </c>
      <c r="P165" s="146">
        <f t="shared" si="11"/>
        <v>0</v>
      </c>
      <c r="Q165" s="146">
        <v>0</v>
      </c>
      <c r="R165" s="146">
        <f t="shared" si="12"/>
        <v>0</v>
      </c>
      <c r="S165" s="146">
        <v>0</v>
      </c>
      <c r="T165" s="147">
        <f t="shared" si="13"/>
        <v>0</v>
      </c>
      <c r="AR165" s="148" t="s">
        <v>289</v>
      </c>
      <c r="AT165" s="148" t="s">
        <v>187</v>
      </c>
      <c r="AU165" s="148" t="s">
        <v>92</v>
      </c>
      <c r="AY165" s="17" t="s">
        <v>185</v>
      </c>
      <c r="BE165" s="149">
        <f t="shared" si="14"/>
        <v>0</v>
      </c>
      <c r="BF165" s="149">
        <f t="shared" si="15"/>
        <v>0</v>
      </c>
      <c r="BG165" s="149">
        <f t="shared" si="16"/>
        <v>0</v>
      </c>
      <c r="BH165" s="149">
        <f t="shared" si="17"/>
        <v>0</v>
      </c>
      <c r="BI165" s="149">
        <f t="shared" si="18"/>
        <v>0</v>
      </c>
      <c r="BJ165" s="17" t="s">
        <v>92</v>
      </c>
      <c r="BK165" s="149">
        <f t="shared" si="19"/>
        <v>0</v>
      </c>
      <c r="BL165" s="17" t="s">
        <v>289</v>
      </c>
      <c r="BM165" s="148" t="s">
        <v>5132</v>
      </c>
    </row>
    <row r="166" spans="2:65" s="1" customFormat="1" ht="16.5" customHeight="1">
      <c r="B166" s="136"/>
      <c r="C166" s="158" t="s">
        <v>340</v>
      </c>
      <c r="D166" s="158" t="s">
        <v>231</v>
      </c>
      <c r="E166" s="159" t="s">
        <v>4417</v>
      </c>
      <c r="F166" s="160" t="s">
        <v>5133</v>
      </c>
      <c r="G166" s="161" t="s">
        <v>365</v>
      </c>
      <c r="H166" s="162">
        <v>16</v>
      </c>
      <c r="I166" s="163"/>
      <c r="J166" s="164">
        <f t="shared" si="10"/>
        <v>0</v>
      </c>
      <c r="K166" s="160" t="s">
        <v>1</v>
      </c>
      <c r="L166" s="165"/>
      <c r="M166" s="166" t="s">
        <v>1</v>
      </c>
      <c r="N166" s="167" t="s">
        <v>42</v>
      </c>
      <c r="P166" s="146">
        <f t="shared" si="11"/>
        <v>0</v>
      </c>
      <c r="Q166" s="146">
        <v>0</v>
      </c>
      <c r="R166" s="146">
        <f t="shared" si="12"/>
        <v>0</v>
      </c>
      <c r="S166" s="146">
        <v>0</v>
      </c>
      <c r="T166" s="147">
        <f t="shared" si="13"/>
        <v>0</v>
      </c>
      <c r="AR166" s="148" t="s">
        <v>394</v>
      </c>
      <c r="AT166" s="148" t="s">
        <v>231</v>
      </c>
      <c r="AU166" s="148" t="s">
        <v>92</v>
      </c>
      <c r="AY166" s="17" t="s">
        <v>185</v>
      </c>
      <c r="BE166" s="149">
        <f t="shared" si="14"/>
        <v>0</v>
      </c>
      <c r="BF166" s="149">
        <f t="shared" si="15"/>
        <v>0</v>
      </c>
      <c r="BG166" s="149">
        <f t="shared" si="16"/>
        <v>0</v>
      </c>
      <c r="BH166" s="149">
        <f t="shared" si="17"/>
        <v>0</v>
      </c>
      <c r="BI166" s="149">
        <f t="shared" si="18"/>
        <v>0</v>
      </c>
      <c r="BJ166" s="17" t="s">
        <v>92</v>
      </c>
      <c r="BK166" s="149">
        <f t="shared" si="19"/>
        <v>0</v>
      </c>
      <c r="BL166" s="17" t="s">
        <v>289</v>
      </c>
      <c r="BM166" s="148" t="s">
        <v>5134</v>
      </c>
    </row>
    <row r="167" spans="2:65" s="1" customFormat="1" ht="24.2" customHeight="1">
      <c r="B167" s="136"/>
      <c r="C167" s="137" t="s">
        <v>345</v>
      </c>
      <c r="D167" s="137" t="s">
        <v>187</v>
      </c>
      <c r="E167" s="138" t="s">
        <v>5135</v>
      </c>
      <c r="F167" s="139" t="s">
        <v>5136</v>
      </c>
      <c r="G167" s="140" t="s">
        <v>365</v>
      </c>
      <c r="H167" s="141">
        <v>58</v>
      </c>
      <c r="I167" s="142"/>
      <c r="J167" s="143">
        <f t="shared" si="10"/>
        <v>0</v>
      </c>
      <c r="K167" s="139" t="s">
        <v>1</v>
      </c>
      <c r="L167" s="32"/>
      <c r="M167" s="144" t="s">
        <v>1</v>
      </c>
      <c r="N167" s="145" t="s">
        <v>42</v>
      </c>
      <c r="P167" s="146">
        <f t="shared" si="11"/>
        <v>0</v>
      </c>
      <c r="Q167" s="146">
        <v>0</v>
      </c>
      <c r="R167" s="146">
        <f t="shared" si="12"/>
        <v>0</v>
      </c>
      <c r="S167" s="146">
        <v>0</v>
      </c>
      <c r="T167" s="147">
        <f t="shared" si="13"/>
        <v>0</v>
      </c>
      <c r="AR167" s="148" t="s">
        <v>289</v>
      </c>
      <c r="AT167" s="148" t="s">
        <v>187</v>
      </c>
      <c r="AU167" s="148" t="s">
        <v>92</v>
      </c>
      <c r="AY167" s="17" t="s">
        <v>185</v>
      </c>
      <c r="BE167" s="149">
        <f t="shared" si="14"/>
        <v>0</v>
      </c>
      <c r="BF167" s="149">
        <f t="shared" si="15"/>
        <v>0</v>
      </c>
      <c r="BG167" s="149">
        <f t="shared" si="16"/>
        <v>0</v>
      </c>
      <c r="BH167" s="149">
        <f t="shared" si="17"/>
        <v>0</v>
      </c>
      <c r="BI167" s="149">
        <f t="shared" si="18"/>
        <v>0</v>
      </c>
      <c r="BJ167" s="17" t="s">
        <v>92</v>
      </c>
      <c r="BK167" s="149">
        <f t="shared" si="19"/>
        <v>0</v>
      </c>
      <c r="BL167" s="17" t="s">
        <v>289</v>
      </c>
      <c r="BM167" s="148" t="s">
        <v>5137</v>
      </c>
    </row>
    <row r="168" spans="2:65" s="1" customFormat="1" ht="16.5" customHeight="1">
      <c r="B168" s="136"/>
      <c r="C168" s="158" t="s">
        <v>351</v>
      </c>
      <c r="D168" s="158" t="s">
        <v>231</v>
      </c>
      <c r="E168" s="159" t="s">
        <v>4329</v>
      </c>
      <c r="F168" s="160" t="s">
        <v>5138</v>
      </c>
      <c r="G168" s="161" t="s">
        <v>365</v>
      </c>
      <c r="H168" s="162">
        <v>58</v>
      </c>
      <c r="I168" s="163"/>
      <c r="J168" s="164">
        <f t="shared" si="10"/>
        <v>0</v>
      </c>
      <c r="K168" s="160" t="s">
        <v>1</v>
      </c>
      <c r="L168" s="165"/>
      <c r="M168" s="166" t="s">
        <v>1</v>
      </c>
      <c r="N168" s="167" t="s">
        <v>42</v>
      </c>
      <c r="P168" s="146">
        <f t="shared" si="11"/>
        <v>0</v>
      </c>
      <c r="Q168" s="146">
        <v>0</v>
      </c>
      <c r="R168" s="146">
        <f t="shared" si="12"/>
        <v>0</v>
      </c>
      <c r="S168" s="146">
        <v>0</v>
      </c>
      <c r="T168" s="147">
        <f t="shared" si="13"/>
        <v>0</v>
      </c>
      <c r="AR168" s="148" t="s">
        <v>394</v>
      </c>
      <c r="AT168" s="148" t="s">
        <v>231</v>
      </c>
      <c r="AU168" s="148" t="s">
        <v>92</v>
      </c>
      <c r="AY168" s="17" t="s">
        <v>185</v>
      </c>
      <c r="BE168" s="149">
        <f t="shared" si="14"/>
        <v>0</v>
      </c>
      <c r="BF168" s="149">
        <f t="shared" si="15"/>
        <v>0</v>
      </c>
      <c r="BG168" s="149">
        <f t="shared" si="16"/>
        <v>0</v>
      </c>
      <c r="BH168" s="149">
        <f t="shared" si="17"/>
        <v>0</v>
      </c>
      <c r="BI168" s="149">
        <f t="shared" si="18"/>
        <v>0</v>
      </c>
      <c r="BJ168" s="17" t="s">
        <v>92</v>
      </c>
      <c r="BK168" s="149">
        <f t="shared" si="19"/>
        <v>0</v>
      </c>
      <c r="BL168" s="17" t="s">
        <v>289</v>
      </c>
      <c r="BM168" s="148" t="s">
        <v>5139</v>
      </c>
    </row>
    <row r="169" spans="2:65" s="1" customFormat="1" ht="24.2" customHeight="1">
      <c r="B169" s="136"/>
      <c r="C169" s="137" t="s">
        <v>357</v>
      </c>
      <c r="D169" s="137" t="s">
        <v>187</v>
      </c>
      <c r="E169" s="138" t="s">
        <v>5030</v>
      </c>
      <c r="F169" s="139" t="s">
        <v>5031</v>
      </c>
      <c r="G169" s="140" t="s">
        <v>365</v>
      </c>
      <c r="H169" s="141">
        <v>20</v>
      </c>
      <c r="I169" s="142"/>
      <c r="J169" s="143">
        <f t="shared" si="10"/>
        <v>0</v>
      </c>
      <c r="K169" s="139" t="s">
        <v>1</v>
      </c>
      <c r="L169" s="32"/>
      <c r="M169" s="144" t="s">
        <v>1</v>
      </c>
      <c r="N169" s="145" t="s">
        <v>42</v>
      </c>
      <c r="P169" s="146">
        <f t="shared" si="11"/>
        <v>0</v>
      </c>
      <c r="Q169" s="146">
        <v>0</v>
      </c>
      <c r="R169" s="146">
        <f t="shared" si="12"/>
        <v>0</v>
      </c>
      <c r="S169" s="146">
        <v>0</v>
      </c>
      <c r="T169" s="147">
        <f t="shared" si="13"/>
        <v>0</v>
      </c>
      <c r="AR169" s="148" t="s">
        <v>289</v>
      </c>
      <c r="AT169" s="148" t="s">
        <v>187</v>
      </c>
      <c r="AU169" s="148" t="s">
        <v>92</v>
      </c>
      <c r="AY169" s="17" t="s">
        <v>185</v>
      </c>
      <c r="BE169" s="149">
        <f t="shared" si="14"/>
        <v>0</v>
      </c>
      <c r="BF169" s="149">
        <f t="shared" si="15"/>
        <v>0</v>
      </c>
      <c r="BG169" s="149">
        <f t="shared" si="16"/>
        <v>0</v>
      </c>
      <c r="BH169" s="149">
        <f t="shared" si="17"/>
        <v>0</v>
      </c>
      <c r="BI169" s="149">
        <f t="shared" si="18"/>
        <v>0</v>
      </c>
      <c r="BJ169" s="17" t="s">
        <v>92</v>
      </c>
      <c r="BK169" s="149">
        <f t="shared" si="19"/>
        <v>0</v>
      </c>
      <c r="BL169" s="17" t="s">
        <v>289</v>
      </c>
      <c r="BM169" s="148" t="s">
        <v>5140</v>
      </c>
    </row>
    <row r="170" spans="2:65" s="1" customFormat="1" ht="16.5" customHeight="1">
      <c r="B170" s="136"/>
      <c r="C170" s="158" t="s">
        <v>362</v>
      </c>
      <c r="D170" s="158" t="s">
        <v>231</v>
      </c>
      <c r="E170" s="159" t="s">
        <v>4317</v>
      </c>
      <c r="F170" s="160" t="s">
        <v>5033</v>
      </c>
      <c r="G170" s="161" t="s">
        <v>365</v>
      </c>
      <c r="H170" s="162">
        <v>20</v>
      </c>
      <c r="I170" s="163"/>
      <c r="J170" s="164">
        <f t="shared" si="10"/>
        <v>0</v>
      </c>
      <c r="K170" s="160" t="s">
        <v>1</v>
      </c>
      <c r="L170" s="165"/>
      <c r="M170" s="166" t="s">
        <v>1</v>
      </c>
      <c r="N170" s="167" t="s">
        <v>42</v>
      </c>
      <c r="P170" s="146">
        <f t="shared" si="11"/>
        <v>0</v>
      </c>
      <c r="Q170" s="146">
        <v>0</v>
      </c>
      <c r="R170" s="146">
        <f t="shared" si="12"/>
        <v>0</v>
      </c>
      <c r="S170" s="146">
        <v>0</v>
      </c>
      <c r="T170" s="147">
        <f t="shared" si="13"/>
        <v>0</v>
      </c>
      <c r="AR170" s="148" t="s">
        <v>394</v>
      </c>
      <c r="AT170" s="148" t="s">
        <v>231</v>
      </c>
      <c r="AU170" s="148" t="s">
        <v>92</v>
      </c>
      <c r="AY170" s="17" t="s">
        <v>185</v>
      </c>
      <c r="BE170" s="149">
        <f t="shared" si="14"/>
        <v>0</v>
      </c>
      <c r="BF170" s="149">
        <f t="shared" si="15"/>
        <v>0</v>
      </c>
      <c r="BG170" s="149">
        <f t="shared" si="16"/>
        <v>0</v>
      </c>
      <c r="BH170" s="149">
        <f t="shared" si="17"/>
        <v>0</v>
      </c>
      <c r="BI170" s="149">
        <f t="shared" si="18"/>
        <v>0</v>
      </c>
      <c r="BJ170" s="17" t="s">
        <v>92</v>
      </c>
      <c r="BK170" s="149">
        <f t="shared" si="19"/>
        <v>0</v>
      </c>
      <c r="BL170" s="17" t="s">
        <v>289</v>
      </c>
      <c r="BM170" s="148" t="s">
        <v>5141</v>
      </c>
    </row>
    <row r="171" spans="2:65" s="1" customFormat="1" ht="24.2" customHeight="1">
      <c r="B171" s="136"/>
      <c r="C171" s="137" t="s">
        <v>368</v>
      </c>
      <c r="D171" s="137" t="s">
        <v>187</v>
      </c>
      <c r="E171" s="138" t="s">
        <v>5142</v>
      </c>
      <c r="F171" s="139" t="s">
        <v>5143</v>
      </c>
      <c r="G171" s="140" t="s">
        <v>365</v>
      </c>
      <c r="H171" s="141">
        <v>28</v>
      </c>
      <c r="I171" s="142"/>
      <c r="J171" s="143">
        <f t="shared" si="10"/>
        <v>0</v>
      </c>
      <c r="K171" s="139" t="s">
        <v>1</v>
      </c>
      <c r="L171" s="32"/>
      <c r="M171" s="144" t="s">
        <v>1</v>
      </c>
      <c r="N171" s="145" t="s">
        <v>42</v>
      </c>
      <c r="P171" s="146">
        <f t="shared" si="11"/>
        <v>0</v>
      </c>
      <c r="Q171" s="146">
        <v>0</v>
      </c>
      <c r="R171" s="146">
        <f t="shared" si="12"/>
        <v>0</v>
      </c>
      <c r="S171" s="146">
        <v>0</v>
      </c>
      <c r="T171" s="147">
        <f t="shared" si="13"/>
        <v>0</v>
      </c>
      <c r="AR171" s="148" t="s">
        <v>289</v>
      </c>
      <c r="AT171" s="148" t="s">
        <v>187</v>
      </c>
      <c r="AU171" s="148" t="s">
        <v>92</v>
      </c>
      <c r="AY171" s="17" t="s">
        <v>185</v>
      </c>
      <c r="BE171" s="149">
        <f t="shared" si="14"/>
        <v>0</v>
      </c>
      <c r="BF171" s="149">
        <f t="shared" si="15"/>
        <v>0</v>
      </c>
      <c r="BG171" s="149">
        <f t="shared" si="16"/>
        <v>0</v>
      </c>
      <c r="BH171" s="149">
        <f t="shared" si="17"/>
        <v>0</v>
      </c>
      <c r="BI171" s="149">
        <f t="shared" si="18"/>
        <v>0</v>
      </c>
      <c r="BJ171" s="17" t="s">
        <v>92</v>
      </c>
      <c r="BK171" s="149">
        <f t="shared" si="19"/>
        <v>0</v>
      </c>
      <c r="BL171" s="17" t="s">
        <v>289</v>
      </c>
      <c r="BM171" s="148" t="s">
        <v>5144</v>
      </c>
    </row>
    <row r="172" spans="2:65" s="1" customFormat="1" ht="16.5" customHeight="1">
      <c r="B172" s="136"/>
      <c r="C172" s="158" t="s">
        <v>374</v>
      </c>
      <c r="D172" s="158" t="s">
        <v>231</v>
      </c>
      <c r="E172" s="159" t="s">
        <v>4335</v>
      </c>
      <c r="F172" s="160" t="s">
        <v>5145</v>
      </c>
      <c r="G172" s="161" t="s">
        <v>365</v>
      </c>
      <c r="H172" s="162">
        <v>28</v>
      </c>
      <c r="I172" s="163"/>
      <c r="J172" s="164">
        <f t="shared" si="10"/>
        <v>0</v>
      </c>
      <c r="K172" s="160" t="s">
        <v>1</v>
      </c>
      <c r="L172" s="165"/>
      <c r="M172" s="166" t="s">
        <v>1</v>
      </c>
      <c r="N172" s="167" t="s">
        <v>42</v>
      </c>
      <c r="P172" s="146">
        <f t="shared" si="11"/>
        <v>0</v>
      </c>
      <c r="Q172" s="146">
        <v>0</v>
      </c>
      <c r="R172" s="146">
        <f t="shared" si="12"/>
        <v>0</v>
      </c>
      <c r="S172" s="146">
        <v>0</v>
      </c>
      <c r="T172" s="147">
        <f t="shared" si="13"/>
        <v>0</v>
      </c>
      <c r="AR172" s="148" t="s">
        <v>394</v>
      </c>
      <c r="AT172" s="148" t="s">
        <v>231</v>
      </c>
      <c r="AU172" s="148" t="s">
        <v>92</v>
      </c>
      <c r="AY172" s="17" t="s">
        <v>185</v>
      </c>
      <c r="BE172" s="149">
        <f t="shared" si="14"/>
        <v>0</v>
      </c>
      <c r="BF172" s="149">
        <f t="shared" si="15"/>
        <v>0</v>
      </c>
      <c r="BG172" s="149">
        <f t="shared" si="16"/>
        <v>0</v>
      </c>
      <c r="BH172" s="149">
        <f t="shared" si="17"/>
        <v>0</v>
      </c>
      <c r="BI172" s="149">
        <f t="shared" si="18"/>
        <v>0</v>
      </c>
      <c r="BJ172" s="17" t="s">
        <v>92</v>
      </c>
      <c r="BK172" s="149">
        <f t="shared" si="19"/>
        <v>0</v>
      </c>
      <c r="BL172" s="17" t="s">
        <v>289</v>
      </c>
      <c r="BM172" s="148" t="s">
        <v>5146</v>
      </c>
    </row>
    <row r="173" spans="2:65" s="1" customFormat="1" ht="37.9" customHeight="1">
      <c r="B173" s="136"/>
      <c r="C173" s="137" t="s">
        <v>378</v>
      </c>
      <c r="D173" s="137" t="s">
        <v>187</v>
      </c>
      <c r="E173" s="138" t="s">
        <v>4829</v>
      </c>
      <c r="F173" s="139" t="s">
        <v>4830</v>
      </c>
      <c r="G173" s="140" t="s">
        <v>365</v>
      </c>
      <c r="H173" s="141">
        <v>585</v>
      </c>
      <c r="I173" s="142"/>
      <c r="J173" s="143">
        <f t="shared" si="10"/>
        <v>0</v>
      </c>
      <c r="K173" s="139" t="s">
        <v>1</v>
      </c>
      <c r="L173" s="32"/>
      <c r="M173" s="144" t="s">
        <v>1</v>
      </c>
      <c r="N173" s="145" t="s">
        <v>42</v>
      </c>
      <c r="P173" s="146">
        <f t="shared" si="11"/>
        <v>0</v>
      </c>
      <c r="Q173" s="146">
        <v>0</v>
      </c>
      <c r="R173" s="146">
        <f t="shared" si="12"/>
        <v>0</v>
      </c>
      <c r="S173" s="146">
        <v>0</v>
      </c>
      <c r="T173" s="147">
        <f t="shared" si="13"/>
        <v>0</v>
      </c>
      <c r="AR173" s="148" t="s">
        <v>289</v>
      </c>
      <c r="AT173" s="148" t="s">
        <v>187</v>
      </c>
      <c r="AU173" s="148" t="s">
        <v>92</v>
      </c>
      <c r="AY173" s="17" t="s">
        <v>185</v>
      </c>
      <c r="BE173" s="149">
        <f t="shared" si="14"/>
        <v>0</v>
      </c>
      <c r="BF173" s="149">
        <f t="shared" si="15"/>
        <v>0</v>
      </c>
      <c r="BG173" s="149">
        <f t="shared" si="16"/>
        <v>0</v>
      </c>
      <c r="BH173" s="149">
        <f t="shared" si="17"/>
        <v>0</v>
      </c>
      <c r="BI173" s="149">
        <f t="shared" si="18"/>
        <v>0</v>
      </c>
      <c r="BJ173" s="17" t="s">
        <v>92</v>
      </c>
      <c r="BK173" s="149">
        <f t="shared" si="19"/>
        <v>0</v>
      </c>
      <c r="BL173" s="17" t="s">
        <v>289</v>
      </c>
      <c r="BM173" s="148" t="s">
        <v>5147</v>
      </c>
    </row>
    <row r="174" spans="2:65" s="1" customFormat="1" ht="16.5" customHeight="1">
      <c r="B174" s="136"/>
      <c r="C174" s="158" t="s">
        <v>387</v>
      </c>
      <c r="D174" s="158" t="s">
        <v>231</v>
      </c>
      <c r="E174" s="159" t="s">
        <v>4305</v>
      </c>
      <c r="F174" s="160" t="s">
        <v>5036</v>
      </c>
      <c r="G174" s="161" t="s">
        <v>365</v>
      </c>
      <c r="H174" s="162">
        <v>585</v>
      </c>
      <c r="I174" s="163"/>
      <c r="J174" s="164">
        <f t="shared" si="10"/>
        <v>0</v>
      </c>
      <c r="K174" s="160" t="s">
        <v>1</v>
      </c>
      <c r="L174" s="165"/>
      <c r="M174" s="166" t="s">
        <v>1</v>
      </c>
      <c r="N174" s="167" t="s">
        <v>42</v>
      </c>
      <c r="P174" s="146">
        <f t="shared" si="11"/>
        <v>0</v>
      </c>
      <c r="Q174" s="146">
        <v>0</v>
      </c>
      <c r="R174" s="146">
        <f t="shared" si="12"/>
        <v>0</v>
      </c>
      <c r="S174" s="146">
        <v>0</v>
      </c>
      <c r="T174" s="147">
        <f t="shared" si="13"/>
        <v>0</v>
      </c>
      <c r="AR174" s="148" t="s">
        <v>394</v>
      </c>
      <c r="AT174" s="148" t="s">
        <v>231</v>
      </c>
      <c r="AU174" s="148" t="s">
        <v>92</v>
      </c>
      <c r="AY174" s="17" t="s">
        <v>185</v>
      </c>
      <c r="BE174" s="149">
        <f t="shared" si="14"/>
        <v>0</v>
      </c>
      <c r="BF174" s="149">
        <f t="shared" si="15"/>
        <v>0</v>
      </c>
      <c r="BG174" s="149">
        <f t="shared" si="16"/>
        <v>0</v>
      </c>
      <c r="BH174" s="149">
        <f t="shared" si="17"/>
        <v>0</v>
      </c>
      <c r="BI174" s="149">
        <f t="shared" si="18"/>
        <v>0</v>
      </c>
      <c r="BJ174" s="17" t="s">
        <v>92</v>
      </c>
      <c r="BK174" s="149">
        <f t="shared" si="19"/>
        <v>0</v>
      </c>
      <c r="BL174" s="17" t="s">
        <v>289</v>
      </c>
      <c r="BM174" s="148" t="s">
        <v>5148</v>
      </c>
    </row>
    <row r="175" spans="2:65" s="1" customFormat="1" ht="37.9" customHeight="1">
      <c r="B175" s="136"/>
      <c r="C175" s="137" t="s">
        <v>394</v>
      </c>
      <c r="D175" s="137" t="s">
        <v>187</v>
      </c>
      <c r="E175" s="138" t="s">
        <v>4834</v>
      </c>
      <c r="F175" s="139" t="s">
        <v>4835</v>
      </c>
      <c r="G175" s="140" t="s">
        <v>365</v>
      </c>
      <c r="H175" s="141">
        <v>131</v>
      </c>
      <c r="I175" s="142"/>
      <c r="J175" s="143">
        <f t="shared" si="10"/>
        <v>0</v>
      </c>
      <c r="K175" s="139" t="s">
        <v>1</v>
      </c>
      <c r="L175" s="32"/>
      <c r="M175" s="144" t="s">
        <v>1</v>
      </c>
      <c r="N175" s="145" t="s">
        <v>42</v>
      </c>
      <c r="P175" s="146">
        <f t="shared" si="11"/>
        <v>0</v>
      </c>
      <c r="Q175" s="146">
        <v>0</v>
      </c>
      <c r="R175" s="146">
        <f t="shared" si="12"/>
        <v>0</v>
      </c>
      <c r="S175" s="146">
        <v>0</v>
      </c>
      <c r="T175" s="147">
        <f t="shared" si="13"/>
        <v>0</v>
      </c>
      <c r="AR175" s="148" t="s">
        <v>289</v>
      </c>
      <c r="AT175" s="148" t="s">
        <v>187</v>
      </c>
      <c r="AU175" s="148" t="s">
        <v>92</v>
      </c>
      <c r="AY175" s="17" t="s">
        <v>185</v>
      </c>
      <c r="BE175" s="149">
        <f t="shared" si="14"/>
        <v>0</v>
      </c>
      <c r="BF175" s="149">
        <f t="shared" si="15"/>
        <v>0</v>
      </c>
      <c r="BG175" s="149">
        <f t="shared" si="16"/>
        <v>0</v>
      </c>
      <c r="BH175" s="149">
        <f t="shared" si="17"/>
        <v>0</v>
      </c>
      <c r="BI175" s="149">
        <f t="shared" si="18"/>
        <v>0</v>
      </c>
      <c r="BJ175" s="17" t="s">
        <v>92</v>
      </c>
      <c r="BK175" s="149">
        <f t="shared" si="19"/>
        <v>0</v>
      </c>
      <c r="BL175" s="17" t="s">
        <v>289</v>
      </c>
      <c r="BM175" s="148" t="s">
        <v>5149</v>
      </c>
    </row>
    <row r="176" spans="2:65" s="1" customFormat="1" ht="16.5" customHeight="1">
      <c r="B176" s="136"/>
      <c r="C176" s="158" t="s">
        <v>405</v>
      </c>
      <c r="D176" s="158" t="s">
        <v>231</v>
      </c>
      <c r="E176" s="159" t="s">
        <v>4289</v>
      </c>
      <c r="F176" s="160" t="s">
        <v>5150</v>
      </c>
      <c r="G176" s="161" t="s">
        <v>365</v>
      </c>
      <c r="H176" s="162">
        <v>7</v>
      </c>
      <c r="I176" s="163"/>
      <c r="J176" s="164">
        <f t="shared" si="10"/>
        <v>0</v>
      </c>
      <c r="K176" s="160" t="s">
        <v>1</v>
      </c>
      <c r="L176" s="165"/>
      <c r="M176" s="166" t="s">
        <v>1</v>
      </c>
      <c r="N176" s="167" t="s">
        <v>42</v>
      </c>
      <c r="P176" s="146">
        <f t="shared" si="11"/>
        <v>0</v>
      </c>
      <c r="Q176" s="146">
        <v>0</v>
      </c>
      <c r="R176" s="146">
        <f t="shared" si="12"/>
        <v>0</v>
      </c>
      <c r="S176" s="146">
        <v>0</v>
      </c>
      <c r="T176" s="147">
        <f t="shared" si="13"/>
        <v>0</v>
      </c>
      <c r="AR176" s="148" t="s">
        <v>394</v>
      </c>
      <c r="AT176" s="148" t="s">
        <v>231</v>
      </c>
      <c r="AU176" s="148" t="s">
        <v>92</v>
      </c>
      <c r="AY176" s="17" t="s">
        <v>185</v>
      </c>
      <c r="BE176" s="149">
        <f t="shared" si="14"/>
        <v>0</v>
      </c>
      <c r="BF176" s="149">
        <f t="shared" si="15"/>
        <v>0</v>
      </c>
      <c r="BG176" s="149">
        <f t="shared" si="16"/>
        <v>0</v>
      </c>
      <c r="BH176" s="149">
        <f t="shared" si="17"/>
        <v>0</v>
      </c>
      <c r="BI176" s="149">
        <f t="shared" si="18"/>
        <v>0</v>
      </c>
      <c r="BJ176" s="17" t="s">
        <v>92</v>
      </c>
      <c r="BK176" s="149">
        <f t="shared" si="19"/>
        <v>0</v>
      </c>
      <c r="BL176" s="17" t="s">
        <v>289</v>
      </c>
      <c r="BM176" s="148" t="s">
        <v>5151</v>
      </c>
    </row>
    <row r="177" spans="2:65" s="1" customFormat="1" ht="16.5" customHeight="1">
      <c r="B177" s="136"/>
      <c r="C177" s="158" t="s">
        <v>411</v>
      </c>
      <c r="D177" s="158" t="s">
        <v>231</v>
      </c>
      <c r="E177" s="159" t="s">
        <v>4292</v>
      </c>
      <c r="F177" s="160" t="s">
        <v>5152</v>
      </c>
      <c r="G177" s="161" t="s">
        <v>365</v>
      </c>
      <c r="H177" s="162">
        <v>49</v>
      </c>
      <c r="I177" s="163"/>
      <c r="J177" s="164">
        <f t="shared" si="10"/>
        <v>0</v>
      </c>
      <c r="K177" s="160" t="s">
        <v>1</v>
      </c>
      <c r="L177" s="165"/>
      <c r="M177" s="166" t="s">
        <v>1</v>
      </c>
      <c r="N177" s="167" t="s">
        <v>42</v>
      </c>
      <c r="P177" s="146">
        <f t="shared" si="11"/>
        <v>0</v>
      </c>
      <c r="Q177" s="146">
        <v>0</v>
      </c>
      <c r="R177" s="146">
        <f t="shared" si="12"/>
        <v>0</v>
      </c>
      <c r="S177" s="146">
        <v>0</v>
      </c>
      <c r="T177" s="147">
        <f t="shared" si="13"/>
        <v>0</v>
      </c>
      <c r="AR177" s="148" t="s">
        <v>394</v>
      </c>
      <c r="AT177" s="148" t="s">
        <v>231</v>
      </c>
      <c r="AU177" s="148" t="s">
        <v>92</v>
      </c>
      <c r="AY177" s="17" t="s">
        <v>185</v>
      </c>
      <c r="BE177" s="149">
        <f t="shared" si="14"/>
        <v>0</v>
      </c>
      <c r="BF177" s="149">
        <f t="shared" si="15"/>
        <v>0</v>
      </c>
      <c r="BG177" s="149">
        <f t="shared" si="16"/>
        <v>0</v>
      </c>
      <c r="BH177" s="149">
        <f t="shared" si="17"/>
        <v>0</v>
      </c>
      <c r="BI177" s="149">
        <f t="shared" si="18"/>
        <v>0</v>
      </c>
      <c r="BJ177" s="17" t="s">
        <v>92</v>
      </c>
      <c r="BK177" s="149">
        <f t="shared" si="19"/>
        <v>0</v>
      </c>
      <c r="BL177" s="17" t="s">
        <v>289</v>
      </c>
      <c r="BM177" s="148" t="s">
        <v>5153</v>
      </c>
    </row>
    <row r="178" spans="2:65" s="1" customFormat="1" ht="16.5" customHeight="1">
      <c r="B178" s="136"/>
      <c r="C178" s="158" t="s">
        <v>416</v>
      </c>
      <c r="D178" s="158" t="s">
        <v>231</v>
      </c>
      <c r="E178" s="159" t="s">
        <v>4295</v>
      </c>
      <c r="F178" s="160" t="s">
        <v>5154</v>
      </c>
      <c r="G178" s="161" t="s">
        <v>365</v>
      </c>
      <c r="H178" s="162">
        <v>20</v>
      </c>
      <c r="I178" s="163"/>
      <c r="J178" s="164">
        <f t="shared" si="10"/>
        <v>0</v>
      </c>
      <c r="K178" s="160" t="s">
        <v>1</v>
      </c>
      <c r="L178" s="165"/>
      <c r="M178" s="166" t="s">
        <v>1</v>
      </c>
      <c r="N178" s="167" t="s">
        <v>42</v>
      </c>
      <c r="P178" s="146">
        <f t="shared" si="11"/>
        <v>0</v>
      </c>
      <c r="Q178" s="146">
        <v>0</v>
      </c>
      <c r="R178" s="146">
        <f t="shared" si="12"/>
        <v>0</v>
      </c>
      <c r="S178" s="146">
        <v>0</v>
      </c>
      <c r="T178" s="147">
        <f t="shared" si="13"/>
        <v>0</v>
      </c>
      <c r="AR178" s="148" t="s">
        <v>394</v>
      </c>
      <c r="AT178" s="148" t="s">
        <v>231</v>
      </c>
      <c r="AU178" s="148" t="s">
        <v>92</v>
      </c>
      <c r="AY178" s="17" t="s">
        <v>185</v>
      </c>
      <c r="BE178" s="149">
        <f t="shared" si="14"/>
        <v>0</v>
      </c>
      <c r="BF178" s="149">
        <f t="shared" si="15"/>
        <v>0</v>
      </c>
      <c r="BG178" s="149">
        <f t="shared" si="16"/>
        <v>0</v>
      </c>
      <c r="BH178" s="149">
        <f t="shared" si="17"/>
        <v>0</v>
      </c>
      <c r="BI178" s="149">
        <f t="shared" si="18"/>
        <v>0</v>
      </c>
      <c r="BJ178" s="17" t="s">
        <v>92</v>
      </c>
      <c r="BK178" s="149">
        <f t="shared" si="19"/>
        <v>0</v>
      </c>
      <c r="BL178" s="17" t="s">
        <v>289</v>
      </c>
      <c r="BM178" s="148" t="s">
        <v>5155</v>
      </c>
    </row>
    <row r="179" spans="2:65" s="1" customFormat="1" ht="16.5" customHeight="1">
      <c r="B179" s="136"/>
      <c r="C179" s="158" t="s">
        <v>431</v>
      </c>
      <c r="D179" s="158" t="s">
        <v>231</v>
      </c>
      <c r="E179" s="159" t="s">
        <v>4298</v>
      </c>
      <c r="F179" s="160" t="s">
        <v>5156</v>
      </c>
      <c r="G179" s="161" t="s">
        <v>365</v>
      </c>
      <c r="H179" s="162">
        <v>4</v>
      </c>
      <c r="I179" s="163"/>
      <c r="J179" s="164">
        <f t="shared" si="10"/>
        <v>0</v>
      </c>
      <c r="K179" s="160" t="s">
        <v>1</v>
      </c>
      <c r="L179" s="165"/>
      <c r="M179" s="166" t="s">
        <v>1</v>
      </c>
      <c r="N179" s="167" t="s">
        <v>42</v>
      </c>
      <c r="P179" s="146">
        <f t="shared" si="11"/>
        <v>0</v>
      </c>
      <c r="Q179" s="146">
        <v>0</v>
      </c>
      <c r="R179" s="146">
        <f t="shared" si="12"/>
        <v>0</v>
      </c>
      <c r="S179" s="146">
        <v>0</v>
      </c>
      <c r="T179" s="147">
        <f t="shared" si="13"/>
        <v>0</v>
      </c>
      <c r="AR179" s="148" t="s">
        <v>394</v>
      </c>
      <c r="AT179" s="148" t="s">
        <v>231</v>
      </c>
      <c r="AU179" s="148" t="s">
        <v>92</v>
      </c>
      <c r="AY179" s="17" t="s">
        <v>185</v>
      </c>
      <c r="BE179" s="149">
        <f t="shared" si="14"/>
        <v>0</v>
      </c>
      <c r="BF179" s="149">
        <f t="shared" si="15"/>
        <v>0</v>
      </c>
      <c r="BG179" s="149">
        <f t="shared" si="16"/>
        <v>0</v>
      </c>
      <c r="BH179" s="149">
        <f t="shared" si="17"/>
        <v>0</v>
      </c>
      <c r="BI179" s="149">
        <f t="shared" si="18"/>
        <v>0</v>
      </c>
      <c r="BJ179" s="17" t="s">
        <v>92</v>
      </c>
      <c r="BK179" s="149">
        <f t="shared" si="19"/>
        <v>0</v>
      </c>
      <c r="BL179" s="17" t="s">
        <v>289</v>
      </c>
      <c r="BM179" s="148" t="s">
        <v>5157</v>
      </c>
    </row>
    <row r="180" spans="2:65" s="1" customFormat="1" ht="16.5" customHeight="1">
      <c r="B180" s="136"/>
      <c r="C180" s="158" t="s">
        <v>438</v>
      </c>
      <c r="D180" s="158" t="s">
        <v>231</v>
      </c>
      <c r="E180" s="159" t="s">
        <v>4353</v>
      </c>
      <c r="F180" s="160" t="s">
        <v>5156</v>
      </c>
      <c r="G180" s="161" t="s">
        <v>365</v>
      </c>
      <c r="H180" s="162">
        <v>12</v>
      </c>
      <c r="I180" s="163"/>
      <c r="J180" s="164">
        <f t="shared" si="10"/>
        <v>0</v>
      </c>
      <c r="K180" s="160" t="s">
        <v>1</v>
      </c>
      <c r="L180" s="165"/>
      <c r="M180" s="166" t="s">
        <v>1</v>
      </c>
      <c r="N180" s="167" t="s">
        <v>42</v>
      </c>
      <c r="P180" s="146">
        <f t="shared" si="11"/>
        <v>0</v>
      </c>
      <c r="Q180" s="146">
        <v>0</v>
      </c>
      <c r="R180" s="146">
        <f t="shared" si="12"/>
        <v>0</v>
      </c>
      <c r="S180" s="146">
        <v>0</v>
      </c>
      <c r="T180" s="147">
        <f t="shared" si="13"/>
        <v>0</v>
      </c>
      <c r="AR180" s="148" t="s">
        <v>394</v>
      </c>
      <c r="AT180" s="148" t="s">
        <v>231</v>
      </c>
      <c r="AU180" s="148" t="s">
        <v>92</v>
      </c>
      <c r="AY180" s="17" t="s">
        <v>185</v>
      </c>
      <c r="BE180" s="149">
        <f t="shared" si="14"/>
        <v>0</v>
      </c>
      <c r="BF180" s="149">
        <f t="shared" si="15"/>
        <v>0</v>
      </c>
      <c r="BG180" s="149">
        <f t="shared" si="16"/>
        <v>0</v>
      </c>
      <c r="BH180" s="149">
        <f t="shared" si="17"/>
        <v>0</v>
      </c>
      <c r="BI180" s="149">
        <f t="shared" si="18"/>
        <v>0</v>
      </c>
      <c r="BJ180" s="17" t="s">
        <v>92</v>
      </c>
      <c r="BK180" s="149">
        <f t="shared" si="19"/>
        <v>0</v>
      </c>
      <c r="BL180" s="17" t="s">
        <v>289</v>
      </c>
      <c r="BM180" s="148" t="s">
        <v>5158</v>
      </c>
    </row>
    <row r="181" spans="2:65" s="1" customFormat="1" ht="16.5" customHeight="1">
      <c r="B181" s="136"/>
      <c r="C181" s="158" t="s">
        <v>446</v>
      </c>
      <c r="D181" s="158" t="s">
        <v>231</v>
      </c>
      <c r="E181" s="159" t="s">
        <v>4359</v>
      </c>
      <c r="F181" s="160" t="s">
        <v>5159</v>
      </c>
      <c r="G181" s="161" t="s">
        <v>365</v>
      </c>
      <c r="H181" s="162">
        <v>25</v>
      </c>
      <c r="I181" s="163"/>
      <c r="J181" s="164">
        <f t="shared" si="10"/>
        <v>0</v>
      </c>
      <c r="K181" s="160" t="s">
        <v>1</v>
      </c>
      <c r="L181" s="165"/>
      <c r="M181" s="166" t="s">
        <v>1</v>
      </c>
      <c r="N181" s="167" t="s">
        <v>42</v>
      </c>
      <c r="P181" s="146">
        <f t="shared" si="11"/>
        <v>0</v>
      </c>
      <c r="Q181" s="146">
        <v>0</v>
      </c>
      <c r="R181" s="146">
        <f t="shared" si="12"/>
        <v>0</v>
      </c>
      <c r="S181" s="146">
        <v>0</v>
      </c>
      <c r="T181" s="147">
        <f t="shared" si="13"/>
        <v>0</v>
      </c>
      <c r="AR181" s="148" t="s">
        <v>394</v>
      </c>
      <c r="AT181" s="148" t="s">
        <v>231</v>
      </c>
      <c r="AU181" s="148" t="s">
        <v>92</v>
      </c>
      <c r="AY181" s="17" t="s">
        <v>185</v>
      </c>
      <c r="BE181" s="149">
        <f t="shared" si="14"/>
        <v>0</v>
      </c>
      <c r="BF181" s="149">
        <f t="shared" si="15"/>
        <v>0</v>
      </c>
      <c r="BG181" s="149">
        <f t="shared" si="16"/>
        <v>0</v>
      </c>
      <c r="BH181" s="149">
        <f t="shared" si="17"/>
        <v>0</v>
      </c>
      <c r="BI181" s="149">
        <f t="shared" si="18"/>
        <v>0</v>
      </c>
      <c r="BJ181" s="17" t="s">
        <v>92</v>
      </c>
      <c r="BK181" s="149">
        <f t="shared" si="19"/>
        <v>0</v>
      </c>
      <c r="BL181" s="17" t="s">
        <v>289</v>
      </c>
      <c r="BM181" s="148" t="s">
        <v>5160</v>
      </c>
    </row>
    <row r="182" spans="2:65" s="1" customFormat="1" ht="16.5" customHeight="1">
      <c r="B182" s="136"/>
      <c r="C182" s="158" t="s">
        <v>452</v>
      </c>
      <c r="D182" s="158" t="s">
        <v>231</v>
      </c>
      <c r="E182" s="159" t="s">
        <v>4365</v>
      </c>
      <c r="F182" s="160" t="s">
        <v>5161</v>
      </c>
      <c r="G182" s="161" t="s">
        <v>365</v>
      </c>
      <c r="H182" s="162">
        <v>2</v>
      </c>
      <c r="I182" s="163"/>
      <c r="J182" s="164">
        <f t="shared" si="10"/>
        <v>0</v>
      </c>
      <c r="K182" s="160" t="s">
        <v>1</v>
      </c>
      <c r="L182" s="165"/>
      <c r="M182" s="166" t="s">
        <v>1</v>
      </c>
      <c r="N182" s="167" t="s">
        <v>42</v>
      </c>
      <c r="P182" s="146">
        <f t="shared" si="11"/>
        <v>0</v>
      </c>
      <c r="Q182" s="146">
        <v>0</v>
      </c>
      <c r="R182" s="146">
        <f t="shared" si="12"/>
        <v>0</v>
      </c>
      <c r="S182" s="146">
        <v>0</v>
      </c>
      <c r="T182" s="147">
        <f t="shared" si="13"/>
        <v>0</v>
      </c>
      <c r="AR182" s="148" t="s">
        <v>394</v>
      </c>
      <c r="AT182" s="148" t="s">
        <v>231</v>
      </c>
      <c r="AU182" s="148" t="s">
        <v>92</v>
      </c>
      <c r="AY182" s="17" t="s">
        <v>185</v>
      </c>
      <c r="BE182" s="149">
        <f t="shared" si="14"/>
        <v>0</v>
      </c>
      <c r="BF182" s="149">
        <f t="shared" si="15"/>
        <v>0</v>
      </c>
      <c r="BG182" s="149">
        <f t="shared" si="16"/>
        <v>0</v>
      </c>
      <c r="BH182" s="149">
        <f t="shared" si="17"/>
        <v>0</v>
      </c>
      <c r="BI182" s="149">
        <f t="shared" si="18"/>
        <v>0</v>
      </c>
      <c r="BJ182" s="17" t="s">
        <v>92</v>
      </c>
      <c r="BK182" s="149">
        <f t="shared" si="19"/>
        <v>0</v>
      </c>
      <c r="BL182" s="17" t="s">
        <v>289</v>
      </c>
      <c r="BM182" s="148" t="s">
        <v>5162</v>
      </c>
    </row>
    <row r="183" spans="2:65" s="1" customFormat="1" ht="16.5" customHeight="1">
      <c r="B183" s="136"/>
      <c r="C183" s="158" t="s">
        <v>461</v>
      </c>
      <c r="D183" s="158" t="s">
        <v>231</v>
      </c>
      <c r="E183" s="159" t="s">
        <v>4323</v>
      </c>
      <c r="F183" s="160" t="s">
        <v>5163</v>
      </c>
      <c r="G183" s="161" t="s">
        <v>365</v>
      </c>
      <c r="H183" s="162">
        <v>4</v>
      </c>
      <c r="I183" s="163"/>
      <c r="J183" s="164">
        <f t="shared" si="10"/>
        <v>0</v>
      </c>
      <c r="K183" s="160" t="s">
        <v>1</v>
      </c>
      <c r="L183" s="165"/>
      <c r="M183" s="166" t="s">
        <v>1</v>
      </c>
      <c r="N183" s="167" t="s">
        <v>42</v>
      </c>
      <c r="P183" s="146">
        <f t="shared" si="11"/>
        <v>0</v>
      </c>
      <c r="Q183" s="146">
        <v>0</v>
      </c>
      <c r="R183" s="146">
        <f t="shared" si="12"/>
        <v>0</v>
      </c>
      <c r="S183" s="146">
        <v>0</v>
      </c>
      <c r="T183" s="147">
        <f t="shared" si="13"/>
        <v>0</v>
      </c>
      <c r="AR183" s="148" t="s">
        <v>394</v>
      </c>
      <c r="AT183" s="148" t="s">
        <v>231</v>
      </c>
      <c r="AU183" s="148" t="s">
        <v>92</v>
      </c>
      <c r="AY183" s="17" t="s">
        <v>185</v>
      </c>
      <c r="BE183" s="149">
        <f t="shared" si="14"/>
        <v>0</v>
      </c>
      <c r="BF183" s="149">
        <f t="shared" si="15"/>
        <v>0</v>
      </c>
      <c r="BG183" s="149">
        <f t="shared" si="16"/>
        <v>0</v>
      </c>
      <c r="BH183" s="149">
        <f t="shared" si="17"/>
        <v>0</v>
      </c>
      <c r="BI183" s="149">
        <f t="shared" si="18"/>
        <v>0</v>
      </c>
      <c r="BJ183" s="17" t="s">
        <v>92</v>
      </c>
      <c r="BK183" s="149">
        <f t="shared" si="19"/>
        <v>0</v>
      </c>
      <c r="BL183" s="17" t="s">
        <v>289</v>
      </c>
      <c r="BM183" s="148" t="s">
        <v>5164</v>
      </c>
    </row>
    <row r="184" spans="2:65" s="1" customFormat="1" ht="16.5" customHeight="1">
      <c r="B184" s="136"/>
      <c r="C184" s="158" t="s">
        <v>466</v>
      </c>
      <c r="D184" s="158" t="s">
        <v>231</v>
      </c>
      <c r="E184" s="159" t="s">
        <v>4326</v>
      </c>
      <c r="F184" s="160" t="s">
        <v>5165</v>
      </c>
      <c r="G184" s="161" t="s">
        <v>365</v>
      </c>
      <c r="H184" s="162">
        <v>8</v>
      </c>
      <c r="I184" s="163"/>
      <c r="J184" s="164">
        <f t="shared" si="10"/>
        <v>0</v>
      </c>
      <c r="K184" s="160" t="s">
        <v>1</v>
      </c>
      <c r="L184" s="165"/>
      <c r="M184" s="166" t="s">
        <v>1</v>
      </c>
      <c r="N184" s="167" t="s">
        <v>42</v>
      </c>
      <c r="P184" s="146">
        <f t="shared" si="11"/>
        <v>0</v>
      </c>
      <c r="Q184" s="146">
        <v>0</v>
      </c>
      <c r="R184" s="146">
        <f t="shared" si="12"/>
        <v>0</v>
      </c>
      <c r="S184" s="146">
        <v>0</v>
      </c>
      <c r="T184" s="147">
        <f t="shared" si="13"/>
        <v>0</v>
      </c>
      <c r="AR184" s="148" t="s">
        <v>394</v>
      </c>
      <c r="AT184" s="148" t="s">
        <v>231</v>
      </c>
      <c r="AU184" s="148" t="s">
        <v>92</v>
      </c>
      <c r="AY184" s="17" t="s">
        <v>185</v>
      </c>
      <c r="BE184" s="149">
        <f t="shared" si="14"/>
        <v>0</v>
      </c>
      <c r="BF184" s="149">
        <f t="shared" si="15"/>
        <v>0</v>
      </c>
      <c r="BG184" s="149">
        <f t="shared" si="16"/>
        <v>0</v>
      </c>
      <c r="BH184" s="149">
        <f t="shared" si="17"/>
        <v>0</v>
      </c>
      <c r="BI184" s="149">
        <f t="shared" si="18"/>
        <v>0</v>
      </c>
      <c r="BJ184" s="17" t="s">
        <v>92</v>
      </c>
      <c r="BK184" s="149">
        <f t="shared" si="19"/>
        <v>0</v>
      </c>
      <c r="BL184" s="17" t="s">
        <v>289</v>
      </c>
      <c r="BM184" s="148" t="s">
        <v>5166</v>
      </c>
    </row>
    <row r="185" spans="2:65" s="1" customFormat="1" ht="24.2" customHeight="1">
      <c r="B185" s="136"/>
      <c r="C185" s="137" t="s">
        <v>471</v>
      </c>
      <c r="D185" s="137" t="s">
        <v>187</v>
      </c>
      <c r="E185" s="138" t="s">
        <v>4855</v>
      </c>
      <c r="F185" s="139" t="s">
        <v>4856</v>
      </c>
      <c r="G185" s="140" t="s">
        <v>365</v>
      </c>
      <c r="H185" s="141">
        <v>1</v>
      </c>
      <c r="I185" s="142"/>
      <c r="J185" s="143">
        <f t="shared" si="10"/>
        <v>0</v>
      </c>
      <c r="K185" s="139" t="s">
        <v>1</v>
      </c>
      <c r="L185" s="32"/>
      <c r="M185" s="144" t="s">
        <v>1</v>
      </c>
      <c r="N185" s="145" t="s">
        <v>42</v>
      </c>
      <c r="P185" s="146">
        <f t="shared" si="11"/>
        <v>0</v>
      </c>
      <c r="Q185" s="146">
        <v>0</v>
      </c>
      <c r="R185" s="146">
        <f t="shared" si="12"/>
        <v>0</v>
      </c>
      <c r="S185" s="146">
        <v>0</v>
      </c>
      <c r="T185" s="147">
        <f t="shared" si="13"/>
        <v>0</v>
      </c>
      <c r="AR185" s="148" t="s">
        <v>289</v>
      </c>
      <c r="AT185" s="148" t="s">
        <v>187</v>
      </c>
      <c r="AU185" s="148" t="s">
        <v>92</v>
      </c>
      <c r="AY185" s="17" t="s">
        <v>185</v>
      </c>
      <c r="BE185" s="149">
        <f t="shared" si="14"/>
        <v>0</v>
      </c>
      <c r="BF185" s="149">
        <f t="shared" si="15"/>
        <v>0</v>
      </c>
      <c r="BG185" s="149">
        <f t="shared" si="16"/>
        <v>0</v>
      </c>
      <c r="BH185" s="149">
        <f t="shared" si="17"/>
        <v>0</v>
      </c>
      <c r="BI185" s="149">
        <f t="shared" si="18"/>
        <v>0</v>
      </c>
      <c r="BJ185" s="17" t="s">
        <v>92</v>
      </c>
      <c r="BK185" s="149">
        <f t="shared" si="19"/>
        <v>0</v>
      </c>
      <c r="BL185" s="17" t="s">
        <v>289</v>
      </c>
      <c r="BM185" s="148" t="s">
        <v>5167</v>
      </c>
    </row>
    <row r="186" spans="2:65" s="1" customFormat="1" ht="24.2" customHeight="1">
      <c r="B186" s="136"/>
      <c r="C186" s="137" t="s">
        <v>486</v>
      </c>
      <c r="D186" s="137" t="s">
        <v>187</v>
      </c>
      <c r="E186" s="138" t="s">
        <v>4858</v>
      </c>
      <c r="F186" s="139" t="s">
        <v>4859</v>
      </c>
      <c r="G186" s="140" t="s">
        <v>365</v>
      </c>
      <c r="H186" s="141">
        <v>2</v>
      </c>
      <c r="I186" s="142"/>
      <c r="J186" s="143">
        <f t="shared" si="10"/>
        <v>0</v>
      </c>
      <c r="K186" s="139" t="s">
        <v>1</v>
      </c>
      <c r="L186" s="32"/>
      <c r="M186" s="144" t="s">
        <v>1</v>
      </c>
      <c r="N186" s="145" t="s">
        <v>42</v>
      </c>
      <c r="P186" s="146">
        <f t="shared" si="11"/>
        <v>0</v>
      </c>
      <c r="Q186" s="146">
        <v>0</v>
      </c>
      <c r="R186" s="146">
        <f t="shared" si="12"/>
        <v>0</v>
      </c>
      <c r="S186" s="146">
        <v>0</v>
      </c>
      <c r="T186" s="147">
        <f t="shared" si="13"/>
        <v>0</v>
      </c>
      <c r="AR186" s="148" t="s">
        <v>289</v>
      </c>
      <c r="AT186" s="148" t="s">
        <v>187</v>
      </c>
      <c r="AU186" s="148" t="s">
        <v>92</v>
      </c>
      <c r="AY186" s="17" t="s">
        <v>185</v>
      </c>
      <c r="BE186" s="149">
        <f t="shared" si="14"/>
        <v>0</v>
      </c>
      <c r="BF186" s="149">
        <f t="shared" si="15"/>
        <v>0</v>
      </c>
      <c r="BG186" s="149">
        <f t="shared" si="16"/>
        <v>0</v>
      </c>
      <c r="BH186" s="149">
        <f t="shared" si="17"/>
        <v>0</v>
      </c>
      <c r="BI186" s="149">
        <f t="shared" si="18"/>
        <v>0</v>
      </c>
      <c r="BJ186" s="17" t="s">
        <v>92</v>
      </c>
      <c r="BK186" s="149">
        <f t="shared" si="19"/>
        <v>0</v>
      </c>
      <c r="BL186" s="17" t="s">
        <v>289</v>
      </c>
      <c r="BM186" s="148" t="s">
        <v>5168</v>
      </c>
    </row>
    <row r="187" spans="2:65" s="11" customFormat="1" ht="22.9" customHeight="1">
      <c r="B187" s="124"/>
      <c r="D187" s="125" t="s">
        <v>75</v>
      </c>
      <c r="E187" s="134" t="s">
        <v>4861</v>
      </c>
      <c r="F187" s="134" t="s">
        <v>4862</v>
      </c>
      <c r="I187" s="127"/>
      <c r="J187" s="135">
        <f>BK187</f>
        <v>0</v>
      </c>
      <c r="L187" s="124"/>
      <c r="M187" s="129"/>
      <c r="P187" s="130">
        <f>SUM(P188:P189)</f>
        <v>0</v>
      </c>
      <c r="R187" s="130">
        <f>SUM(R188:R189)</f>
        <v>2E-3</v>
      </c>
      <c r="T187" s="131">
        <f>SUM(T188:T189)</f>
        <v>0</v>
      </c>
      <c r="AR187" s="125" t="s">
        <v>92</v>
      </c>
      <c r="AT187" s="132" t="s">
        <v>75</v>
      </c>
      <c r="AU187" s="132" t="s">
        <v>84</v>
      </c>
      <c r="AY187" s="125" t="s">
        <v>185</v>
      </c>
      <c r="BK187" s="133">
        <f>SUM(BK188:BK189)</f>
        <v>0</v>
      </c>
    </row>
    <row r="188" spans="2:65" s="1" customFormat="1" ht="24.2" customHeight="1">
      <c r="B188" s="136"/>
      <c r="C188" s="137" t="s">
        <v>495</v>
      </c>
      <c r="D188" s="137" t="s">
        <v>187</v>
      </c>
      <c r="E188" s="138" t="s">
        <v>4875</v>
      </c>
      <c r="F188" s="139" t="s">
        <v>4876</v>
      </c>
      <c r="G188" s="140" t="s">
        <v>546</v>
      </c>
      <c r="H188" s="141">
        <v>40</v>
      </c>
      <c r="I188" s="142"/>
      <c r="J188" s="143">
        <f>ROUND(I188*H188,2)</f>
        <v>0</v>
      </c>
      <c r="K188" s="139" t="s">
        <v>1</v>
      </c>
      <c r="L188" s="32"/>
      <c r="M188" s="144" t="s">
        <v>1</v>
      </c>
      <c r="N188" s="145" t="s">
        <v>42</v>
      </c>
      <c r="P188" s="146">
        <f>O188*H188</f>
        <v>0</v>
      </c>
      <c r="Q188" s="146">
        <v>0</v>
      </c>
      <c r="R188" s="146">
        <f>Q188*H188</f>
        <v>0</v>
      </c>
      <c r="S188" s="146">
        <v>0</v>
      </c>
      <c r="T188" s="147">
        <f>S188*H188</f>
        <v>0</v>
      </c>
      <c r="AR188" s="148" t="s">
        <v>289</v>
      </c>
      <c r="AT188" s="148" t="s">
        <v>187</v>
      </c>
      <c r="AU188" s="148" t="s">
        <v>92</v>
      </c>
      <c r="AY188" s="17" t="s">
        <v>185</v>
      </c>
      <c r="BE188" s="149">
        <f>IF(N188="základní",J188,0)</f>
        <v>0</v>
      </c>
      <c r="BF188" s="149">
        <f>IF(N188="snížená",J188,0)</f>
        <v>0</v>
      </c>
      <c r="BG188" s="149">
        <f>IF(N188="zákl. přenesená",J188,0)</f>
        <v>0</v>
      </c>
      <c r="BH188" s="149">
        <f>IF(N188="sníž. přenesená",J188,0)</f>
        <v>0</v>
      </c>
      <c r="BI188" s="149">
        <f>IF(N188="nulová",J188,0)</f>
        <v>0</v>
      </c>
      <c r="BJ188" s="17" t="s">
        <v>92</v>
      </c>
      <c r="BK188" s="149">
        <f>ROUND(I188*H188,2)</f>
        <v>0</v>
      </c>
      <c r="BL188" s="17" t="s">
        <v>289</v>
      </c>
      <c r="BM188" s="148" t="s">
        <v>5169</v>
      </c>
    </row>
    <row r="189" spans="2:65" s="1" customFormat="1" ht="24.2" customHeight="1">
      <c r="B189" s="136"/>
      <c r="C189" s="158" t="s">
        <v>499</v>
      </c>
      <c r="D189" s="158" t="s">
        <v>231</v>
      </c>
      <c r="E189" s="159" t="s">
        <v>4878</v>
      </c>
      <c r="F189" s="160" t="s">
        <v>4879</v>
      </c>
      <c r="G189" s="161" t="s">
        <v>546</v>
      </c>
      <c r="H189" s="162">
        <v>40</v>
      </c>
      <c r="I189" s="163"/>
      <c r="J189" s="164">
        <f>ROUND(I189*H189,2)</f>
        <v>0</v>
      </c>
      <c r="K189" s="160" t="s">
        <v>1</v>
      </c>
      <c r="L189" s="165"/>
      <c r="M189" s="166" t="s">
        <v>1</v>
      </c>
      <c r="N189" s="167" t="s">
        <v>42</v>
      </c>
      <c r="P189" s="146">
        <f>O189*H189</f>
        <v>0</v>
      </c>
      <c r="Q189" s="146">
        <v>5.0000000000000002E-5</v>
      </c>
      <c r="R189" s="146">
        <f>Q189*H189</f>
        <v>2E-3</v>
      </c>
      <c r="S189" s="146">
        <v>0</v>
      </c>
      <c r="T189" s="147">
        <f>S189*H189</f>
        <v>0</v>
      </c>
      <c r="AR189" s="148" t="s">
        <v>394</v>
      </c>
      <c r="AT189" s="148" t="s">
        <v>231</v>
      </c>
      <c r="AU189" s="148" t="s">
        <v>92</v>
      </c>
      <c r="AY189" s="17" t="s">
        <v>185</v>
      </c>
      <c r="BE189" s="149">
        <f>IF(N189="základní",J189,0)</f>
        <v>0</v>
      </c>
      <c r="BF189" s="149">
        <f>IF(N189="snížená",J189,0)</f>
        <v>0</v>
      </c>
      <c r="BG189" s="149">
        <f>IF(N189="zákl. přenesená",J189,0)</f>
        <v>0</v>
      </c>
      <c r="BH189" s="149">
        <f>IF(N189="sníž. přenesená",J189,0)</f>
        <v>0</v>
      </c>
      <c r="BI189" s="149">
        <f>IF(N189="nulová",J189,0)</f>
        <v>0</v>
      </c>
      <c r="BJ189" s="17" t="s">
        <v>92</v>
      </c>
      <c r="BK189" s="149">
        <f>ROUND(I189*H189,2)</f>
        <v>0</v>
      </c>
      <c r="BL189" s="17" t="s">
        <v>289</v>
      </c>
      <c r="BM189" s="148" t="s">
        <v>5170</v>
      </c>
    </row>
    <row r="190" spans="2:65" s="11" customFormat="1" ht="25.9" customHeight="1">
      <c r="B190" s="124"/>
      <c r="D190" s="125" t="s">
        <v>75</v>
      </c>
      <c r="E190" s="126" t="s">
        <v>231</v>
      </c>
      <c r="F190" s="126" t="s">
        <v>4882</v>
      </c>
      <c r="I190" s="127"/>
      <c r="J190" s="128">
        <f>BK190</f>
        <v>0</v>
      </c>
      <c r="L190" s="124"/>
      <c r="M190" s="129"/>
      <c r="P190" s="130">
        <f>P191</f>
        <v>0</v>
      </c>
      <c r="R190" s="130">
        <f>R191</f>
        <v>1.6E-2</v>
      </c>
      <c r="T190" s="131">
        <f>T191</f>
        <v>0</v>
      </c>
      <c r="AR190" s="125" t="s">
        <v>111</v>
      </c>
      <c r="AT190" s="132" t="s">
        <v>75</v>
      </c>
      <c r="AU190" s="132" t="s">
        <v>76</v>
      </c>
      <c r="AY190" s="125" t="s">
        <v>185</v>
      </c>
      <c r="BK190" s="133">
        <f>BK191</f>
        <v>0</v>
      </c>
    </row>
    <row r="191" spans="2:65" s="11" customFormat="1" ht="22.9" customHeight="1">
      <c r="B191" s="124"/>
      <c r="D191" s="125" t="s">
        <v>75</v>
      </c>
      <c r="E191" s="134" t="s">
        <v>4883</v>
      </c>
      <c r="F191" s="134" t="s">
        <v>4884</v>
      </c>
      <c r="I191" s="127"/>
      <c r="J191" s="135">
        <f>BK191</f>
        <v>0</v>
      </c>
      <c r="L191" s="124"/>
      <c r="M191" s="129"/>
      <c r="P191" s="130">
        <f>SUM(P192:P193)</f>
        <v>0</v>
      </c>
      <c r="R191" s="130">
        <f>SUM(R192:R193)</f>
        <v>1.6E-2</v>
      </c>
      <c r="T191" s="131">
        <f>SUM(T192:T193)</f>
        <v>0</v>
      </c>
      <c r="AR191" s="125" t="s">
        <v>111</v>
      </c>
      <c r="AT191" s="132" t="s">
        <v>75</v>
      </c>
      <c r="AU191" s="132" t="s">
        <v>84</v>
      </c>
      <c r="AY191" s="125" t="s">
        <v>185</v>
      </c>
      <c r="BK191" s="133">
        <f>SUM(BK192:BK193)</f>
        <v>0</v>
      </c>
    </row>
    <row r="192" spans="2:65" s="1" customFormat="1" ht="37.9" customHeight="1">
      <c r="B192" s="136"/>
      <c r="C192" s="137" t="s">
        <v>503</v>
      </c>
      <c r="D192" s="137" t="s">
        <v>187</v>
      </c>
      <c r="E192" s="138" t="s">
        <v>4885</v>
      </c>
      <c r="F192" s="139" t="s">
        <v>4886</v>
      </c>
      <c r="G192" s="140" t="s">
        <v>546</v>
      </c>
      <c r="H192" s="141">
        <v>320</v>
      </c>
      <c r="I192" s="142"/>
      <c r="J192" s="143">
        <f>ROUND(I192*H192,2)</f>
        <v>0</v>
      </c>
      <c r="K192" s="139" t="s">
        <v>1</v>
      </c>
      <c r="L192" s="32"/>
      <c r="M192" s="144" t="s">
        <v>1</v>
      </c>
      <c r="N192" s="145" t="s">
        <v>42</v>
      </c>
      <c r="P192" s="146">
        <f>O192*H192</f>
        <v>0</v>
      </c>
      <c r="Q192" s="146">
        <v>0</v>
      </c>
      <c r="R192" s="146">
        <f>Q192*H192</f>
        <v>0</v>
      </c>
      <c r="S192" s="146">
        <v>0</v>
      </c>
      <c r="T192" s="147">
        <f>S192*H192</f>
        <v>0</v>
      </c>
      <c r="AR192" s="148" t="s">
        <v>590</v>
      </c>
      <c r="AT192" s="148" t="s">
        <v>187</v>
      </c>
      <c r="AU192" s="148" t="s">
        <v>92</v>
      </c>
      <c r="AY192" s="17" t="s">
        <v>185</v>
      </c>
      <c r="BE192" s="149">
        <f>IF(N192="základní",J192,0)</f>
        <v>0</v>
      </c>
      <c r="BF192" s="149">
        <f>IF(N192="snížená",J192,0)</f>
        <v>0</v>
      </c>
      <c r="BG192" s="149">
        <f>IF(N192="zákl. přenesená",J192,0)</f>
        <v>0</v>
      </c>
      <c r="BH192" s="149">
        <f>IF(N192="sníž. přenesená",J192,0)</f>
        <v>0</v>
      </c>
      <c r="BI192" s="149">
        <f>IF(N192="nulová",J192,0)</f>
        <v>0</v>
      </c>
      <c r="BJ192" s="17" t="s">
        <v>92</v>
      </c>
      <c r="BK192" s="149">
        <f>ROUND(I192*H192,2)</f>
        <v>0</v>
      </c>
      <c r="BL192" s="17" t="s">
        <v>590</v>
      </c>
      <c r="BM192" s="148" t="s">
        <v>5171</v>
      </c>
    </row>
    <row r="193" spans="2:65" s="1" customFormat="1" ht="24.2" customHeight="1">
      <c r="B193" s="136"/>
      <c r="C193" s="158" t="s">
        <v>508</v>
      </c>
      <c r="D193" s="158" t="s">
        <v>231</v>
      </c>
      <c r="E193" s="159" t="s">
        <v>4889</v>
      </c>
      <c r="F193" s="160" t="s">
        <v>4890</v>
      </c>
      <c r="G193" s="161" t="s">
        <v>546</v>
      </c>
      <c r="H193" s="162">
        <v>320</v>
      </c>
      <c r="I193" s="163"/>
      <c r="J193" s="164">
        <f>ROUND(I193*H193,2)</f>
        <v>0</v>
      </c>
      <c r="K193" s="160" t="s">
        <v>1</v>
      </c>
      <c r="L193" s="165"/>
      <c r="M193" s="166" t="s">
        <v>1</v>
      </c>
      <c r="N193" s="167" t="s">
        <v>42</v>
      </c>
      <c r="P193" s="146">
        <f>O193*H193</f>
        <v>0</v>
      </c>
      <c r="Q193" s="146">
        <v>5.0000000000000002E-5</v>
      </c>
      <c r="R193" s="146">
        <f>Q193*H193</f>
        <v>1.6E-2</v>
      </c>
      <c r="S193" s="146">
        <v>0</v>
      </c>
      <c r="T193" s="147">
        <f>S193*H193</f>
        <v>0</v>
      </c>
      <c r="AR193" s="148" t="s">
        <v>1003</v>
      </c>
      <c r="AT193" s="148" t="s">
        <v>231</v>
      </c>
      <c r="AU193" s="148" t="s">
        <v>92</v>
      </c>
      <c r="AY193" s="17" t="s">
        <v>185</v>
      </c>
      <c r="BE193" s="149">
        <f>IF(N193="základní",J193,0)</f>
        <v>0</v>
      </c>
      <c r="BF193" s="149">
        <f>IF(N193="snížená",J193,0)</f>
        <v>0</v>
      </c>
      <c r="BG193" s="149">
        <f>IF(N193="zákl. přenesená",J193,0)</f>
        <v>0</v>
      </c>
      <c r="BH193" s="149">
        <f>IF(N193="sníž. přenesená",J193,0)</f>
        <v>0</v>
      </c>
      <c r="BI193" s="149">
        <f>IF(N193="nulová",J193,0)</f>
        <v>0</v>
      </c>
      <c r="BJ193" s="17" t="s">
        <v>92</v>
      </c>
      <c r="BK193" s="149">
        <f>ROUND(I193*H193,2)</f>
        <v>0</v>
      </c>
      <c r="BL193" s="17" t="s">
        <v>1003</v>
      </c>
      <c r="BM193" s="148" t="s">
        <v>5172</v>
      </c>
    </row>
    <row r="194" spans="2:65" s="11" customFormat="1" ht="25.9" customHeight="1">
      <c r="B194" s="124"/>
      <c r="D194" s="125" t="s">
        <v>75</v>
      </c>
      <c r="E194" s="126" t="s">
        <v>3655</v>
      </c>
      <c r="F194" s="126" t="s">
        <v>3656</v>
      </c>
      <c r="I194" s="127"/>
      <c r="J194" s="128">
        <f>BK194</f>
        <v>0</v>
      </c>
      <c r="L194" s="124"/>
      <c r="M194" s="129"/>
      <c r="P194" s="130">
        <f>SUM(P195:P202)</f>
        <v>0</v>
      </c>
      <c r="R194" s="130">
        <f>SUM(R195:R202)</f>
        <v>0</v>
      </c>
      <c r="T194" s="131">
        <f>SUM(T195:T202)</f>
        <v>0</v>
      </c>
      <c r="AR194" s="125" t="s">
        <v>191</v>
      </c>
      <c r="AT194" s="132" t="s">
        <v>75</v>
      </c>
      <c r="AU194" s="132" t="s">
        <v>76</v>
      </c>
      <c r="AY194" s="125" t="s">
        <v>185</v>
      </c>
      <c r="BK194" s="133">
        <f>SUM(BK195:BK202)</f>
        <v>0</v>
      </c>
    </row>
    <row r="195" spans="2:65" s="1" customFormat="1" ht="16.5" customHeight="1">
      <c r="B195" s="136"/>
      <c r="C195" s="137" t="s">
        <v>514</v>
      </c>
      <c r="D195" s="137" t="s">
        <v>187</v>
      </c>
      <c r="E195" s="138" t="s">
        <v>4963</v>
      </c>
      <c r="F195" s="139" t="s">
        <v>4964</v>
      </c>
      <c r="G195" s="140" t="s">
        <v>3660</v>
      </c>
      <c r="H195" s="141">
        <v>200</v>
      </c>
      <c r="I195" s="142"/>
      <c r="J195" s="143">
        <f>ROUND(I195*H195,2)</f>
        <v>0</v>
      </c>
      <c r="K195" s="139" t="s">
        <v>1</v>
      </c>
      <c r="L195" s="32"/>
      <c r="M195" s="144" t="s">
        <v>1</v>
      </c>
      <c r="N195" s="145" t="s">
        <v>42</v>
      </c>
      <c r="P195" s="146">
        <f>O195*H195</f>
        <v>0</v>
      </c>
      <c r="Q195" s="146">
        <v>0</v>
      </c>
      <c r="R195" s="146">
        <f>Q195*H195</f>
        <v>0</v>
      </c>
      <c r="S195" s="146">
        <v>0</v>
      </c>
      <c r="T195" s="147">
        <f>S195*H195</f>
        <v>0</v>
      </c>
      <c r="AR195" s="148" t="s">
        <v>3045</v>
      </c>
      <c r="AT195" s="148" t="s">
        <v>187</v>
      </c>
      <c r="AU195" s="148" t="s">
        <v>84</v>
      </c>
      <c r="AY195" s="17" t="s">
        <v>185</v>
      </c>
      <c r="BE195" s="149">
        <f>IF(N195="základní",J195,0)</f>
        <v>0</v>
      </c>
      <c r="BF195" s="149">
        <f>IF(N195="snížená",J195,0)</f>
        <v>0</v>
      </c>
      <c r="BG195" s="149">
        <f>IF(N195="zákl. přenesená",J195,0)</f>
        <v>0</v>
      </c>
      <c r="BH195" s="149">
        <f>IF(N195="sníž. přenesená",J195,0)</f>
        <v>0</v>
      </c>
      <c r="BI195" s="149">
        <f>IF(N195="nulová",J195,0)</f>
        <v>0</v>
      </c>
      <c r="BJ195" s="17" t="s">
        <v>92</v>
      </c>
      <c r="BK195" s="149">
        <f>ROUND(I195*H195,2)</f>
        <v>0</v>
      </c>
      <c r="BL195" s="17" t="s">
        <v>3045</v>
      </c>
      <c r="BM195" s="148" t="s">
        <v>5173</v>
      </c>
    </row>
    <row r="196" spans="2:65" s="13" customFormat="1">
      <c r="B196" s="168"/>
      <c r="D196" s="151" t="s">
        <v>193</v>
      </c>
      <c r="E196" s="169" t="s">
        <v>1</v>
      </c>
      <c r="F196" s="170" t="s">
        <v>4684</v>
      </c>
      <c r="H196" s="169" t="s">
        <v>1</v>
      </c>
      <c r="I196" s="171"/>
      <c r="L196" s="168"/>
      <c r="M196" s="172"/>
      <c r="T196" s="173"/>
      <c r="AT196" s="169" t="s">
        <v>193</v>
      </c>
      <c r="AU196" s="169" t="s">
        <v>84</v>
      </c>
      <c r="AV196" s="13" t="s">
        <v>84</v>
      </c>
      <c r="AW196" s="13" t="s">
        <v>32</v>
      </c>
      <c r="AX196" s="13" t="s">
        <v>76</v>
      </c>
      <c r="AY196" s="169" t="s">
        <v>185</v>
      </c>
    </row>
    <row r="197" spans="2:65" s="12" customFormat="1">
      <c r="B197" s="150"/>
      <c r="D197" s="151" t="s">
        <v>193</v>
      </c>
      <c r="E197" s="152" t="s">
        <v>1</v>
      </c>
      <c r="F197" s="153" t="s">
        <v>1504</v>
      </c>
      <c r="H197" s="154">
        <v>200</v>
      </c>
      <c r="I197" s="155"/>
      <c r="L197" s="150"/>
      <c r="M197" s="156"/>
      <c r="T197" s="157"/>
      <c r="AT197" s="152" t="s">
        <v>193</v>
      </c>
      <c r="AU197" s="152" t="s">
        <v>84</v>
      </c>
      <c r="AV197" s="12" t="s">
        <v>92</v>
      </c>
      <c r="AW197" s="12" t="s">
        <v>32</v>
      </c>
      <c r="AX197" s="12" t="s">
        <v>76</v>
      </c>
      <c r="AY197" s="152" t="s">
        <v>185</v>
      </c>
    </row>
    <row r="198" spans="2:65" s="14" customFormat="1">
      <c r="B198" s="174"/>
      <c r="D198" s="151" t="s">
        <v>193</v>
      </c>
      <c r="E198" s="175" t="s">
        <v>1</v>
      </c>
      <c r="F198" s="176" t="s">
        <v>265</v>
      </c>
      <c r="H198" s="177">
        <v>200</v>
      </c>
      <c r="I198" s="178"/>
      <c r="L198" s="174"/>
      <c r="M198" s="179"/>
      <c r="T198" s="180"/>
      <c r="AT198" s="175" t="s">
        <v>193</v>
      </c>
      <c r="AU198" s="175" t="s">
        <v>84</v>
      </c>
      <c r="AV198" s="14" t="s">
        <v>191</v>
      </c>
      <c r="AW198" s="14" t="s">
        <v>32</v>
      </c>
      <c r="AX198" s="14" t="s">
        <v>84</v>
      </c>
      <c r="AY198" s="175" t="s">
        <v>185</v>
      </c>
    </row>
    <row r="199" spans="2:65" s="1" customFormat="1" ht="21.75" customHeight="1">
      <c r="B199" s="136"/>
      <c r="C199" s="137" t="s">
        <v>520</v>
      </c>
      <c r="D199" s="137" t="s">
        <v>187</v>
      </c>
      <c r="E199" s="138" t="s">
        <v>4674</v>
      </c>
      <c r="F199" s="139" t="s">
        <v>4675</v>
      </c>
      <c r="G199" s="140" t="s">
        <v>3660</v>
      </c>
      <c r="H199" s="141">
        <v>48</v>
      </c>
      <c r="I199" s="142"/>
      <c r="J199" s="143">
        <f>ROUND(I199*H199,2)</f>
        <v>0</v>
      </c>
      <c r="K199" s="139" t="s">
        <v>1</v>
      </c>
      <c r="L199" s="32"/>
      <c r="M199" s="144" t="s">
        <v>1</v>
      </c>
      <c r="N199" s="145" t="s">
        <v>42</v>
      </c>
      <c r="P199" s="146">
        <f>O199*H199</f>
        <v>0</v>
      </c>
      <c r="Q199" s="146">
        <v>0</v>
      </c>
      <c r="R199" s="146">
        <f>Q199*H199</f>
        <v>0</v>
      </c>
      <c r="S199" s="146">
        <v>0</v>
      </c>
      <c r="T199" s="147">
        <f>S199*H199</f>
        <v>0</v>
      </c>
      <c r="AR199" s="148" t="s">
        <v>3045</v>
      </c>
      <c r="AT199" s="148" t="s">
        <v>187</v>
      </c>
      <c r="AU199" s="148" t="s">
        <v>84</v>
      </c>
      <c r="AY199" s="17" t="s">
        <v>185</v>
      </c>
      <c r="BE199" s="149">
        <f>IF(N199="základní",J199,0)</f>
        <v>0</v>
      </c>
      <c r="BF199" s="149">
        <f>IF(N199="snížená",J199,0)</f>
        <v>0</v>
      </c>
      <c r="BG199" s="149">
        <f>IF(N199="zákl. přenesená",J199,0)</f>
        <v>0</v>
      </c>
      <c r="BH199" s="149">
        <f>IF(N199="sníž. přenesená",J199,0)</f>
        <v>0</v>
      </c>
      <c r="BI199" s="149">
        <f>IF(N199="nulová",J199,0)</f>
        <v>0</v>
      </c>
      <c r="BJ199" s="17" t="s">
        <v>92</v>
      </c>
      <c r="BK199" s="149">
        <f>ROUND(I199*H199,2)</f>
        <v>0</v>
      </c>
      <c r="BL199" s="17" t="s">
        <v>3045</v>
      </c>
      <c r="BM199" s="148" t="s">
        <v>5174</v>
      </c>
    </row>
    <row r="200" spans="2:65" s="13" customFormat="1">
      <c r="B200" s="168"/>
      <c r="D200" s="151" t="s">
        <v>193</v>
      </c>
      <c r="E200" s="169" t="s">
        <v>1</v>
      </c>
      <c r="F200" s="170" t="s">
        <v>4967</v>
      </c>
      <c r="H200" s="169" t="s">
        <v>1</v>
      </c>
      <c r="I200" s="171"/>
      <c r="L200" s="168"/>
      <c r="M200" s="172"/>
      <c r="T200" s="173"/>
      <c r="AT200" s="169" t="s">
        <v>193</v>
      </c>
      <c r="AU200" s="169" t="s">
        <v>84</v>
      </c>
      <c r="AV200" s="13" t="s">
        <v>84</v>
      </c>
      <c r="AW200" s="13" t="s">
        <v>32</v>
      </c>
      <c r="AX200" s="13" t="s">
        <v>76</v>
      </c>
      <c r="AY200" s="169" t="s">
        <v>185</v>
      </c>
    </row>
    <row r="201" spans="2:65" s="12" customFormat="1">
      <c r="B201" s="150"/>
      <c r="D201" s="151" t="s">
        <v>193</v>
      </c>
      <c r="E201" s="152" t="s">
        <v>1</v>
      </c>
      <c r="F201" s="153" t="s">
        <v>514</v>
      </c>
      <c r="H201" s="154">
        <v>48</v>
      </c>
      <c r="I201" s="155"/>
      <c r="L201" s="150"/>
      <c r="M201" s="156"/>
      <c r="T201" s="157"/>
      <c r="AT201" s="152" t="s">
        <v>193</v>
      </c>
      <c r="AU201" s="152" t="s">
        <v>84</v>
      </c>
      <c r="AV201" s="12" t="s">
        <v>92</v>
      </c>
      <c r="AW201" s="12" t="s">
        <v>32</v>
      </c>
      <c r="AX201" s="12" t="s">
        <v>76</v>
      </c>
      <c r="AY201" s="152" t="s">
        <v>185</v>
      </c>
    </row>
    <row r="202" spans="2:65" s="14" customFormat="1">
      <c r="B202" s="174"/>
      <c r="D202" s="151" t="s">
        <v>193</v>
      </c>
      <c r="E202" s="175" t="s">
        <v>1</v>
      </c>
      <c r="F202" s="176" t="s">
        <v>265</v>
      </c>
      <c r="H202" s="177">
        <v>48</v>
      </c>
      <c r="I202" s="178"/>
      <c r="L202" s="174"/>
      <c r="M202" s="179"/>
      <c r="T202" s="180"/>
      <c r="AT202" s="175" t="s">
        <v>193</v>
      </c>
      <c r="AU202" s="175" t="s">
        <v>84</v>
      </c>
      <c r="AV202" s="14" t="s">
        <v>191</v>
      </c>
      <c r="AW202" s="14" t="s">
        <v>32</v>
      </c>
      <c r="AX202" s="14" t="s">
        <v>84</v>
      </c>
      <c r="AY202" s="175" t="s">
        <v>185</v>
      </c>
    </row>
    <row r="203" spans="2:65" s="11" customFormat="1" ht="25.9" customHeight="1">
      <c r="B203" s="124"/>
      <c r="D203" s="125" t="s">
        <v>75</v>
      </c>
      <c r="E203" s="126" t="s">
        <v>4471</v>
      </c>
      <c r="F203" s="126" t="s">
        <v>4471</v>
      </c>
      <c r="I203" s="127"/>
      <c r="J203" s="128">
        <f>BK203</f>
        <v>0</v>
      </c>
      <c r="L203" s="124"/>
      <c r="M203" s="129"/>
      <c r="P203" s="130">
        <f>P204+SUM(P205:P208)</f>
        <v>0</v>
      </c>
      <c r="R203" s="130">
        <f>R204+SUM(R205:R208)</f>
        <v>9.2600000000000002E-2</v>
      </c>
      <c r="T203" s="131">
        <f>T204+SUM(T205:T208)</f>
        <v>3.1080000000000001</v>
      </c>
      <c r="AR203" s="125" t="s">
        <v>191</v>
      </c>
      <c r="AT203" s="132" t="s">
        <v>75</v>
      </c>
      <c r="AU203" s="132" t="s">
        <v>76</v>
      </c>
      <c r="AY203" s="125" t="s">
        <v>185</v>
      </c>
      <c r="BK203" s="133">
        <f>BK204+SUM(BK205:BK208)</f>
        <v>0</v>
      </c>
    </row>
    <row r="204" spans="2:65" s="1" customFormat="1" ht="16.5" customHeight="1">
      <c r="B204" s="136"/>
      <c r="C204" s="137" t="s">
        <v>525</v>
      </c>
      <c r="D204" s="137" t="s">
        <v>187</v>
      </c>
      <c r="E204" s="138" t="s">
        <v>81</v>
      </c>
      <c r="F204" s="139" t="s">
        <v>4984</v>
      </c>
      <c r="G204" s="140" t="s">
        <v>4465</v>
      </c>
      <c r="H204" s="141">
        <v>1</v>
      </c>
      <c r="I204" s="142"/>
      <c r="J204" s="143">
        <f>ROUND(I204*H204,2)</f>
        <v>0</v>
      </c>
      <c r="K204" s="139" t="s">
        <v>1</v>
      </c>
      <c r="L204" s="32"/>
      <c r="M204" s="144" t="s">
        <v>1</v>
      </c>
      <c r="N204" s="145" t="s">
        <v>42</v>
      </c>
      <c r="P204" s="146">
        <f>O204*H204</f>
        <v>0</v>
      </c>
      <c r="Q204" s="146">
        <v>0</v>
      </c>
      <c r="R204" s="146">
        <f>Q204*H204</f>
        <v>0</v>
      </c>
      <c r="S204" s="146">
        <v>0</v>
      </c>
      <c r="T204" s="147">
        <f>S204*H204</f>
        <v>0</v>
      </c>
      <c r="AR204" s="148" t="s">
        <v>3045</v>
      </c>
      <c r="AT204" s="148" t="s">
        <v>187</v>
      </c>
      <c r="AU204" s="148" t="s">
        <v>84</v>
      </c>
      <c r="AY204" s="17" t="s">
        <v>185</v>
      </c>
      <c r="BE204" s="149">
        <f>IF(N204="základní",J204,0)</f>
        <v>0</v>
      </c>
      <c r="BF204" s="149">
        <f>IF(N204="snížená",J204,0)</f>
        <v>0</v>
      </c>
      <c r="BG204" s="149">
        <f>IF(N204="zákl. přenesená",J204,0)</f>
        <v>0</v>
      </c>
      <c r="BH204" s="149">
        <f>IF(N204="sníž. přenesená",J204,0)</f>
        <v>0</v>
      </c>
      <c r="BI204" s="149">
        <f>IF(N204="nulová",J204,0)</f>
        <v>0</v>
      </c>
      <c r="BJ204" s="17" t="s">
        <v>92</v>
      </c>
      <c r="BK204" s="149">
        <f>ROUND(I204*H204,2)</f>
        <v>0</v>
      </c>
      <c r="BL204" s="17" t="s">
        <v>3045</v>
      </c>
      <c r="BM204" s="148" t="s">
        <v>5175</v>
      </c>
    </row>
    <row r="205" spans="2:65" s="1" customFormat="1" ht="21.75" customHeight="1">
      <c r="B205" s="136"/>
      <c r="C205" s="137" t="s">
        <v>529</v>
      </c>
      <c r="D205" s="137" t="s">
        <v>187</v>
      </c>
      <c r="E205" s="138" t="s">
        <v>86</v>
      </c>
      <c r="F205" s="139" t="s">
        <v>5176</v>
      </c>
      <c r="G205" s="140" t="s">
        <v>4474</v>
      </c>
      <c r="H205" s="141">
        <v>6</v>
      </c>
      <c r="I205" s="142"/>
      <c r="J205" s="143">
        <f>ROUND(I205*H205,2)</f>
        <v>0</v>
      </c>
      <c r="K205" s="139" t="s">
        <v>1</v>
      </c>
      <c r="L205" s="32"/>
      <c r="M205" s="144" t="s">
        <v>1</v>
      </c>
      <c r="N205" s="145" t="s">
        <v>42</v>
      </c>
      <c r="P205" s="146">
        <f>O205*H205</f>
        <v>0</v>
      </c>
      <c r="Q205" s="146">
        <v>0</v>
      </c>
      <c r="R205" s="146">
        <f>Q205*H205</f>
        <v>0</v>
      </c>
      <c r="S205" s="146">
        <v>0</v>
      </c>
      <c r="T205" s="147">
        <f>S205*H205</f>
        <v>0</v>
      </c>
      <c r="AR205" s="148" t="s">
        <v>3045</v>
      </c>
      <c r="AT205" s="148" t="s">
        <v>187</v>
      </c>
      <c r="AU205" s="148" t="s">
        <v>84</v>
      </c>
      <c r="AY205" s="17" t="s">
        <v>185</v>
      </c>
      <c r="BE205" s="149">
        <f>IF(N205="základní",J205,0)</f>
        <v>0</v>
      </c>
      <c r="BF205" s="149">
        <f>IF(N205="snížená",J205,0)</f>
        <v>0</v>
      </c>
      <c r="BG205" s="149">
        <f>IF(N205="zákl. přenesená",J205,0)</f>
        <v>0</v>
      </c>
      <c r="BH205" s="149">
        <f>IF(N205="sníž. přenesená",J205,0)</f>
        <v>0</v>
      </c>
      <c r="BI205" s="149">
        <f>IF(N205="nulová",J205,0)</f>
        <v>0</v>
      </c>
      <c r="BJ205" s="17" t="s">
        <v>92</v>
      </c>
      <c r="BK205" s="149">
        <f>ROUND(I205*H205,2)</f>
        <v>0</v>
      </c>
      <c r="BL205" s="17" t="s">
        <v>3045</v>
      </c>
      <c r="BM205" s="148" t="s">
        <v>5177</v>
      </c>
    </row>
    <row r="206" spans="2:65" s="1" customFormat="1" ht="21.75" customHeight="1">
      <c r="B206" s="136"/>
      <c r="C206" s="137" t="s">
        <v>533</v>
      </c>
      <c r="D206" s="137" t="s">
        <v>187</v>
      </c>
      <c r="E206" s="138" t="s">
        <v>97</v>
      </c>
      <c r="F206" s="139" t="s">
        <v>5178</v>
      </c>
      <c r="G206" s="140" t="s">
        <v>4474</v>
      </c>
      <c r="H206" s="141">
        <v>10</v>
      </c>
      <c r="I206" s="142"/>
      <c r="J206" s="143">
        <f>ROUND(I206*H206,2)</f>
        <v>0</v>
      </c>
      <c r="K206" s="139" t="s">
        <v>1</v>
      </c>
      <c r="L206" s="32"/>
      <c r="M206" s="144" t="s">
        <v>1</v>
      </c>
      <c r="N206" s="145" t="s">
        <v>42</v>
      </c>
      <c r="P206" s="146">
        <f>O206*H206</f>
        <v>0</v>
      </c>
      <c r="Q206" s="146">
        <v>0</v>
      </c>
      <c r="R206" s="146">
        <f>Q206*H206</f>
        <v>0</v>
      </c>
      <c r="S206" s="146">
        <v>0</v>
      </c>
      <c r="T206" s="147">
        <f>S206*H206</f>
        <v>0</v>
      </c>
      <c r="AR206" s="148" t="s">
        <v>3045</v>
      </c>
      <c r="AT206" s="148" t="s">
        <v>187</v>
      </c>
      <c r="AU206" s="148" t="s">
        <v>84</v>
      </c>
      <c r="AY206" s="17" t="s">
        <v>185</v>
      </c>
      <c r="BE206" s="149">
        <f>IF(N206="základní",J206,0)</f>
        <v>0</v>
      </c>
      <c r="BF206" s="149">
        <f>IF(N206="snížená",J206,0)</f>
        <v>0</v>
      </c>
      <c r="BG206" s="149">
        <f>IF(N206="zákl. přenesená",J206,0)</f>
        <v>0</v>
      </c>
      <c r="BH206" s="149">
        <f>IF(N206="sníž. přenesená",J206,0)</f>
        <v>0</v>
      </c>
      <c r="BI206" s="149">
        <f>IF(N206="nulová",J206,0)</f>
        <v>0</v>
      </c>
      <c r="BJ206" s="17" t="s">
        <v>92</v>
      </c>
      <c r="BK206" s="149">
        <f>ROUND(I206*H206,2)</f>
        <v>0</v>
      </c>
      <c r="BL206" s="17" t="s">
        <v>3045</v>
      </c>
      <c r="BM206" s="148" t="s">
        <v>5179</v>
      </c>
    </row>
    <row r="207" spans="2:65" s="1" customFormat="1" ht="16.5" customHeight="1">
      <c r="B207" s="136"/>
      <c r="C207" s="137" t="s">
        <v>538</v>
      </c>
      <c r="D207" s="137" t="s">
        <v>187</v>
      </c>
      <c r="E207" s="138" t="s">
        <v>4603</v>
      </c>
      <c r="F207" s="139" t="s">
        <v>5180</v>
      </c>
      <c r="G207" s="140" t="s">
        <v>4465</v>
      </c>
      <c r="H207" s="141">
        <v>16</v>
      </c>
      <c r="I207" s="142"/>
      <c r="J207" s="143">
        <f>ROUND(I207*H207,2)</f>
        <v>0</v>
      </c>
      <c r="K207" s="139" t="s">
        <v>1</v>
      </c>
      <c r="L207" s="32"/>
      <c r="M207" s="144" t="s">
        <v>1</v>
      </c>
      <c r="N207" s="145" t="s">
        <v>42</v>
      </c>
      <c r="P207" s="146">
        <f>O207*H207</f>
        <v>0</v>
      </c>
      <c r="Q207" s="146">
        <v>0</v>
      </c>
      <c r="R207" s="146">
        <f>Q207*H207</f>
        <v>0</v>
      </c>
      <c r="S207" s="146">
        <v>0</v>
      </c>
      <c r="T207" s="147">
        <f>S207*H207</f>
        <v>0</v>
      </c>
      <c r="AR207" s="148" t="s">
        <v>3045</v>
      </c>
      <c r="AT207" s="148" t="s">
        <v>187</v>
      </c>
      <c r="AU207" s="148" t="s">
        <v>84</v>
      </c>
      <c r="AY207" s="17" t="s">
        <v>185</v>
      </c>
      <c r="BE207" s="149">
        <f>IF(N207="základní",J207,0)</f>
        <v>0</v>
      </c>
      <c r="BF207" s="149">
        <f>IF(N207="snížená",J207,0)</f>
        <v>0</v>
      </c>
      <c r="BG207" s="149">
        <f>IF(N207="zákl. přenesená",J207,0)</f>
        <v>0</v>
      </c>
      <c r="BH207" s="149">
        <f>IF(N207="sníž. přenesená",J207,0)</f>
        <v>0</v>
      </c>
      <c r="BI207" s="149">
        <f>IF(N207="nulová",J207,0)</f>
        <v>0</v>
      </c>
      <c r="BJ207" s="17" t="s">
        <v>92</v>
      </c>
      <c r="BK207" s="149">
        <f>ROUND(I207*H207,2)</f>
        <v>0</v>
      </c>
      <c r="BL207" s="17" t="s">
        <v>3045</v>
      </c>
      <c r="BM207" s="148" t="s">
        <v>5181</v>
      </c>
    </row>
    <row r="208" spans="2:65" s="11" customFormat="1" ht="22.9" customHeight="1">
      <c r="B208" s="124"/>
      <c r="D208" s="125" t="s">
        <v>75</v>
      </c>
      <c r="E208" s="134" t="s">
        <v>4921</v>
      </c>
      <c r="F208" s="134" t="s">
        <v>4922</v>
      </c>
      <c r="I208" s="127"/>
      <c r="J208" s="135">
        <f>BK208</f>
        <v>0</v>
      </c>
      <c r="L208" s="124"/>
      <c r="M208" s="129"/>
      <c r="P208" s="130">
        <f>SUM(P209:P219)</f>
        <v>0</v>
      </c>
      <c r="R208" s="130">
        <f>SUM(R209:R219)</f>
        <v>9.2600000000000002E-2</v>
      </c>
      <c r="T208" s="131">
        <f>SUM(T209:T219)</f>
        <v>3.1080000000000001</v>
      </c>
      <c r="AR208" s="125" t="s">
        <v>111</v>
      </c>
      <c r="AT208" s="132" t="s">
        <v>75</v>
      </c>
      <c r="AU208" s="132" t="s">
        <v>84</v>
      </c>
      <c r="AY208" s="125" t="s">
        <v>185</v>
      </c>
      <c r="BK208" s="133">
        <f>SUM(BK209:BK219)</f>
        <v>0</v>
      </c>
    </row>
    <row r="209" spans="2:65" s="1" customFormat="1" ht="24.2" customHeight="1">
      <c r="B209" s="136"/>
      <c r="C209" s="137" t="s">
        <v>543</v>
      </c>
      <c r="D209" s="137" t="s">
        <v>187</v>
      </c>
      <c r="E209" s="138" t="s">
        <v>4936</v>
      </c>
      <c r="F209" s="139" t="s">
        <v>4937</v>
      </c>
      <c r="G209" s="140" t="s">
        <v>546</v>
      </c>
      <c r="H209" s="141">
        <v>160</v>
      </c>
      <c r="I209" s="142"/>
      <c r="J209" s="143">
        <f>ROUND(I209*H209,2)</f>
        <v>0</v>
      </c>
      <c r="K209" s="139" t="s">
        <v>1</v>
      </c>
      <c r="L209" s="32"/>
      <c r="M209" s="144" t="s">
        <v>1</v>
      </c>
      <c r="N209" s="145" t="s">
        <v>42</v>
      </c>
      <c r="P209" s="146">
        <f>O209*H209</f>
        <v>0</v>
      </c>
      <c r="Q209" s="146">
        <v>2.5999999999999998E-4</v>
      </c>
      <c r="R209" s="146">
        <f>Q209*H209</f>
        <v>4.1599999999999998E-2</v>
      </c>
      <c r="S209" s="146">
        <v>0</v>
      </c>
      <c r="T209" s="147">
        <f>S209*H209</f>
        <v>0</v>
      </c>
      <c r="AR209" s="148" t="s">
        <v>590</v>
      </c>
      <c r="AT209" s="148" t="s">
        <v>187</v>
      </c>
      <c r="AU209" s="148" t="s">
        <v>92</v>
      </c>
      <c r="AY209" s="17" t="s">
        <v>185</v>
      </c>
      <c r="BE209" s="149">
        <f>IF(N209="základní",J209,0)</f>
        <v>0</v>
      </c>
      <c r="BF209" s="149">
        <f>IF(N209="snížená",J209,0)</f>
        <v>0</v>
      </c>
      <c r="BG209" s="149">
        <f>IF(N209="zákl. přenesená",J209,0)</f>
        <v>0</v>
      </c>
      <c r="BH209" s="149">
        <f>IF(N209="sníž. přenesená",J209,0)</f>
        <v>0</v>
      </c>
      <c r="BI209" s="149">
        <f>IF(N209="nulová",J209,0)</f>
        <v>0</v>
      </c>
      <c r="BJ209" s="17" t="s">
        <v>92</v>
      </c>
      <c r="BK209" s="149">
        <f>ROUND(I209*H209,2)</f>
        <v>0</v>
      </c>
      <c r="BL209" s="17" t="s">
        <v>590</v>
      </c>
      <c r="BM209" s="148" t="s">
        <v>5182</v>
      </c>
    </row>
    <row r="210" spans="2:65" s="1" customFormat="1" ht="24.2" customHeight="1">
      <c r="B210" s="136"/>
      <c r="C210" s="137" t="s">
        <v>550</v>
      </c>
      <c r="D210" s="137" t="s">
        <v>187</v>
      </c>
      <c r="E210" s="138" t="s">
        <v>4939</v>
      </c>
      <c r="F210" s="139" t="s">
        <v>4940</v>
      </c>
      <c r="G210" s="140" t="s">
        <v>546</v>
      </c>
      <c r="H210" s="141">
        <v>100</v>
      </c>
      <c r="I210" s="142"/>
      <c r="J210" s="143">
        <f>ROUND(I210*H210,2)</f>
        <v>0</v>
      </c>
      <c r="K210" s="139" t="s">
        <v>1</v>
      </c>
      <c r="L210" s="32"/>
      <c r="M210" s="144" t="s">
        <v>1</v>
      </c>
      <c r="N210" s="145" t="s">
        <v>42</v>
      </c>
      <c r="P210" s="146">
        <f>O210*H210</f>
        <v>0</v>
      </c>
      <c r="Q210" s="146">
        <v>5.1000000000000004E-4</v>
      </c>
      <c r="R210" s="146">
        <f>Q210*H210</f>
        <v>5.1000000000000004E-2</v>
      </c>
      <c r="S210" s="146">
        <v>0</v>
      </c>
      <c r="T210" s="147">
        <f>S210*H210</f>
        <v>0</v>
      </c>
      <c r="AR210" s="148" t="s">
        <v>590</v>
      </c>
      <c r="AT210" s="148" t="s">
        <v>187</v>
      </c>
      <c r="AU210" s="148" t="s">
        <v>92</v>
      </c>
      <c r="AY210" s="17" t="s">
        <v>185</v>
      </c>
      <c r="BE210" s="149">
        <f>IF(N210="základní",J210,0)</f>
        <v>0</v>
      </c>
      <c r="BF210" s="149">
        <f>IF(N210="snížená",J210,0)</f>
        <v>0</v>
      </c>
      <c r="BG210" s="149">
        <f>IF(N210="zákl. přenesená",J210,0)</f>
        <v>0</v>
      </c>
      <c r="BH210" s="149">
        <f>IF(N210="sníž. přenesená",J210,0)</f>
        <v>0</v>
      </c>
      <c r="BI210" s="149">
        <f>IF(N210="nulová",J210,0)</f>
        <v>0</v>
      </c>
      <c r="BJ210" s="17" t="s">
        <v>92</v>
      </c>
      <c r="BK210" s="149">
        <f>ROUND(I210*H210,2)</f>
        <v>0</v>
      </c>
      <c r="BL210" s="17" t="s">
        <v>590</v>
      </c>
      <c r="BM210" s="148" t="s">
        <v>5183</v>
      </c>
    </row>
    <row r="211" spans="2:65" s="1" customFormat="1" ht="24.2" customHeight="1">
      <c r="B211" s="136"/>
      <c r="C211" s="137" t="s">
        <v>556</v>
      </c>
      <c r="D211" s="137" t="s">
        <v>187</v>
      </c>
      <c r="E211" s="138" t="s">
        <v>4942</v>
      </c>
      <c r="F211" s="139" t="s">
        <v>4943</v>
      </c>
      <c r="G211" s="140" t="s">
        <v>365</v>
      </c>
      <c r="H211" s="141">
        <v>840</v>
      </c>
      <c r="I211" s="142"/>
      <c r="J211" s="143">
        <f>ROUND(I211*H211,2)</f>
        <v>0</v>
      </c>
      <c r="K211" s="139" t="s">
        <v>1</v>
      </c>
      <c r="L211" s="32"/>
      <c r="M211" s="144" t="s">
        <v>1</v>
      </c>
      <c r="N211" s="145" t="s">
        <v>42</v>
      </c>
      <c r="P211" s="146">
        <f>O211*H211</f>
        <v>0</v>
      </c>
      <c r="Q211" s="146">
        <v>0</v>
      </c>
      <c r="R211" s="146">
        <f>Q211*H211</f>
        <v>0</v>
      </c>
      <c r="S211" s="146">
        <v>1.1999999999999999E-3</v>
      </c>
      <c r="T211" s="147">
        <f>S211*H211</f>
        <v>1.008</v>
      </c>
      <c r="AR211" s="148" t="s">
        <v>590</v>
      </c>
      <c r="AT211" s="148" t="s">
        <v>187</v>
      </c>
      <c r="AU211" s="148" t="s">
        <v>92</v>
      </c>
      <c r="AY211" s="17" t="s">
        <v>185</v>
      </c>
      <c r="BE211" s="149">
        <f>IF(N211="základní",J211,0)</f>
        <v>0</v>
      </c>
      <c r="BF211" s="149">
        <f>IF(N211="snížená",J211,0)</f>
        <v>0</v>
      </c>
      <c r="BG211" s="149">
        <f>IF(N211="zákl. přenesená",J211,0)</f>
        <v>0</v>
      </c>
      <c r="BH211" s="149">
        <f>IF(N211="sníž. přenesená",J211,0)</f>
        <v>0</v>
      </c>
      <c r="BI211" s="149">
        <f>IF(N211="nulová",J211,0)</f>
        <v>0</v>
      </c>
      <c r="BJ211" s="17" t="s">
        <v>92</v>
      </c>
      <c r="BK211" s="149">
        <f>ROUND(I211*H211,2)</f>
        <v>0</v>
      </c>
      <c r="BL211" s="17" t="s">
        <v>590</v>
      </c>
      <c r="BM211" s="148" t="s">
        <v>5184</v>
      </c>
    </row>
    <row r="212" spans="2:65" s="12" customFormat="1">
      <c r="B212" s="150"/>
      <c r="D212" s="151" t="s">
        <v>193</v>
      </c>
      <c r="E212" s="152" t="s">
        <v>1</v>
      </c>
      <c r="F212" s="153" t="s">
        <v>5185</v>
      </c>
      <c r="H212" s="154">
        <v>840</v>
      </c>
      <c r="I212" s="155"/>
      <c r="L212" s="150"/>
      <c r="M212" s="156"/>
      <c r="T212" s="157"/>
      <c r="AT212" s="152" t="s">
        <v>193</v>
      </c>
      <c r="AU212" s="152" t="s">
        <v>92</v>
      </c>
      <c r="AV212" s="12" t="s">
        <v>92</v>
      </c>
      <c r="AW212" s="12" t="s">
        <v>32</v>
      </c>
      <c r="AX212" s="12" t="s">
        <v>76</v>
      </c>
      <c r="AY212" s="152" t="s">
        <v>185</v>
      </c>
    </row>
    <row r="213" spans="2:65" s="14" customFormat="1">
      <c r="B213" s="174"/>
      <c r="D213" s="151" t="s">
        <v>193</v>
      </c>
      <c r="E213" s="175" t="s">
        <v>1</v>
      </c>
      <c r="F213" s="176" t="s">
        <v>265</v>
      </c>
      <c r="H213" s="177">
        <v>840</v>
      </c>
      <c r="I213" s="178"/>
      <c r="L213" s="174"/>
      <c r="M213" s="179"/>
      <c r="T213" s="180"/>
      <c r="AT213" s="175" t="s">
        <v>193</v>
      </c>
      <c r="AU213" s="175" t="s">
        <v>92</v>
      </c>
      <c r="AV213" s="14" t="s">
        <v>191</v>
      </c>
      <c r="AW213" s="14" t="s">
        <v>32</v>
      </c>
      <c r="AX213" s="14" t="s">
        <v>84</v>
      </c>
      <c r="AY213" s="175" t="s">
        <v>185</v>
      </c>
    </row>
    <row r="214" spans="2:65" s="1" customFormat="1" ht="33" customHeight="1">
      <c r="B214" s="136"/>
      <c r="C214" s="137" t="s">
        <v>561</v>
      </c>
      <c r="D214" s="137" t="s">
        <v>187</v>
      </c>
      <c r="E214" s="138" t="s">
        <v>4945</v>
      </c>
      <c r="F214" s="139" t="s">
        <v>4946</v>
      </c>
      <c r="G214" s="140" t="s">
        <v>546</v>
      </c>
      <c r="H214" s="141">
        <v>160</v>
      </c>
      <c r="I214" s="142"/>
      <c r="J214" s="143">
        <f t="shared" ref="J214:J219" si="20">ROUND(I214*H214,2)</f>
        <v>0</v>
      </c>
      <c r="K214" s="139" t="s">
        <v>1</v>
      </c>
      <c r="L214" s="32"/>
      <c r="M214" s="144" t="s">
        <v>1</v>
      </c>
      <c r="N214" s="145" t="s">
        <v>42</v>
      </c>
      <c r="P214" s="146">
        <f t="shared" ref="P214:P219" si="21">O214*H214</f>
        <v>0</v>
      </c>
      <c r="Q214" s="146">
        <v>0</v>
      </c>
      <c r="R214" s="146">
        <f t="shared" ref="R214:R219" si="22">Q214*H214</f>
        <v>0</v>
      </c>
      <c r="S214" s="146">
        <v>5.0000000000000001E-3</v>
      </c>
      <c r="T214" s="147">
        <f t="shared" ref="T214:T219" si="23">S214*H214</f>
        <v>0.8</v>
      </c>
      <c r="AR214" s="148" t="s">
        <v>590</v>
      </c>
      <c r="AT214" s="148" t="s">
        <v>187</v>
      </c>
      <c r="AU214" s="148" t="s">
        <v>92</v>
      </c>
      <c r="AY214" s="17" t="s">
        <v>185</v>
      </c>
      <c r="BE214" s="149">
        <f t="shared" ref="BE214:BE219" si="24">IF(N214="základní",J214,0)</f>
        <v>0</v>
      </c>
      <c r="BF214" s="149">
        <f t="shared" ref="BF214:BF219" si="25">IF(N214="snížená",J214,0)</f>
        <v>0</v>
      </c>
      <c r="BG214" s="149">
        <f t="shared" ref="BG214:BG219" si="26">IF(N214="zákl. přenesená",J214,0)</f>
        <v>0</v>
      </c>
      <c r="BH214" s="149">
        <f t="shared" ref="BH214:BH219" si="27">IF(N214="sníž. přenesená",J214,0)</f>
        <v>0</v>
      </c>
      <c r="BI214" s="149">
        <f t="shared" ref="BI214:BI219" si="28">IF(N214="nulová",J214,0)</f>
        <v>0</v>
      </c>
      <c r="BJ214" s="17" t="s">
        <v>92</v>
      </c>
      <c r="BK214" s="149">
        <f t="shared" ref="BK214:BK219" si="29">ROUND(I214*H214,2)</f>
        <v>0</v>
      </c>
      <c r="BL214" s="17" t="s">
        <v>590</v>
      </c>
      <c r="BM214" s="148" t="s">
        <v>5186</v>
      </c>
    </row>
    <row r="215" spans="2:65" s="1" customFormat="1" ht="33" customHeight="1">
      <c r="B215" s="136"/>
      <c r="C215" s="137" t="s">
        <v>566</v>
      </c>
      <c r="D215" s="137" t="s">
        <v>187</v>
      </c>
      <c r="E215" s="138" t="s">
        <v>4948</v>
      </c>
      <c r="F215" s="139" t="s">
        <v>4949</v>
      </c>
      <c r="G215" s="140" t="s">
        <v>546</v>
      </c>
      <c r="H215" s="141">
        <v>100</v>
      </c>
      <c r="I215" s="142"/>
      <c r="J215" s="143">
        <f t="shared" si="20"/>
        <v>0</v>
      </c>
      <c r="K215" s="139" t="s">
        <v>1</v>
      </c>
      <c r="L215" s="32"/>
      <c r="M215" s="144" t="s">
        <v>1</v>
      </c>
      <c r="N215" s="145" t="s">
        <v>42</v>
      </c>
      <c r="P215" s="146">
        <f t="shared" si="21"/>
        <v>0</v>
      </c>
      <c r="Q215" s="146">
        <v>0</v>
      </c>
      <c r="R215" s="146">
        <f t="shared" si="22"/>
        <v>0</v>
      </c>
      <c r="S215" s="146">
        <v>1.2999999999999999E-2</v>
      </c>
      <c r="T215" s="147">
        <f t="shared" si="23"/>
        <v>1.3</v>
      </c>
      <c r="AR215" s="148" t="s">
        <v>590</v>
      </c>
      <c r="AT215" s="148" t="s">
        <v>187</v>
      </c>
      <c r="AU215" s="148" t="s">
        <v>92</v>
      </c>
      <c r="AY215" s="17" t="s">
        <v>185</v>
      </c>
      <c r="BE215" s="149">
        <f t="shared" si="24"/>
        <v>0</v>
      </c>
      <c r="BF215" s="149">
        <f t="shared" si="25"/>
        <v>0</v>
      </c>
      <c r="BG215" s="149">
        <f t="shared" si="26"/>
        <v>0</v>
      </c>
      <c r="BH215" s="149">
        <f t="shared" si="27"/>
        <v>0</v>
      </c>
      <c r="BI215" s="149">
        <f t="shared" si="28"/>
        <v>0</v>
      </c>
      <c r="BJ215" s="17" t="s">
        <v>92</v>
      </c>
      <c r="BK215" s="149">
        <f t="shared" si="29"/>
        <v>0</v>
      </c>
      <c r="BL215" s="17" t="s">
        <v>590</v>
      </c>
      <c r="BM215" s="148" t="s">
        <v>5187</v>
      </c>
    </row>
    <row r="216" spans="2:65" s="1" customFormat="1" ht="16.5" customHeight="1">
      <c r="B216" s="136"/>
      <c r="C216" s="137" t="s">
        <v>570</v>
      </c>
      <c r="D216" s="137" t="s">
        <v>187</v>
      </c>
      <c r="E216" s="138" t="s">
        <v>4951</v>
      </c>
      <c r="F216" s="139" t="s">
        <v>4952</v>
      </c>
      <c r="G216" s="140" t="s">
        <v>219</v>
      </c>
      <c r="H216" s="141">
        <v>1.5</v>
      </c>
      <c r="I216" s="142"/>
      <c r="J216" s="143">
        <f t="shared" si="20"/>
        <v>0</v>
      </c>
      <c r="K216" s="139" t="s">
        <v>1</v>
      </c>
      <c r="L216" s="32"/>
      <c r="M216" s="144" t="s">
        <v>1</v>
      </c>
      <c r="N216" s="145" t="s">
        <v>42</v>
      </c>
      <c r="P216" s="146">
        <f t="shared" si="21"/>
        <v>0</v>
      </c>
      <c r="Q216" s="146">
        <v>0</v>
      </c>
      <c r="R216" s="146">
        <f t="shared" si="22"/>
        <v>0</v>
      </c>
      <c r="S216" s="146">
        <v>0</v>
      </c>
      <c r="T216" s="147">
        <f t="shared" si="23"/>
        <v>0</v>
      </c>
      <c r="AR216" s="148" t="s">
        <v>590</v>
      </c>
      <c r="AT216" s="148" t="s">
        <v>187</v>
      </c>
      <c r="AU216" s="148" t="s">
        <v>92</v>
      </c>
      <c r="AY216" s="17" t="s">
        <v>185</v>
      </c>
      <c r="BE216" s="149">
        <f t="shared" si="24"/>
        <v>0</v>
      </c>
      <c r="BF216" s="149">
        <f t="shared" si="25"/>
        <v>0</v>
      </c>
      <c r="BG216" s="149">
        <f t="shared" si="26"/>
        <v>0</v>
      </c>
      <c r="BH216" s="149">
        <f t="shared" si="27"/>
        <v>0</v>
      </c>
      <c r="BI216" s="149">
        <f t="shared" si="28"/>
        <v>0</v>
      </c>
      <c r="BJ216" s="17" t="s">
        <v>92</v>
      </c>
      <c r="BK216" s="149">
        <f t="shared" si="29"/>
        <v>0</v>
      </c>
      <c r="BL216" s="17" t="s">
        <v>590</v>
      </c>
      <c r="BM216" s="148" t="s">
        <v>5188</v>
      </c>
    </row>
    <row r="217" spans="2:65" s="1" customFormat="1" ht="24.2" customHeight="1">
      <c r="B217" s="136"/>
      <c r="C217" s="137" t="s">
        <v>574</v>
      </c>
      <c r="D217" s="137" t="s">
        <v>187</v>
      </c>
      <c r="E217" s="138" t="s">
        <v>4954</v>
      </c>
      <c r="F217" s="139" t="s">
        <v>4955</v>
      </c>
      <c r="G217" s="140" t="s">
        <v>219</v>
      </c>
      <c r="H217" s="141">
        <v>30</v>
      </c>
      <c r="I217" s="142"/>
      <c r="J217" s="143">
        <f t="shared" si="20"/>
        <v>0</v>
      </c>
      <c r="K217" s="139" t="s">
        <v>1</v>
      </c>
      <c r="L217" s="32"/>
      <c r="M217" s="144" t="s">
        <v>1</v>
      </c>
      <c r="N217" s="145" t="s">
        <v>42</v>
      </c>
      <c r="P217" s="146">
        <f t="shared" si="21"/>
        <v>0</v>
      </c>
      <c r="Q217" s="146">
        <v>0</v>
      </c>
      <c r="R217" s="146">
        <f t="shared" si="22"/>
        <v>0</v>
      </c>
      <c r="S217" s="146">
        <v>0</v>
      </c>
      <c r="T217" s="147">
        <f t="shared" si="23"/>
        <v>0</v>
      </c>
      <c r="AR217" s="148" t="s">
        <v>590</v>
      </c>
      <c r="AT217" s="148" t="s">
        <v>187</v>
      </c>
      <c r="AU217" s="148" t="s">
        <v>92</v>
      </c>
      <c r="AY217" s="17" t="s">
        <v>185</v>
      </c>
      <c r="BE217" s="149">
        <f t="shared" si="24"/>
        <v>0</v>
      </c>
      <c r="BF217" s="149">
        <f t="shared" si="25"/>
        <v>0</v>
      </c>
      <c r="BG217" s="149">
        <f t="shared" si="26"/>
        <v>0</v>
      </c>
      <c r="BH217" s="149">
        <f t="shared" si="27"/>
        <v>0</v>
      </c>
      <c r="BI217" s="149">
        <f t="shared" si="28"/>
        <v>0</v>
      </c>
      <c r="BJ217" s="17" t="s">
        <v>92</v>
      </c>
      <c r="BK217" s="149">
        <f t="shared" si="29"/>
        <v>0</v>
      </c>
      <c r="BL217" s="17" t="s">
        <v>590</v>
      </c>
      <c r="BM217" s="148" t="s">
        <v>5189</v>
      </c>
    </row>
    <row r="218" spans="2:65" s="1" customFormat="1" ht="24.2" customHeight="1">
      <c r="B218" s="136"/>
      <c r="C218" s="137" t="s">
        <v>578</v>
      </c>
      <c r="D218" s="137" t="s">
        <v>187</v>
      </c>
      <c r="E218" s="138" t="s">
        <v>4958</v>
      </c>
      <c r="F218" s="139" t="s">
        <v>4959</v>
      </c>
      <c r="G218" s="140" t="s">
        <v>219</v>
      </c>
      <c r="H218" s="141">
        <v>1.5</v>
      </c>
      <c r="I218" s="142"/>
      <c r="J218" s="143">
        <f t="shared" si="20"/>
        <v>0</v>
      </c>
      <c r="K218" s="139" t="s">
        <v>1</v>
      </c>
      <c r="L218" s="32"/>
      <c r="M218" s="144" t="s">
        <v>1</v>
      </c>
      <c r="N218" s="145" t="s">
        <v>42</v>
      </c>
      <c r="P218" s="146">
        <f t="shared" si="21"/>
        <v>0</v>
      </c>
      <c r="Q218" s="146">
        <v>0</v>
      </c>
      <c r="R218" s="146">
        <f t="shared" si="22"/>
        <v>0</v>
      </c>
      <c r="S218" s="146">
        <v>0</v>
      </c>
      <c r="T218" s="147">
        <f t="shared" si="23"/>
        <v>0</v>
      </c>
      <c r="AR218" s="148" t="s">
        <v>590</v>
      </c>
      <c r="AT218" s="148" t="s">
        <v>187</v>
      </c>
      <c r="AU218" s="148" t="s">
        <v>92</v>
      </c>
      <c r="AY218" s="17" t="s">
        <v>185</v>
      </c>
      <c r="BE218" s="149">
        <f t="shared" si="24"/>
        <v>0</v>
      </c>
      <c r="BF218" s="149">
        <f t="shared" si="25"/>
        <v>0</v>
      </c>
      <c r="BG218" s="149">
        <f t="shared" si="26"/>
        <v>0</v>
      </c>
      <c r="BH218" s="149">
        <f t="shared" si="27"/>
        <v>0</v>
      </c>
      <c r="BI218" s="149">
        <f t="shared" si="28"/>
        <v>0</v>
      </c>
      <c r="BJ218" s="17" t="s">
        <v>92</v>
      </c>
      <c r="BK218" s="149">
        <f t="shared" si="29"/>
        <v>0</v>
      </c>
      <c r="BL218" s="17" t="s">
        <v>590</v>
      </c>
      <c r="BM218" s="148" t="s">
        <v>5190</v>
      </c>
    </row>
    <row r="219" spans="2:65" s="1" customFormat="1" ht="33" customHeight="1">
      <c r="B219" s="136"/>
      <c r="C219" s="137" t="s">
        <v>582</v>
      </c>
      <c r="D219" s="137" t="s">
        <v>187</v>
      </c>
      <c r="E219" s="138" t="s">
        <v>4961</v>
      </c>
      <c r="F219" s="139" t="s">
        <v>1474</v>
      </c>
      <c r="G219" s="140" t="s">
        <v>219</v>
      </c>
      <c r="H219" s="141">
        <v>1.5</v>
      </c>
      <c r="I219" s="142"/>
      <c r="J219" s="143">
        <f t="shared" si="20"/>
        <v>0</v>
      </c>
      <c r="K219" s="139" t="s">
        <v>1</v>
      </c>
      <c r="L219" s="32"/>
      <c r="M219" s="189" t="s">
        <v>1</v>
      </c>
      <c r="N219" s="190" t="s">
        <v>42</v>
      </c>
      <c r="O219" s="191"/>
      <c r="P219" s="192">
        <f t="shared" si="21"/>
        <v>0</v>
      </c>
      <c r="Q219" s="192">
        <v>0</v>
      </c>
      <c r="R219" s="192">
        <f t="shared" si="22"/>
        <v>0</v>
      </c>
      <c r="S219" s="192">
        <v>0</v>
      </c>
      <c r="T219" s="193">
        <f t="shared" si="23"/>
        <v>0</v>
      </c>
      <c r="AR219" s="148" t="s">
        <v>590</v>
      </c>
      <c r="AT219" s="148" t="s">
        <v>187</v>
      </c>
      <c r="AU219" s="148" t="s">
        <v>92</v>
      </c>
      <c r="AY219" s="17" t="s">
        <v>185</v>
      </c>
      <c r="BE219" s="149">
        <f t="shared" si="24"/>
        <v>0</v>
      </c>
      <c r="BF219" s="149">
        <f t="shared" si="25"/>
        <v>0</v>
      </c>
      <c r="BG219" s="149">
        <f t="shared" si="26"/>
        <v>0</v>
      </c>
      <c r="BH219" s="149">
        <f t="shared" si="27"/>
        <v>0</v>
      </c>
      <c r="BI219" s="149">
        <f t="shared" si="28"/>
        <v>0</v>
      </c>
      <c r="BJ219" s="17" t="s">
        <v>92</v>
      </c>
      <c r="BK219" s="149">
        <f t="shared" si="29"/>
        <v>0</v>
      </c>
      <c r="BL219" s="17" t="s">
        <v>590</v>
      </c>
      <c r="BM219" s="148" t="s">
        <v>5191</v>
      </c>
    </row>
    <row r="220" spans="2:65" s="1" customFormat="1" ht="6.95" customHeight="1"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32"/>
    </row>
  </sheetData>
  <autoFilter ref="C131:K219" xr:uid="{00000000-0009-0000-0000-000009000000}"/>
  <mergeCells count="15">
    <mergeCell ref="E118:H118"/>
    <mergeCell ref="E122:H122"/>
    <mergeCell ref="E120:H120"/>
    <mergeCell ref="E124:H124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69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121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.75">
      <c r="B8" s="20"/>
      <c r="D8" s="27" t="s">
        <v>131</v>
      </c>
      <c r="L8" s="20"/>
    </row>
    <row r="9" spans="2:46" ht="16.5" customHeight="1">
      <c r="B9" s="20"/>
      <c r="E9" s="245" t="s">
        <v>4079</v>
      </c>
      <c r="F9" s="212"/>
      <c r="G9" s="212"/>
      <c r="H9" s="212"/>
      <c r="L9" s="20"/>
    </row>
    <row r="10" spans="2:46" ht="12" customHeight="1">
      <c r="B10" s="20"/>
      <c r="D10" s="27" t="s">
        <v>3663</v>
      </c>
      <c r="L10" s="20"/>
    </row>
    <row r="11" spans="2:46" s="1" customFormat="1" ht="16.5" customHeight="1">
      <c r="B11" s="32"/>
      <c r="E11" s="208" t="s">
        <v>4685</v>
      </c>
      <c r="F11" s="244"/>
      <c r="G11" s="244"/>
      <c r="H11" s="244"/>
      <c r="L11" s="32"/>
    </row>
    <row r="12" spans="2:46" s="1" customFormat="1" ht="12" customHeight="1">
      <c r="B12" s="32"/>
      <c r="D12" s="27" t="s">
        <v>4686</v>
      </c>
      <c r="L12" s="32"/>
    </row>
    <row r="13" spans="2:46" s="1" customFormat="1" ht="16.5" customHeight="1">
      <c r="B13" s="32"/>
      <c r="E13" s="241" t="s">
        <v>5192</v>
      </c>
      <c r="F13" s="244"/>
      <c r="G13" s="244"/>
      <c r="H13" s="244"/>
      <c r="L13" s="32"/>
    </row>
    <row r="14" spans="2:46" s="1" customFormat="1">
      <c r="B14" s="32"/>
      <c r="L14" s="32"/>
    </row>
    <row r="15" spans="2:46" s="1" customFormat="1" ht="12" customHeight="1">
      <c r="B15" s="32"/>
      <c r="D15" s="27" t="s">
        <v>18</v>
      </c>
      <c r="F15" s="25" t="s">
        <v>1</v>
      </c>
      <c r="I15" s="27" t="s">
        <v>19</v>
      </c>
      <c r="J15" s="25" t="s">
        <v>1</v>
      </c>
      <c r="L15" s="32"/>
    </row>
    <row r="16" spans="2:46" s="1" customFormat="1" ht="12" customHeight="1">
      <c r="B16" s="32"/>
      <c r="D16" s="27" t="s">
        <v>20</v>
      </c>
      <c r="F16" s="25" t="s">
        <v>4081</v>
      </c>
      <c r="I16" s="27" t="s">
        <v>22</v>
      </c>
      <c r="J16" s="52" t="str">
        <f>'Rekapitulace stavby'!AN8</f>
        <v>3. 11. 2025</v>
      </c>
      <c r="L16" s="32"/>
    </row>
    <row r="17" spans="2:12" s="1" customFormat="1" ht="10.9" customHeight="1">
      <c r="B17" s="32"/>
      <c r="L17" s="32"/>
    </row>
    <row r="18" spans="2:12" s="1" customFormat="1" ht="12" customHeight="1">
      <c r="B18" s="32"/>
      <c r="D18" s="27" t="s">
        <v>24</v>
      </c>
      <c r="I18" s="27" t="s">
        <v>25</v>
      </c>
      <c r="J18" s="25" t="s">
        <v>1</v>
      </c>
      <c r="L18" s="32"/>
    </row>
    <row r="19" spans="2:12" s="1" customFormat="1" ht="18" customHeight="1">
      <c r="B19" s="32"/>
      <c r="E19" s="25" t="s">
        <v>26</v>
      </c>
      <c r="I19" s="27" t="s">
        <v>27</v>
      </c>
      <c r="J19" s="25" t="s">
        <v>1</v>
      </c>
      <c r="L19" s="32"/>
    </row>
    <row r="20" spans="2:12" s="1" customFormat="1" ht="6.95" customHeight="1">
      <c r="B20" s="32"/>
      <c r="L20" s="32"/>
    </row>
    <row r="21" spans="2:12" s="1" customFormat="1" ht="12" customHeight="1">
      <c r="B21" s="32"/>
      <c r="D21" s="27" t="s">
        <v>28</v>
      </c>
      <c r="I21" s="27" t="s">
        <v>25</v>
      </c>
      <c r="J21" s="28" t="str">
        <f>'Rekapitulace stavby'!AN13</f>
        <v>Vyplň údaj</v>
      </c>
      <c r="L21" s="32"/>
    </row>
    <row r="22" spans="2:12" s="1" customFormat="1" ht="18" customHeight="1">
      <c r="B22" s="32"/>
      <c r="E22" s="247" t="str">
        <f>'Rekapitulace stavby'!E14</f>
        <v>Vyplň údaj</v>
      </c>
      <c r="F22" s="233"/>
      <c r="G22" s="233"/>
      <c r="H22" s="233"/>
      <c r="I22" s="27" t="s">
        <v>27</v>
      </c>
      <c r="J22" s="28" t="str">
        <f>'Rekapitulace stavby'!AN14</f>
        <v>Vyplň údaj</v>
      </c>
      <c r="L22" s="32"/>
    </row>
    <row r="23" spans="2:12" s="1" customFormat="1" ht="6.95" customHeight="1">
      <c r="B23" s="32"/>
      <c r="L23" s="32"/>
    </row>
    <row r="24" spans="2:12" s="1" customFormat="1" ht="12" customHeight="1">
      <c r="B24" s="32"/>
      <c r="D24" s="27" t="s">
        <v>30</v>
      </c>
      <c r="I24" s="27" t="s">
        <v>25</v>
      </c>
      <c r="J24" s="25" t="s">
        <v>1</v>
      </c>
      <c r="L24" s="32"/>
    </row>
    <row r="25" spans="2:12" s="1" customFormat="1" ht="18" customHeight="1">
      <c r="B25" s="32"/>
      <c r="E25" s="25" t="s">
        <v>26</v>
      </c>
      <c r="I25" s="27" t="s">
        <v>27</v>
      </c>
      <c r="J25" s="25" t="s">
        <v>1</v>
      </c>
      <c r="L25" s="32"/>
    </row>
    <row r="26" spans="2:12" s="1" customFormat="1" ht="6.95" customHeight="1">
      <c r="B26" s="32"/>
      <c r="L26" s="32"/>
    </row>
    <row r="27" spans="2:12" s="1" customFormat="1" ht="12" customHeight="1">
      <c r="B27" s="32"/>
      <c r="D27" s="27" t="s">
        <v>33</v>
      </c>
      <c r="I27" s="27" t="s">
        <v>25</v>
      </c>
      <c r="J27" s="25" t="s">
        <v>1</v>
      </c>
      <c r="L27" s="32"/>
    </row>
    <row r="28" spans="2:12" s="1" customFormat="1" ht="18" customHeight="1">
      <c r="B28" s="32"/>
      <c r="E28" s="25" t="s">
        <v>4082</v>
      </c>
      <c r="I28" s="27" t="s">
        <v>27</v>
      </c>
      <c r="J28" s="25" t="s">
        <v>1</v>
      </c>
      <c r="L28" s="32"/>
    </row>
    <row r="29" spans="2:12" s="1" customFormat="1" ht="6.95" customHeight="1">
      <c r="B29" s="32"/>
      <c r="L29" s="32"/>
    </row>
    <row r="30" spans="2:12" s="1" customFormat="1" ht="12" customHeight="1">
      <c r="B30" s="32"/>
      <c r="D30" s="27" t="s">
        <v>35</v>
      </c>
      <c r="L30" s="32"/>
    </row>
    <row r="31" spans="2:12" s="7" customFormat="1" ht="16.5" customHeight="1">
      <c r="B31" s="93"/>
      <c r="E31" s="237" t="s">
        <v>1</v>
      </c>
      <c r="F31" s="237"/>
      <c r="G31" s="237"/>
      <c r="H31" s="237"/>
      <c r="L31" s="93"/>
    </row>
    <row r="32" spans="2:12" s="1" customFormat="1" ht="6.95" customHeight="1">
      <c r="B32" s="32"/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25.35" customHeight="1">
      <c r="B34" s="32"/>
      <c r="D34" s="94" t="s">
        <v>36</v>
      </c>
      <c r="J34" s="65">
        <f>ROUND(J130, 2)</f>
        <v>0</v>
      </c>
      <c r="L34" s="32"/>
    </row>
    <row r="35" spans="2:12" s="1" customFormat="1" ht="6.95" customHeight="1">
      <c r="B35" s="32"/>
      <c r="D35" s="53"/>
      <c r="E35" s="53"/>
      <c r="F35" s="53"/>
      <c r="G35" s="53"/>
      <c r="H35" s="53"/>
      <c r="I35" s="53"/>
      <c r="J35" s="53"/>
      <c r="K35" s="53"/>
      <c r="L35" s="32"/>
    </row>
    <row r="36" spans="2:12" s="1" customFormat="1" ht="14.45" customHeight="1">
      <c r="B36" s="32"/>
      <c r="F36" s="35" t="s">
        <v>38</v>
      </c>
      <c r="I36" s="35" t="s">
        <v>37</v>
      </c>
      <c r="J36" s="35" t="s">
        <v>39</v>
      </c>
      <c r="L36" s="32"/>
    </row>
    <row r="37" spans="2:12" s="1" customFormat="1" ht="14.45" customHeight="1">
      <c r="B37" s="32"/>
      <c r="D37" s="95" t="s">
        <v>40</v>
      </c>
      <c r="E37" s="27" t="s">
        <v>41</v>
      </c>
      <c r="F37" s="85">
        <f>ROUND((SUM(BE130:BE168)),  2)</f>
        <v>0</v>
      </c>
      <c r="I37" s="96">
        <v>0.21</v>
      </c>
      <c r="J37" s="85">
        <f>ROUND(((SUM(BE130:BE168))*I37),  2)</f>
        <v>0</v>
      </c>
      <c r="L37" s="32"/>
    </row>
    <row r="38" spans="2:12" s="1" customFormat="1" ht="14.45" customHeight="1">
      <c r="B38" s="32"/>
      <c r="E38" s="27" t="s">
        <v>42</v>
      </c>
      <c r="F38" s="85">
        <f>ROUND((SUM(BF130:BF168)),  2)</f>
        <v>0</v>
      </c>
      <c r="I38" s="96">
        <v>0.12</v>
      </c>
      <c r="J38" s="85">
        <f>ROUND(((SUM(BF130:BF168))*I38),  2)</f>
        <v>0</v>
      </c>
      <c r="L38" s="32"/>
    </row>
    <row r="39" spans="2:12" s="1" customFormat="1" ht="14.45" hidden="1" customHeight="1">
      <c r="B39" s="32"/>
      <c r="E39" s="27" t="s">
        <v>43</v>
      </c>
      <c r="F39" s="85">
        <f>ROUND((SUM(BG130:BG168)),  2)</f>
        <v>0</v>
      </c>
      <c r="I39" s="96">
        <v>0.21</v>
      </c>
      <c r="J39" s="85">
        <f>0</f>
        <v>0</v>
      </c>
      <c r="L39" s="32"/>
    </row>
    <row r="40" spans="2:12" s="1" customFormat="1" ht="14.45" hidden="1" customHeight="1">
      <c r="B40" s="32"/>
      <c r="E40" s="27" t="s">
        <v>44</v>
      </c>
      <c r="F40" s="85">
        <f>ROUND((SUM(BH130:BH168)),  2)</f>
        <v>0</v>
      </c>
      <c r="I40" s="96">
        <v>0.12</v>
      </c>
      <c r="J40" s="85">
        <f>0</f>
        <v>0</v>
      </c>
      <c r="L40" s="32"/>
    </row>
    <row r="41" spans="2:12" s="1" customFormat="1" ht="14.45" hidden="1" customHeight="1">
      <c r="B41" s="32"/>
      <c r="E41" s="27" t="s">
        <v>45</v>
      </c>
      <c r="F41" s="85">
        <f>ROUND((SUM(BI130:BI168)),  2)</f>
        <v>0</v>
      </c>
      <c r="I41" s="96">
        <v>0</v>
      </c>
      <c r="J41" s="85">
        <f>0</f>
        <v>0</v>
      </c>
      <c r="L41" s="32"/>
    </row>
    <row r="42" spans="2:12" s="1" customFormat="1" ht="6.95" customHeight="1">
      <c r="B42" s="32"/>
      <c r="L42" s="32"/>
    </row>
    <row r="43" spans="2:12" s="1" customFormat="1" ht="25.35" customHeight="1">
      <c r="B43" s="32"/>
      <c r="C43" s="97"/>
      <c r="D43" s="98" t="s">
        <v>46</v>
      </c>
      <c r="E43" s="56"/>
      <c r="F43" s="56"/>
      <c r="G43" s="99" t="s">
        <v>47</v>
      </c>
      <c r="H43" s="100" t="s">
        <v>48</v>
      </c>
      <c r="I43" s="56"/>
      <c r="J43" s="101">
        <f>SUM(J34:J41)</f>
        <v>0</v>
      </c>
      <c r="K43" s="102"/>
      <c r="L43" s="32"/>
    </row>
    <row r="44" spans="2:12" s="1" customFormat="1" ht="14.45" customHeight="1">
      <c r="B44" s="32"/>
      <c r="L44" s="32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ht="16.5" customHeight="1">
      <c r="B87" s="20"/>
      <c r="E87" s="245" t="s">
        <v>4079</v>
      </c>
      <c r="F87" s="212"/>
      <c r="G87" s="212"/>
      <c r="H87" s="212"/>
      <c r="L87" s="20"/>
    </row>
    <row r="88" spans="2:12" ht="12" customHeight="1">
      <c r="B88" s="20"/>
      <c r="C88" s="27" t="s">
        <v>3663</v>
      </c>
      <c r="L88" s="20"/>
    </row>
    <row r="89" spans="2:12" s="1" customFormat="1" ht="16.5" customHeight="1">
      <c r="B89" s="32"/>
      <c r="E89" s="208" t="s">
        <v>4685</v>
      </c>
      <c r="F89" s="244"/>
      <c r="G89" s="244"/>
      <c r="H89" s="244"/>
      <c r="L89" s="32"/>
    </row>
    <row r="90" spans="2:12" s="1" customFormat="1" ht="12" customHeight="1">
      <c r="B90" s="32"/>
      <c r="C90" s="27" t="s">
        <v>4686</v>
      </c>
      <c r="L90" s="32"/>
    </row>
    <row r="91" spans="2:12" s="1" customFormat="1" ht="16.5" customHeight="1">
      <c r="B91" s="32"/>
      <c r="E91" s="241" t="str">
        <f>E13</f>
        <v>d - Hromosvod</v>
      </c>
      <c r="F91" s="244"/>
      <c r="G91" s="244"/>
      <c r="H91" s="244"/>
      <c r="L91" s="32"/>
    </row>
    <row r="92" spans="2:12" s="1" customFormat="1" ht="6.95" customHeight="1">
      <c r="B92" s="32"/>
      <c r="L92" s="32"/>
    </row>
    <row r="93" spans="2:12" s="1" customFormat="1" ht="12" customHeight="1">
      <c r="B93" s="32"/>
      <c r="C93" s="27" t="s">
        <v>20</v>
      </c>
      <c r="F93" s="25" t="str">
        <f>F16</f>
        <v>Líbeznice</v>
      </c>
      <c r="I93" s="27" t="s">
        <v>22</v>
      </c>
      <c r="J93" s="52" t="str">
        <f>IF(J16="","",J16)</f>
        <v>3. 11. 2025</v>
      </c>
      <c r="L93" s="32"/>
    </row>
    <row r="94" spans="2:12" s="1" customFormat="1" ht="6.95" customHeight="1">
      <c r="B94" s="32"/>
      <c r="L94" s="32"/>
    </row>
    <row r="95" spans="2:12" s="1" customFormat="1" ht="15.2" customHeight="1">
      <c r="B95" s="32"/>
      <c r="C95" s="27" t="s">
        <v>24</v>
      </c>
      <c r="F95" s="25" t="str">
        <f>E19</f>
        <v xml:space="preserve"> </v>
      </c>
      <c r="I95" s="27" t="s">
        <v>30</v>
      </c>
      <c r="J95" s="30" t="str">
        <f>E25</f>
        <v xml:space="preserve"> </v>
      </c>
      <c r="L95" s="32"/>
    </row>
    <row r="96" spans="2:12" s="1" customFormat="1" ht="15.2" customHeight="1">
      <c r="B96" s="32"/>
      <c r="C96" s="27" t="s">
        <v>28</v>
      </c>
      <c r="F96" s="25" t="str">
        <f>IF(E22="","",E22)</f>
        <v>Vyplň údaj</v>
      </c>
      <c r="I96" s="27" t="s">
        <v>33</v>
      </c>
      <c r="J96" s="30" t="str">
        <f>E28</f>
        <v>Krajovský</v>
      </c>
      <c r="L96" s="32"/>
    </row>
    <row r="97" spans="2:47" s="1" customFormat="1" ht="10.35" customHeight="1">
      <c r="B97" s="32"/>
      <c r="L97" s="32"/>
    </row>
    <row r="98" spans="2:47" s="1" customFormat="1" ht="29.25" customHeight="1">
      <c r="B98" s="32"/>
      <c r="C98" s="105" t="s">
        <v>134</v>
      </c>
      <c r="D98" s="97"/>
      <c r="E98" s="97"/>
      <c r="F98" s="97"/>
      <c r="G98" s="97"/>
      <c r="H98" s="97"/>
      <c r="I98" s="97"/>
      <c r="J98" s="106" t="s">
        <v>135</v>
      </c>
      <c r="K98" s="97"/>
      <c r="L98" s="32"/>
    </row>
    <row r="99" spans="2:47" s="1" customFormat="1" ht="10.35" customHeight="1">
      <c r="B99" s="32"/>
      <c r="L99" s="32"/>
    </row>
    <row r="100" spans="2:47" s="1" customFormat="1" ht="22.9" customHeight="1">
      <c r="B100" s="32"/>
      <c r="C100" s="107" t="s">
        <v>136</v>
      </c>
      <c r="J100" s="65">
        <f>J130</f>
        <v>0</v>
      </c>
      <c r="L100" s="32"/>
      <c r="AU100" s="17" t="s">
        <v>137</v>
      </c>
    </row>
    <row r="101" spans="2:47" s="8" customFormat="1" ht="24.95" customHeight="1">
      <c r="B101" s="108"/>
      <c r="D101" s="109" t="s">
        <v>138</v>
      </c>
      <c r="E101" s="110"/>
      <c r="F101" s="110"/>
      <c r="G101" s="110"/>
      <c r="H101" s="110"/>
      <c r="I101" s="110"/>
      <c r="J101" s="111">
        <f>J131</f>
        <v>0</v>
      </c>
      <c r="L101" s="108"/>
    </row>
    <row r="102" spans="2:47" s="9" customFormat="1" ht="19.899999999999999" customHeight="1">
      <c r="B102" s="112"/>
      <c r="D102" s="113" t="s">
        <v>145</v>
      </c>
      <c r="E102" s="114"/>
      <c r="F102" s="114"/>
      <c r="G102" s="114"/>
      <c r="H102" s="114"/>
      <c r="I102" s="114"/>
      <c r="J102" s="115">
        <f>J132</f>
        <v>0</v>
      </c>
      <c r="L102" s="112"/>
    </row>
    <row r="103" spans="2:47" s="8" customFormat="1" ht="24.95" customHeight="1">
      <c r="B103" s="108"/>
      <c r="D103" s="109" t="s">
        <v>149</v>
      </c>
      <c r="E103" s="110"/>
      <c r="F103" s="110"/>
      <c r="G103" s="110"/>
      <c r="H103" s="110"/>
      <c r="I103" s="110"/>
      <c r="J103" s="111">
        <f>J134</f>
        <v>0</v>
      </c>
      <c r="L103" s="108"/>
    </row>
    <row r="104" spans="2:47" s="9" customFormat="1" ht="19.899999999999999" customHeight="1">
      <c r="B104" s="112"/>
      <c r="D104" s="113" t="s">
        <v>4688</v>
      </c>
      <c r="E104" s="114"/>
      <c r="F104" s="114"/>
      <c r="G104" s="114"/>
      <c r="H104" s="114"/>
      <c r="I104" s="114"/>
      <c r="J104" s="115">
        <f>J135</f>
        <v>0</v>
      </c>
      <c r="L104" s="112"/>
    </row>
    <row r="105" spans="2:47" s="8" customFormat="1" ht="24.95" customHeight="1">
      <c r="B105" s="108"/>
      <c r="D105" s="109" t="s">
        <v>169</v>
      </c>
      <c r="E105" s="110"/>
      <c r="F105" s="110"/>
      <c r="G105" s="110"/>
      <c r="H105" s="110"/>
      <c r="I105" s="110"/>
      <c r="J105" s="111">
        <f>J160</f>
        <v>0</v>
      </c>
      <c r="L105" s="108"/>
    </row>
    <row r="106" spans="2:47" s="8" customFormat="1" ht="24.95" customHeight="1">
      <c r="B106" s="108"/>
      <c r="D106" s="109" t="s">
        <v>4088</v>
      </c>
      <c r="E106" s="110"/>
      <c r="F106" s="110"/>
      <c r="G106" s="110"/>
      <c r="H106" s="110"/>
      <c r="I106" s="110"/>
      <c r="J106" s="111">
        <f>J165</f>
        <v>0</v>
      </c>
      <c r="L106" s="108"/>
    </row>
    <row r="107" spans="2:47" s="1" customFormat="1" ht="21.75" customHeight="1">
      <c r="B107" s="32"/>
      <c r="L107" s="32"/>
    </row>
    <row r="108" spans="2:47" s="1" customFormat="1" ht="6.95" customHeight="1"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32"/>
    </row>
    <row r="112" spans="2:47" s="1" customFormat="1" ht="6.95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32"/>
    </row>
    <row r="113" spans="2:12" s="1" customFormat="1" ht="24.95" customHeight="1">
      <c r="B113" s="32"/>
      <c r="C113" s="21" t="s">
        <v>170</v>
      </c>
      <c r="L113" s="32"/>
    </row>
    <row r="114" spans="2:12" s="1" customFormat="1" ht="6.95" customHeight="1">
      <c r="B114" s="32"/>
      <c r="L114" s="32"/>
    </row>
    <row r="115" spans="2:12" s="1" customFormat="1" ht="12" customHeight="1">
      <c r="B115" s="32"/>
      <c r="C115" s="27" t="s">
        <v>16</v>
      </c>
      <c r="L115" s="32"/>
    </row>
    <row r="116" spans="2:12" s="1" customFormat="1" ht="16.5" customHeight="1">
      <c r="B116" s="32"/>
      <c r="E116" s="245" t="str">
        <f>E7</f>
        <v>Bytový dům Líbeznice, Martinova 142</v>
      </c>
      <c r="F116" s="246"/>
      <c r="G116" s="246"/>
      <c r="H116" s="246"/>
      <c r="L116" s="32"/>
    </row>
    <row r="117" spans="2:12" ht="12" customHeight="1">
      <c r="B117" s="20"/>
      <c r="C117" s="27" t="s">
        <v>131</v>
      </c>
      <c r="L117" s="20"/>
    </row>
    <row r="118" spans="2:12" ht="16.5" customHeight="1">
      <c r="B118" s="20"/>
      <c r="E118" s="245" t="s">
        <v>4079</v>
      </c>
      <c r="F118" s="212"/>
      <c r="G118" s="212"/>
      <c r="H118" s="212"/>
      <c r="L118" s="20"/>
    </row>
    <row r="119" spans="2:12" ht="12" customHeight="1">
      <c r="B119" s="20"/>
      <c r="C119" s="27" t="s">
        <v>3663</v>
      </c>
      <c r="L119" s="20"/>
    </row>
    <row r="120" spans="2:12" s="1" customFormat="1" ht="16.5" customHeight="1">
      <c r="B120" s="32"/>
      <c r="E120" s="208" t="s">
        <v>4685</v>
      </c>
      <c r="F120" s="244"/>
      <c r="G120" s="244"/>
      <c r="H120" s="244"/>
      <c r="L120" s="32"/>
    </row>
    <row r="121" spans="2:12" s="1" customFormat="1" ht="12" customHeight="1">
      <c r="B121" s="32"/>
      <c r="C121" s="27" t="s">
        <v>4686</v>
      </c>
      <c r="L121" s="32"/>
    </row>
    <row r="122" spans="2:12" s="1" customFormat="1" ht="16.5" customHeight="1">
      <c r="B122" s="32"/>
      <c r="E122" s="241" t="str">
        <f>E13</f>
        <v>d - Hromosvod</v>
      </c>
      <c r="F122" s="244"/>
      <c r="G122" s="244"/>
      <c r="H122" s="244"/>
      <c r="L122" s="32"/>
    </row>
    <row r="123" spans="2:12" s="1" customFormat="1" ht="6.95" customHeight="1">
      <c r="B123" s="32"/>
      <c r="L123" s="32"/>
    </row>
    <row r="124" spans="2:12" s="1" customFormat="1" ht="12" customHeight="1">
      <c r="B124" s="32"/>
      <c r="C124" s="27" t="s">
        <v>20</v>
      </c>
      <c r="F124" s="25" t="str">
        <f>F16</f>
        <v>Líbeznice</v>
      </c>
      <c r="I124" s="27" t="s">
        <v>22</v>
      </c>
      <c r="J124" s="52" t="str">
        <f>IF(J16="","",J16)</f>
        <v>3. 11. 2025</v>
      </c>
      <c r="L124" s="32"/>
    </row>
    <row r="125" spans="2:12" s="1" customFormat="1" ht="6.95" customHeight="1">
      <c r="B125" s="32"/>
      <c r="L125" s="32"/>
    </row>
    <row r="126" spans="2:12" s="1" customFormat="1" ht="15.2" customHeight="1">
      <c r="B126" s="32"/>
      <c r="C126" s="27" t="s">
        <v>24</v>
      </c>
      <c r="F126" s="25" t="str">
        <f>E19</f>
        <v xml:space="preserve"> </v>
      </c>
      <c r="I126" s="27" t="s">
        <v>30</v>
      </c>
      <c r="J126" s="30" t="str">
        <f>E25</f>
        <v xml:space="preserve"> </v>
      </c>
      <c r="L126" s="32"/>
    </row>
    <row r="127" spans="2:12" s="1" customFormat="1" ht="15.2" customHeight="1">
      <c r="B127" s="32"/>
      <c r="C127" s="27" t="s">
        <v>28</v>
      </c>
      <c r="F127" s="25" t="str">
        <f>IF(E22="","",E22)</f>
        <v>Vyplň údaj</v>
      </c>
      <c r="I127" s="27" t="s">
        <v>33</v>
      </c>
      <c r="J127" s="30" t="str">
        <f>E28</f>
        <v>Krajovský</v>
      </c>
      <c r="L127" s="32"/>
    </row>
    <row r="128" spans="2:12" s="1" customFormat="1" ht="10.35" customHeight="1">
      <c r="B128" s="32"/>
      <c r="L128" s="32"/>
    </row>
    <row r="129" spans="2:65" s="10" customFormat="1" ht="29.25" customHeight="1">
      <c r="B129" s="116"/>
      <c r="C129" s="117" t="s">
        <v>171</v>
      </c>
      <c r="D129" s="118" t="s">
        <v>61</v>
      </c>
      <c r="E129" s="118" t="s">
        <v>57</v>
      </c>
      <c r="F129" s="118" t="s">
        <v>58</v>
      </c>
      <c r="G129" s="118" t="s">
        <v>172</v>
      </c>
      <c r="H129" s="118" t="s">
        <v>173</v>
      </c>
      <c r="I129" s="118" t="s">
        <v>174</v>
      </c>
      <c r="J129" s="118" t="s">
        <v>135</v>
      </c>
      <c r="K129" s="119" t="s">
        <v>175</v>
      </c>
      <c r="L129" s="116"/>
      <c r="M129" s="58" t="s">
        <v>1</v>
      </c>
      <c r="N129" s="59" t="s">
        <v>40</v>
      </c>
      <c r="O129" s="59" t="s">
        <v>176</v>
      </c>
      <c r="P129" s="59" t="s">
        <v>177</v>
      </c>
      <c r="Q129" s="59" t="s">
        <v>178</v>
      </c>
      <c r="R129" s="59" t="s">
        <v>179</v>
      </c>
      <c r="S129" s="59" t="s">
        <v>180</v>
      </c>
      <c r="T129" s="60" t="s">
        <v>181</v>
      </c>
    </row>
    <row r="130" spans="2:65" s="1" customFormat="1" ht="22.9" customHeight="1">
      <c r="B130" s="32"/>
      <c r="C130" s="63" t="s">
        <v>182</v>
      </c>
      <c r="J130" s="120">
        <f>BK130</f>
        <v>0</v>
      </c>
      <c r="L130" s="32"/>
      <c r="M130" s="61"/>
      <c r="N130" s="53"/>
      <c r="O130" s="53"/>
      <c r="P130" s="121">
        <f>P131+P134+P160+P165</f>
        <v>0</v>
      </c>
      <c r="Q130" s="53"/>
      <c r="R130" s="121">
        <f>R131+R134+R160+R165</f>
        <v>0.21325000000000002</v>
      </c>
      <c r="S130" s="53"/>
      <c r="T130" s="122">
        <f>T131+T134+T160+T165</f>
        <v>0</v>
      </c>
      <c r="AT130" s="17" t="s">
        <v>75</v>
      </c>
      <c r="AU130" s="17" t="s">
        <v>137</v>
      </c>
      <c r="BK130" s="123">
        <f>BK131+BK134+BK160+BK165</f>
        <v>0</v>
      </c>
    </row>
    <row r="131" spans="2:65" s="11" customFormat="1" ht="25.9" customHeight="1">
      <c r="B131" s="124"/>
      <c r="D131" s="125" t="s">
        <v>75</v>
      </c>
      <c r="E131" s="126" t="s">
        <v>183</v>
      </c>
      <c r="F131" s="126" t="s">
        <v>184</v>
      </c>
      <c r="I131" s="127"/>
      <c r="J131" s="128">
        <f>BK131</f>
        <v>0</v>
      </c>
      <c r="L131" s="124"/>
      <c r="M131" s="129"/>
      <c r="P131" s="130">
        <f>P132</f>
        <v>0</v>
      </c>
      <c r="R131" s="130">
        <f>R132</f>
        <v>0</v>
      </c>
      <c r="T131" s="131">
        <f>T132</f>
        <v>0</v>
      </c>
      <c r="AR131" s="125" t="s">
        <v>84</v>
      </c>
      <c r="AT131" s="132" t="s">
        <v>75</v>
      </c>
      <c r="AU131" s="132" t="s">
        <v>76</v>
      </c>
      <c r="AY131" s="125" t="s">
        <v>185</v>
      </c>
      <c r="BK131" s="133">
        <f>BK132</f>
        <v>0</v>
      </c>
    </row>
    <row r="132" spans="2:65" s="11" customFormat="1" ht="22.9" customHeight="1">
      <c r="B132" s="124"/>
      <c r="D132" s="125" t="s">
        <v>75</v>
      </c>
      <c r="E132" s="134" t="s">
        <v>226</v>
      </c>
      <c r="F132" s="134" t="s">
        <v>926</v>
      </c>
      <c r="I132" s="127"/>
      <c r="J132" s="135">
        <f>BK132</f>
        <v>0</v>
      </c>
      <c r="L132" s="124"/>
      <c r="M132" s="129"/>
      <c r="P132" s="130">
        <f>P133</f>
        <v>0</v>
      </c>
      <c r="R132" s="130">
        <f>R133</f>
        <v>0</v>
      </c>
      <c r="T132" s="131">
        <f>T133</f>
        <v>0</v>
      </c>
      <c r="AR132" s="125" t="s">
        <v>84</v>
      </c>
      <c r="AT132" s="132" t="s">
        <v>75</v>
      </c>
      <c r="AU132" s="132" t="s">
        <v>84</v>
      </c>
      <c r="AY132" s="125" t="s">
        <v>185</v>
      </c>
      <c r="BK132" s="133">
        <f>BK133</f>
        <v>0</v>
      </c>
    </row>
    <row r="133" spans="2:65" s="1" customFormat="1" ht="24.2" customHeight="1">
      <c r="B133" s="136"/>
      <c r="C133" s="137" t="s">
        <v>84</v>
      </c>
      <c r="D133" s="137" t="s">
        <v>187</v>
      </c>
      <c r="E133" s="138" t="s">
        <v>5193</v>
      </c>
      <c r="F133" s="139" t="s">
        <v>5194</v>
      </c>
      <c r="G133" s="140" t="s">
        <v>3660</v>
      </c>
      <c r="H133" s="141">
        <v>48</v>
      </c>
      <c r="I133" s="142"/>
      <c r="J133" s="143">
        <f>ROUND(I133*H133,2)</f>
        <v>0</v>
      </c>
      <c r="K133" s="139" t="s">
        <v>1</v>
      </c>
      <c r="L133" s="32"/>
      <c r="M133" s="144" t="s">
        <v>1</v>
      </c>
      <c r="N133" s="145" t="s">
        <v>42</v>
      </c>
      <c r="P133" s="146">
        <f>O133*H133</f>
        <v>0</v>
      </c>
      <c r="Q133" s="146">
        <v>0</v>
      </c>
      <c r="R133" s="146">
        <f>Q133*H133</f>
        <v>0</v>
      </c>
      <c r="S133" s="146">
        <v>0</v>
      </c>
      <c r="T133" s="147">
        <f>S133*H133</f>
        <v>0</v>
      </c>
      <c r="AR133" s="148" t="s">
        <v>191</v>
      </c>
      <c r="AT133" s="148" t="s">
        <v>187</v>
      </c>
      <c r="AU133" s="148" t="s">
        <v>92</v>
      </c>
      <c r="AY133" s="17" t="s">
        <v>185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7" t="s">
        <v>92</v>
      </c>
      <c r="BK133" s="149">
        <f>ROUND(I133*H133,2)</f>
        <v>0</v>
      </c>
      <c r="BL133" s="17" t="s">
        <v>191</v>
      </c>
      <c r="BM133" s="148" t="s">
        <v>5195</v>
      </c>
    </row>
    <row r="134" spans="2:65" s="11" customFormat="1" ht="25.9" customHeight="1">
      <c r="B134" s="124"/>
      <c r="D134" s="125" t="s">
        <v>75</v>
      </c>
      <c r="E134" s="126" t="s">
        <v>1695</v>
      </c>
      <c r="F134" s="126" t="s">
        <v>1696</v>
      </c>
      <c r="I134" s="127"/>
      <c r="J134" s="128">
        <f>BK134</f>
        <v>0</v>
      </c>
      <c r="L134" s="124"/>
      <c r="M134" s="129"/>
      <c r="P134" s="130">
        <f>P135</f>
        <v>0</v>
      </c>
      <c r="R134" s="130">
        <f>R135</f>
        <v>0.21325000000000002</v>
      </c>
      <c r="T134" s="131">
        <f>T135</f>
        <v>0</v>
      </c>
      <c r="AR134" s="125" t="s">
        <v>92</v>
      </c>
      <c r="AT134" s="132" t="s">
        <v>75</v>
      </c>
      <c r="AU134" s="132" t="s">
        <v>76</v>
      </c>
      <c r="AY134" s="125" t="s">
        <v>185</v>
      </c>
      <c r="BK134" s="133">
        <f>BK135</f>
        <v>0</v>
      </c>
    </row>
    <row r="135" spans="2:65" s="11" customFormat="1" ht="22.9" customHeight="1">
      <c r="B135" s="124"/>
      <c r="D135" s="125" t="s">
        <v>75</v>
      </c>
      <c r="E135" s="134" t="s">
        <v>4693</v>
      </c>
      <c r="F135" s="134" t="s">
        <v>4694</v>
      </c>
      <c r="I135" s="127"/>
      <c r="J135" s="135">
        <f>BK135</f>
        <v>0</v>
      </c>
      <c r="L135" s="124"/>
      <c r="M135" s="129"/>
      <c r="P135" s="130">
        <f>SUM(P136:P159)</f>
        <v>0</v>
      </c>
      <c r="R135" s="130">
        <f>SUM(R136:R159)</f>
        <v>0.21325000000000002</v>
      </c>
      <c r="T135" s="131">
        <f>SUM(T136:T159)</f>
        <v>0</v>
      </c>
      <c r="AR135" s="125" t="s">
        <v>92</v>
      </c>
      <c r="AT135" s="132" t="s">
        <v>75</v>
      </c>
      <c r="AU135" s="132" t="s">
        <v>84</v>
      </c>
      <c r="AY135" s="125" t="s">
        <v>185</v>
      </c>
      <c r="BK135" s="133">
        <f>SUM(BK136:BK159)</f>
        <v>0</v>
      </c>
    </row>
    <row r="136" spans="2:65" s="1" customFormat="1" ht="24.2" customHeight="1">
      <c r="B136" s="136"/>
      <c r="C136" s="137" t="s">
        <v>92</v>
      </c>
      <c r="D136" s="137" t="s">
        <v>187</v>
      </c>
      <c r="E136" s="138" t="s">
        <v>5196</v>
      </c>
      <c r="F136" s="139" t="s">
        <v>5197</v>
      </c>
      <c r="G136" s="140" t="s">
        <v>546</v>
      </c>
      <c r="H136" s="141">
        <v>115</v>
      </c>
      <c r="I136" s="142"/>
      <c r="J136" s="143">
        <f>ROUND(I136*H136,2)</f>
        <v>0</v>
      </c>
      <c r="K136" s="139" t="s">
        <v>1</v>
      </c>
      <c r="L136" s="32"/>
      <c r="M136" s="144" t="s">
        <v>1</v>
      </c>
      <c r="N136" s="145" t="s">
        <v>42</v>
      </c>
      <c r="P136" s="146">
        <f>O136*H136</f>
        <v>0</v>
      </c>
      <c r="Q136" s="146">
        <v>0</v>
      </c>
      <c r="R136" s="146">
        <f>Q136*H136</f>
        <v>0</v>
      </c>
      <c r="S136" s="146">
        <v>0</v>
      </c>
      <c r="T136" s="147">
        <f>S136*H136</f>
        <v>0</v>
      </c>
      <c r="AR136" s="148" t="s">
        <v>289</v>
      </c>
      <c r="AT136" s="148" t="s">
        <v>187</v>
      </c>
      <c r="AU136" s="148" t="s">
        <v>92</v>
      </c>
      <c r="AY136" s="17" t="s">
        <v>185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7" t="s">
        <v>92</v>
      </c>
      <c r="BK136" s="149">
        <f>ROUND(I136*H136,2)</f>
        <v>0</v>
      </c>
      <c r="BL136" s="17" t="s">
        <v>289</v>
      </c>
      <c r="BM136" s="148" t="s">
        <v>5198</v>
      </c>
    </row>
    <row r="137" spans="2:65" s="1" customFormat="1" ht="16.5" customHeight="1">
      <c r="B137" s="136"/>
      <c r="C137" s="158" t="s">
        <v>111</v>
      </c>
      <c r="D137" s="158" t="s">
        <v>231</v>
      </c>
      <c r="E137" s="159" t="s">
        <v>4305</v>
      </c>
      <c r="F137" s="160" t="s">
        <v>5199</v>
      </c>
      <c r="G137" s="161" t="s">
        <v>242</v>
      </c>
      <c r="H137" s="162">
        <v>115</v>
      </c>
      <c r="I137" s="163"/>
      <c r="J137" s="164">
        <f>ROUND(I137*H137,2)</f>
        <v>0</v>
      </c>
      <c r="K137" s="160" t="s">
        <v>1</v>
      </c>
      <c r="L137" s="165"/>
      <c r="M137" s="166" t="s">
        <v>1</v>
      </c>
      <c r="N137" s="167" t="s">
        <v>42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394</v>
      </c>
      <c r="AT137" s="148" t="s">
        <v>231</v>
      </c>
      <c r="AU137" s="148" t="s">
        <v>92</v>
      </c>
      <c r="AY137" s="17" t="s">
        <v>185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7" t="s">
        <v>92</v>
      </c>
      <c r="BK137" s="149">
        <f>ROUND(I137*H137,2)</f>
        <v>0</v>
      </c>
      <c r="BL137" s="17" t="s">
        <v>289</v>
      </c>
      <c r="BM137" s="148" t="s">
        <v>5200</v>
      </c>
    </row>
    <row r="138" spans="2:65" s="1" customFormat="1" ht="24.2" customHeight="1">
      <c r="B138" s="136"/>
      <c r="C138" s="137" t="s">
        <v>191</v>
      </c>
      <c r="D138" s="137" t="s">
        <v>187</v>
      </c>
      <c r="E138" s="138" t="s">
        <v>5201</v>
      </c>
      <c r="F138" s="139" t="s">
        <v>5202</v>
      </c>
      <c r="G138" s="140" t="s">
        <v>546</v>
      </c>
      <c r="H138" s="141">
        <v>291</v>
      </c>
      <c r="I138" s="142"/>
      <c r="J138" s="143">
        <f>ROUND(I138*H138,2)</f>
        <v>0</v>
      </c>
      <c r="K138" s="139" t="s">
        <v>1</v>
      </c>
      <c r="L138" s="32"/>
      <c r="M138" s="144" t="s">
        <v>1</v>
      </c>
      <c r="N138" s="145" t="s">
        <v>42</v>
      </c>
      <c r="P138" s="146">
        <f>O138*H138</f>
        <v>0</v>
      </c>
      <c r="Q138" s="146">
        <v>0</v>
      </c>
      <c r="R138" s="146">
        <f>Q138*H138</f>
        <v>0</v>
      </c>
      <c r="S138" s="146">
        <v>0</v>
      </c>
      <c r="T138" s="147">
        <f>S138*H138</f>
        <v>0</v>
      </c>
      <c r="AR138" s="148" t="s">
        <v>289</v>
      </c>
      <c r="AT138" s="148" t="s">
        <v>187</v>
      </c>
      <c r="AU138" s="148" t="s">
        <v>92</v>
      </c>
      <c r="AY138" s="17" t="s">
        <v>185</v>
      </c>
      <c r="BE138" s="149">
        <f>IF(N138="základní",J138,0)</f>
        <v>0</v>
      </c>
      <c r="BF138" s="149">
        <f>IF(N138="snížená",J138,0)</f>
        <v>0</v>
      </c>
      <c r="BG138" s="149">
        <f>IF(N138="zákl. přenesená",J138,0)</f>
        <v>0</v>
      </c>
      <c r="BH138" s="149">
        <f>IF(N138="sníž. přenesená",J138,0)</f>
        <v>0</v>
      </c>
      <c r="BI138" s="149">
        <f>IF(N138="nulová",J138,0)</f>
        <v>0</v>
      </c>
      <c r="BJ138" s="17" t="s">
        <v>92</v>
      </c>
      <c r="BK138" s="149">
        <f>ROUND(I138*H138,2)</f>
        <v>0</v>
      </c>
      <c r="BL138" s="17" t="s">
        <v>289</v>
      </c>
      <c r="BM138" s="148" t="s">
        <v>5203</v>
      </c>
    </row>
    <row r="139" spans="2:65" s="12" customFormat="1">
      <c r="B139" s="150"/>
      <c r="D139" s="151" t="s">
        <v>193</v>
      </c>
      <c r="E139" s="152" t="s">
        <v>1</v>
      </c>
      <c r="F139" s="153" t="s">
        <v>5204</v>
      </c>
      <c r="H139" s="154">
        <v>291</v>
      </c>
      <c r="I139" s="155"/>
      <c r="L139" s="150"/>
      <c r="M139" s="156"/>
      <c r="T139" s="157"/>
      <c r="AT139" s="152" t="s">
        <v>193</v>
      </c>
      <c r="AU139" s="152" t="s">
        <v>92</v>
      </c>
      <c r="AV139" s="12" t="s">
        <v>92</v>
      </c>
      <c r="AW139" s="12" t="s">
        <v>32</v>
      </c>
      <c r="AX139" s="12" t="s">
        <v>76</v>
      </c>
      <c r="AY139" s="152" t="s">
        <v>185</v>
      </c>
    </row>
    <row r="140" spans="2:65" s="14" customFormat="1">
      <c r="B140" s="174"/>
      <c r="D140" s="151" t="s">
        <v>193</v>
      </c>
      <c r="E140" s="175" t="s">
        <v>1</v>
      </c>
      <c r="F140" s="176" t="s">
        <v>265</v>
      </c>
      <c r="H140" s="177">
        <v>291</v>
      </c>
      <c r="I140" s="178"/>
      <c r="L140" s="174"/>
      <c r="M140" s="179"/>
      <c r="T140" s="180"/>
      <c r="AT140" s="175" t="s">
        <v>193</v>
      </c>
      <c r="AU140" s="175" t="s">
        <v>92</v>
      </c>
      <c r="AV140" s="14" t="s">
        <v>191</v>
      </c>
      <c r="AW140" s="14" t="s">
        <v>32</v>
      </c>
      <c r="AX140" s="14" t="s">
        <v>84</v>
      </c>
      <c r="AY140" s="175" t="s">
        <v>185</v>
      </c>
    </row>
    <row r="141" spans="2:65" s="1" customFormat="1" ht="16.5" customHeight="1">
      <c r="B141" s="136"/>
      <c r="C141" s="158" t="s">
        <v>206</v>
      </c>
      <c r="D141" s="158" t="s">
        <v>231</v>
      </c>
      <c r="E141" s="159" t="s">
        <v>5205</v>
      </c>
      <c r="F141" s="160" t="s">
        <v>5206</v>
      </c>
      <c r="G141" s="161" t="s">
        <v>242</v>
      </c>
      <c r="H141" s="162">
        <v>120</v>
      </c>
      <c r="I141" s="163"/>
      <c r="J141" s="164">
        <f>ROUND(I141*H141,2)</f>
        <v>0</v>
      </c>
      <c r="K141" s="160" t="s">
        <v>1</v>
      </c>
      <c r="L141" s="165"/>
      <c r="M141" s="166" t="s">
        <v>1</v>
      </c>
      <c r="N141" s="167" t="s">
        <v>42</v>
      </c>
      <c r="P141" s="146">
        <f>O141*H141</f>
        <v>0</v>
      </c>
      <c r="Q141" s="146">
        <v>1E-3</v>
      </c>
      <c r="R141" s="146">
        <f>Q141*H141</f>
        <v>0.12</v>
      </c>
      <c r="S141" s="146">
        <v>0</v>
      </c>
      <c r="T141" s="147">
        <f>S141*H141</f>
        <v>0</v>
      </c>
      <c r="AR141" s="148" t="s">
        <v>394</v>
      </c>
      <c r="AT141" s="148" t="s">
        <v>231</v>
      </c>
      <c r="AU141" s="148" t="s">
        <v>92</v>
      </c>
      <c r="AY141" s="17" t="s">
        <v>185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7" t="s">
        <v>92</v>
      </c>
      <c r="BK141" s="149">
        <f>ROUND(I141*H141,2)</f>
        <v>0</v>
      </c>
      <c r="BL141" s="17" t="s">
        <v>289</v>
      </c>
      <c r="BM141" s="148" t="s">
        <v>5207</v>
      </c>
    </row>
    <row r="142" spans="2:65" s="1" customFormat="1" ht="16.5" customHeight="1">
      <c r="B142" s="136"/>
      <c r="C142" s="158" t="s">
        <v>211</v>
      </c>
      <c r="D142" s="158" t="s">
        <v>231</v>
      </c>
      <c r="E142" s="159" t="s">
        <v>5208</v>
      </c>
      <c r="F142" s="160" t="s">
        <v>5209</v>
      </c>
      <c r="G142" s="161" t="s">
        <v>242</v>
      </c>
      <c r="H142" s="162">
        <v>15</v>
      </c>
      <c r="I142" s="163"/>
      <c r="J142" s="164">
        <f>ROUND(I142*H142,2)</f>
        <v>0</v>
      </c>
      <c r="K142" s="160" t="s">
        <v>1</v>
      </c>
      <c r="L142" s="165"/>
      <c r="M142" s="166" t="s">
        <v>1</v>
      </c>
      <c r="N142" s="167" t="s">
        <v>42</v>
      </c>
      <c r="P142" s="146">
        <f>O142*H142</f>
        <v>0</v>
      </c>
      <c r="Q142" s="146">
        <v>1E-3</v>
      </c>
      <c r="R142" s="146">
        <f>Q142*H142</f>
        <v>1.4999999999999999E-2</v>
      </c>
      <c r="S142" s="146">
        <v>0</v>
      </c>
      <c r="T142" s="147">
        <f>S142*H142</f>
        <v>0</v>
      </c>
      <c r="AR142" s="148" t="s">
        <v>394</v>
      </c>
      <c r="AT142" s="148" t="s">
        <v>231</v>
      </c>
      <c r="AU142" s="148" t="s">
        <v>92</v>
      </c>
      <c r="AY142" s="17" t="s">
        <v>185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7" t="s">
        <v>92</v>
      </c>
      <c r="BK142" s="149">
        <f>ROUND(I142*H142,2)</f>
        <v>0</v>
      </c>
      <c r="BL142" s="17" t="s">
        <v>289</v>
      </c>
      <c r="BM142" s="148" t="s">
        <v>5210</v>
      </c>
    </row>
    <row r="143" spans="2:65" s="1" customFormat="1" ht="16.5" customHeight="1">
      <c r="B143" s="136"/>
      <c r="C143" s="137" t="s">
        <v>216</v>
      </c>
      <c r="D143" s="137" t="s">
        <v>187</v>
      </c>
      <c r="E143" s="138" t="s">
        <v>5211</v>
      </c>
      <c r="F143" s="139" t="s">
        <v>5212</v>
      </c>
      <c r="G143" s="140" t="s">
        <v>365</v>
      </c>
      <c r="H143" s="141">
        <v>89</v>
      </c>
      <c r="I143" s="142"/>
      <c r="J143" s="143">
        <f>ROUND(I143*H143,2)</f>
        <v>0</v>
      </c>
      <c r="K143" s="139" t="s">
        <v>1</v>
      </c>
      <c r="L143" s="32"/>
      <c r="M143" s="144" t="s">
        <v>1</v>
      </c>
      <c r="N143" s="145" t="s">
        <v>42</v>
      </c>
      <c r="P143" s="146">
        <f>O143*H143</f>
        <v>0</v>
      </c>
      <c r="Q143" s="146">
        <v>0</v>
      </c>
      <c r="R143" s="146">
        <f>Q143*H143</f>
        <v>0</v>
      </c>
      <c r="S143" s="146">
        <v>0</v>
      </c>
      <c r="T143" s="147">
        <f>S143*H143</f>
        <v>0</v>
      </c>
      <c r="AR143" s="148" t="s">
        <v>289</v>
      </c>
      <c r="AT143" s="148" t="s">
        <v>187</v>
      </c>
      <c r="AU143" s="148" t="s">
        <v>92</v>
      </c>
      <c r="AY143" s="17" t="s">
        <v>185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7" t="s">
        <v>92</v>
      </c>
      <c r="BK143" s="149">
        <f>ROUND(I143*H143,2)</f>
        <v>0</v>
      </c>
      <c r="BL143" s="17" t="s">
        <v>289</v>
      </c>
      <c r="BM143" s="148" t="s">
        <v>5213</v>
      </c>
    </row>
    <row r="144" spans="2:65" s="12" customFormat="1">
      <c r="B144" s="150"/>
      <c r="D144" s="151" t="s">
        <v>193</v>
      </c>
      <c r="E144" s="152" t="s">
        <v>1</v>
      </c>
      <c r="F144" s="153" t="s">
        <v>5214</v>
      </c>
      <c r="H144" s="154">
        <v>89</v>
      </c>
      <c r="I144" s="155"/>
      <c r="L144" s="150"/>
      <c r="M144" s="156"/>
      <c r="T144" s="157"/>
      <c r="AT144" s="152" t="s">
        <v>193</v>
      </c>
      <c r="AU144" s="152" t="s">
        <v>92</v>
      </c>
      <c r="AV144" s="12" t="s">
        <v>92</v>
      </c>
      <c r="AW144" s="12" t="s">
        <v>32</v>
      </c>
      <c r="AX144" s="12" t="s">
        <v>76</v>
      </c>
      <c r="AY144" s="152" t="s">
        <v>185</v>
      </c>
    </row>
    <row r="145" spans="2:65" s="14" customFormat="1">
      <c r="B145" s="174"/>
      <c r="D145" s="151" t="s">
        <v>193</v>
      </c>
      <c r="E145" s="175" t="s">
        <v>1</v>
      </c>
      <c r="F145" s="176" t="s">
        <v>265</v>
      </c>
      <c r="H145" s="177">
        <v>89</v>
      </c>
      <c r="I145" s="178"/>
      <c r="L145" s="174"/>
      <c r="M145" s="179"/>
      <c r="T145" s="180"/>
      <c r="AT145" s="175" t="s">
        <v>193</v>
      </c>
      <c r="AU145" s="175" t="s">
        <v>92</v>
      </c>
      <c r="AV145" s="14" t="s">
        <v>191</v>
      </c>
      <c r="AW145" s="14" t="s">
        <v>32</v>
      </c>
      <c r="AX145" s="14" t="s">
        <v>84</v>
      </c>
      <c r="AY145" s="175" t="s">
        <v>185</v>
      </c>
    </row>
    <row r="146" spans="2:65" s="1" customFormat="1" ht="16.5" customHeight="1">
      <c r="B146" s="136"/>
      <c r="C146" s="158" t="s">
        <v>222</v>
      </c>
      <c r="D146" s="158" t="s">
        <v>231</v>
      </c>
      <c r="E146" s="159" t="s">
        <v>4308</v>
      </c>
      <c r="F146" s="160" t="s">
        <v>5215</v>
      </c>
      <c r="G146" s="161" t="s">
        <v>365</v>
      </c>
      <c r="H146" s="162">
        <v>30</v>
      </c>
      <c r="I146" s="163"/>
      <c r="J146" s="164">
        <f t="shared" ref="J146:J159" si="0">ROUND(I146*H146,2)</f>
        <v>0</v>
      </c>
      <c r="K146" s="160" t="s">
        <v>1</v>
      </c>
      <c r="L146" s="165"/>
      <c r="M146" s="166" t="s">
        <v>1</v>
      </c>
      <c r="N146" s="167" t="s">
        <v>42</v>
      </c>
      <c r="P146" s="146">
        <f t="shared" ref="P146:P159" si="1">O146*H146</f>
        <v>0</v>
      </c>
      <c r="Q146" s="146">
        <v>0</v>
      </c>
      <c r="R146" s="146">
        <f t="shared" ref="R146:R159" si="2">Q146*H146</f>
        <v>0</v>
      </c>
      <c r="S146" s="146">
        <v>0</v>
      </c>
      <c r="T146" s="147">
        <f t="shared" ref="T146:T159" si="3">S146*H146</f>
        <v>0</v>
      </c>
      <c r="AR146" s="148" t="s">
        <v>394</v>
      </c>
      <c r="AT146" s="148" t="s">
        <v>231</v>
      </c>
      <c r="AU146" s="148" t="s">
        <v>92</v>
      </c>
      <c r="AY146" s="17" t="s">
        <v>185</v>
      </c>
      <c r="BE146" s="149">
        <f t="shared" ref="BE146:BE159" si="4">IF(N146="základní",J146,0)</f>
        <v>0</v>
      </c>
      <c r="BF146" s="149">
        <f t="shared" ref="BF146:BF159" si="5">IF(N146="snížená",J146,0)</f>
        <v>0</v>
      </c>
      <c r="BG146" s="149">
        <f t="shared" ref="BG146:BG159" si="6">IF(N146="zákl. přenesená",J146,0)</f>
        <v>0</v>
      </c>
      <c r="BH146" s="149">
        <f t="shared" ref="BH146:BH159" si="7">IF(N146="sníž. přenesená",J146,0)</f>
        <v>0</v>
      </c>
      <c r="BI146" s="149">
        <f t="shared" ref="BI146:BI159" si="8">IF(N146="nulová",J146,0)</f>
        <v>0</v>
      </c>
      <c r="BJ146" s="17" t="s">
        <v>92</v>
      </c>
      <c r="BK146" s="149">
        <f t="shared" ref="BK146:BK159" si="9">ROUND(I146*H146,2)</f>
        <v>0</v>
      </c>
      <c r="BL146" s="17" t="s">
        <v>289</v>
      </c>
      <c r="BM146" s="148" t="s">
        <v>5216</v>
      </c>
    </row>
    <row r="147" spans="2:65" s="1" customFormat="1" ht="16.5" customHeight="1">
      <c r="B147" s="136"/>
      <c r="C147" s="158" t="s">
        <v>226</v>
      </c>
      <c r="D147" s="158" t="s">
        <v>231</v>
      </c>
      <c r="E147" s="159" t="s">
        <v>4408</v>
      </c>
      <c r="F147" s="160" t="s">
        <v>5217</v>
      </c>
      <c r="G147" s="161" t="s">
        <v>365</v>
      </c>
      <c r="H147" s="162">
        <v>7</v>
      </c>
      <c r="I147" s="163"/>
      <c r="J147" s="164">
        <f t="shared" si="0"/>
        <v>0</v>
      </c>
      <c r="K147" s="160" t="s">
        <v>1</v>
      </c>
      <c r="L147" s="165"/>
      <c r="M147" s="166" t="s">
        <v>1</v>
      </c>
      <c r="N147" s="167" t="s">
        <v>42</v>
      </c>
      <c r="P147" s="146">
        <f t="shared" si="1"/>
        <v>0</v>
      </c>
      <c r="Q147" s="146">
        <v>0</v>
      </c>
      <c r="R147" s="146">
        <f t="shared" si="2"/>
        <v>0</v>
      </c>
      <c r="S147" s="146">
        <v>0</v>
      </c>
      <c r="T147" s="147">
        <f t="shared" si="3"/>
        <v>0</v>
      </c>
      <c r="AR147" s="148" t="s">
        <v>394</v>
      </c>
      <c r="AT147" s="148" t="s">
        <v>231</v>
      </c>
      <c r="AU147" s="148" t="s">
        <v>92</v>
      </c>
      <c r="AY147" s="17" t="s">
        <v>185</v>
      </c>
      <c r="BE147" s="149">
        <f t="shared" si="4"/>
        <v>0</v>
      </c>
      <c r="BF147" s="149">
        <f t="shared" si="5"/>
        <v>0</v>
      </c>
      <c r="BG147" s="149">
        <f t="shared" si="6"/>
        <v>0</v>
      </c>
      <c r="BH147" s="149">
        <f t="shared" si="7"/>
        <v>0</v>
      </c>
      <c r="BI147" s="149">
        <f t="shared" si="8"/>
        <v>0</v>
      </c>
      <c r="BJ147" s="17" t="s">
        <v>92</v>
      </c>
      <c r="BK147" s="149">
        <f t="shared" si="9"/>
        <v>0</v>
      </c>
      <c r="BL147" s="17" t="s">
        <v>289</v>
      </c>
      <c r="BM147" s="148" t="s">
        <v>5218</v>
      </c>
    </row>
    <row r="148" spans="2:65" s="1" customFormat="1" ht="16.5" customHeight="1">
      <c r="B148" s="136"/>
      <c r="C148" s="158" t="s">
        <v>230</v>
      </c>
      <c r="D148" s="158" t="s">
        <v>231</v>
      </c>
      <c r="E148" s="159" t="s">
        <v>4411</v>
      </c>
      <c r="F148" s="160" t="s">
        <v>5219</v>
      </c>
      <c r="G148" s="161" t="s">
        <v>365</v>
      </c>
      <c r="H148" s="162">
        <v>4</v>
      </c>
      <c r="I148" s="163"/>
      <c r="J148" s="164">
        <f t="shared" si="0"/>
        <v>0</v>
      </c>
      <c r="K148" s="160" t="s">
        <v>1</v>
      </c>
      <c r="L148" s="165"/>
      <c r="M148" s="166" t="s">
        <v>1</v>
      </c>
      <c r="N148" s="167" t="s">
        <v>42</v>
      </c>
      <c r="P148" s="146">
        <f t="shared" si="1"/>
        <v>0</v>
      </c>
      <c r="Q148" s="146">
        <v>0</v>
      </c>
      <c r="R148" s="146">
        <f t="shared" si="2"/>
        <v>0</v>
      </c>
      <c r="S148" s="146">
        <v>0</v>
      </c>
      <c r="T148" s="147">
        <f t="shared" si="3"/>
        <v>0</v>
      </c>
      <c r="AR148" s="148" t="s">
        <v>394</v>
      </c>
      <c r="AT148" s="148" t="s">
        <v>231</v>
      </c>
      <c r="AU148" s="148" t="s">
        <v>92</v>
      </c>
      <c r="AY148" s="17" t="s">
        <v>185</v>
      </c>
      <c r="BE148" s="149">
        <f t="shared" si="4"/>
        <v>0</v>
      </c>
      <c r="BF148" s="149">
        <f t="shared" si="5"/>
        <v>0</v>
      </c>
      <c r="BG148" s="149">
        <f t="shared" si="6"/>
        <v>0</v>
      </c>
      <c r="BH148" s="149">
        <f t="shared" si="7"/>
        <v>0</v>
      </c>
      <c r="BI148" s="149">
        <f t="shared" si="8"/>
        <v>0</v>
      </c>
      <c r="BJ148" s="17" t="s">
        <v>92</v>
      </c>
      <c r="BK148" s="149">
        <f t="shared" si="9"/>
        <v>0</v>
      </c>
      <c r="BL148" s="17" t="s">
        <v>289</v>
      </c>
      <c r="BM148" s="148" t="s">
        <v>5220</v>
      </c>
    </row>
    <row r="149" spans="2:65" s="1" customFormat="1" ht="16.5" customHeight="1">
      <c r="B149" s="136"/>
      <c r="C149" s="158" t="s">
        <v>236</v>
      </c>
      <c r="D149" s="158" t="s">
        <v>231</v>
      </c>
      <c r="E149" s="159" t="s">
        <v>4430</v>
      </c>
      <c r="F149" s="160" t="s">
        <v>5221</v>
      </c>
      <c r="G149" s="161" t="s">
        <v>365</v>
      </c>
      <c r="H149" s="162">
        <v>9</v>
      </c>
      <c r="I149" s="163"/>
      <c r="J149" s="164">
        <f t="shared" si="0"/>
        <v>0</v>
      </c>
      <c r="K149" s="160" t="s">
        <v>1</v>
      </c>
      <c r="L149" s="165"/>
      <c r="M149" s="166" t="s">
        <v>1</v>
      </c>
      <c r="N149" s="167" t="s">
        <v>42</v>
      </c>
      <c r="P149" s="146">
        <f t="shared" si="1"/>
        <v>0</v>
      </c>
      <c r="Q149" s="146">
        <v>0</v>
      </c>
      <c r="R149" s="146">
        <f t="shared" si="2"/>
        <v>0</v>
      </c>
      <c r="S149" s="146">
        <v>0</v>
      </c>
      <c r="T149" s="147">
        <f t="shared" si="3"/>
        <v>0</v>
      </c>
      <c r="AR149" s="148" t="s">
        <v>394</v>
      </c>
      <c r="AT149" s="148" t="s">
        <v>231</v>
      </c>
      <c r="AU149" s="148" t="s">
        <v>92</v>
      </c>
      <c r="AY149" s="17" t="s">
        <v>185</v>
      </c>
      <c r="BE149" s="149">
        <f t="shared" si="4"/>
        <v>0</v>
      </c>
      <c r="BF149" s="149">
        <f t="shared" si="5"/>
        <v>0</v>
      </c>
      <c r="BG149" s="149">
        <f t="shared" si="6"/>
        <v>0</v>
      </c>
      <c r="BH149" s="149">
        <f t="shared" si="7"/>
        <v>0</v>
      </c>
      <c r="BI149" s="149">
        <f t="shared" si="8"/>
        <v>0</v>
      </c>
      <c r="BJ149" s="17" t="s">
        <v>92</v>
      </c>
      <c r="BK149" s="149">
        <f t="shared" si="9"/>
        <v>0</v>
      </c>
      <c r="BL149" s="17" t="s">
        <v>289</v>
      </c>
      <c r="BM149" s="148" t="s">
        <v>5222</v>
      </c>
    </row>
    <row r="150" spans="2:65" s="1" customFormat="1" ht="16.5" customHeight="1">
      <c r="B150" s="136"/>
      <c r="C150" s="158" t="s">
        <v>8</v>
      </c>
      <c r="D150" s="158" t="s">
        <v>231</v>
      </c>
      <c r="E150" s="159" t="s">
        <v>4433</v>
      </c>
      <c r="F150" s="160" t="s">
        <v>5223</v>
      </c>
      <c r="G150" s="161" t="s">
        <v>365</v>
      </c>
      <c r="H150" s="162">
        <v>12</v>
      </c>
      <c r="I150" s="163"/>
      <c r="J150" s="164">
        <f t="shared" si="0"/>
        <v>0</v>
      </c>
      <c r="K150" s="160" t="s">
        <v>1</v>
      </c>
      <c r="L150" s="165"/>
      <c r="M150" s="166" t="s">
        <v>1</v>
      </c>
      <c r="N150" s="167" t="s">
        <v>42</v>
      </c>
      <c r="P150" s="146">
        <f t="shared" si="1"/>
        <v>0</v>
      </c>
      <c r="Q150" s="146">
        <v>0</v>
      </c>
      <c r="R150" s="146">
        <f t="shared" si="2"/>
        <v>0</v>
      </c>
      <c r="S150" s="146">
        <v>0</v>
      </c>
      <c r="T150" s="147">
        <f t="shared" si="3"/>
        <v>0</v>
      </c>
      <c r="AR150" s="148" t="s">
        <v>394</v>
      </c>
      <c r="AT150" s="148" t="s">
        <v>231</v>
      </c>
      <c r="AU150" s="148" t="s">
        <v>92</v>
      </c>
      <c r="AY150" s="17" t="s">
        <v>185</v>
      </c>
      <c r="BE150" s="149">
        <f t="shared" si="4"/>
        <v>0</v>
      </c>
      <c r="BF150" s="149">
        <f t="shared" si="5"/>
        <v>0</v>
      </c>
      <c r="BG150" s="149">
        <f t="shared" si="6"/>
        <v>0</v>
      </c>
      <c r="BH150" s="149">
        <f t="shared" si="7"/>
        <v>0</v>
      </c>
      <c r="BI150" s="149">
        <f t="shared" si="8"/>
        <v>0</v>
      </c>
      <c r="BJ150" s="17" t="s">
        <v>92</v>
      </c>
      <c r="BK150" s="149">
        <f t="shared" si="9"/>
        <v>0</v>
      </c>
      <c r="BL150" s="17" t="s">
        <v>289</v>
      </c>
      <c r="BM150" s="148" t="s">
        <v>5224</v>
      </c>
    </row>
    <row r="151" spans="2:65" s="1" customFormat="1" ht="16.5" customHeight="1">
      <c r="B151" s="136"/>
      <c r="C151" s="158" t="s">
        <v>245</v>
      </c>
      <c r="D151" s="158" t="s">
        <v>231</v>
      </c>
      <c r="E151" s="159" t="s">
        <v>4289</v>
      </c>
      <c r="F151" s="160" t="s">
        <v>5225</v>
      </c>
      <c r="G151" s="161" t="s">
        <v>365</v>
      </c>
      <c r="H151" s="162">
        <v>20</v>
      </c>
      <c r="I151" s="163"/>
      <c r="J151" s="164">
        <f t="shared" si="0"/>
        <v>0</v>
      </c>
      <c r="K151" s="160" t="s">
        <v>1</v>
      </c>
      <c r="L151" s="165"/>
      <c r="M151" s="166" t="s">
        <v>1</v>
      </c>
      <c r="N151" s="167" t="s">
        <v>42</v>
      </c>
      <c r="P151" s="146">
        <f t="shared" si="1"/>
        <v>0</v>
      </c>
      <c r="Q151" s="146">
        <v>0</v>
      </c>
      <c r="R151" s="146">
        <f t="shared" si="2"/>
        <v>0</v>
      </c>
      <c r="S151" s="146">
        <v>0</v>
      </c>
      <c r="T151" s="147">
        <f t="shared" si="3"/>
        <v>0</v>
      </c>
      <c r="AR151" s="148" t="s">
        <v>394</v>
      </c>
      <c r="AT151" s="148" t="s">
        <v>231</v>
      </c>
      <c r="AU151" s="148" t="s">
        <v>92</v>
      </c>
      <c r="AY151" s="17" t="s">
        <v>185</v>
      </c>
      <c r="BE151" s="149">
        <f t="shared" si="4"/>
        <v>0</v>
      </c>
      <c r="BF151" s="149">
        <f t="shared" si="5"/>
        <v>0</v>
      </c>
      <c r="BG151" s="149">
        <f t="shared" si="6"/>
        <v>0</v>
      </c>
      <c r="BH151" s="149">
        <f t="shared" si="7"/>
        <v>0</v>
      </c>
      <c r="BI151" s="149">
        <f t="shared" si="8"/>
        <v>0</v>
      </c>
      <c r="BJ151" s="17" t="s">
        <v>92</v>
      </c>
      <c r="BK151" s="149">
        <f t="shared" si="9"/>
        <v>0</v>
      </c>
      <c r="BL151" s="17" t="s">
        <v>289</v>
      </c>
      <c r="BM151" s="148" t="s">
        <v>5226</v>
      </c>
    </row>
    <row r="152" spans="2:65" s="1" customFormat="1" ht="24.2" customHeight="1">
      <c r="B152" s="136"/>
      <c r="C152" s="137" t="s">
        <v>267</v>
      </c>
      <c r="D152" s="137" t="s">
        <v>187</v>
      </c>
      <c r="E152" s="138" t="s">
        <v>5227</v>
      </c>
      <c r="F152" s="139" t="s">
        <v>5228</v>
      </c>
      <c r="G152" s="140" t="s">
        <v>365</v>
      </c>
      <c r="H152" s="141">
        <v>14</v>
      </c>
      <c r="I152" s="142"/>
      <c r="J152" s="143">
        <f t="shared" si="0"/>
        <v>0</v>
      </c>
      <c r="K152" s="139" t="s">
        <v>1</v>
      </c>
      <c r="L152" s="32"/>
      <c r="M152" s="144" t="s">
        <v>1</v>
      </c>
      <c r="N152" s="145" t="s">
        <v>42</v>
      </c>
      <c r="P152" s="146">
        <f t="shared" si="1"/>
        <v>0</v>
      </c>
      <c r="Q152" s="146">
        <v>0</v>
      </c>
      <c r="R152" s="146">
        <f t="shared" si="2"/>
        <v>0</v>
      </c>
      <c r="S152" s="146">
        <v>0</v>
      </c>
      <c r="T152" s="147">
        <f t="shared" si="3"/>
        <v>0</v>
      </c>
      <c r="AR152" s="148" t="s">
        <v>289</v>
      </c>
      <c r="AT152" s="148" t="s">
        <v>187</v>
      </c>
      <c r="AU152" s="148" t="s">
        <v>92</v>
      </c>
      <c r="AY152" s="17" t="s">
        <v>185</v>
      </c>
      <c r="BE152" s="149">
        <f t="shared" si="4"/>
        <v>0</v>
      </c>
      <c r="BF152" s="149">
        <f t="shared" si="5"/>
        <v>0</v>
      </c>
      <c r="BG152" s="149">
        <f t="shared" si="6"/>
        <v>0</v>
      </c>
      <c r="BH152" s="149">
        <f t="shared" si="7"/>
        <v>0</v>
      </c>
      <c r="BI152" s="149">
        <f t="shared" si="8"/>
        <v>0</v>
      </c>
      <c r="BJ152" s="17" t="s">
        <v>92</v>
      </c>
      <c r="BK152" s="149">
        <f t="shared" si="9"/>
        <v>0</v>
      </c>
      <c r="BL152" s="17" t="s">
        <v>289</v>
      </c>
      <c r="BM152" s="148" t="s">
        <v>5229</v>
      </c>
    </row>
    <row r="153" spans="2:65" s="1" customFormat="1" ht="21.75" customHeight="1">
      <c r="B153" s="136"/>
      <c r="C153" s="158" t="s">
        <v>284</v>
      </c>
      <c r="D153" s="158" t="s">
        <v>231</v>
      </c>
      <c r="E153" s="159" t="s">
        <v>5230</v>
      </c>
      <c r="F153" s="160" t="s">
        <v>5231</v>
      </c>
      <c r="G153" s="161" t="s">
        <v>365</v>
      </c>
      <c r="H153" s="162">
        <v>14</v>
      </c>
      <c r="I153" s="163"/>
      <c r="J153" s="164">
        <f t="shared" si="0"/>
        <v>0</v>
      </c>
      <c r="K153" s="160" t="s">
        <v>1</v>
      </c>
      <c r="L153" s="165"/>
      <c r="M153" s="166" t="s">
        <v>1</v>
      </c>
      <c r="N153" s="167" t="s">
        <v>42</v>
      </c>
      <c r="P153" s="146">
        <f t="shared" si="1"/>
        <v>0</v>
      </c>
      <c r="Q153" s="146">
        <v>2E-3</v>
      </c>
      <c r="R153" s="146">
        <f t="shared" si="2"/>
        <v>2.8000000000000001E-2</v>
      </c>
      <c r="S153" s="146">
        <v>0</v>
      </c>
      <c r="T153" s="147">
        <f t="shared" si="3"/>
        <v>0</v>
      </c>
      <c r="AR153" s="148" t="s">
        <v>394</v>
      </c>
      <c r="AT153" s="148" t="s">
        <v>231</v>
      </c>
      <c r="AU153" s="148" t="s">
        <v>92</v>
      </c>
      <c r="AY153" s="17" t="s">
        <v>185</v>
      </c>
      <c r="BE153" s="149">
        <f t="shared" si="4"/>
        <v>0</v>
      </c>
      <c r="BF153" s="149">
        <f t="shared" si="5"/>
        <v>0</v>
      </c>
      <c r="BG153" s="149">
        <f t="shared" si="6"/>
        <v>0</v>
      </c>
      <c r="BH153" s="149">
        <f t="shared" si="7"/>
        <v>0</v>
      </c>
      <c r="BI153" s="149">
        <f t="shared" si="8"/>
        <v>0</v>
      </c>
      <c r="BJ153" s="17" t="s">
        <v>92</v>
      </c>
      <c r="BK153" s="149">
        <f t="shared" si="9"/>
        <v>0</v>
      </c>
      <c r="BL153" s="17" t="s">
        <v>289</v>
      </c>
      <c r="BM153" s="148" t="s">
        <v>5232</v>
      </c>
    </row>
    <row r="154" spans="2:65" s="1" customFormat="1" ht="21.75" customHeight="1">
      <c r="B154" s="136"/>
      <c r="C154" s="137" t="s">
        <v>289</v>
      </c>
      <c r="D154" s="137" t="s">
        <v>187</v>
      </c>
      <c r="E154" s="138" t="s">
        <v>5233</v>
      </c>
      <c r="F154" s="139" t="s">
        <v>5234</v>
      </c>
      <c r="G154" s="140" t="s">
        <v>365</v>
      </c>
      <c r="H154" s="141">
        <v>7</v>
      </c>
      <c r="I154" s="142"/>
      <c r="J154" s="143">
        <f t="shared" si="0"/>
        <v>0</v>
      </c>
      <c r="K154" s="139" t="s">
        <v>1</v>
      </c>
      <c r="L154" s="32"/>
      <c r="M154" s="144" t="s">
        <v>1</v>
      </c>
      <c r="N154" s="145" t="s">
        <v>42</v>
      </c>
      <c r="P154" s="146">
        <f t="shared" si="1"/>
        <v>0</v>
      </c>
      <c r="Q154" s="146">
        <v>0</v>
      </c>
      <c r="R154" s="146">
        <f t="shared" si="2"/>
        <v>0</v>
      </c>
      <c r="S154" s="146">
        <v>0</v>
      </c>
      <c r="T154" s="147">
        <f t="shared" si="3"/>
        <v>0</v>
      </c>
      <c r="AR154" s="148" t="s">
        <v>289</v>
      </c>
      <c r="AT154" s="148" t="s">
        <v>187</v>
      </c>
      <c r="AU154" s="148" t="s">
        <v>92</v>
      </c>
      <c r="AY154" s="17" t="s">
        <v>185</v>
      </c>
      <c r="BE154" s="149">
        <f t="shared" si="4"/>
        <v>0</v>
      </c>
      <c r="BF154" s="149">
        <f t="shared" si="5"/>
        <v>0</v>
      </c>
      <c r="BG154" s="149">
        <f t="shared" si="6"/>
        <v>0</v>
      </c>
      <c r="BH154" s="149">
        <f t="shared" si="7"/>
        <v>0</v>
      </c>
      <c r="BI154" s="149">
        <f t="shared" si="8"/>
        <v>0</v>
      </c>
      <c r="BJ154" s="17" t="s">
        <v>92</v>
      </c>
      <c r="BK154" s="149">
        <f t="shared" si="9"/>
        <v>0</v>
      </c>
      <c r="BL154" s="17" t="s">
        <v>289</v>
      </c>
      <c r="BM154" s="148" t="s">
        <v>5235</v>
      </c>
    </row>
    <row r="155" spans="2:65" s="1" customFormat="1" ht="24.2" customHeight="1">
      <c r="B155" s="136"/>
      <c r="C155" s="158" t="s">
        <v>294</v>
      </c>
      <c r="D155" s="158" t="s">
        <v>231</v>
      </c>
      <c r="E155" s="159" t="s">
        <v>5236</v>
      </c>
      <c r="F155" s="160" t="s">
        <v>5237</v>
      </c>
      <c r="G155" s="161" t="s">
        <v>365</v>
      </c>
      <c r="H155" s="162">
        <v>7</v>
      </c>
      <c r="I155" s="163"/>
      <c r="J155" s="164">
        <f t="shared" si="0"/>
        <v>0</v>
      </c>
      <c r="K155" s="160" t="s">
        <v>1</v>
      </c>
      <c r="L155" s="165"/>
      <c r="M155" s="166" t="s">
        <v>1</v>
      </c>
      <c r="N155" s="167" t="s">
        <v>42</v>
      </c>
      <c r="P155" s="146">
        <f t="shared" si="1"/>
        <v>0</v>
      </c>
      <c r="Q155" s="146">
        <v>7.6999999999999996E-4</v>
      </c>
      <c r="R155" s="146">
        <f t="shared" si="2"/>
        <v>5.3899999999999998E-3</v>
      </c>
      <c r="S155" s="146">
        <v>0</v>
      </c>
      <c r="T155" s="147">
        <f t="shared" si="3"/>
        <v>0</v>
      </c>
      <c r="AR155" s="148" t="s">
        <v>394</v>
      </c>
      <c r="AT155" s="148" t="s">
        <v>231</v>
      </c>
      <c r="AU155" s="148" t="s">
        <v>92</v>
      </c>
      <c r="AY155" s="17" t="s">
        <v>185</v>
      </c>
      <c r="BE155" s="149">
        <f t="shared" si="4"/>
        <v>0</v>
      </c>
      <c r="BF155" s="149">
        <f t="shared" si="5"/>
        <v>0</v>
      </c>
      <c r="BG155" s="149">
        <f t="shared" si="6"/>
        <v>0</v>
      </c>
      <c r="BH155" s="149">
        <f t="shared" si="7"/>
        <v>0</v>
      </c>
      <c r="BI155" s="149">
        <f t="shared" si="8"/>
        <v>0</v>
      </c>
      <c r="BJ155" s="17" t="s">
        <v>92</v>
      </c>
      <c r="BK155" s="149">
        <f t="shared" si="9"/>
        <v>0</v>
      </c>
      <c r="BL155" s="17" t="s">
        <v>289</v>
      </c>
      <c r="BM155" s="148" t="s">
        <v>5238</v>
      </c>
    </row>
    <row r="156" spans="2:65" s="1" customFormat="1" ht="21.75" customHeight="1">
      <c r="B156" s="136"/>
      <c r="C156" s="137" t="s">
        <v>300</v>
      </c>
      <c r="D156" s="137" t="s">
        <v>187</v>
      </c>
      <c r="E156" s="138" t="s">
        <v>5239</v>
      </c>
      <c r="F156" s="139" t="s">
        <v>5240</v>
      </c>
      <c r="G156" s="140" t="s">
        <v>365</v>
      </c>
      <c r="H156" s="141">
        <v>2</v>
      </c>
      <c r="I156" s="142"/>
      <c r="J156" s="143">
        <f t="shared" si="0"/>
        <v>0</v>
      </c>
      <c r="K156" s="139" t="s">
        <v>1</v>
      </c>
      <c r="L156" s="32"/>
      <c r="M156" s="144" t="s">
        <v>1</v>
      </c>
      <c r="N156" s="145" t="s">
        <v>42</v>
      </c>
      <c r="P156" s="146">
        <f t="shared" si="1"/>
        <v>0</v>
      </c>
      <c r="Q156" s="146">
        <v>0</v>
      </c>
      <c r="R156" s="146">
        <f t="shared" si="2"/>
        <v>0</v>
      </c>
      <c r="S156" s="146">
        <v>0</v>
      </c>
      <c r="T156" s="147">
        <f t="shared" si="3"/>
        <v>0</v>
      </c>
      <c r="AR156" s="148" t="s">
        <v>289</v>
      </c>
      <c r="AT156" s="148" t="s">
        <v>187</v>
      </c>
      <c r="AU156" s="148" t="s">
        <v>92</v>
      </c>
      <c r="AY156" s="17" t="s">
        <v>185</v>
      </c>
      <c r="BE156" s="149">
        <f t="shared" si="4"/>
        <v>0</v>
      </c>
      <c r="BF156" s="149">
        <f t="shared" si="5"/>
        <v>0</v>
      </c>
      <c r="BG156" s="149">
        <f t="shared" si="6"/>
        <v>0</v>
      </c>
      <c r="BH156" s="149">
        <f t="shared" si="7"/>
        <v>0</v>
      </c>
      <c r="BI156" s="149">
        <f t="shared" si="8"/>
        <v>0</v>
      </c>
      <c r="BJ156" s="17" t="s">
        <v>92</v>
      </c>
      <c r="BK156" s="149">
        <f t="shared" si="9"/>
        <v>0</v>
      </c>
      <c r="BL156" s="17" t="s">
        <v>289</v>
      </c>
      <c r="BM156" s="148" t="s">
        <v>5241</v>
      </c>
    </row>
    <row r="157" spans="2:65" s="1" customFormat="1" ht="24.2" customHeight="1">
      <c r="B157" s="136"/>
      <c r="C157" s="158" t="s">
        <v>307</v>
      </c>
      <c r="D157" s="158" t="s">
        <v>231</v>
      </c>
      <c r="E157" s="159" t="s">
        <v>5242</v>
      </c>
      <c r="F157" s="160" t="s">
        <v>5243</v>
      </c>
      <c r="G157" s="161" t="s">
        <v>365</v>
      </c>
      <c r="H157" s="162">
        <v>2</v>
      </c>
      <c r="I157" s="163"/>
      <c r="J157" s="164">
        <f t="shared" si="0"/>
        <v>0</v>
      </c>
      <c r="K157" s="160" t="s">
        <v>1</v>
      </c>
      <c r="L157" s="165"/>
      <c r="M157" s="166" t="s">
        <v>1</v>
      </c>
      <c r="N157" s="167" t="s">
        <v>42</v>
      </c>
      <c r="P157" s="146">
        <f t="shared" si="1"/>
        <v>0</v>
      </c>
      <c r="Q157" s="146">
        <v>1.5E-3</v>
      </c>
      <c r="R157" s="146">
        <f t="shared" si="2"/>
        <v>3.0000000000000001E-3</v>
      </c>
      <c r="S157" s="146">
        <v>0</v>
      </c>
      <c r="T157" s="147">
        <f t="shared" si="3"/>
        <v>0</v>
      </c>
      <c r="AR157" s="148" t="s">
        <v>394</v>
      </c>
      <c r="AT157" s="148" t="s">
        <v>231</v>
      </c>
      <c r="AU157" s="148" t="s">
        <v>92</v>
      </c>
      <c r="AY157" s="17" t="s">
        <v>185</v>
      </c>
      <c r="BE157" s="149">
        <f t="shared" si="4"/>
        <v>0</v>
      </c>
      <c r="BF157" s="149">
        <f t="shared" si="5"/>
        <v>0</v>
      </c>
      <c r="BG157" s="149">
        <f t="shared" si="6"/>
        <v>0</v>
      </c>
      <c r="BH157" s="149">
        <f t="shared" si="7"/>
        <v>0</v>
      </c>
      <c r="BI157" s="149">
        <f t="shared" si="8"/>
        <v>0</v>
      </c>
      <c r="BJ157" s="17" t="s">
        <v>92</v>
      </c>
      <c r="BK157" s="149">
        <f t="shared" si="9"/>
        <v>0</v>
      </c>
      <c r="BL157" s="17" t="s">
        <v>289</v>
      </c>
      <c r="BM157" s="148" t="s">
        <v>5244</v>
      </c>
    </row>
    <row r="158" spans="2:65" s="1" customFormat="1" ht="16.5" customHeight="1">
      <c r="B158" s="136"/>
      <c r="C158" s="137" t="s">
        <v>322</v>
      </c>
      <c r="D158" s="137" t="s">
        <v>187</v>
      </c>
      <c r="E158" s="138" t="s">
        <v>5245</v>
      </c>
      <c r="F158" s="139" t="s">
        <v>5246</v>
      </c>
      <c r="G158" s="140" t="s">
        <v>365</v>
      </c>
      <c r="H158" s="141">
        <v>7</v>
      </c>
      <c r="I158" s="142"/>
      <c r="J158" s="143">
        <f t="shared" si="0"/>
        <v>0</v>
      </c>
      <c r="K158" s="139" t="s">
        <v>1</v>
      </c>
      <c r="L158" s="32"/>
      <c r="M158" s="144" t="s">
        <v>1</v>
      </c>
      <c r="N158" s="145" t="s">
        <v>42</v>
      </c>
      <c r="P158" s="146">
        <f t="shared" si="1"/>
        <v>0</v>
      </c>
      <c r="Q158" s="146">
        <v>0</v>
      </c>
      <c r="R158" s="146">
        <f t="shared" si="2"/>
        <v>0</v>
      </c>
      <c r="S158" s="146">
        <v>0</v>
      </c>
      <c r="T158" s="147">
        <f t="shared" si="3"/>
        <v>0</v>
      </c>
      <c r="AR158" s="148" t="s">
        <v>289</v>
      </c>
      <c r="AT158" s="148" t="s">
        <v>187</v>
      </c>
      <c r="AU158" s="148" t="s">
        <v>92</v>
      </c>
      <c r="AY158" s="17" t="s">
        <v>185</v>
      </c>
      <c r="BE158" s="149">
        <f t="shared" si="4"/>
        <v>0</v>
      </c>
      <c r="BF158" s="149">
        <f t="shared" si="5"/>
        <v>0</v>
      </c>
      <c r="BG158" s="149">
        <f t="shared" si="6"/>
        <v>0</v>
      </c>
      <c r="BH158" s="149">
        <f t="shared" si="7"/>
        <v>0</v>
      </c>
      <c r="BI158" s="149">
        <f t="shared" si="8"/>
        <v>0</v>
      </c>
      <c r="BJ158" s="17" t="s">
        <v>92</v>
      </c>
      <c r="BK158" s="149">
        <f t="shared" si="9"/>
        <v>0</v>
      </c>
      <c r="BL158" s="17" t="s">
        <v>289</v>
      </c>
      <c r="BM158" s="148" t="s">
        <v>5247</v>
      </c>
    </row>
    <row r="159" spans="2:65" s="1" customFormat="1" ht="16.5" customHeight="1">
      <c r="B159" s="136"/>
      <c r="C159" s="158" t="s">
        <v>7</v>
      </c>
      <c r="D159" s="158" t="s">
        <v>231</v>
      </c>
      <c r="E159" s="159" t="s">
        <v>5248</v>
      </c>
      <c r="F159" s="160" t="s">
        <v>5249</v>
      </c>
      <c r="G159" s="161" t="s">
        <v>365</v>
      </c>
      <c r="H159" s="162">
        <v>7</v>
      </c>
      <c r="I159" s="163"/>
      <c r="J159" s="164">
        <f t="shared" si="0"/>
        <v>0</v>
      </c>
      <c r="K159" s="160" t="s">
        <v>1</v>
      </c>
      <c r="L159" s="165"/>
      <c r="M159" s="166" t="s">
        <v>1</v>
      </c>
      <c r="N159" s="167" t="s">
        <v>42</v>
      </c>
      <c r="P159" s="146">
        <f t="shared" si="1"/>
        <v>0</v>
      </c>
      <c r="Q159" s="146">
        <v>5.9800000000000001E-3</v>
      </c>
      <c r="R159" s="146">
        <f t="shared" si="2"/>
        <v>4.1860000000000001E-2</v>
      </c>
      <c r="S159" s="146">
        <v>0</v>
      </c>
      <c r="T159" s="147">
        <f t="shared" si="3"/>
        <v>0</v>
      </c>
      <c r="AR159" s="148" t="s">
        <v>394</v>
      </c>
      <c r="AT159" s="148" t="s">
        <v>231</v>
      </c>
      <c r="AU159" s="148" t="s">
        <v>92</v>
      </c>
      <c r="AY159" s="17" t="s">
        <v>185</v>
      </c>
      <c r="BE159" s="149">
        <f t="shared" si="4"/>
        <v>0</v>
      </c>
      <c r="BF159" s="149">
        <f t="shared" si="5"/>
        <v>0</v>
      </c>
      <c r="BG159" s="149">
        <f t="shared" si="6"/>
        <v>0</v>
      </c>
      <c r="BH159" s="149">
        <f t="shared" si="7"/>
        <v>0</v>
      </c>
      <c r="BI159" s="149">
        <f t="shared" si="8"/>
        <v>0</v>
      </c>
      <c r="BJ159" s="17" t="s">
        <v>92</v>
      </c>
      <c r="BK159" s="149">
        <f t="shared" si="9"/>
        <v>0</v>
      </c>
      <c r="BL159" s="17" t="s">
        <v>289</v>
      </c>
      <c r="BM159" s="148" t="s">
        <v>5250</v>
      </c>
    </row>
    <row r="160" spans="2:65" s="11" customFormat="1" ht="25.9" customHeight="1">
      <c r="B160" s="124"/>
      <c r="D160" s="125" t="s">
        <v>75</v>
      </c>
      <c r="E160" s="126" t="s">
        <v>3655</v>
      </c>
      <c r="F160" s="126" t="s">
        <v>3656</v>
      </c>
      <c r="I160" s="127"/>
      <c r="J160" s="128">
        <f>BK160</f>
        <v>0</v>
      </c>
      <c r="L160" s="124"/>
      <c r="M160" s="129"/>
      <c r="P160" s="130">
        <f>SUM(P161:P164)</f>
        <v>0</v>
      </c>
      <c r="R160" s="130">
        <f>SUM(R161:R164)</f>
        <v>0</v>
      </c>
      <c r="T160" s="131">
        <f>SUM(T161:T164)</f>
        <v>0</v>
      </c>
      <c r="AR160" s="125" t="s">
        <v>191</v>
      </c>
      <c r="AT160" s="132" t="s">
        <v>75</v>
      </c>
      <c r="AU160" s="132" t="s">
        <v>76</v>
      </c>
      <c r="AY160" s="125" t="s">
        <v>185</v>
      </c>
      <c r="BK160" s="133">
        <f>SUM(BK161:BK164)</f>
        <v>0</v>
      </c>
    </row>
    <row r="161" spans="2:65" s="1" customFormat="1" ht="16.5" customHeight="1">
      <c r="B161" s="136"/>
      <c r="C161" s="137" t="s">
        <v>335</v>
      </c>
      <c r="D161" s="137" t="s">
        <v>187</v>
      </c>
      <c r="E161" s="138" t="s">
        <v>4963</v>
      </c>
      <c r="F161" s="139" t="s">
        <v>4964</v>
      </c>
      <c r="G161" s="140" t="s">
        <v>3660</v>
      </c>
      <c r="H161" s="141">
        <v>18</v>
      </c>
      <c r="I161" s="142"/>
      <c r="J161" s="143">
        <f>ROUND(I161*H161,2)</f>
        <v>0</v>
      </c>
      <c r="K161" s="139" t="s">
        <v>1</v>
      </c>
      <c r="L161" s="32"/>
      <c r="M161" s="144" t="s">
        <v>1</v>
      </c>
      <c r="N161" s="145" t="s">
        <v>42</v>
      </c>
      <c r="P161" s="146">
        <f>O161*H161</f>
        <v>0</v>
      </c>
      <c r="Q161" s="146">
        <v>0</v>
      </c>
      <c r="R161" s="146">
        <f>Q161*H161</f>
        <v>0</v>
      </c>
      <c r="S161" s="146">
        <v>0</v>
      </c>
      <c r="T161" s="147">
        <f>S161*H161</f>
        <v>0</v>
      </c>
      <c r="AR161" s="148" t="s">
        <v>3045</v>
      </c>
      <c r="AT161" s="148" t="s">
        <v>187</v>
      </c>
      <c r="AU161" s="148" t="s">
        <v>84</v>
      </c>
      <c r="AY161" s="17" t="s">
        <v>185</v>
      </c>
      <c r="BE161" s="149">
        <f>IF(N161="základní",J161,0)</f>
        <v>0</v>
      </c>
      <c r="BF161" s="149">
        <f>IF(N161="snížená",J161,0)</f>
        <v>0</v>
      </c>
      <c r="BG161" s="149">
        <f>IF(N161="zákl. přenesená",J161,0)</f>
        <v>0</v>
      </c>
      <c r="BH161" s="149">
        <f>IF(N161="sníž. přenesená",J161,0)</f>
        <v>0</v>
      </c>
      <c r="BI161" s="149">
        <f>IF(N161="nulová",J161,0)</f>
        <v>0</v>
      </c>
      <c r="BJ161" s="17" t="s">
        <v>92</v>
      </c>
      <c r="BK161" s="149">
        <f>ROUND(I161*H161,2)</f>
        <v>0</v>
      </c>
      <c r="BL161" s="17" t="s">
        <v>3045</v>
      </c>
      <c r="BM161" s="148" t="s">
        <v>5251</v>
      </c>
    </row>
    <row r="162" spans="2:65" s="13" customFormat="1">
      <c r="B162" s="168"/>
      <c r="D162" s="151" t="s">
        <v>193</v>
      </c>
      <c r="E162" s="169" t="s">
        <v>1</v>
      </c>
      <c r="F162" s="170" t="s">
        <v>4583</v>
      </c>
      <c r="H162" s="169" t="s">
        <v>1</v>
      </c>
      <c r="I162" s="171"/>
      <c r="L162" s="168"/>
      <c r="M162" s="172"/>
      <c r="T162" s="173"/>
      <c r="AT162" s="169" t="s">
        <v>193</v>
      </c>
      <c r="AU162" s="169" t="s">
        <v>84</v>
      </c>
      <c r="AV162" s="13" t="s">
        <v>84</v>
      </c>
      <c r="AW162" s="13" t="s">
        <v>32</v>
      </c>
      <c r="AX162" s="13" t="s">
        <v>76</v>
      </c>
      <c r="AY162" s="169" t="s">
        <v>185</v>
      </c>
    </row>
    <row r="163" spans="2:65" s="12" customFormat="1">
      <c r="B163" s="150"/>
      <c r="D163" s="151" t="s">
        <v>193</v>
      </c>
      <c r="E163" s="152" t="s">
        <v>1</v>
      </c>
      <c r="F163" s="153" t="s">
        <v>300</v>
      </c>
      <c r="H163" s="154">
        <v>18</v>
      </c>
      <c r="I163" s="155"/>
      <c r="L163" s="150"/>
      <c r="M163" s="156"/>
      <c r="T163" s="157"/>
      <c r="AT163" s="152" t="s">
        <v>193</v>
      </c>
      <c r="AU163" s="152" t="s">
        <v>84</v>
      </c>
      <c r="AV163" s="12" t="s">
        <v>92</v>
      </c>
      <c r="AW163" s="12" t="s">
        <v>32</v>
      </c>
      <c r="AX163" s="12" t="s">
        <v>76</v>
      </c>
      <c r="AY163" s="152" t="s">
        <v>185</v>
      </c>
    </row>
    <row r="164" spans="2:65" s="14" customFormat="1">
      <c r="B164" s="174"/>
      <c r="D164" s="151" t="s">
        <v>193</v>
      </c>
      <c r="E164" s="175" t="s">
        <v>1</v>
      </c>
      <c r="F164" s="176" t="s">
        <v>265</v>
      </c>
      <c r="H164" s="177">
        <v>18</v>
      </c>
      <c r="I164" s="178"/>
      <c r="L164" s="174"/>
      <c r="M164" s="179"/>
      <c r="T164" s="180"/>
      <c r="AT164" s="175" t="s">
        <v>193</v>
      </c>
      <c r="AU164" s="175" t="s">
        <v>84</v>
      </c>
      <c r="AV164" s="14" t="s">
        <v>191</v>
      </c>
      <c r="AW164" s="14" t="s">
        <v>32</v>
      </c>
      <c r="AX164" s="14" t="s">
        <v>84</v>
      </c>
      <c r="AY164" s="175" t="s">
        <v>185</v>
      </c>
    </row>
    <row r="165" spans="2:65" s="11" customFormat="1" ht="25.9" customHeight="1">
      <c r="B165" s="124"/>
      <c r="D165" s="125" t="s">
        <v>75</v>
      </c>
      <c r="E165" s="126" t="s">
        <v>4471</v>
      </c>
      <c r="F165" s="126" t="s">
        <v>4471</v>
      </c>
      <c r="I165" s="127"/>
      <c r="J165" s="128">
        <f>BK165</f>
        <v>0</v>
      </c>
      <c r="L165" s="124"/>
      <c r="M165" s="129"/>
      <c r="P165" s="130">
        <f>SUM(P166:P168)</f>
        <v>0</v>
      </c>
      <c r="R165" s="130">
        <f>SUM(R166:R168)</f>
        <v>0</v>
      </c>
      <c r="T165" s="131">
        <f>SUM(T166:T168)</f>
        <v>0</v>
      </c>
      <c r="AR165" s="125" t="s">
        <v>191</v>
      </c>
      <c r="AT165" s="132" t="s">
        <v>75</v>
      </c>
      <c r="AU165" s="132" t="s">
        <v>76</v>
      </c>
      <c r="AY165" s="125" t="s">
        <v>185</v>
      </c>
      <c r="BK165" s="133">
        <f>SUM(BK166:BK168)</f>
        <v>0</v>
      </c>
    </row>
    <row r="166" spans="2:65" s="1" customFormat="1" ht="16.5" customHeight="1">
      <c r="B166" s="136"/>
      <c r="C166" s="137" t="s">
        <v>340</v>
      </c>
      <c r="D166" s="137" t="s">
        <v>187</v>
      </c>
      <c r="E166" s="138" t="s">
        <v>81</v>
      </c>
      <c r="F166" s="139" t="s">
        <v>5252</v>
      </c>
      <c r="G166" s="140" t="s">
        <v>5253</v>
      </c>
      <c r="H166" s="141">
        <v>1</v>
      </c>
      <c r="I166" s="142"/>
      <c r="J166" s="143">
        <f>ROUND(I166*H166,2)</f>
        <v>0</v>
      </c>
      <c r="K166" s="139" t="s">
        <v>1</v>
      </c>
      <c r="L166" s="32"/>
      <c r="M166" s="144" t="s">
        <v>1</v>
      </c>
      <c r="N166" s="145" t="s">
        <v>42</v>
      </c>
      <c r="P166" s="146">
        <f>O166*H166</f>
        <v>0</v>
      </c>
      <c r="Q166" s="146">
        <v>0</v>
      </c>
      <c r="R166" s="146">
        <f>Q166*H166</f>
        <v>0</v>
      </c>
      <c r="S166" s="146">
        <v>0</v>
      </c>
      <c r="T166" s="147">
        <f>S166*H166</f>
        <v>0</v>
      </c>
      <c r="AR166" s="148" t="s">
        <v>3045</v>
      </c>
      <c r="AT166" s="148" t="s">
        <v>187</v>
      </c>
      <c r="AU166" s="148" t="s">
        <v>84</v>
      </c>
      <c r="AY166" s="17" t="s">
        <v>185</v>
      </c>
      <c r="BE166" s="149">
        <f>IF(N166="základní",J166,0)</f>
        <v>0</v>
      </c>
      <c r="BF166" s="149">
        <f>IF(N166="snížená",J166,0)</f>
        <v>0</v>
      </c>
      <c r="BG166" s="149">
        <f>IF(N166="zákl. přenesená",J166,0)</f>
        <v>0</v>
      </c>
      <c r="BH166" s="149">
        <f>IF(N166="sníž. přenesená",J166,0)</f>
        <v>0</v>
      </c>
      <c r="BI166" s="149">
        <f>IF(N166="nulová",J166,0)</f>
        <v>0</v>
      </c>
      <c r="BJ166" s="17" t="s">
        <v>92</v>
      </c>
      <c r="BK166" s="149">
        <f>ROUND(I166*H166,2)</f>
        <v>0</v>
      </c>
      <c r="BL166" s="17" t="s">
        <v>3045</v>
      </c>
      <c r="BM166" s="148" t="s">
        <v>5254</v>
      </c>
    </row>
    <row r="167" spans="2:65" s="1" customFormat="1" ht="16.5" customHeight="1">
      <c r="B167" s="136"/>
      <c r="C167" s="137" t="s">
        <v>345</v>
      </c>
      <c r="D167" s="137" t="s">
        <v>187</v>
      </c>
      <c r="E167" s="138" t="s">
        <v>86</v>
      </c>
      <c r="F167" s="139" t="s">
        <v>5255</v>
      </c>
      <c r="G167" s="140" t="s">
        <v>4465</v>
      </c>
      <c r="H167" s="141">
        <v>1</v>
      </c>
      <c r="I167" s="142"/>
      <c r="J167" s="143">
        <f>ROUND(I167*H167,2)</f>
        <v>0</v>
      </c>
      <c r="K167" s="139" t="s">
        <v>1</v>
      </c>
      <c r="L167" s="32"/>
      <c r="M167" s="144" t="s">
        <v>1</v>
      </c>
      <c r="N167" s="145" t="s">
        <v>42</v>
      </c>
      <c r="P167" s="146">
        <f>O167*H167</f>
        <v>0</v>
      </c>
      <c r="Q167" s="146">
        <v>0</v>
      </c>
      <c r="R167" s="146">
        <f>Q167*H167</f>
        <v>0</v>
      </c>
      <c r="S167" s="146">
        <v>0</v>
      </c>
      <c r="T167" s="147">
        <f>S167*H167</f>
        <v>0</v>
      </c>
      <c r="AR167" s="148" t="s">
        <v>3045</v>
      </c>
      <c r="AT167" s="148" t="s">
        <v>187</v>
      </c>
      <c r="AU167" s="148" t="s">
        <v>84</v>
      </c>
      <c r="AY167" s="17" t="s">
        <v>185</v>
      </c>
      <c r="BE167" s="149">
        <f>IF(N167="základní",J167,0)</f>
        <v>0</v>
      </c>
      <c r="BF167" s="149">
        <f>IF(N167="snížená",J167,0)</f>
        <v>0</v>
      </c>
      <c r="BG167" s="149">
        <f>IF(N167="zákl. přenesená",J167,0)</f>
        <v>0</v>
      </c>
      <c r="BH167" s="149">
        <f>IF(N167="sníž. přenesená",J167,0)</f>
        <v>0</v>
      </c>
      <c r="BI167" s="149">
        <f>IF(N167="nulová",J167,0)</f>
        <v>0</v>
      </c>
      <c r="BJ167" s="17" t="s">
        <v>92</v>
      </c>
      <c r="BK167" s="149">
        <f>ROUND(I167*H167,2)</f>
        <v>0</v>
      </c>
      <c r="BL167" s="17" t="s">
        <v>3045</v>
      </c>
      <c r="BM167" s="148" t="s">
        <v>5256</v>
      </c>
    </row>
    <row r="168" spans="2:65" s="1" customFormat="1" ht="16.5" customHeight="1">
      <c r="B168" s="136"/>
      <c r="C168" s="137" t="s">
        <v>351</v>
      </c>
      <c r="D168" s="137" t="s">
        <v>187</v>
      </c>
      <c r="E168" s="138" t="s">
        <v>97</v>
      </c>
      <c r="F168" s="139" t="s">
        <v>5257</v>
      </c>
      <c r="G168" s="140" t="s">
        <v>4474</v>
      </c>
      <c r="H168" s="141">
        <v>4</v>
      </c>
      <c r="I168" s="142"/>
      <c r="J168" s="143">
        <f>ROUND(I168*H168,2)</f>
        <v>0</v>
      </c>
      <c r="K168" s="139" t="s">
        <v>1</v>
      </c>
      <c r="L168" s="32"/>
      <c r="M168" s="189" t="s">
        <v>1</v>
      </c>
      <c r="N168" s="190" t="s">
        <v>42</v>
      </c>
      <c r="O168" s="191"/>
      <c r="P168" s="192">
        <f>O168*H168</f>
        <v>0</v>
      </c>
      <c r="Q168" s="192">
        <v>0</v>
      </c>
      <c r="R168" s="192">
        <f>Q168*H168</f>
        <v>0</v>
      </c>
      <c r="S168" s="192">
        <v>0</v>
      </c>
      <c r="T168" s="193">
        <f>S168*H168</f>
        <v>0</v>
      </c>
      <c r="AR168" s="148" t="s">
        <v>3045</v>
      </c>
      <c r="AT168" s="148" t="s">
        <v>187</v>
      </c>
      <c r="AU168" s="148" t="s">
        <v>84</v>
      </c>
      <c r="AY168" s="17" t="s">
        <v>185</v>
      </c>
      <c r="BE168" s="149">
        <f>IF(N168="základní",J168,0)</f>
        <v>0</v>
      </c>
      <c r="BF168" s="149">
        <f>IF(N168="snížená",J168,0)</f>
        <v>0</v>
      </c>
      <c r="BG168" s="149">
        <f>IF(N168="zákl. přenesená",J168,0)</f>
        <v>0</v>
      </c>
      <c r="BH168" s="149">
        <f>IF(N168="sníž. přenesená",J168,0)</f>
        <v>0</v>
      </c>
      <c r="BI168" s="149">
        <f>IF(N168="nulová",J168,0)</f>
        <v>0</v>
      </c>
      <c r="BJ168" s="17" t="s">
        <v>92</v>
      </c>
      <c r="BK168" s="149">
        <f>ROUND(I168*H168,2)</f>
        <v>0</v>
      </c>
      <c r="BL168" s="17" t="s">
        <v>3045</v>
      </c>
      <c r="BM168" s="148" t="s">
        <v>5258</v>
      </c>
    </row>
    <row r="169" spans="2:65" s="1" customFormat="1" ht="6.95" customHeight="1">
      <c r="B169" s="44"/>
      <c r="C169" s="45"/>
      <c r="D169" s="45"/>
      <c r="E169" s="45"/>
      <c r="F169" s="45"/>
      <c r="G169" s="45"/>
      <c r="H169" s="45"/>
      <c r="I169" s="45"/>
      <c r="J169" s="45"/>
      <c r="K169" s="45"/>
      <c r="L169" s="32"/>
    </row>
  </sheetData>
  <autoFilter ref="C129:K168" xr:uid="{00000000-0009-0000-0000-00000A000000}"/>
  <mergeCells count="15">
    <mergeCell ref="E116:H116"/>
    <mergeCell ref="E120:H120"/>
    <mergeCell ref="E118:H118"/>
    <mergeCell ref="E122:H122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206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125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.75">
      <c r="B8" s="20"/>
      <c r="D8" s="27" t="s">
        <v>131</v>
      </c>
      <c r="L8" s="20"/>
    </row>
    <row r="9" spans="2:46" ht="16.5" customHeight="1">
      <c r="B9" s="20"/>
      <c r="E9" s="245" t="s">
        <v>4079</v>
      </c>
      <c r="F9" s="212"/>
      <c r="G9" s="212"/>
      <c r="H9" s="212"/>
      <c r="L9" s="20"/>
    </row>
    <row r="10" spans="2:46" ht="12" customHeight="1">
      <c r="B10" s="20"/>
      <c r="D10" s="27" t="s">
        <v>3663</v>
      </c>
      <c r="L10" s="20"/>
    </row>
    <row r="11" spans="2:46" s="1" customFormat="1" ht="16.5" customHeight="1">
      <c r="B11" s="32"/>
      <c r="E11" s="208" t="s">
        <v>5259</v>
      </c>
      <c r="F11" s="244"/>
      <c r="G11" s="244"/>
      <c r="H11" s="244"/>
      <c r="L11" s="32"/>
    </row>
    <row r="12" spans="2:46" s="1" customFormat="1" ht="12" customHeight="1">
      <c r="B12" s="32"/>
      <c r="D12" s="27" t="s">
        <v>4686</v>
      </c>
      <c r="L12" s="32"/>
    </row>
    <row r="13" spans="2:46" s="1" customFormat="1" ht="16.5" customHeight="1">
      <c r="B13" s="32"/>
      <c r="E13" s="241" t="s">
        <v>4687</v>
      </c>
      <c r="F13" s="244"/>
      <c r="G13" s="244"/>
      <c r="H13" s="244"/>
      <c r="L13" s="32"/>
    </row>
    <row r="14" spans="2:46" s="1" customFormat="1">
      <c r="B14" s="32"/>
      <c r="L14" s="32"/>
    </row>
    <row r="15" spans="2:46" s="1" customFormat="1" ht="12" customHeight="1">
      <c r="B15" s="32"/>
      <c r="D15" s="27" t="s">
        <v>18</v>
      </c>
      <c r="F15" s="25" t="s">
        <v>1</v>
      </c>
      <c r="I15" s="27" t="s">
        <v>19</v>
      </c>
      <c r="J15" s="25" t="s">
        <v>1</v>
      </c>
      <c r="L15" s="32"/>
    </row>
    <row r="16" spans="2:46" s="1" customFormat="1" ht="12" customHeight="1">
      <c r="B16" s="32"/>
      <c r="D16" s="27" t="s">
        <v>20</v>
      </c>
      <c r="F16" s="25" t="s">
        <v>4081</v>
      </c>
      <c r="I16" s="27" t="s">
        <v>22</v>
      </c>
      <c r="J16" s="52" t="str">
        <f>'Rekapitulace stavby'!AN8</f>
        <v>3. 11. 2025</v>
      </c>
      <c r="L16" s="32"/>
    </row>
    <row r="17" spans="2:12" s="1" customFormat="1" ht="10.9" customHeight="1">
      <c r="B17" s="32"/>
      <c r="L17" s="32"/>
    </row>
    <row r="18" spans="2:12" s="1" customFormat="1" ht="12" customHeight="1">
      <c r="B18" s="32"/>
      <c r="D18" s="27" t="s">
        <v>24</v>
      </c>
      <c r="I18" s="27" t="s">
        <v>25</v>
      </c>
      <c r="J18" s="25" t="s">
        <v>1</v>
      </c>
      <c r="L18" s="32"/>
    </row>
    <row r="19" spans="2:12" s="1" customFormat="1" ht="18" customHeight="1">
      <c r="B19" s="32"/>
      <c r="E19" s="25" t="s">
        <v>26</v>
      </c>
      <c r="I19" s="27" t="s">
        <v>27</v>
      </c>
      <c r="J19" s="25" t="s">
        <v>1</v>
      </c>
      <c r="L19" s="32"/>
    </row>
    <row r="20" spans="2:12" s="1" customFormat="1" ht="6.95" customHeight="1">
      <c r="B20" s="32"/>
      <c r="L20" s="32"/>
    </row>
    <row r="21" spans="2:12" s="1" customFormat="1" ht="12" customHeight="1">
      <c r="B21" s="32"/>
      <c r="D21" s="27" t="s">
        <v>28</v>
      </c>
      <c r="I21" s="27" t="s">
        <v>25</v>
      </c>
      <c r="J21" s="28" t="str">
        <f>'Rekapitulace stavby'!AN13</f>
        <v>Vyplň údaj</v>
      </c>
      <c r="L21" s="32"/>
    </row>
    <row r="22" spans="2:12" s="1" customFormat="1" ht="18" customHeight="1">
      <c r="B22" s="32"/>
      <c r="E22" s="247" t="str">
        <f>'Rekapitulace stavby'!E14</f>
        <v>Vyplň údaj</v>
      </c>
      <c r="F22" s="233"/>
      <c r="G22" s="233"/>
      <c r="H22" s="233"/>
      <c r="I22" s="27" t="s">
        <v>27</v>
      </c>
      <c r="J22" s="28" t="str">
        <f>'Rekapitulace stavby'!AN14</f>
        <v>Vyplň údaj</v>
      </c>
      <c r="L22" s="32"/>
    </row>
    <row r="23" spans="2:12" s="1" customFormat="1" ht="6.95" customHeight="1">
      <c r="B23" s="32"/>
      <c r="L23" s="32"/>
    </row>
    <row r="24" spans="2:12" s="1" customFormat="1" ht="12" customHeight="1">
      <c r="B24" s="32"/>
      <c r="D24" s="27" t="s">
        <v>30</v>
      </c>
      <c r="I24" s="27" t="s">
        <v>25</v>
      </c>
      <c r="J24" s="25" t="s">
        <v>1</v>
      </c>
      <c r="L24" s="32"/>
    </row>
    <row r="25" spans="2:12" s="1" customFormat="1" ht="18" customHeight="1">
      <c r="B25" s="32"/>
      <c r="E25" s="25" t="s">
        <v>26</v>
      </c>
      <c r="I25" s="27" t="s">
        <v>27</v>
      </c>
      <c r="J25" s="25" t="s">
        <v>1</v>
      </c>
      <c r="L25" s="32"/>
    </row>
    <row r="26" spans="2:12" s="1" customFormat="1" ht="6.95" customHeight="1">
      <c r="B26" s="32"/>
      <c r="L26" s="32"/>
    </row>
    <row r="27" spans="2:12" s="1" customFormat="1" ht="12" customHeight="1">
      <c r="B27" s="32"/>
      <c r="D27" s="27" t="s">
        <v>33</v>
      </c>
      <c r="I27" s="27" t="s">
        <v>25</v>
      </c>
      <c r="J27" s="25" t="s">
        <v>1</v>
      </c>
      <c r="L27" s="32"/>
    </row>
    <row r="28" spans="2:12" s="1" customFormat="1" ht="18" customHeight="1">
      <c r="B28" s="32"/>
      <c r="E28" s="25" t="s">
        <v>4082</v>
      </c>
      <c r="I28" s="27" t="s">
        <v>27</v>
      </c>
      <c r="J28" s="25" t="s">
        <v>1</v>
      </c>
      <c r="L28" s="32"/>
    </row>
    <row r="29" spans="2:12" s="1" customFormat="1" ht="6.95" customHeight="1">
      <c r="B29" s="32"/>
      <c r="L29" s="32"/>
    </row>
    <row r="30" spans="2:12" s="1" customFormat="1" ht="12" customHeight="1">
      <c r="B30" s="32"/>
      <c r="D30" s="27" t="s">
        <v>35</v>
      </c>
      <c r="L30" s="32"/>
    </row>
    <row r="31" spans="2:12" s="7" customFormat="1" ht="16.5" customHeight="1">
      <c r="B31" s="93"/>
      <c r="E31" s="237" t="s">
        <v>1</v>
      </c>
      <c r="F31" s="237"/>
      <c r="G31" s="237"/>
      <c r="H31" s="237"/>
      <c r="L31" s="93"/>
    </row>
    <row r="32" spans="2:12" s="1" customFormat="1" ht="6.95" customHeight="1">
      <c r="B32" s="32"/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25.35" customHeight="1">
      <c r="B34" s="32"/>
      <c r="D34" s="94" t="s">
        <v>36</v>
      </c>
      <c r="J34" s="65">
        <f>ROUND(J131, 2)</f>
        <v>0</v>
      </c>
      <c r="L34" s="32"/>
    </row>
    <row r="35" spans="2:12" s="1" customFormat="1" ht="6.95" customHeight="1">
      <c r="B35" s="32"/>
      <c r="D35" s="53"/>
      <c r="E35" s="53"/>
      <c r="F35" s="53"/>
      <c r="G35" s="53"/>
      <c r="H35" s="53"/>
      <c r="I35" s="53"/>
      <c r="J35" s="53"/>
      <c r="K35" s="53"/>
      <c r="L35" s="32"/>
    </row>
    <row r="36" spans="2:12" s="1" customFormat="1" ht="14.45" customHeight="1">
      <c r="B36" s="32"/>
      <c r="F36" s="35" t="s">
        <v>38</v>
      </c>
      <c r="I36" s="35" t="s">
        <v>37</v>
      </c>
      <c r="J36" s="35" t="s">
        <v>39</v>
      </c>
      <c r="L36" s="32"/>
    </row>
    <row r="37" spans="2:12" s="1" customFormat="1" ht="14.45" customHeight="1">
      <c r="B37" s="32"/>
      <c r="D37" s="95" t="s">
        <v>40</v>
      </c>
      <c r="E37" s="27" t="s">
        <v>41</v>
      </c>
      <c r="F37" s="85">
        <f>ROUND((SUM(BE131:BE205)),  2)</f>
        <v>0</v>
      </c>
      <c r="I37" s="96">
        <v>0.21</v>
      </c>
      <c r="J37" s="85">
        <f>ROUND(((SUM(BE131:BE205))*I37),  2)</f>
        <v>0</v>
      </c>
      <c r="L37" s="32"/>
    </row>
    <row r="38" spans="2:12" s="1" customFormat="1" ht="14.45" customHeight="1">
      <c r="B38" s="32"/>
      <c r="E38" s="27" t="s">
        <v>42</v>
      </c>
      <c r="F38" s="85">
        <f>ROUND((SUM(BF131:BF205)),  2)</f>
        <v>0</v>
      </c>
      <c r="I38" s="96">
        <v>0.12</v>
      </c>
      <c r="J38" s="85">
        <f>ROUND(((SUM(BF131:BF205))*I38),  2)</f>
        <v>0</v>
      </c>
      <c r="L38" s="32"/>
    </row>
    <row r="39" spans="2:12" s="1" customFormat="1" ht="14.45" hidden="1" customHeight="1">
      <c r="B39" s="32"/>
      <c r="E39" s="27" t="s">
        <v>43</v>
      </c>
      <c r="F39" s="85">
        <f>ROUND((SUM(BG131:BG205)),  2)</f>
        <v>0</v>
      </c>
      <c r="I39" s="96">
        <v>0.21</v>
      </c>
      <c r="J39" s="85">
        <f>0</f>
        <v>0</v>
      </c>
      <c r="L39" s="32"/>
    </row>
    <row r="40" spans="2:12" s="1" customFormat="1" ht="14.45" hidden="1" customHeight="1">
      <c r="B40" s="32"/>
      <c r="E40" s="27" t="s">
        <v>44</v>
      </c>
      <c r="F40" s="85">
        <f>ROUND((SUM(BH131:BH205)),  2)</f>
        <v>0</v>
      </c>
      <c r="I40" s="96">
        <v>0.12</v>
      </c>
      <c r="J40" s="85">
        <f>0</f>
        <v>0</v>
      </c>
      <c r="L40" s="32"/>
    </row>
    <row r="41" spans="2:12" s="1" customFormat="1" ht="14.45" hidden="1" customHeight="1">
      <c r="B41" s="32"/>
      <c r="E41" s="27" t="s">
        <v>45</v>
      </c>
      <c r="F41" s="85">
        <f>ROUND((SUM(BI131:BI205)),  2)</f>
        <v>0</v>
      </c>
      <c r="I41" s="96">
        <v>0</v>
      </c>
      <c r="J41" s="85">
        <f>0</f>
        <v>0</v>
      </c>
      <c r="L41" s="32"/>
    </row>
    <row r="42" spans="2:12" s="1" customFormat="1" ht="6.95" customHeight="1">
      <c r="B42" s="32"/>
      <c r="L42" s="32"/>
    </row>
    <row r="43" spans="2:12" s="1" customFormat="1" ht="25.35" customHeight="1">
      <c r="B43" s="32"/>
      <c r="C43" s="97"/>
      <c r="D43" s="98" t="s">
        <v>46</v>
      </c>
      <c r="E43" s="56"/>
      <c r="F43" s="56"/>
      <c r="G43" s="99" t="s">
        <v>47</v>
      </c>
      <c r="H43" s="100" t="s">
        <v>48</v>
      </c>
      <c r="I43" s="56"/>
      <c r="J43" s="101">
        <f>SUM(J34:J41)</f>
        <v>0</v>
      </c>
      <c r="K43" s="102"/>
      <c r="L43" s="32"/>
    </row>
    <row r="44" spans="2:12" s="1" customFormat="1" ht="14.45" customHeight="1">
      <c r="B44" s="32"/>
      <c r="L44" s="32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ht="16.5" customHeight="1">
      <c r="B87" s="20"/>
      <c r="E87" s="245" t="s">
        <v>4079</v>
      </c>
      <c r="F87" s="212"/>
      <c r="G87" s="212"/>
      <c r="H87" s="212"/>
      <c r="L87" s="20"/>
    </row>
    <row r="88" spans="2:12" ht="12" customHeight="1">
      <c r="B88" s="20"/>
      <c r="C88" s="27" t="s">
        <v>3663</v>
      </c>
      <c r="L88" s="20"/>
    </row>
    <row r="89" spans="2:12" s="1" customFormat="1" ht="16.5" customHeight="1">
      <c r="B89" s="32"/>
      <c r="E89" s="208" t="s">
        <v>5259</v>
      </c>
      <c r="F89" s="244"/>
      <c r="G89" s="244"/>
      <c r="H89" s="244"/>
      <c r="L89" s="32"/>
    </row>
    <row r="90" spans="2:12" s="1" customFormat="1" ht="12" customHeight="1">
      <c r="B90" s="32"/>
      <c r="C90" s="27" t="s">
        <v>4686</v>
      </c>
      <c r="L90" s="32"/>
    </row>
    <row r="91" spans="2:12" s="1" customFormat="1" ht="16.5" customHeight="1">
      <c r="B91" s="32"/>
      <c r="E91" s="241" t="str">
        <f>E13</f>
        <v>a - Společné prostory</v>
      </c>
      <c r="F91" s="244"/>
      <c r="G91" s="244"/>
      <c r="H91" s="244"/>
      <c r="L91" s="32"/>
    </row>
    <row r="92" spans="2:12" s="1" customFormat="1" ht="6.95" customHeight="1">
      <c r="B92" s="32"/>
      <c r="L92" s="32"/>
    </row>
    <row r="93" spans="2:12" s="1" customFormat="1" ht="12" customHeight="1">
      <c r="B93" s="32"/>
      <c r="C93" s="27" t="s">
        <v>20</v>
      </c>
      <c r="F93" s="25" t="str">
        <f>F16</f>
        <v>Líbeznice</v>
      </c>
      <c r="I93" s="27" t="s">
        <v>22</v>
      </c>
      <c r="J93" s="52" t="str">
        <f>IF(J16="","",J16)</f>
        <v>3. 11. 2025</v>
      </c>
      <c r="L93" s="32"/>
    </row>
    <row r="94" spans="2:12" s="1" customFormat="1" ht="6.95" customHeight="1">
      <c r="B94" s="32"/>
      <c r="L94" s="32"/>
    </row>
    <row r="95" spans="2:12" s="1" customFormat="1" ht="15.2" customHeight="1">
      <c r="B95" s="32"/>
      <c r="C95" s="27" t="s">
        <v>24</v>
      </c>
      <c r="F95" s="25" t="str">
        <f>E19</f>
        <v xml:space="preserve"> </v>
      </c>
      <c r="I95" s="27" t="s">
        <v>30</v>
      </c>
      <c r="J95" s="30" t="str">
        <f>E25</f>
        <v xml:space="preserve"> </v>
      </c>
      <c r="L95" s="32"/>
    </row>
    <row r="96" spans="2:12" s="1" customFormat="1" ht="15.2" customHeight="1">
      <c r="B96" s="32"/>
      <c r="C96" s="27" t="s">
        <v>28</v>
      </c>
      <c r="F96" s="25" t="str">
        <f>IF(E22="","",E22)</f>
        <v>Vyplň údaj</v>
      </c>
      <c r="I96" s="27" t="s">
        <v>33</v>
      </c>
      <c r="J96" s="30" t="str">
        <f>E28</f>
        <v>Krajovský</v>
      </c>
      <c r="L96" s="32"/>
    </row>
    <row r="97" spans="2:47" s="1" customFormat="1" ht="10.35" customHeight="1">
      <c r="B97" s="32"/>
      <c r="L97" s="32"/>
    </row>
    <row r="98" spans="2:47" s="1" customFormat="1" ht="29.25" customHeight="1">
      <c r="B98" s="32"/>
      <c r="C98" s="105" t="s">
        <v>134</v>
      </c>
      <c r="D98" s="97"/>
      <c r="E98" s="97"/>
      <c r="F98" s="97"/>
      <c r="G98" s="97"/>
      <c r="H98" s="97"/>
      <c r="I98" s="97"/>
      <c r="J98" s="106" t="s">
        <v>135</v>
      </c>
      <c r="K98" s="97"/>
      <c r="L98" s="32"/>
    </row>
    <row r="99" spans="2:47" s="1" customFormat="1" ht="10.35" customHeight="1">
      <c r="B99" s="32"/>
      <c r="L99" s="32"/>
    </row>
    <row r="100" spans="2:47" s="1" customFormat="1" ht="22.9" customHeight="1">
      <c r="B100" s="32"/>
      <c r="C100" s="107" t="s">
        <v>136</v>
      </c>
      <c r="J100" s="65">
        <f>J131</f>
        <v>0</v>
      </c>
      <c r="L100" s="32"/>
      <c r="AU100" s="17" t="s">
        <v>137</v>
      </c>
    </row>
    <row r="101" spans="2:47" s="8" customFormat="1" ht="24.95" customHeight="1">
      <c r="B101" s="108"/>
      <c r="D101" s="109" t="s">
        <v>149</v>
      </c>
      <c r="E101" s="110"/>
      <c r="F101" s="110"/>
      <c r="G101" s="110"/>
      <c r="H101" s="110"/>
      <c r="I101" s="110"/>
      <c r="J101" s="111">
        <f>J132</f>
        <v>0</v>
      </c>
      <c r="L101" s="108"/>
    </row>
    <row r="102" spans="2:47" s="9" customFormat="1" ht="19.899999999999999" customHeight="1">
      <c r="B102" s="112"/>
      <c r="D102" s="113" t="s">
        <v>4688</v>
      </c>
      <c r="E102" s="114"/>
      <c r="F102" s="114"/>
      <c r="G102" s="114"/>
      <c r="H102" s="114"/>
      <c r="I102" s="114"/>
      <c r="J102" s="115">
        <f>J133</f>
        <v>0</v>
      </c>
      <c r="L102" s="112"/>
    </row>
    <row r="103" spans="2:47" s="9" customFormat="1" ht="19.899999999999999" customHeight="1">
      <c r="B103" s="112"/>
      <c r="D103" s="113" t="s">
        <v>4689</v>
      </c>
      <c r="E103" s="114"/>
      <c r="F103" s="114"/>
      <c r="G103" s="114"/>
      <c r="H103" s="114"/>
      <c r="I103" s="114"/>
      <c r="J103" s="115">
        <f>J139</f>
        <v>0</v>
      </c>
      <c r="L103" s="112"/>
    </row>
    <row r="104" spans="2:47" s="8" customFormat="1" ht="24.95" customHeight="1">
      <c r="B104" s="108"/>
      <c r="D104" s="109" t="s">
        <v>4690</v>
      </c>
      <c r="E104" s="110"/>
      <c r="F104" s="110"/>
      <c r="G104" s="110"/>
      <c r="H104" s="110"/>
      <c r="I104" s="110"/>
      <c r="J104" s="111">
        <f>J185</f>
        <v>0</v>
      </c>
      <c r="L104" s="108"/>
    </row>
    <row r="105" spans="2:47" s="9" customFormat="1" ht="19.899999999999999" customHeight="1">
      <c r="B105" s="112"/>
      <c r="D105" s="113" t="s">
        <v>4692</v>
      </c>
      <c r="E105" s="114"/>
      <c r="F105" s="114"/>
      <c r="G105" s="114"/>
      <c r="H105" s="114"/>
      <c r="I105" s="114"/>
      <c r="J105" s="115">
        <f>J186</f>
        <v>0</v>
      </c>
      <c r="L105" s="112"/>
    </row>
    <row r="106" spans="2:47" s="8" customFormat="1" ht="24.95" customHeight="1">
      <c r="B106" s="108"/>
      <c r="D106" s="109" t="s">
        <v>169</v>
      </c>
      <c r="E106" s="110"/>
      <c r="F106" s="110"/>
      <c r="G106" s="110"/>
      <c r="H106" s="110"/>
      <c r="I106" s="110"/>
      <c r="J106" s="111">
        <f>J195</f>
        <v>0</v>
      </c>
      <c r="L106" s="108"/>
    </row>
    <row r="107" spans="2:47" s="8" customFormat="1" ht="24.95" customHeight="1">
      <c r="B107" s="108"/>
      <c r="D107" s="109" t="s">
        <v>4088</v>
      </c>
      <c r="E107" s="110"/>
      <c r="F107" s="110"/>
      <c r="G107" s="110"/>
      <c r="H107" s="110"/>
      <c r="I107" s="110"/>
      <c r="J107" s="111">
        <f>J204</f>
        <v>0</v>
      </c>
      <c r="L107" s="108"/>
    </row>
    <row r="108" spans="2:47" s="1" customFormat="1" ht="21.75" customHeight="1">
      <c r="B108" s="32"/>
      <c r="L108" s="32"/>
    </row>
    <row r="109" spans="2:47" s="1" customFormat="1" ht="6.95" customHeight="1"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32"/>
    </row>
    <row r="113" spans="2:12" s="1" customFormat="1" ht="6.95" customHeight="1">
      <c r="B113" s="46"/>
      <c r="C113" s="47"/>
      <c r="D113" s="47"/>
      <c r="E113" s="47"/>
      <c r="F113" s="47"/>
      <c r="G113" s="47"/>
      <c r="H113" s="47"/>
      <c r="I113" s="47"/>
      <c r="J113" s="47"/>
      <c r="K113" s="47"/>
      <c r="L113" s="32"/>
    </row>
    <row r="114" spans="2:12" s="1" customFormat="1" ht="24.95" customHeight="1">
      <c r="B114" s="32"/>
      <c r="C114" s="21" t="s">
        <v>170</v>
      </c>
      <c r="L114" s="32"/>
    </row>
    <row r="115" spans="2:12" s="1" customFormat="1" ht="6.95" customHeight="1">
      <c r="B115" s="32"/>
      <c r="L115" s="32"/>
    </row>
    <row r="116" spans="2:12" s="1" customFormat="1" ht="12" customHeight="1">
      <c r="B116" s="32"/>
      <c r="C116" s="27" t="s">
        <v>16</v>
      </c>
      <c r="L116" s="32"/>
    </row>
    <row r="117" spans="2:12" s="1" customFormat="1" ht="16.5" customHeight="1">
      <c r="B117" s="32"/>
      <c r="E117" s="245" t="str">
        <f>E7</f>
        <v>Bytový dům Líbeznice, Martinova 142</v>
      </c>
      <c r="F117" s="246"/>
      <c r="G117" s="246"/>
      <c r="H117" s="246"/>
      <c r="L117" s="32"/>
    </row>
    <row r="118" spans="2:12" ht="12" customHeight="1">
      <c r="B118" s="20"/>
      <c r="C118" s="27" t="s">
        <v>131</v>
      </c>
      <c r="L118" s="20"/>
    </row>
    <row r="119" spans="2:12" ht="16.5" customHeight="1">
      <c r="B119" s="20"/>
      <c r="E119" s="245" t="s">
        <v>4079</v>
      </c>
      <c r="F119" s="212"/>
      <c r="G119" s="212"/>
      <c r="H119" s="212"/>
      <c r="L119" s="20"/>
    </row>
    <row r="120" spans="2:12" ht="12" customHeight="1">
      <c r="B120" s="20"/>
      <c r="C120" s="27" t="s">
        <v>3663</v>
      </c>
      <c r="L120" s="20"/>
    </row>
    <row r="121" spans="2:12" s="1" customFormat="1" ht="16.5" customHeight="1">
      <c r="B121" s="32"/>
      <c r="E121" s="208" t="s">
        <v>5259</v>
      </c>
      <c r="F121" s="244"/>
      <c r="G121" s="244"/>
      <c r="H121" s="244"/>
      <c r="L121" s="32"/>
    </row>
    <row r="122" spans="2:12" s="1" customFormat="1" ht="12" customHeight="1">
      <c r="B122" s="32"/>
      <c r="C122" s="27" t="s">
        <v>4686</v>
      </c>
      <c r="L122" s="32"/>
    </row>
    <row r="123" spans="2:12" s="1" customFormat="1" ht="16.5" customHeight="1">
      <c r="B123" s="32"/>
      <c r="E123" s="241" t="str">
        <f>E13</f>
        <v>a - Společné prostory</v>
      </c>
      <c r="F123" s="244"/>
      <c r="G123" s="244"/>
      <c r="H123" s="244"/>
      <c r="L123" s="32"/>
    </row>
    <row r="124" spans="2:12" s="1" customFormat="1" ht="6.95" customHeight="1">
      <c r="B124" s="32"/>
      <c r="L124" s="32"/>
    </row>
    <row r="125" spans="2:12" s="1" customFormat="1" ht="12" customHeight="1">
      <c r="B125" s="32"/>
      <c r="C125" s="27" t="s">
        <v>20</v>
      </c>
      <c r="F125" s="25" t="str">
        <f>F16</f>
        <v>Líbeznice</v>
      </c>
      <c r="I125" s="27" t="s">
        <v>22</v>
      </c>
      <c r="J125" s="52" t="str">
        <f>IF(J16="","",J16)</f>
        <v>3. 11. 2025</v>
      </c>
      <c r="L125" s="32"/>
    </row>
    <row r="126" spans="2:12" s="1" customFormat="1" ht="6.95" customHeight="1">
      <c r="B126" s="32"/>
      <c r="L126" s="32"/>
    </row>
    <row r="127" spans="2:12" s="1" customFormat="1" ht="15.2" customHeight="1">
      <c r="B127" s="32"/>
      <c r="C127" s="27" t="s">
        <v>24</v>
      </c>
      <c r="F127" s="25" t="str">
        <f>E19</f>
        <v xml:space="preserve"> </v>
      </c>
      <c r="I127" s="27" t="s">
        <v>30</v>
      </c>
      <c r="J127" s="30" t="str">
        <f>E25</f>
        <v xml:space="preserve"> </v>
      </c>
      <c r="L127" s="32"/>
    </row>
    <row r="128" spans="2:12" s="1" customFormat="1" ht="15.2" customHeight="1">
      <c r="B128" s="32"/>
      <c r="C128" s="27" t="s">
        <v>28</v>
      </c>
      <c r="F128" s="25" t="str">
        <f>IF(E22="","",E22)</f>
        <v>Vyplň údaj</v>
      </c>
      <c r="I128" s="27" t="s">
        <v>33</v>
      </c>
      <c r="J128" s="30" t="str">
        <f>E28</f>
        <v>Krajovský</v>
      </c>
      <c r="L128" s="32"/>
    </row>
    <row r="129" spans="2:65" s="1" customFormat="1" ht="10.35" customHeight="1">
      <c r="B129" s="32"/>
      <c r="L129" s="32"/>
    </row>
    <row r="130" spans="2:65" s="10" customFormat="1" ht="29.25" customHeight="1">
      <c r="B130" s="116"/>
      <c r="C130" s="117" t="s">
        <v>171</v>
      </c>
      <c r="D130" s="118" t="s">
        <v>61</v>
      </c>
      <c r="E130" s="118" t="s">
        <v>57</v>
      </c>
      <c r="F130" s="118" t="s">
        <v>58</v>
      </c>
      <c r="G130" s="118" t="s">
        <v>172</v>
      </c>
      <c r="H130" s="118" t="s">
        <v>173</v>
      </c>
      <c r="I130" s="118" t="s">
        <v>174</v>
      </c>
      <c r="J130" s="118" t="s">
        <v>135</v>
      </c>
      <c r="K130" s="119" t="s">
        <v>175</v>
      </c>
      <c r="L130" s="116"/>
      <c r="M130" s="58" t="s">
        <v>1</v>
      </c>
      <c r="N130" s="59" t="s">
        <v>40</v>
      </c>
      <c r="O130" s="59" t="s">
        <v>176</v>
      </c>
      <c r="P130" s="59" t="s">
        <v>177</v>
      </c>
      <c r="Q130" s="59" t="s">
        <v>178</v>
      </c>
      <c r="R130" s="59" t="s">
        <v>179</v>
      </c>
      <c r="S130" s="59" t="s">
        <v>180</v>
      </c>
      <c r="T130" s="60" t="s">
        <v>181</v>
      </c>
    </row>
    <row r="131" spans="2:65" s="1" customFormat="1" ht="22.9" customHeight="1">
      <c r="B131" s="32"/>
      <c r="C131" s="63" t="s">
        <v>182</v>
      </c>
      <c r="J131" s="120">
        <f>BK131</f>
        <v>0</v>
      </c>
      <c r="L131" s="32"/>
      <c r="M131" s="61"/>
      <c r="N131" s="53"/>
      <c r="O131" s="53"/>
      <c r="P131" s="121">
        <f>P132+P185+P195+P204</f>
        <v>0</v>
      </c>
      <c r="Q131" s="53"/>
      <c r="R131" s="121">
        <f>R132+R185+R195+R204</f>
        <v>0.47680250000000013</v>
      </c>
      <c r="S131" s="53"/>
      <c r="T131" s="122">
        <f>T132+T185+T195+T204</f>
        <v>7.0000000000000007E-2</v>
      </c>
      <c r="AT131" s="17" t="s">
        <v>75</v>
      </c>
      <c r="AU131" s="17" t="s">
        <v>137</v>
      </c>
      <c r="BK131" s="123">
        <f>BK132+BK185+BK195+BK204</f>
        <v>0</v>
      </c>
    </row>
    <row r="132" spans="2:65" s="11" customFormat="1" ht="25.9" customHeight="1">
      <c r="B132" s="124"/>
      <c r="D132" s="125" t="s">
        <v>75</v>
      </c>
      <c r="E132" s="126" t="s">
        <v>1695</v>
      </c>
      <c r="F132" s="126" t="s">
        <v>1696</v>
      </c>
      <c r="I132" s="127"/>
      <c r="J132" s="128">
        <f>BK132</f>
        <v>0</v>
      </c>
      <c r="L132" s="124"/>
      <c r="M132" s="129"/>
      <c r="P132" s="130">
        <f>P133+P139</f>
        <v>0</v>
      </c>
      <c r="R132" s="130">
        <f>R133+R139</f>
        <v>0.47155250000000015</v>
      </c>
      <c r="T132" s="131">
        <f>T133+T139</f>
        <v>0</v>
      </c>
      <c r="AR132" s="125" t="s">
        <v>92</v>
      </c>
      <c r="AT132" s="132" t="s">
        <v>75</v>
      </c>
      <c r="AU132" s="132" t="s">
        <v>76</v>
      </c>
      <c r="AY132" s="125" t="s">
        <v>185</v>
      </c>
      <c r="BK132" s="133">
        <f>BK133+BK139</f>
        <v>0</v>
      </c>
    </row>
    <row r="133" spans="2:65" s="11" customFormat="1" ht="22.9" customHeight="1">
      <c r="B133" s="124"/>
      <c r="D133" s="125" t="s">
        <v>75</v>
      </c>
      <c r="E133" s="134" t="s">
        <v>4693</v>
      </c>
      <c r="F133" s="134" t="s">
        <v>4694</v>
      </c>
      <c r="I133" s="127"/>
      <c r="J133" s="135">
        <f>BK133</f>
        <v>0</v>
      </c>
      <c r="L133" s="124"/>
      <c r="M133" s="129"/>
      <c r="P133" s="130">
        <f>SUM(P134:P138)</f>
        <v>0</v>
      </c>
      <c r="R133" s="130">
        <f>SUM(R134:R138)</f>
        <v>3.5479999999999998E-2</v>
      </c>
      <c r="T133" s="131">
        <f>SUM(T134:T138)</f>
        <v>0</v>
      </c>
      <c r="AR133" s="125" t="s">
        <v>92</v>
      </c>
      <c r="AT133" s="132" t="s">
        <v>75</v>
      </c>
      <c r="AU133" s="132" t="s">
        <v>84</v>
      </c>
      <c r="AY133" s="125" t="s">
        <v>185</v>
      </c>
      <c r="BK133" s="133">
        <f>SUM(BK134:BK138)</f>
        <v>0</v>
      </c>
    </row>
    <row r="134" spans="2:65" s="1" customFormat="1" ht="24.2" customHeight="1">
      <c r="B134" s="136"/>
      <c r="C134" s="137" t="s">
        <v>84</v>
      </c>
      <c r="D134" s="137" t="s">
        <v>187</v>
      </c>
      <c r="E134" s="138" t="s">
        <v>5260</v>
      </c>
      <c r="F134" s="139" t="s">
        <v>5261</v>
      </c>
      <c r="G134" s="140" t="s">
        <v>546</v>
      </c>
      <c r="H134" s="141">
        <v>370</v>
      </c>
      <c r="I134" s="142"/>
      <c r="J134" s="143">
        <f>ROUND(I134*H134,2)</f>
        <v>0</v>
      </c>
      <c r="K134" s="139" t="s">
        <v>1</v>
      </c>
      <c r="L134" s="32"/>
      <c r="M134" s="144" t="s">
        <v>1</v>
      </c>
      <c r="N134" s="145" t="s">
        <v>42</v>
      </c>
      <c r="P134" s="146">
        <f>O134*H134</f>
        <v>0</v>
      </c>
      <c r="Q134" s="146">
        <v>0</v>
      </c>
      <c r="R134" s="146">
        <f>Q134*H134</f>
        <v>0</v>
      </c>
      <c r="S134" s="146">
        <v>0</v>
      </c>
      <c r="T134" s="147">
        <f>S134*H134</f>
        <v>0</v>
      </c>
      <c r="AR134" s="148" t="s">
        <v>289</v>
      </c>
      <c r="AT134" s="148" t="s">
        <v>187</v>
      </c>
      <c r="AU134" s="148" t="s">
        <v>92</v>
      </c>
      <c r="AY134" s="17" t="s">
        <v>185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7" t="s">
        <v>92</v>
      </c>
      <c r="BK134" s="149">
        <f>ROUND(I134*H134,2)</f>
        <v>0</v>
      </c>
      <c r="BL134" s="17" t="s">
        <v>289</v>
      </c>
      <c r="BM134" s="148" t="s">
        <v>5262</v>
      </c>
    </row>
    <row r="135" spans="2:65" s="1" customFormat="1" ht="37.9" customHeight="1">
      <c r="B135" s="136"/>
      <c r="C135" s="158" t="s">
        <v>92</v>
      </c>
      <c r="D135" s="158" t="s">
        <v>231</v>
      </c>
      <c r="E135" s="159" t="s">
        <v>4804</v>
      </c>
      <c r="F135" s="160" t="s">
        <v>4805</v>
      </c>
      <c r="G135" s="161" t="s">
        <v>546</v>
      </c>
      <c r="H135" s="162">
        <v>425.5</v>
      </c>
      <c r="I135" s="163"/>
      <c r="J135" s="164">
        <f>ROUND(I135*H135,2)</f>
        <v>0</v>
      </c>
      <c r="K135" s="160" t="s">
        <v>1</v>
      </c>
      <c r="L135" s="165"/>
      <c r="M135" s="166" t="s">
        <v>1</v>
      </c>
      <c r="N135" s="167" t="s">
        <v>42</v>
      </c>
      <c r="P135" s="146">
        <f>O135*H135</f>
        <v>0</v>
      </c>
      <c r="Q135" s="146">
        <v>8.0000000000000007E-5</v>
      </c>
      <c r="R135" s="146">
        <f>Q135*H135</f>
        <v>3.4040000000000001E-2</v>
      </c>
      <c r="S135" s="146">
        <v>0</v>
      </c>
      <c r="T135" s="147">
        <f>S135*H135</f>
        <v>0</v>
      </c>
      <c r="AR135" s="148" t="s">
        <v>394</v>
      </c>
      <c r="AT135" s="148" t="s">
        <v>231</v>
      </c>
      <c r="AU135" s="148" t="s">
        <v>92</v>
      </c>
      <c r="AY135" s="17" t="s">
        <v>185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7" t="s">
        <v>92</v>
      </c>
      <c r="BK135" s="149">
        <f>ROUND(I135*H135,2)</f>
        <v>0</v>
      </c>
      <c r="BL135" s="17" t="s">
        <v>289</v>
      </c>
      <c r="BM135" s="148" t="s">
        <v>5263</v>
      </c>
    </row>
    <row r="136" spans="2:65" s="12" customFormat="1">
      <c r="B136" s="150"/>
      <c r="D136" s="151" t="s">
        <v>193</v>
      </c>
      <c r="E136" s="152" t="s">
        <v>1</v>
      </c>
      <c r="F136" s="153" t="s">
        <v>4766</v>
      </c>
      <c r="H136" s="154">
        <v>425.5</v>
      </c>
      <c r="I136" s="155"/>
      <c r="L136" s="150"/>
      <c r="M136" s="156"/>
      <c r="T136" s="157"/>
      <c r="AT136" s="152" t="s">
        <v>193</v>
      </c>
      <c r="AU136" s="152" t="s">
        <v>92</v>
      </c>
      <c r="AV136" s="12" t="s">
        <v>92</v>
      </c>
      <c r="AW136" s="12" t="s">
        <v>32</v>
      </c>
      <c r="AX136" s="12" t="s">
        <v>84</v>
      </c>
      <c r="AY136" s="152" t="s">
        <v>185</v>
      </c>
    </row>
    <row r="137" spans="2:65" s="1" customFormat="1" ht="24.2" customHeight="1">
      <c r="B137" s="136"/>
      <c r="C137" s="137" t="s">
        <v>111</v>
      </c>
      <c r="D137" s="137" t="s">
        <v>187</v>
      </c>
      <c r="E137" s="138" t="s">
        <v>5264</v>
      </c>
      <c r="F137" s="139" t="s">
        <v>5265</v>
      </c>
      <c r="G137" s="140" t="s">
        <v>365</v>
      </c>
      <c r="H137" s="141">
        <v>16</v>
      </c>
      <c r="I137" s="142"/>
      <c r="J137" s="143">
        <f>ROUND(I137*H137,2)</f>
        <v>0</v>
      </c>
      <c r="K137" s="139" t="s">
        <v>1</v>
      </c>
      <c r="L137" s="32"/>
      <c r="M137" s="144" t="s">
        <v>1</v>
      </c>
      <c r="N137" s="145" t="s">
        <v>42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289</v>
      </c>
      <c r="AT137" s="148" t="s">
        <v>187</v>
      </c>
      <c r="AU137" s="148" t="s">
        <v>92</v>
      </c>
      <c r="AY137" s="17" t="s">
        <v>185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7" t="s">
        <v>92</v>
      </c>
      <c r="BK137" s="149">
        <f>ROUND(I137*H137,2)</f>
        <v>0</v>
      </c>
      <c r="BL137" s="17" t="s">
        <v>289</v>
      </c>
      <c r="BM137" s="148" t="s">
        <v>5266</v>
      </c>
    </row>
    <row r="138" spans="2:65" s="1" customFormat="1" ht="24.2" customHeight="1">
      <c r="B138" s="136"/>
      <c r="C138" s="158" t="s">
        <v>191</v>
      </c>
      <c r="D138" s="158" t="s">
        <v>231</v>
      </c>
      <c r="E138" s="159" t="s">
        <v>5267</v>
      </c>
      <c r="F138" s="160" t="s">
        <v>5268</v>
      </c>
      <c r="G138" s="161" t="s">
        <v>365</v>
      </c>
      <c r="H138" s="162">
        <v>16</v>
      </c>
      <c r="I138" s="163"/>
      <c r="J138" s="164">
        <f>ROUND(I138*H138,2)</f>
        <v>0</v>
      </c>
      <c r="K138" s="160" t="s">
        <v>1</v>
      </c>
      <c r="L138" s="165"/>
      <c r="M138" s="166" t="s">
        <v>1</v>
      </c>
      <c r="N138" s="167" t="s">
        <v>42</v>
      </c>
      <c r="P138" s="146">
        <f>O138*H138</f>
        <v>0</v>
      </c>
      <c r="Q138" s="146">
        <v>9.0000000000000006E-5</v>
      </c>
      <c r="R138" s="146">
        <f>Q138*H138</f>
        <v>1.4400000000000001E-3</v>
      </c>
      <c r="S138" s="146">
        <v>0</v>
      </c>
      <c r="T138" s="147">
        <f>S138*H138</f>
        <v>0</v>
      </c>
      <c r="AR138" s="148" t="s">
        <v>394</v>
      </c>
      <c r="AT138" s="148" t="s">
        <v>231</v>
      </c>
      <c r="AU138" s="148" t="s">
        <v>92</v>
      </c>
      <c r="AY138" s="17" t="s">
        <v>185</v>
      </c>
      <c r="BE138" s="149">
        <f>IF(N138="základní",J138,0)</f>
        <v>0</v>
      </c>
      <c r="BF138" s="149">
        <f>IF(N138="snížená",J138,0)</f>
        <v>0</v>
      </c>
      <c r="BG138" s="149">
        <f>IF(N138="zákl. přenesená",J138,0)</f>
        <v>0</v>
      </c>
      <c r="BH138" s="149">
        <f>IF(N138="sníž. přenesená",J138,0)</f>
        <v>0</v>
      </c>
      <c r="BI138" s="149">
        <f>IF(N138="nulová",J138,0)</f>
        <v>0</v>
      </c>
      <c r="BJ138" s="17" t="s">
        <v>92</v>
      </c>
      <c r="BK138" s="149">
        <f>ROUND(I138*H138,2)</f>
        <v>0</v>
      </c>
      <c r="BL138" s="17" t="s">
        <v>289</v>
      </c>
      <c r="BM138" s="148" t="s">
        <v>5269</v>
      </c>
    </row>
    <row r="139" spans="2:65" s="11" customFormat="1" ht="22.9" customHeight="1">
      <c r="B139" s="124"/>
      <c r="D139" s="125" t="s">
        <v>75</v>
      </c>
      <c r="E139" s="134" t="s">
        <v>4861</v>
      </c>
      <c r="F139" s="134" t="s">
        <v>4862</v>
      </c>
      <c r="I139" s="127"/>
      <c r="J139" s="135">
        <f>BK139</f>
        <v>0</v>
      </c>
      <c r="L139" s="124"/>
      <c r="M139" s="129"/>
      <c r="P139" s="130">
        <f>SUM(P140:P184)</f>
        <v>0</v>
      </c>
      <c r="R139" s="130">
        <f>SUM(R140:R184)</f>
        <v>0.43607250000000014</v>
      </c>
      <c r="T139" s="131">
        <f>SUM(T140:T184)</f>
        <v>0</v>
      </c>
      <c r="AR139" s="125" t="s">
        <v>92</v>
      </c>
      <c r="AT139" s="132" t="s">
        <v>75</v>
      </c>
      <c r="AU139" s="132" t="s">
        <v>84</v>
      </c>
      <c r="AY139" s="125" t="s">
        <v>185</v>
      </c>
      <c r="BK139" s="133">
        <f>SUM(BK140:BK184)</f>
        <v>0</v>
      </c>
    </row>
    <row r="140" spans="2:65" s="1" customFormat="1" ht="24.2" customHeight="1">
      <c r="B140" s="136"/>
      <c r="C140" s="137" t="s">
        <v>206</v>
      </c>
      <c r="D140" s="137" t="s">
        <v>187</v>
      </c>
      <c r="E140" s="138" t="s">
        <v>5270</v>
      </c>
      <c r="F140" s="139" t="s">
        <v>5271</v>
      </c>
      <c r="G140" s="140" t="s">
        <v>546</v>
      </c>
      <c r="H140" s="141">
        <v>1855</v>
      </c>
      <c r="I140" s="142"/>
      <c r="J140" s="143">
        <f>ROUND(I140*H140,2)</f>
        <v>0</v>
      </c>
      <c r="K140" s="139" t="s">
        <v>1</v>
      </c>
      <c r="L140" s="32"/>
      <c r="M140" s="144" t="s">
        <v>1</v>
      </c>
      <c r="N140" s="145" t="s">
        <v>42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289</v>
      </c>
      <c r="AT140" s="148" t="s">
        <v>187</v>
      </c>
      <c r="AU140" s="148" t="s">
        <v>92</v>
      </c>
      <c r="AY140" s="17" t="s">
        <v>185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7" t="s">
        <v>92</v>
      </c>
      <c r="BK140" s="149">
        <f>ROUND(I140*H140,2)</f>
        <v>0</v>
      </c>
      <c r="BL140" s="17" t="s">
        <v>289</v>
      </c>
      <c r="BM140" s="148" t="s">
        <v>5272</v>
      </c>
    </row>
    <row r="141" spans="2:65" s="13" customFormat="1">
      <c r="B141" s="168"/>
      <c r="D141" s="151" t="s">
        <v>193</v>
      </c>
      <c r="E141" s="169" t="s">
        <v>1</v>
      </c>
      <c r="F141" s="170" t="s">
        <v>5273</v>
      </c>
      <c r="H141" s="169" t="s">
        <v>1</v>
      </c>
      <c r="I141" s="171"/>
      <c r="L141" s="168"/>
      <c r="M141" s="172"/>
      <c r="T141" s="173"/>
      <c r="AT141" s="169" t="s">
        <v>193</v>
      </c>
      <c r="AU141" s="169" t="s">
        <v>92</v>
      </c>
      <c r="AV141" s="13" t="s">
        <v>84</v>
      </c>
      <c r="AW141" s="13" t="s">
        <v>32</v>
      </c>
      <c r="AX141" s="13" t="s">
        <v>76</v>
      </c>
      <c r="AY141" s="169" t="s">
        <v>185</v>
      </c>
    </row>
    <row r="142" spans="2:65" s="12" customFormat="1">
      <c r="B142" s="150"/>
      <c r="D142" s="151" t="s">
        <v>193</v>
      </c>
      <c r="E142" s="152" t="s">
        <v>1</v>
      </c>
      <c r="F142" s="153" t="s">
        <v>5274</v>
      </c>
      <c r="H142" s="154">
        <v>1450</v>
      </c>
      <c r="I142" s="155"/>
      <c r="L142" s="150"/>
      <c r="M142" s="156"/>
      <c r="T142" s="157"/>
      <c r="AT142" s="152" t="s">
        <v>193</v>
      </c>
      <c r="AU142" s="152" t="s">
        <v>92</v>
      </c>
      <c r="AV142" s="12" t="s">
        <v>92</v>
      </c>
      <c r="AW142" s="12" t="s">
        <v>32</v>
      </c>
      <c r="AX142" s="12" t="s">
        <v>76</v>
      </c>
      <c r="AY142" s="152" t="s">
        <v>185</v>
      </c>
    </row>
    <row r="143" spans="2:65" s="13" customFormat="1">
      <c r="B143" s="168"/>
      <c r="D143" s="151" t="s">
        <v>193</v>
      </c>
      <c r="E143" s="169" t="s">
        <v>1</v>
      </c>
      <c r="F143" s="170" t="s">
        <v>5275</v>
      </c>
      <c r="H143" s="169" t="s">
        <v>1</v>
      </c>
      <c r="I143" s="171"/>
      <c r="L143" s="168"/>
      <c r="M143" s="172"/>
      <c r="T143" s="173"/>
      <c r="AT143" s="169" t="s">
        <v>193</v>
      </c>
      <c r="AU143" s="169" t="s">
        <v>92</v>
      </c>
      <c r="AV143" s="13" t="s">
        <v>84</v>
      </c>
      <c r="AW143" s="13" t="s">
        <v>32</v>
      </c>
      <c r="AX143" s="13" t="s">
        <v>76</v>
      </c>
      <c r="AY143" s="169" t="s">
        <v>185</v>
      </c>
    </row>
    <row r="144" spans="2:65" s="12" customFormat="1">
      <c r="B144" s="150"/>
      <c r="D144" s="151" t="s">
        <v>193</v>
      </c>
      <c r="E144" s="152" t="s">
        <v>1</v>
      </c>
      <c r="F144" s="153" t="s">
        <v>351</v>
      </c>
      <c r="H144" s="154">
        <v>25</v>
      </c>
      <c r="I144" s="155"/>
      <c r="L144" s="150"/>
      <c r="M144" s="156"/>
      <c r="T144" s="157"/>
      <c r="AT144" s="152" t="s">
        <v>193</v>
      </c>
      <c r="AU144" s="152" t="s">
        <v>92</v>
      </c>
      <c r="AV144" s="12" t="s">
        <v>92</v>
      </c>
      <c r="AW144" s="12" t="s">
        <v>32</v>
      </c>
      <c r="AX144" s="12" t="s">
        <v>76</v>
      </c>
      <c r="AY144" s="152" t="s">
        <v>185</v>
      </c>
    </row>
    <row r="145" spans="2:65" s="13" customFormat="1">
      <c r="B145" s="168"/>
      <c r="D145" s="151" t="s">
        <v>193</v>
      </c>
      <c r="E145" s="169" t="s">
        <v>1</v>
      </c>
      <c r="F145" s="170" t="s">
        <v>5276</v>
      </c>
      <c r="H145" s="169" t="s">
        <v>1</v>
      </c>
      <c r="I145" s="171"/>
      <c r="L145" s="168"/>
      <c r="M145" s="172"/>
      <c r="T145" s="173"/>
      <c r="AT145" s="169" t="s">
        <v>193</v>
      </c>
      <c r="AU145" s="169" t="s">
        <v>92</v>
      </c>
      <c r="AV145" s="13" t="s">
        <v>84</v>
      </c>
      <c r="AW145" s="13" t="s">
        <v>32</v>
      </c>
      <c r="AX145" s="13" t="s">
        <v>76</v>
      </c>
      <c r="AY145" s="169" t="s">
        <v>185</v>
      </c>
    </row>
    <row r="146" spans="2:65" s="12" customFormat="1">
      <c r="B146" s="150"/>
      <c r="D146" s="151" t="s">
        <v>193</v>
      </c>
      <c r="E146" s="152" t="s">
        <v>1</v>
      </c>
      <c r="F146" s="153" t="s">
        <v>2516</v>
      </c>
      <c r="H146" s="154">
        <v>380</v>
      </c>
      <c r="I146" s="155"/>
      <c r="L146" s="150"/>
      <c r="M146" s="156"/>
      <c r="T146" s="157"/>
      <c r="AT146" s="152" t="s">
        <v>193</v>
      </c>
      <c r="AU146" s="152" t="s">
        <v>92</v>
      </c>
      <c r="AV146" s="12" t="s">
        <v>92</v>
      </c>
      <c r="AW146" s="12" t="s">
        <v>32</v>
      </c>
      <c r="AX146" s="12" t="s">
        <v>76</v>
      </c>
      <c r="AY146" s="152" t="s">
        <v>185</v>
      </c>
    </row>
    <row r="147" spans="2:65" s="14" customFormat="1">
      <c r="B147" s="174"/>
      <c r="D147" s="151" t="s">
        <v>193</v>
      </c>
      <c r="E147" s="175" t="s">
        <v>1</v>
      </c>
      <c r="F147" s="176" t="s">
        <v>265</v>
      </c>
      <c r="H147" s="177">
        <v>1855</v>
      </c>
      <c r="I147" s="178"/>
      <c r="L147" s="174"/>
      <c r="M147" s="179"/>
      <c r="T147" s="180"/>
      <c r="AT147" s="175" t="s">
        <v>193</v>
      </c>
      <c r="AU147" s="175" t="s">
        <v>92</v>
      </c>
      <c r="AV147" s="14" t="s">
        <v>191</v>
      </c>
      <c r="AW147" s="14" t="s">
        <v>32</v>
      </c>
      <c r="AX147" s="14" t="s">
        <v>84</v>
      </c>
      <c r="AY147" s="175" t="s">
        <v>185</v>
      </c>
    </row>
    <row r="148" spans="2:65" s="1" customFormat="1" ht="33" customHeight="1">
      <c r="B148" s="136"/>
      <c r="C148" s="158" t="s">
        <v>211</v>
      </c>
      <c r="D148" s="158" t="s">
        <v>231</v>
      </c>
      <c r="E148" s="159" t="s">
        <v>5277</v>
      </c>
      <c r="F148" s="160" t="s">
        <v>5278</v>
      </c>
      <c r="G148" s="161" t="s">
        <v>546</v>
      </c>
      <c r="H148" s="162">
        <v>1522.5</v>
      </c>
      <c r="I148" s="163"/>
      <c r="J148" s="164">
        <f>ROUND(I148*H148,2)</f>
        <v>0</v>
      </c>
      <c r="K148" s="160" t="s">
        <v>1</v>
      </c>
      <c r="L148" s="165"/>
      <c r="M148" s="166" t="s">
        <v>1</v>
      </c>
      <c r="N148" s="167" t="s">
        <v>42</v>
      </c>
      <c r="P148" s="146">
        <f>O148*H148</f>
        <v>0</v>
      </c>
      <c r="Q148" s="146">
        <v>1.9000000000000001E-4</v>
      </c>
      <c r="R148" s="146">
        <f>Q148*H148</f>
        <v>0.289275</v>
      </c>
      <c r="S148" s="146">
        <v>0</v>
      </c>
      <c r="T148" s="147">
        <f>S148*H148</f>
        <v>0</v>
      </c>
      <c r="AR148" s="148" t="s">
        <v>394</v>
      </c>
      <c r="AT148" s="148" t="s">
        <v>231</v>
      </c>
      <c r="AU148" s="148" t="s">
        <v>92</v>
      </c>
      <c r="AY148" s="17" t="s">
        <v>185</v>
      </c>
      <c r="BE148" s="149">
        <f>IF(N148="základní",J148,0)</f>
        <v>0</v>
      </c>
      <c r="BF148" s="149">
        <f>IF(N148="snížená",J148,0)</f>
        <v>0</v>
      </c>
      <c r="BG148" s="149">
        <f>IF(N148="zákl. přenesená",J148,0)</f>
        <v>0</v>
      </c>
      <c r="BH148" s="149">
        <f>IF(N148="sníž. přenesená",J148,0)</f>
        <v>0</v>
      </c>
      <c r="BI148" s="149">
        <f>IF(N148="nulová",J148,0)</f>
        <v>0</v>
      </c>
      <c r="BJ148" s="17" t="s">
        <v>92</v>
      </c>
      <c r="BK148" s="149">
        <f>ROUND(I148*H148,2)</f>
        <v>0</v>
      </c>
      <c r="BL148" s="17" t="s">
        <v>289</v>
      </c>
      <c r="BM148" s="148" t="s">
        <v>5279</v>
      </c>
    </row>
    <row r="149" spans="2:65" s="12" customFormat="1">
      <c r="B149" s="150"/>
      <c r="D149" s="151" t="s">
        <v>193</v>
      </c>
      <c r="E149" s="152" t="s">
        <v>1</v>
      </c>
      <c r="F149" s="153" t="s">
        <v>5280</v>
      </c>
      <c r="H149" s="154">
        <v>1522.5</v>
      </c>
      <c r="I149" s="155"/>
      <c r="L149" s="150"/>
      <c r="M149" s="156"/>
      <c r="T149" s="157"/>
      <c r="AT149" s="152" t="s">
        <v>193</v>
      </c>
      <c r="AU149" s="152" t="s">
        <v>92</v>
      </c>
      <c r="AV149" s="12" t="s">
        <v>92</v>
      </c>
      <c r="AW149" s="12" t="s">
        <v>32</v>
      </c>
      <c r="AX149" s="12" t="s">
        <v>84</v>
      </c>
      <c r="AY149" s="152" t="s">
        <v>185</v>
      </c>
    </row>
    <row r="150" spans="2:65" s="1" customFormat="1" ht="24.2" customHeight="1">
      <c r="B150" s="136"/>
      <c r="C150" s="158" t="s">
        <v>216</v>
      </c>
      <c r="D150" s="158" t="s">
        <v>231</v>
      </c>
      <c r="E150" s="159" t="s">
        <v>5281</v>
      </c>
      <c r="F150" s="160" t="s">
        <v>5282</v>
      </c>
      <c r="G150" s="161" t="s">
        <v>546</v>
      </c>
      <c r="H150" s="162">
        <v>260</v>
      </c>
      <c r="I150" s="163"/>
      <c r="J150" s="164">
        <f>ROUND(I150*H150,2)</f>
        <v>0</v>
      </c>
      <c r="K150" s="160" t="s">
        <v>1</v>
      </c>
      <c r="L150" s="165"/>
      <c r="M150" s="166" t="s">
        <v>1</v>
      </c>
      <c r="N150" s="167" t="s">
        <v>42</v>
      </c>
      <c r="P150" s="146">
        <f>O150*H150</f>
        <v>0</v>
      </c>
      <c r="Q150" s="146">
        <v>1E-4</v>
      </c>
      <c r="R150" s="146">
        <f>Q150*H150</f>
        <v>2.6000000000000002E-2</v>
      </c>
      <c r="S150" s="146">
        <v>0</v>
      </c>
      <c r="T150" s="147">
        <f>S150*H150</f>
        <v>0</v>
      </c>
      <c r="AR150" s="148" t="s">
        <v>394</v>
      </c>
      <c r="AT150" s="148" t="s">
        <v>231</v>
      </c>
      <c r="AU150" s="148" t="s">
        <v>92</v>
      </c>
      <c r="AY150" s="17" t="s">
        <v>185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7" t="s">
        <v>92</v>
      </c>
      <c r="BK150" s="149">
        <f>ROUND(I150*H150,2)</f>
        <v>0</v>
      </c>
      <c r="BL150" s="17" t="s">
        <v>289</v>
      </c>
      <c r="BM150" s="148" t="s">
        <v>5283</v>
      </c>
    </row>
    <row r="151" spans="2:65" s="1" customFormat="1" ht="33" customHeight="1">
      <c r="B151" s="136"/>
      <c r="C151" s="158" t="s">
        <v>222</v>
      </c>
      <c r="D151" s="158" t="s">
        <v>231</v>
      </c>
      <c r="E151" s="159" t="s">
        <v>5284</v>
      </c>
      <c r="F151" s="160" t="s">
        <v>5285</v>
      </c>
      <c r="G151" s="161" t="s">
        <v>546</v>
      </c>
      <c r="H151" s="162">
        <v>26.25</v>
      </c>
      <c r="I151" s="163"/>
      <c r="J151" s="164">
        <f>ROUND(I151*H151,2)</f>
        <v>0</v>
      </c>
      <c r="K151" s="160" t="s">
        <v>1</v>
      </c>
      <c r="L151" s="165"/>
      <c r="M151" s="166" t="s">
        <v>1</v>
      </c>
      <c r="N151" s="167" t="s">
        <v>42</v>
      </c>
      <c r="P151" s="146">
        <f>O151*H151</f>
        <v>0</v>
      </c>
      <c r="Q151" s="146">
        <v>4.2999999999999999E-4</v>
      </c>
      <c r="R151" s="146">
        <f>Q151*H151</f>
        <v>1.1287499999999999E-2</v>
      </c>
      <c r="S151" s="146">
        <v>0</v>
      </c>
      <c r="T151" s="147">
        <f>S151*H151</f>
        <v>0</v>
      </c>
      <c r="AR151" s="148" t="s">
        <v>394</v>
      </c>
      <c r="AT151" s="148" t="s">
        <v>231</v>
      </c>
      <c r="AU151" s="148" t="s">
        <v>92</v>
      </c>
      <c r="AY151" s="17" t="s">
        <v>185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7" t="s">
        <v>92</v>
      </c>
      <c r="BK151" s="149">
        <f>ROUND(I151*H151,2)</f>
        <v>0</v>
      </c>
      <c r="BL151" s="17" t="s">
        <v>289</v>
      </c>
      <c r="BM151" s="148" t="s">
        <v>5286</v>
      </c>
    </row>
    <row r="152" spans="2:65" s="12" customFormat="1">
      <c r="B152" s="150"/>
      <c r="D152" s="151" t="s">
        <v>193</v>
      </c>
      <c r="E152" s="152" t="s">
        <v>1</v>
      </c>
      <c r="F152" s="153" t="s">
        <v>5287</v>
      </c>
      <c r="H152" s="154">
        <v>26.25</v>
      </c>
      <c r="I152" s="155"/>
      <c r="L152" s="150"/>
      <c r="M152" s="156"/>
      <c r="T152" s="157"/>
      <c r="AT152" s="152" t="s">
        <v>193</v>
      </c>
      <c r="AU152" s="152" t="s">
        <v>92</v>
      </c>
      <c r="AV152" s="12" t="s">
        <v>92</v>
      </c>
      <c r="AW152" s="12" t="s">
        <v>32</v>
      </c>
      <c r="AX152" s="12" t="s">
        <v>84</v>
      </c>
      <c r="AY152" s="152" t="s">
        <v>185</v>
      </c>
    </row>
    <row r="153" spans="2:65" s="1" customFormat="1" ht="24.2" customHeight="1">
      <c r="B153" s="136"/>
      <c r="C153" s="137" t="s">
        <v>226</v>
      </c>
      <c r="D153" s="137" t="s">
        <v>187</v>
      </c>
      <c r="E153" s="138" t="s">
        <v>5288</v>
      </c>
      <c r="F153" s="139" t="s">
        <v>5289</v>
      </c>
      <c r="G153" s="140" t="s">
        <v>546</v>
      </c>
      <c r="H153" s="141">
        <v>18</v>
      </c>
      <c r="I153" s="142"/>
      <c r="J153" s="143">
        <f t="shared" ref="J153:J158" si="0">ROUND(I153*H153,2)</f>
        <v>0</v>
      </c>
      <c r="K153" s="139" t="s">
        <v>1</v>
      </c>
      <c r="L153" s="32"/>
      <c r="M153" s="144" t="s">
        <v>1</v>
      </c>
      <c r="N153" s="145" t="s">
        <v>42</v>
      </c>
      <c r="P153" s="146">
        <f t="shared" ref="P153:P158" si="1">O153*H153</f>
        <v>0</v>
      </c>
      <c r="Q153" s="146">
        <v>0</v>
      </c>
      <c r="R153" s="146">
        <f t="shared" ref="R153:R158" si="2">Q153*H153</f>
        <v>0</v>
      </c>
      <c r="S153" s="146">
        <v>0</v>
      </c>
      <c r="T153" s="147">
        <f t="shared" ref="T153:T158" si="3">S153*H153</f>
        <v>0</v>
      </c>
      <c r="AR153" s="148" t="s">
        <v>289</v>
      </c>
      <c r="AT153" s="148" t="s">
        <v>187</v>
      </c>
      <c r="AU153" s="148" t="s">
        <v>92</v>
      </c>
      <c r="AY153" s="17" t="s">
        <v>185</v>
      </c>
      <c r="BE153" s="149">
        <f t="shared" ref="BE153:BE158" si="4">IF(N153="základní",J153,0)</f>
        <v>0</v>
      </c>
      <c r="BF153" s="149">
        <f t="shared" ref="BF153:BF158" si="5">IF(N153="snížená",J153,0)</f>
        <v>0</v>
      </c>
      <c r="BG153" s="149">
        <f t="shared" ref="BG153:BG158" si="6">IF(N153="zákl. přenesená",J153,0)</f>
        <v>0</v>
      </c>
      <c r="BH153" s="149">
        <f t="shared" ref="BH153:BH158" si="7">IF(N153="sníž. přenesená",J153,0)</f>
        <v>0</v>
      </c>
      <c r="BI153" s="149">
        <f t="shared" ref="BI153:BI158" si="8">IF(N153="nulová",J153,0)</f>
        <v>0</v>
      </c>
      <c r="BJ153" s="17" t="s">
        <v>92</v>
      </c>
      <c r="BK153" s="149">
        <f t="shared" ref="BK153:BK158" si="9">ROUND(I153*H153,2)</f>
        <v>0</v>
      </c>
      <c r="BL153" s="17" t="s">
        <v>289</v>
      </c>
      <c r="BM153" s="148" t="s">
        <v>5290</v>
      </c>
    </row>
    <row r="154" spans="2:65" s="1" customFormat="1" ht="24.2" customHeight="1">
      <c r="B154" s="136"/>
      <c r="C154" s="158" t="s">
        <v>230</v>
      </c>
      <c r="D154" s="158" t="s">
        <v>231</v>
      </c>
      <c r="E154" s="159" t="s">
        <v>5291</v>
      </c>
      <c r="F154" s="160" t="s">
        <v>5292</v>
      </c>
      <c r="G154" s="161" t="s">
        <v>546</v>
      </c>
      <c r="H154" s="162">
        <v>18</v>
      </c>
      <c r="I154" s="163"/>
      <c r="J154" s="164">
        <f t="shared" si="0"/>
        <v>0</v>
      </c>
      <c r="K154" s="160" t="s">
        <v>1</v>
      </c>
      <c r="L154" s="165"/>
      <c r="M154" s="166" t="s">
        <v>1</v>
      </c>
      <c r="N154" s="167" t="s">
        <v>42</v>
      </c>
      <c r="P154" s="146">
        <f t="shared" si="1"/>
        <v>0</v>
      </c>
      <c r="Q154" s="146">
        <v>1.9599999999999999E-3</v>
      </c>
      <c r="R154" s="146">
        <f t="shared" si="2"/>
        <v>3.5279999999999999E-2</v>
      </c>
      <c r="S154" s="146">
        <v>0</v>
      </c>
      <c r="T154" s="147">
        <f t="shared" si="3"/>
        <v>0</v>
      </c>
      <c r="AR154" s="148" t="s">
        <v>394</v>
      </c>
      <c r="AT154" s="148" t="s">
        <v>231</v>
      </c>
      <c r="AU154" s="148" t="s">
        <v>92</v>
      </c>
      <c r="AY154" s="17" t="s">
        <v>185</v>
      </c>
      <c r="BE154" s="149">
        <f t="shared" si="4"/>
        <v>0</v>
      </c>
      <c r="BF154" s="149">
        <f t="shared" si="5"/>
        <v>0</v>
      </c>
      <c r="BG154" s="149">
        <f t="shared" si="6"/>
        <v>0</v>
      </c>
      <c r="BH154" s="149">
        <f t="shared" si="7"/>
        <v>0</v>
      </c>
      <c r="BI154" s="149">
        <f t="shared" si="8"/>
        <v>0</v>
      </c>
      <c r="BJ154" s="17" t="s">
        <v>92</v>
      </c>
      <c r="BK154" s="149">
        <f t="shared" si="9"/>
        <v>0</v>
      </c>
      <c r="BL154" s="17" t="s">
        <v>289</v>
      </c>
      <c r="BM154" s="148" t="s">
        <v>5293</v>
      </c>
    </row>
    <row r="155" spans="2:65" s="1" customFormat="1" ht="33" customHeight="1">
      <c r="B155" s="136"/>
      <c r="C155" s="137" t="s">
        <v>236</v>
      </c>
      <c r="D155" s="137" t="s">
        <v>187</v>
      </c>
      <c r="E155" s="138" t="s">
        <v>5294</v>
      </c>
      <c r="F155" s="139" t="s">
        <v>5295</v>
      </c>
      <c r="G155" s="140" t="s">
        <v>365</v>
      </c>
      <c r="H155" s="141">
        <v>18</v>
      </c>
      <c r="I155" s="142"/>
      <c r="J155" s="143">
        <f t="shared" si="0"/>
        <v>0</v>
      </c>
      <c r="K155" s="139" t="s">
        <v>1</v>
      </c>
      <c r="L155" s="32"/>
      <c r="M155" s="144" t="s">
        <v>1</v>
      </c>
      <c r="N155" s="145" t="s">
        <v>42</v>
      </c>
      <c r="P155" s="146">
        <f t="shared" si="1"/>
        <v>0</v>
      </c>
      <c r="Q155" s="146">
        <v>0</v>
      </c>
      <c r="R155" s="146">
        <f t="shared" si="2"/>
        <v>0</v>
      </c>
      <c r="S155" s="146">
        <v>0</v>
      </c>
      <c r="T155" s="147">
        <f t="shared" si="3"/>
        <v>0</v>
      </c>
      <c r="AR155" s="148" t="s">
        <v>289</v>
      </c>
      <c r="AT155" s="148" t="s">
        <v>187</v>
      </c>
      <c r="AU155" s="148" t="s">
        <v>92</v>
      </c>
      <c r="AY155" s="17" t="s">
        <v>185</v>
      </c>
      <c r="BE155" s="149">
        <f t="shared" si="4"/>
        <v>0</v>
      </c>
      <c r="BF155" s="149">
        <f t="shared" si="5"/>
        <v>0</v>
      </c>
      <c r="BG155" s="149">
        <f t="shared" si="6"/>
        <v>0</v>
      </c>
      <c r="BH155" s="149">
        <f t="shared" si="7"/>
        <v>0</v>
      </c>
      <c r="BI155" s="149">
        <f t="shared" si="8"/>
        <v>0</v>
      </c>
      <c r="BJ155" s="17" t="s">
        <v>92</v>
      </c>
      <c r="BK155" s="149">
        <f t="shared" si="9"/>
        <v>0</v>
      </c>
      <c r="BL155" s="17" t="s">
        <v>289</v>
      </c>
      <c r="BM155" s="148" t="s">
        <v>5296</v>
      </c>
    </row>
    <row r="156" spans="2:65" s="1" customFormat="1" ht="16.5" customHeight="1">
      <c r="B156" s="136"/>
      <c r="C156" s="158" t="s">
        <v>8</v>
      </c>
      <c r="D156" s="158" t="s">
        <v>231</v>
      </c>
      <c r="E156" s="159" t="s">
        <v>5297</v>
      </c>
      <c r="F156" s="160" t="s">
        <v>5298</v>
      </c>
      <c r="G156" s="161" t="s">
        <v>365</v>
      </c>
      <c r="H156" s="162">
        <v>18</v>
      </c>
      <c r="I156" s="163"/>
      <c r="J156" s="164">
        <f t="shared" si="0"/>
        <v>0</v>
      </c>
      <c r="K156" s="160" t="s">
        <v>1</v>
      </c>
      <c r="L156" s="165"/>
      <c r="M156" s="166" t="s">
        <v>1</v>
      </c>
      <c r="N156" s="167" t="s">
        <v>42</v>
      </c>
      <c r="P156" s="146">
        <f t="shared" si="1"/>
        <v>0</v>
      </c>
      <c r="Q156" s="146">
        <v>1E-3</v>
      </c>
      <c r="R156" s="146">
        <f t="shared" si="2"/>
        <v>1.8000000000000002E-2</v>
      </c>
      <c r="S156" s="146">
        <v>0</v>
      </c>
      <c r="T156" s="147">
        <f t="shared" si="3"/>
        <v>0</v>
      </c>
      <c r="AR156" s="148" t="s">
        <v>394</v>
      </c>
      <c r="AT156" s="148" t="s">
        <v>231</v>
      </c>
      <c r="AU156" s="148" t="s">
        <v>92</v>
      </c>
      <c r="AY156" s="17" t="s">
        <v>185</v>
      </c>
      <c r="BE156" s="149">
        <f t="shared" si="4"/>
        <v>0</v>
      </c>
      <c r="BF156" s="149">
        <f t="shared" si="5"/>
        <v>0</v>
      </c>
      <c r="BG156" s="149">
        <f t="shared" si="6"/>
        <v>0</v>
      </c>
      <c r="BH156" s="149">
        <f t="shared" si="7"/>
        <v>0</v>
      </c>
      <c r="BI156" s="149">
        <f t="shared" si="8"/>
        <v>0</v>
      </c>
      <c r="BJ156" s="17" t="s">
        <v>92</v>
      </c>
      <c r="BK156" s="149">
        <f t="shared" si="9"/>
        <v>0</v>
      </c>
      <c r="BL156" s="17" t="s">
        <v>289</v>
      </c>
      <c r="BM156" s="148" t="s">
        <v>5299</v>
      </c>
    </row>
    <row r="157" spans="2:65" s="1" customFormat="1" ht="21.75" customHeight="1">
      <c r="B157" s="136"/>
      <c r="C157" s="137" t="s">
        <v>245</v>
      </c>
      <c r="D157" s="137" t="s">
        <v>187</v>
      </c>
      <c r="E157" s="138" t="s">
        <v>5300</v>
      </c>
      <c r="F157" s="139" t="s">
        <v>5301</v>
      </c>
      <c r="G157" s="140" t="s">
        <v>546</v>
      </c>
      <c r="H157" s="141">
        <v>340</v>
      </c>
      <c r="I157" s="142"/>
      <c r="J157" s="143">
        <f t="shared" si="0"/>
        <v>0</v>
      </c>
      <c r="K157" s="139" t="s">
        <v>1</v>
      </c>
      <c r="L157" s="32"/>
      <c r="M157" s="144" t="s">
        <v>1</v>
      </c>
      <c r="N157" s="145" t="s">
        <v>42</v>
      </c>
      <c r="P157" s="146">
        <f t="shared" si="1"/>
        <v>0</v>
      </c>
      <c r="Q157" s="146">
        <v>0</v>
      </c>
      <c r="R157" s="146">
        <f t="shared" si="2"/>
        <v>0</v>
      </c>
      <c r="S157" s="146">
        <v>0</v>
      </c>
      <c r="T157" s="147">
        <f t="shared" si="3"/>
        <v>0</v>
      </c>
      <c r="AR157" s="148" t="s">
        <v>289</v>
      </c>
      <c r="AT157" s="148" t="s">
        <v>187</v>
      </c>
      <c r="AU157" s="148" t="s">
        <v>92</v>
      </c>
      <c r="AY157" s="17" t="s">
        <v>185</v>
      </c>
      <c r="BE157" s="149">
        <f t="shared" si="4"/>
        <v>0</v>
      </c>
      <c r="BF157" s="149">
        <f t="shared" si="5"/>
        <v>0</v>
      </c>
      <c r="BG157" s="149">
        <f t="shared" si="6"/>
        <v>0</v>
      </c>
      <c r="BH157" s="149">
        <f t="shared" si="7"/>
        <v>0</v>
      </c>
      <c r="BI157" s="149">
        <f t="shared" si="8"/>
        <v>0</v>
      </c>
      <c r="BJ157" s="17" t="s">
        <v>92</v>
      </c>
      <c r="BK157" s="149">
        <f t="shared" si="9"/>
        <v>0</v>
      </c>
      <c r="BL157" s="17" t="s">
        <v>289</v>
      </c>
      <c r="BM157" s="148" t="s">
        <v>5302</v>
      </c>
    </row>
    <row r="158" spans="2:65" s="1" customFormat="1" ht="37.9" customHeight="1">
      <c r="B158" s="136"/>
      <c r="C158" s="158" t="s">
        <v>267</v>
      </c>
      <c r="D158" s="158" t="s">
        <v>231</v>
      </c>
      <c r="E158" s="159" t="s">
        <v>5303</v>
      </c>
      <c r="F158" s="160" t="s">
        <v>5304</v>
      </c>
      <c r="G158" s="161" t="s">
        <v>546</v>
      </c>
      <c r="H158" s="162">
        <v>408</v>
      </c>
      <c r="I158" s="163"/>
      <c r="J158" s="164">
        <f t="shared" si="0"/>
        <v>0</v>
      </c>
      <c r="K158" s="160" t="s">
        <v>1</v>
      </c>
      <c r="L158" s="165"/>
      <c r="M158" s="166" t="s">
        <v>1</v>
      </c>
      <c r="N158" s="167" t="s">
        <v>42</v>
      </c>
      <c r="P158" s="146">
        <f t="shared" si="1"/>
        <v>0</v>
      </c>
      <c r="Q158" s="146">
        <v>4.0000000000000003E-5</v>
      </c>
      <c r="R158" s="146">
        <f t="shared" si="2"/>
        <v>1.6320000000000001E-2</v>
      </c>
      <c r="S158" s="146">
        <v>0</v>
      </c>
      <c r="T158" s="147">
        <f t="shared" si="3"/>
        <v>0</v>
      </c>
      <c r="AR158" s="148" t="s">
        <v>394</v>
      </c>
      <c r="AT158" s="148" t="s">
        <v>231</v>
      </c>
      <c r="AU158" s="148" t="s">
        <v>92</v>
      </c>
      <c r="AY158" s="17" t="s">
        <v>185</v>
      </c>
      <c r="BE158" s="149">
        <f t="shared" si="4"/>
        <v>0</v>
      </c>
      <c r="BF158" s="149">
        <f t="shared" si="5"/>
        <v>0</v>
      </c>
      <c r="BG158" s="149">
        <f t="shared" si="6"/>
        <v>0</v>
      </c>
      <c r="BH158" s="149">
        <f t="shared" si="7"/>
        <v>0</v>
      </c>
      <c r="BI158" s="149">
        <f t="shared" si="8"/>
        <v>0</v>
      </c>
      <c r="BJ158" s="17" t="s">
        <v>92</v>
      </c>
      <c r="BK158" s="149">
        <f t="shared" si="9"/>
        <v>0</v>
      </c>
      <c r="BL158" s="17" t="s">
        <v>289</v>
      </c>
      <c r="BM158" s="148" t="s">
        <v>5305</v>
      </c>
    </row>
    <row r="159" spans="2:65" s="12" customFormat="1">
      <c r="B159" s="150"/>
      <c r="D159" s="151" t="s">
        <v>193</v>
      </c>
      <c r="E159" s="152" t="s">
        <v>1</v>
      </c>
      <c r="F159" s="153" t="s">
        <v>5306</v>
      </c>
      <c r="H159" s="154">
        <v>408</v>
      </c>
      <c r="I159" s="155"/>
      <c r="L159" s="150"/>
      <c r="M159" s="156"/>
      <c r="T159" s="157"/>
      <c r="AT159" s="152" t="s">
        <v>193</v>
      </c>
      <c r="AU159" s="152" t="s">
        <v>92</v>
      </c>
      <c r="AV159" s="12" t="s">
        <v>92</v>
      </c>
      <c r="AW159" s="12" t="s">
        <v>32</v>
      </c>
      <c r="AX159" s="12" t="s">
        <v>84</v>
      </c>
      <c r="AY159" s="152" t="s">
        <v>185</v>
      </c>
    </row>
    <row r="160" spans="2:65" s="1" customFormat="1" ht="24.2" customHeight="1">
      <c r="B160" s="136"/>
      <c r="C160" s="137" t="s">
        <v>284</v>
      </c>
      <c r="D160" s="137" t="s">
        <v>187</v>
      </c>
      <c r="E160" s="138" t="s">
        <v>4875</v>
      </c>
      <c r="F160" s="139" t="s">
        <v>4876</v>
      </c>
      <c r="G160" s="140" t="s">
        <v>546</v>
      </c>
      <c r="H160" s="141">
        <v>260</v>
      </c>
      <c r="I160" s="142"/>
      <c r="J160" s="143">
        <f>ROUND(I160*H160,2)</f>
        <v>0</v>
      </c>
      <c r="K160" s="139" t="s">
        <v>1</v>
      </c>
      <c r="L160" s="32"/>
      <c r="M160" s="144" t="s">
        <v>1</v>
      </c>
      <c r="N160" s="145" t="s">
        <v>42</v>
      </c>
      <c r="P160" s="146">
        <f>O160*H160</f>
        <v>0</v>
      </c>
      <c r="Q160" s="146">
        <v>0</v>
      </c>
      <c r="R160" s="146">
        <f>Q160*H160</f>
        <v>0</v>
      </c>
      <c r="S160" s="146">
        <v>0</v>
      </c>
      <c r="T160" s="147">
        <f>S160*H160</f>
        <v>0</v>
      </c>
      <c r="AR160" s="148" t="s">
        <v>289</v>
      </c>
      <c r="AT160" s="148" t="s">
        <v>187</v>
      </c>
      <c r="AU160" s="148" t="s">
        <v>92</v>
      </c>
      <c r="AY160" s="17" t="s">
        <v>185</v>
      </c>
      <c r="BE160" s="149">
        <f>IF(N160="základní",J160,0)</f>
        <v>0</v>
      </c>
      <c r="BF160" s="149">
        <f>IF(N160="snížená",J160,0)</f>
        <v>0</v>
      </c>
      <c r="BG160" s="149">
        <f>IF(N160="zákl. přenesená",J160,0)</f>
        <v>0</v>
      </c>
      <c r="BH160" s="149">
        <f>IF(N160="sníž. přenesená",J160,0)</f>
        <v>0</v>
      </c>
      <c r="BI160" s="149">
        <f>IF(N160="nulová",J160,0)</f>
        <v>0</v>
      </c>
      <c r="BJ160" s="17" t="s">
        <v>92</v>
      </c>
      <c r="BK160" s="149">
        <f>ROUND(I160*H160,2)</f>
        <v>0</v>
      </c>
      <c r="BL160" s="17" t="s">
        <v>289</v>
      </c>
      <c r="BM160" s="148" t="s">
        <v>5307</v>
      </c>
    </row>
    <row r="161" spans="2:65" s="1" customFormat="1" ht="37.9" customHeight="1">
      <c r="B161" s="136"/>
      <c r="C161" s="158" t="s">
        <v>289</v>
      </c>
      <c r="D161" s="158" t="s">
        <v>231</v>
      </c>
      <c r="E161" s="159" t="s">
        <v>5308</v>
      </c>
      <c r="F161" s="160" t="s">
        <v>5309</v>
      </c>
      <c r="G161" s="161" t="s">
        <v>546</v>
      </c>
      <c r="H161" s="162">
        <v>312</v>
      </c>
      <c r="I161" s="163"/>
      <c r="J161" s="164">
        <f>ROUND(I161*H161,2)</f>
        <v>0</v>
      </c>
      <c r="K161" s="160" t="s">
        <v>1</v>
      </c>
      <c r="L161" s="165"/>
      <c r="M161" s="166" t="s">
        <v>1</v>
      </c>
      <c r="N161" s="167" t="s">
        <v>42</v>
      </c>
      <c r="P161" s="146">
        <f>O161*H161</f>
        <v>0</v>
      </c>
      <c r="Q161" s="146">
        <v>6.0000000000000002E-5</v>
      </c>
      <c r="R161" s="146">
        <f>Q161*H161</f>
        <v>1.8720000000000001E-2</v>
      </c>
      <c r="S161" s="146">
        <v>0</v>
      </c>
      <c r="T161" s="147">
        <f>S161*H161</f>
        <v>0</v>
      </c>
      <c r="AR161" s="148" t="s">
        <v>394</v>
      </c>
      <c r="AT161" s="148" t="s">
        <v>231</v>
      </c>
      <c r="AU161" s="148" t="s">
        <v>92</v>
      </c>
      <c r="AY161" s="17" t="s">
        <v>185</v>
      </c>
      <c r="BE161" s="149">
        <f>IF(N161="základní",J161,0)</f>
        <v>0</v>
      </c>
      <c r="BF161" s="149">
        <f>IF(N161="snížená",J161,0)</f>
        <v>0</v>
      </c>
      <c r="BG161" s="149">
        <f>IF(N161="zákl. přenesená",J161,0)</f>
        <v>0</v>
      </c>
      <c r="BH161" s="149">
        <f>IF(N161="sníž. přenesená",J161,0)</f>
        <v>0</v>
      </c>
      <c r="BI161" s="149">
        <f>IF(N161="nulová",J161,0)</f>
        <v>0</v>
      </c>
      <c r="BJ161" s="17" t="s">
        <v>92</v>
      </c>
      <c r="BK161" s="149">
        <f>ROUND(I161*H161,2)</f>
        <v>0</v>
      </c>
      <c r="BL161" s="17" t="s">
        <v>289</v>
      </c>
      <c r="BM161" s="148" t="s">
        <v>5310</v>
      </c>
    </row>
    <row r="162" spans="2:65" s="12" customFormat="1">
      <c r="B162" s="150"/>
      <c r="D162" s="151" t="s">
        <v>193</v>
      </c>
      <c r="E162" s="152" t="s">
        <v>1</v>
      </c>
      <c r="F162" s="153" t="s">
        <v>5311</v>
      </c>
      <c r="H162" s="154">
        <v>312</v>
      </c>
      <c r="I162" s="155"/>
      <c r="L162" s="150"/>
      <c r="M162" s="156"/>
      <c r="T162" s="157"/>
      <c r="AT162" s="152" t="s">
        <v>193</v>
      </c>
      <c r="AU162" s="152" t="s">
        <v>92</v>
      </c>
      <c r="AV162" s="12" t="s">
        <v>92</v>
      </c>
      <c r="AW162" s="12" t="s">
        <v>32</v>
      </c>
      <c r="AX162" s="12" t="s">
        <v>84</v>
      </c>
      <c r="AY162" s="152" t="s">
        <v>185</v>
      </c>
    </row>
    <row r="163" spans="2:65" s="1" customFormat="1" ht="24.2" customHeight="1">
      <c r="B163" s="136"/>
      <c r="C163" s="137" t="s">
        <v>294</v>
      </c>
      <c r="D163" s="137" t="s">
        <v>187</v>
      </c>
      <c r="E163" s="138" t="s">
        <v>5312</v>
      </c>
      <c r="F163" s="139" t="s">
        <v>5313</v>
      </c>
      <c r="G163" s="140" t="s">
        <v>365</v>
      </c>
      <c r="H163" s="141">
        <v>1</v>
      </c>
      <c r="I163" s="142"/>
      <c r="J163" s="143">
        <f t="shared" ref="J163:J184" si="10">ROUND(I163*H163,2)</f>
        <v>0</v>
      </c>
      <c r="K163" s="139" t="s">
        <v>1</v>
      </c>
      <c r="L163" s="32"/>
      <c r="M163" s="144" t="s">
        <v>1</v>
      </c>
      <c r="N163" s="145" t="s">
        <v>42</v>
      </c>
      <c r="P163" s="146">
        <f t="shared" ref="P163:P184" si="11">O163*H163</f>
        <v>0</v>
      </c>
      <c r="Q163" s="146">
        <v>0</v>
      </c>
      <c r="R163" s="146">
        <f t="shared" ref="R163:R184" si="12">Q163*H163</f>
        <v>0</v>
      </c>
      <c r="S163" s="146">
        <v>0</v>
      </c>
      <c r="T163" s="147">
        <f t="shared" ref="T163:T184" si="13">S163*H163</f>
        <v>0</v>
      </c>
      <c r="AR163" s="148" t="s">
        <v>289</v>
      </c>
      <c r="AT163" s="148" t="s">
        <v>187</v>
      </c>
      <c r="AU163" s="148" t="s">
        <v>92</v>
      </c>
      <c r="AY163" s="17" t="s">
        <v>185</v>
      </c>
      <c r="BE163" s="149">
        <f t="shared" ref="BE163:BE184" si="14">IF(N163="základní",J163,0)</f>
        <v>0</v>
      </c>
      <c r="BF163" s="149">
        <f t="shared" ref="BF163:BF184" si="15">IF(N163="snížená",J163,0)</f>
        <v>0</v>
      </c>
      <c r="BG163" s="149">
        <f t="shared" ref="BG163:BG184" si="16">IF(N163="zákl. přenesená",J163,0)</f>
        <v>0</v>
      </c>
      <c r="BH163" s="149">
        <f t="shared" ref="BH163:BH184" si="17">IF(N163="sníž. přenesená",J163,0)</f>
        <v>0</v>
      </c>
      <c r="BI163" s="149">
        <f t="shared" ref="BI163:BI184" si="18">IF(N163="nulová",J163,0)</f>
        <v>0</v>
      </c>
      <c r="BJ163" s="17" t="s">
        <v>92</v>
      </c>
      <c r="BK163" s="149">
        <f t="shared" ref="BK163:BK184" si="19">ROUND(I163*H163,2)</f>
        <v>0</v>
      </c>
      <c r="BL163" s="17" t="s">
        <v>289</v>
      </c>
      <c r="BM163" s="148" t="s">
        <v>5314</v>
      </c>
    </row>
    <row r="164" spans="2:65" s="1" customFormat="1" ht="16.5" customHeight="1">
      <c r="B164" s="136"/>
      <c r="C164" s="158" t="s">
        <v>300</v>
      </c>
      <c r="D164" s="158" t="s">
        <v>231</v>
      </c>
      <c r="E164" s="159" t="s">
        <v>5315</v>
      </c>
      <c r="F164" s="160" t="s">
        <v>5316</v>
      </c>
      <c r="G164" s="161" t="s">
        <v>365</v>
      </c>
      <c r="H164" s="162">
        <v>1</v>
      </c>
      <c r="I164" s="163"/>
      <c r="J164" s="164">
        <f t="shared" si="10"/>
        <v>0</v>
      </c>
      <c r="K164" s="160" t="s">
        <v>1</v>
      </c>
      <c r="L164" s="165"/>
      <c r="M164" s="166" t="s">
        <v>1</v>
      </c>
      <c r="N164" s="167" t="s">
        <v>42</v>
      </c>
      <c r="P164" s="146">
        <f t="shared" si="11"/>
        <v>0</v>
      </c>
      <c r="Q164" s="146">
        <v>3.5E-4</v>
      </c>
      <c r="R164" s="146">
        <f t="shared" si="12"/>
        <v>3.5E-4</v>
      </c>
      <c r="S164" s="146">
        <v>0</v>
      </c>
      <c r="T164" s="147">
        <f t="shared" si="13"/>
        <v>0</v>
      </c>
      <c r="AR164" s="148" t="s">
        <v>394</v>
      </c>
      <c r="AT164" s="148" t="s">
        <v>231</v>
      </c>
      <c r="AU164" s="148" t="s">
        <v>92</v>
      </c>
      <c r="AY164" s="17" t="s">
        <v>185</v>
      </c>
      <c r="BE164" s="149">
        <f t="shared" si="14"/>
        <v>0</v>
      </c>
      <c r="BF164" s="149">
        <f t="shared" si="15"/>
        <v>0</v>
      </c>
      <c r="BG164" s="149">
        <f t="shared" si="16"/>
        <v>0</v>
      </c>
      <c r="BH164" s="149">
        <f t="shared" si="17"/>
        <v>0</v>
      </c>
      <c r="BI164" s="149">
        <f t="shared" si="18"/>
        <v>0</v>
      </c>
      <c r="BJ164" s="17" t="s">
        <v>92</v>
      </c>
      <c r="BK164" s="149">
        <f t="shared" si="19"/>
        <v>0</v>
      </c>
      <c r="BL164" s="17" t="s">
        <v>289</v>
      </c>
      <c r="BM164" s="148" t="s">
        <v>5317</v>
      </c>
    </row>
    <row r="165" spans="2:65" s="1" customFormat="1" ht="24.2" customHeight="1">
      <c r="B165" s="136"/>
      <c r="C165" s="137" t="s">
        <v>307</v>
      </c>
      <c r="D165" s="137" t="s">
        <v>187</v>
      </c>
      <c r="E165" s="138" t="s">
        <v>5318</v>
      </c>
      <c r="F165" s="139" t="s">
        <v>5319</v>
      </c>
      <c r="G165" s="140" t="s">
        <v>365</v>
      </c>
      <c r="H165" s="141">
        <v>1</v>
      </c>
      <c r="I165" s="142"/>
      <c r="J165" s="143">
        <f t="shared" si="10"/>
        <v>0</v>
      </c>
      <c r="K165" s="139" t="s">
        <v>1</v>
      </c>
      <c r="L165" s="32"/>
      <c r="M165" s="144" t="s">
        <v>1</v>
      </c>
      <c r="N165" s="145" t="s">
        <v>42</v>
      </c>
      <c r="P165" s="146">
        <f t="shared" si="11"/>
        <v>0</v>
      </c>
      <c r="Q165" s="146">
        <v>0</v>
      </c>
      <c r="R165" s="146">
        <f t="shared" si="12"/>
        <v>0</v>
      </c>
      <c r="S165" s="146">
        <v>0</v>
      </c>
      <c r="T165" s="147">
        <f t="shared" si="13"/>
        <v>0</v>
      </c>
      <c r="AR165" s="148" t="s">
        <v>289</v>
      </c>
      <c r="AT165" s="148" t="s">
        <v>187</v>
      </c>
      <c r="AU165" s="148" t="s">
        <v>92</v>
      </c>
      <c r="AY165" s="17" t="s">
        <v>185</v>
      </c>
      <c r="BE165" s="149">
        <f t="shared" si="14"/>
        <v>0</v>
      </c>
      <c r="BF165" s="149">
        <f t="shared" si="15"/>
        <v>0</v>
      </c>
      <c r="BG165" s="149">
        <f t="shared" si="16"/>
        <v>0</v>
      </c>
      <c r="BH165" s="149">
        <f t="shared" si="17"/>
        <v>0</v>
      </c>
      <c r="BI165" s="149">
        <f t="shared" si="18"/>
        <v>0</v>
      </c>
      <c r="BJ165" s="17" t="s">
        <v>92</v>
      </c>
      <c r="BK165" s="149">
        <f t="shared" si="19"/>
        <v>0</v>
      </c>
      <c r="BL165" s="17" t="s">
        <v>289</v>
      </c>
      <c r="BM165" s="148" t="s">
        <v>5320</v>
      </c>
    </row>
    <row r="166" spans="2:65" s="1" customFormat="1" ht="24.2" customHeight="1">
      <c r="B166" s="136"/>
      <c r="C166" s="158" t="s">
        <v>322</v>
      </c>
      <c r="D166" s="158" t="s">
        <v>231</v>
      </c>
      <c r="E166" s="159" t="s">
        <v>5321</v>
      </c>
      <c r="F166" s="160" t="s">
        <v>5322</v>
      </c>
      <c r="G166" s="161" t="s">
        <v>365</v>
      </c>
      <c r="H166" s="162">
        <v>1</v>
      </c>
      <c r="I166" s="163"/>
      <c r="J166" s="164">
        <f t="shared" si="10"/>
        <v>0</v>
      </c>
      <c r="K166" s="160" t="s">
        <v>1</v>
      </c>
      <c r="L166" s="165"/>
      <c r="M166" s="166" t="s">
        <v>1</v>
      </c>
      <c r="N166" s="167" t="s">
        <v>42</v>
      </c>
      <c r="P166" s="146">
        <f t="shared" si="11"/>
        <v>0</v>
      </c>
      <c r="Q166" s="146">
        <v>1.5E-3</v>
      </c>
      <c r="R166" s="146">
        <f t="shared" si="12"/>
        <v>1.5E-3</v>
      </c>
      <c r="S166" s="146">
        <v>0</v>
      </c>
      <c r="T166" s="147">
        <f t="shared" si="13"/>
        <v>0</v>
      </c>
      <c r="AR166" s="148" t="s">
        <v>394</v>
      </c>
      <c r="AT166" s="148" t="s">
        <v>231</v>
      </c>
      <c r="AU166" s="148" t="s">
        <v>92</v>
      </c>
      <c r="AY166" s="17" t="s">
        <v>185</v>
      </c>
      <c r="BE166" s="149">
        <f t="shared" si="14"/>
        <v>0</v>
      </c>
      <c r="BF166" s="149">
        <f t="shared" si="15"/>
        <v>0</v>
      </c>
      <c r="BG166" s="149">
        <f t="shared" si="16"/>
        <v>0</v>
      </c>
      <c r="BH166" s="149">
        <f t="shared" si="17"/>
        <v>0</v>
      </c>
      <c r="BI166" s="149">
        <f t="shared" si="18"/>
        <v>0</v>
      </c>
      <c r="BJ166" s="17" t="s">
        <v>92</v>
      </c>
      <c r="BK166" s="149">
        <f t="shared" si="19"/>
        <v>0</v>
      </c>
      <c r="BL166" s="17" t="s">
        <v>289</v>
      </c>
      <c r="BM166" s="148" t="s">
        <v>5323</v>
      </c>
    </row>
    <row r="167" spans="2:65" s="1" customFormat="1" ht="21.75" customHeight="1">
      <c r="B167" s="136"/>
      <c r="C167" s="137" t="s">
        <v>7</v>
      </c>
      <c r="D167" s="137" t="s">
        <v>187</v>
      </c>
      <c r="E167" s="138" t="s">
        <v>5324</v>
      </c>
      <c r="F167" s="139" t="s">
        <v>5325</v>
      </c>
      <c r="G167" s="140" t="s">
        <v>365</v>
      </c>
      <c r="H167" s="141">
        <v>2</v>
      </c>
      <c r="I167" s="142"/>
      <c r="J167" s="143">
        <f t="shared" si="10"/>
        <v>0</v>
      </c>
      <c r="K167" s="139" t="s">
        <v>1</v>
      </c>
      <c r="L167" s="32"/>
      <c r="M167" s="144" t="s">
        <v>1</v>
      </c>
      <c r="N167" s="145" t="s">
        <v>42</v>
      </c>
      <c r="P167" s="146">
        <f t="shared" si="11"/>
        <v>0</v>
      </c>
      <c r="Q167" s="146">
        <v>0</v>
      </c>
      <c r="R167" s="146">
        <f t="shared" si="12"/>
        <v>0</v>
      </c>
      <c r="S167" s="146">
        <v>0</v>
      </c>
      <c r="T167" s="147">
        <f t="shared" si="13"/>
        <v>0</v>
      </c>
      <c r="AR167" s="148" t="s">
        <v>289</v>
      </c>
      <c r="AT167" s="148" t="s">
        <v>187</v>
      </c>
      <c r="AU167" s="148" t="s">
        <v>92</v>
      </c>
      <c r="AY167" s="17" t="s">
        <v>185</v>
      </c>
      <c r="BE167" s="149">
        <f t="shared" si="14"/>
        <v>0</v>
      </c>
      <c r="BF167" s="149">
        <f t="shared" si="15"/>
        <v>0</v>
      </c>
      <c r="BG167" s="149">
        <f t="shared" si="16"/>
        <v>0</v>
      </c>
      <c r="BH167" s="149">
        <f t="shared" si="17"/>
        <v>0</v>
      </c>
      <c r="BI167" s="149">
        <f t="shared" si="18"/>
        <v>0</v>
      </c>
      <c r="BJ167" s="17" t="s">
        <v>92</v>
      </c>
      <c r="BK167" s="149">
        <f t="shared" si="19"/>
        <v>0</v>
      </c>
      <c r="BL167" s="17" t="s">
        <v>289</v>
      </c>
      <c r="BM167" s="148" t="s">
        <v>5326</v>
      </c>
    </row>
    <row r="168" spans="2:65" s="1" customFormat="1" ht="24.2" customHeight="1">
      <c r="B168" s="136"/>
      <c r="C168" s="158" t="s">
        <v>335</v>
      </c>
      <c r="D168" s="158" t="s">
        <v>231</v>
      </c>
      <c r="E168" s="159" t="s">
        <v>5327</v>
      </c>
      <c r="F168" s="160" t="s">
        <v>5328</v>
      </c>
      <c r="G168" s="161" t="s">
        <v>365</v>
      </c>
      <c r="H168" s="162">
        <v>2</v>
      </c>
      <c r="I168" s="163"/>
      <c r="J168" s="164">
        <f t="shared" si="10"/>
        <v>0</v>
      </c>
      <c r="K168" s="160" t="s">
        <v>1</v>
      </c>
      <c r="L168" s="165"/>
      <c r="M168" s="166" t="s">
        <v>1</v>
      </c>
      <c r="N168" s="167" t="s">
        <v>42</v>
      </c>
      <c r="P168" s="146">
        <f t="shared" si="11"/>
        <v>0</v>
      </c>
      <c r="Q168" s="146">
        <v>5.0000000000000001E-4</v>
      </c>
      <c r="R168" s="146">
        <f t="shared" si="12"/>
        <v>1E-3</v>
      </c>
      <c r="S168" s="146">
        <v>0</v>
      </c>
      <c r="T168" s="147">
        <f t="shared" si="13"/>
        <v>0</v>
      </c>
      <c r="AR168" s="148" t="s">
        <v>394</v>
      </c>
      <c r="AT168" s="148" t="s">
        <v>231</v>
      </c>
      <c r="AU168" s="148" t="s">
        <v>92</v>
      </c>
      <c r="AY168" s="17" t="s">
        <v>185</v>
      </c>
      <c r="BE168" s="149">
        <f t="shared" si="14"/>
        <v>0</v>
      </c>
      <c r="BF168" s="149">
        <f t="shared" si="15"/>
        <v>0</v>
      </c>
      <c r="BG168" s="149">
        <f t="shared" si="16"/>
        <v>0</v>
      </c>
      <c r="BH168" s="149">
        <f t="shared" si="17"/>
        <v>0</v>
      </c>
      <c r="BI168" s="149">
        <f t="shared" si="18"/>
        <v>0</v>
      </c>
      <c r="BJ168" s="17" t="s">
        <v>92</v>
      </c>
      <c r="BK168" s="149">
        <f t="shared" si="19"/>
        <v>0</v>
      </c>
      <c r="BL168" s="17" t="s">
        <v>289</v>
      </c>
      <c r="BM168" s="148" t="s">
        <v>5329</v>
      </c>
    </row>
    <row r="169" spans="2:65" s="1" customFormat="1" ht="24.2" customHeight="1">
      <c r="B169" s="136"/>
      <c r="C169" s="137" t="s">
        <v>340</v>
      </c>
      <c r="D169" s="137" t="s">
        <v>187</v>
      </c>
      <c r="E169" s="138" t="s">
        <v>5330</v>
      </c>
      <c r="F169" s="139" t="s">
        <v>5331</v>
      </c>
      <c r="G169" s="140" t="s">
        <v>365</v>
      </c>
      <c r="H169" s="141">
        <v>2</v>
      </c>
      <c r="I169" s="142"/>
      <c r="J169" s="143">
        <f t="shared" si="10"/>
        <v>0</v>
      </c>
      <c r="K169" s="139" t="s">
        <v>1</v>
      </c>
      <c r="L169" s="32"/>
      <c r="M169" s="144" t="s">
        <v>1</v>
      </c>
      <c r="N169" s="145" t="s">
        <v>42</v>
      </c>
      <c r="P169" s="146">
        <f t="shared" si="11"/>
        <v>0</v>
      </c>
      <c r="Q169" s="146">
        <v>0</v>
      </c>
      <c r="R169" s="146">
        <f t="shared" si="12"/>
        <v>0</v>
      </c>
      <c r="S169" s="146">
        <v>0</v>
      </c>
      <c r="T169" s="147">
        <f t="shared" si="13"/>
        <v>0</v>
      </c>
      <c r="AR169" s="148" t="s">
        <v>289</v>
      </c>
      <c r="AT169" s="148" t="s">
        <v>187</v>
      </c>
      <c r="AU169" s="148" t="s">
        <v>92</v>
      </c>
      <c r="AY169" s="17" t="s">
        <v>185</v>
      </c>
      <c r="BE169" s="149">
        <f t="shared" si="14"/>
        <v>0</v>
      </c>
      <c r="BF169" s="149">
        <f t="shared" si="15"/>
        <v>0</v>
      </c>
      <c r="BG169" s="149">
        <f t="shared" si="16"/>
        <v>0</v>
      </c>
      <c r="BH169" s="149">
        <f t="shared" si="17"/>
        <v>0</v>
      </c>
      <c r="BI169" s="149">
        <f t="shared" si="18"/>
        <v>0</v>
      </c>
      <c r="BJ169" s="17" t="s">
        <v>92</v>
      </c>
      <c r="BK169" s="149">
        <f t="shared" si="19"/>
        <v>0</v>
      </c>
      <c r="BL169" s="17" t="s">
        <v>289</v>
      </c>
      <c r="BM169" s="148" t="s">
        <v>5332</v>
      </c>
    </row>
    <row r="170" spans="2:65" s="1" customFormat="1" ht="24.2" customHeight="1">
      <c r="B170" s="136"/>
      <c r="C170" s="158" t="s">
        <v>345</v>
      </c>
      <c r="D170" s="158" t="s">
        <v>231</v>
      </c>
      <c r="E170" s="159" t="s">
        <v>5333</v>
      </c>
      <c r="F170" s="160" t="s">
        <v>5334</v>
      </c>
      <c r="G170" s="161" t="s">
        <v>365</v>
      </c>
      <c r="H170" s="162">
        <v>2</v>
      </c>
      <c r="I170" s="163"/>
      <c r="J170" s="164">
        <f t="shared" si="10"/>
        <v>0</v>
      </c>
      <c r="K170" s="160" t="s">
        <v>1</v>
      </c>
      <c r="L170" s="165"/>
      <c r="M170" s="166" t="s">
        <v>1</v>
      </c>
      <c r="N170" s="167" t="s">
        <v>42</v>
      </c>
      <c r="P170" s="146">
        <f t="shared" si="11"/>
        <v>0</v>
      </c>
      <c r="Q170" s="146">
        <v>2.2000000000000001E-4</v>
      </c>
      <c r="R170" s="146">
        <f t="shared" si="12"/>
        <v>4.4000000000000002E-4</v>
      </c>
      <c r="S170" s="146">
        <v>0</v>
      </c>
      <c r="T170" s="147">
        <f t="shared" si="13"/>
        <v>0</v>
      </c>
      <c r="AR170" s="148" t="s">
        <v>394</v>
      </c>
      <c r="AT170" s="148" t="s">
        <v>231</v>
      </c>
      <c r="AU170" s="148" t="s">
        <v>92</v>
      </c>
      <c r="AY170" s="17" t="s">
        <v>185</v>
      </c>
      <c r="BE170" s="149">
        <f t="shared" si="14"/>
        <v>0</v>
      </c>
      <c r="BF170" s="149">
        <f t="shared" si="15"/>
        <v>0</v>
      </c>
      <c r="BG170" s="149">
        <f t="shared" si="16"/>
        <v>0</v>
      </c>
      <c r="BH170" s="149">
        <f t="shared" si="17"/>
        <v>0</v>
      </c>
      <c r="BI170" s="149">
        <f t="shared" si="18"/>
        <v>0</v>
      </c>
      <c r="BJ170" s="17" t="s">
        <v>92</v>
      </c>
      <c r="BK170" s="149">
        <f t="shared" si="19"/>
        <v>0</v>
      </c>
      <c r="BL170" s="17" t="s">
        <v>289</v>
      </c>
      <c r="BM170" s="148" t="s">
        <v>5335</v>
      </c>
    </row>
    <row r="171" spans="2:65" s="1" customFormat="1" ht="21.75" customHeight="1">
      <c r="B171" s="136"/>
      <c r="C171" s="137" t="s">
        <v>351</v>
      </c>
      <c r="D171" s="137" t="s">
        <v>187</v>
      </c>
      <c r="E171" s="138" t="s">
        <v>5336</v>
      </c>
      <c r="F171" s="139" t="s">
        <v>5337</v>
      </c>
      <c r="G171" s="140" t="s">
        <v>365</v>
      </c>
      <c r="H171" s="141">
        <v>16</v>
      </c>
      <c r="I171" s="142"/>
      <c r="J171" s="143">
        <f t="shared" si="10"/>
        <v>0</v>
      </c>
      <c r="K171" s="139" t="s">
        <v>1</v>
      </c>
      <c r="L171" s="32"/>
      <c r="M171" s="144" t="s">
        <v>1</v>
      </c>
      <c r="N171" s="145" t="s">
        <v>42</v>
      </c>
      <c r="P171" s="146">
        <f t="shared" si="11"/>
        <v>0</v>
      </c>
      <c r="Q171" s="146">
        <v>0</v>
      </c>
      <c r="R171" s="146">
        <f t="shared" si="12"/>
        <v>0</v>
      </c>
      <c r="S171" s="146">
        <v>0</v>
      </c>
      <c r="T171" s="147">
        <f t="shared" si="13"/>
        <v>0</v>
      </c>
      <c r="AR171" s="148" t="s">
        <v>289</v>
      </c>
      <c r="AT171" s="148" t="s">
        <v>187</v>
      </c>
      <c r="AU171" s="148" t="s">
        <v>92</v>
      </c>
      <c r="AY171" s="17" t="s">
        <v>185</v>
      </c>
      <c r="BE171" s="149">
        <f t="shared" si="14"/>
        <v>0</v>
      </c>
      <c r="BF171" s="149">
        <f t="shared" si="15"/>
        <v>0</v>
      </c>
      <c r="BG171" s="149">
        <f t="shared" si="16"/>
        <v>0</v>
      </c>
      <c r="BH171" s="149">
        <f t="shared" si="17"/>
        <v>0</v>
      </c>
      <c r="BI171" s="149">
        <f t="shared" si="18"/>
        <v>0</v>
      </c>
      <c r="BJ171" s="17" t="s">
        <v>92</v>
      </c>
      <c r="BK171" s="149">
        <f t="shared" si="19"/>
        <v>0</v>
      </c>
      <c r="BL171" s="17" t="s">
        <v>289</v>
      </c>
      <c r="BM171" s="148" t="s">
        <v>5338</v>
      </c>
    </row>
    <row r="172" spans="2:65" s="1" customFormat="1" ht="16.5" customHeight="1">
      <c r="B172" s="136"/>
      <c r="C172" s="158" t="s">
        <v>357</v>
      </c>
      <c r="D172" s="158" t="s">
        <v>231</v>
      </c>
      <c r="E172" s="159" t="s">
        <v>5339</v>
      </c>
      <c r="F172" s="160" t="s">
        <v>5340</v>
      </c>
      <c r="G172" s="161" t="s">
        <v>365</v>
      </c>
      <c r="H172" s="162">
        <v>16</v>
      </c>
      <c r="I172" s="163"/>
      <c r="J172" s="164">
        <f t="shared" si="10"/>
        <v>0</v>
      </c>
      <c r="K172" s="160" t="s">
        <v>1</v>
      </c>
      <c r="L172" s="165"/>
      <c r="M172" s="166" t="s">
        <v>1</v>
      </c>
      <c r="N172" s="167" t="s">
        <v>42</v>
      </c>
      <c r="P172" s="146">
        <f t="shared" si="11"/>
        <v>0</v>
      </c>
      <c r="Q172" s="146">
        <v>4.0000000000000002E-4</v>
      </c>
      <c r="R172" s="146">
        <f t="shared" si="12"/>
        <v>6.4000000000000003E-3</v>
      </c>
      <c r="S172" s="146">
        <v>0</v>
      </c>
      <c r="T172" s="147">
        <f t="shared" si="13"/>
        <v>0</v>
      </c>
      <c r="AR172" s="148" t="s">
        <v>394</v>
      </c>
      <c r="AT172" s="148" t="s">
        <v>231</v>
      </c>
      <c r="AU172" s="148" t="s">
        <v>92</v>
      </c>
      <c r="AY172" s="17" t="s">
        <v>185</v>
      </c>
      <c r="BE172" s="149">
        <f t="shared" si="14"/>
        <v>0</v>
      </c>
      <c r="BF172" s="149">
        <f t="shared" si="15"/>
        <v>0</v>
      </c>
      <c r="BG172" s="149">
        <f t="shared" si="16"/>
        <v>0</v>
      </c>
      <c r="BH172" s="149">
        <f t="shared" si="17"/>
        <v>0</v>
      </c>
      <c r="BI172" s="149">
        <f t="shared" si="18"/>
        <v>0</v>
      </c>
      <c r="BJ172" s="17" t="s">
        <v>92</v>
      </c>
      <c r="BK172" s="149">
        <f t="shared" si="19"/>
        <v>0</v>
      </c>
      <c r="BL172" s="17" t="s">
        <v>289</v>
      </c>
      <c r="BM172" s="148" t="s">
        <v>5341</v>
      </c>
    </row>
    <row r="173" spans="2:65" s="1" customFormat="1" ht="16.5" customHeight="1">
      <c r="B173" s="136"/>
      <c r="C173" s="137" t="s">
        <v>362</v>
      </c>
      <c r="D173" s="137" t="s">
        <v>187</v>
      </c>
      <c r="E173" s="138" t="s">
        <v>5342</v>
      </c>
      <c r="F173" s="139" t="s">
        <v>5343</v>
      </c>
      <c r="G173" s="140" t="s">
        <v>365</v>
      </c>
      <c r="H173" s="141">
        <v>1</v>
      </c>
      <c r="I173" s="142"/>
      <c r="J173" s="143">
        <f t="shared" si="10"/>
        <v>0</v>
      </c>
      <c r="K173" s="139" t="s">
        <v>1</v>
      </c>
      <c r="L173" s="32"/>
      <c r="M173" s="144" t="s">
        <v>1</v>
      </c>
      <c r="N173" s="145" t="s">
        <v>42</v>
      </c>
      <c r="P173" s="146">
        <f t="shared" si="11"/>
        <v>0</v>
      </c>
      <c r="Q173" s="146">
        <v>0</v>
      </c>
      <c r="R173" s="146">
        <f t="shared" si="12"/>
        <v>0</v>
      </c>
      <c r="S173" s="146">
        <v>0</v>
      </c>
      <c r="T173" s="147">
        <f t="shared" si="13"/>
        <v>0</v>
      </c>
      <c r="AR173" s="148" t="s">
        <v>289</v>
      </c>
      <c r="AT173" s="148" t="s">
        <v>187</v>
      </c>
      <c r="AU173" s="148" t="s">
        <v>92</v>
      </c>
      <c r="AY173" s="17" t="s">
        <v>185</v>
      </c>
      <c r="BE173" s="149">
        <f t="shared" si="14"/>
        <v>0</v>
      </c>
      <c r="BF173" s="149">
        <f t="shared" si="15"/>
        <v>0</v>
      </c>
      <c r="BG173" s="149">
        <f t="shared" si="16"/>
        <v>0</v>
      </c>
      <c r="BH173" s="149">
        <f t="shared" si="17"/>
        <v>0</v>
      </c>
      <c r="BI173" s="149">
        <f t="shared" si="18"/>
        <v>0</v>
      </c>
      <c r="BJ173" s="17" t="s">
        <v>92</v>
      </c>
      <c r="BK173" s="149">
        <f t="shared" si="19"/>
        <v>0</v>
      </c>
      <c r="BL173" s="17" t="s">
        <v>289</v>
      </c>
      <c r="BM173" s="148" t="s">
        <v>5344</v>
      </c>
    </row>
    <row r="174" spans="2:65" s="1" customFormat="1" ht="16.5" customHeight="1">
      <c r="B174" s="136"/>
      <c r="C174" s="158" t="s">
        <v>368</v>
      </c>
      <c r="D174" s="158" t="s">
        <v>231</v>
      </c>
      <c r="E174" s="159" t="s">
        <v>4305</v>
      </c>
      <c r="F174" s="160" t="s">
        <v>5345</v>
      </c>
      <c r="G174" s="161" t="s">
        <v>365</v>
      </c>
      <c r="H174" s="162">
        <v>1</v>
      </c>
      <c r="I174" s="163"/>
      <c r="J174" s="164">
        <f t="shared" si="10"/>
        <v>0</v>
      </c>
      <c r="K174" s="160" t="s">
        <v>1</v>
      </c>
      <c r="L174" s="165"/>
      <c r="M174" s="166" t="s">
        <v>1</v>
      </c>
      <c r="N174" s="167" t="s">
        <v>42</v>
      </c>
      <c r="P174" s="146">
        <f t="shared" si="11"/>
        <v>0</v>
      </c>
      <c r="Q174" s="146">
        <v>0</v>
      </c>
      <c r="R174" s="146">
        <f t="shared" si="12"/>
        <v>0</v>
      </c>
      <c r="S174" s="146">
        <v>0</v>
      </c>
      <c r="T174" s="147">
        <f t="shared" si="13"/>
        <v>0</v>
      </c>
      <c r="AR174" s="148" t="s">
        <v>394</v>
      </c>
      <c r="AT174" s="148" t="s">
        <v>231</v>
      </c>
      <c r="AU174" s="148" t="s">
        <v>92</v>
      </c>
      <c r="AY174" s="17" t="s">
        <v>185</v>
      </c>
      <c r="BE174" s="149">
        <f t="shared" si="14"/>
        <v>0</v>
      </c>
      <c r="BF174" s="149">
        <f t="shared" si="15"/>
        <v>0</v>
      </c>
      <c r="BG174" s="149">
        <f t="shared" si="16"/>
        <v>0</v>
      </c>
      <c r="BH174" s="149">
        <f t="shared" si="17"/>
        <v>0</v>
      </c>
      <c r="BI174" s="149">
        <f t="shared" si="18"/>
        <v>0</v>
      </c>
      <c r="BJ174" s="17" t="s">
        <v>92</v>
      </c>
      <c r="BK174" s="149">
        <f t="shared" si="19"/>
        <v>0</v>
      </c>
      <c r="BL174" s="17" t="s">
        <v>289</v>
      </c>
      <c r="BM174" s="148" t="s">
        <v>5346</v>
      </c>
    </row>
    <row r="175" spans="2:65" s="1" customFormat="1" ht="16.5" customHeight="1">
      <c r="B175" s="136"/>
      <c r="C175" s="137" t="s">
        <v>374</v>
      </c>
      <c r="D175" s="137" t="s">
        <v>187</v>
      </c>
      <c r="E175" s="138" t="s">
        <v>5347</v>
      </c>
      <c r="F175" s="139" t="s">
        <v>5348</v>
      </c>
      <c r="G175" s="140" t="s">
        <v>365</v>
      </c>
      <c r="H175" s="141">
        <v>1</v>
      </c>
      <c r="I175" s="142"/>
      <c r="J175" s="143">
        <f t="shared" si="10"/>
        <v>0</v>
      </c>
      <c r="K175" s="139" t="s">
        <v>1</v>
      </c>
      <c r="L175" s="32"/>
      <c r="M175" s="144" t="s">
        <v>1</v>
      </c>
      <c r="N175" s="145" t="s">
        <v>42</v>
      </c>
      <c r="P175" s="146">
        <f t="shared" si="11"/>
        <v>0</v>
      </c>
      <c r="Q175" s="146">
        <v>0</v>
      </c>
      <c r="R175" s="146">
        <f t="shared" si="12"/>
        <v>0</v>
      </c>
      <c r="S175" s="146">
        <v>0</v>
      </c>
      <c r="T175" s="147">
        <f t="shared" si="13"/>
        <v>0</v>
      </c>
      <c r="AR175" s="148" t="s">
        <v>289</v>
      </c>
      <c r="AT175" s="148" t="s">
        <v>187</v>
      </c>
      <c r="AU175" s="148" t="s">
        <v>92</v>
      </c>
      <c r="AY175" s="17" t="s">
        <v>185</v>
      </c>
      <c r="BE175" s="149">
        <f t="shared" si="14"/>
        <v>0</v>
      </c>
      <c r="BF175" s="149">
        <f t="shared" si="15"/>
        <v>0</v>
      </c>
      <c r="BG175" s="149">
        <f t="shared" si="16"/>
        <v>0</v>
      </c>
      <c r="BH175" s="149">
        <f t="shared" si="17"/>
        <v>0</v>
      </c>
      <c r="BI175" s="149">
        <f t="shared" si="18"/>
        <v>0</v>
      </c>
      <c r="BJ175" s="17" t="s">
        <v>92</v>
      </c>
      <c r="BK175" s="149">
        <f t="shared" si="19"/>
        <v>0</v>
      </c>
      <c r="BL175" s="17" t="s">
        <v>289</v>
      </c>
      <c r="BM175" s="148" t="s">
        <v>5349</v>
      </c>
    </row>
    <row r="176" spans="2:65" s="1" customFormat="1" ht="24.2" customHeight="1">
      <c r="B176" s="136"/>
      <c r="C176" s="158" t="s">
        <v>378</v>
      </c>
      <c r="D176" s="158" t="s">
        <v>231</v>
      </c>
      <c r="E176" s="159" t="s">
        <v>5350</v>
      </c>
      <c r="F176" s="160" t="s">
        <v>5351</v>
      </c>
      <c r="G176" s="161" t="s">
        <v>365</v>
      </c>
      <c r="H176" s="162">
        <v>1</v>
      </c>
      <c r="I176" s="163"/>
      <c r="J176" s="164">
        <f t="shared" si="10"/>
        <v>0</v>
      </c>
      <c r="K176" s="160" t="s">
        <v>1</v>
      </c>
      <c r="L176" s="165"/>
      <c r="M176" s="166" t="s">
        <v>1</v>
      </c>
      <c r="N176" s="167" t="s">
        <v>42</v>
      </c>
      <c r="P176" s="146">
        <f t="shared" si="11"/>
        <v>0</v>
      </c>
      <c r="Q176" s="146">
        <v>8.9999999999999998E-4</v>
      </c>
      <c r="R176" s="146">
        <f t="shared" si="12"/>
        <v>8.9999999999999998E-4</v>
      </c>
      <c r="S176" s="146">
        <v>0</v>
      </c>
      <c r="T176" s="147">
        <f t="shared" si="13"/>
        <v>0</v>
      </c>
      <c r="AR176" s="148" t="s">
        <v>394</v>
      </c>
      <c r="AT176" s="148" t="s">
        <v>231</v>
      </c>
      <c r="AU176" s="148" t="s">
        <v>92</v>
      </c>
      <c r="AY176" s="17" t="s">
        <v>185</v>
      </c>
      <c r="BE176" s="149">
        <f t="shared" si="14"/>
        <v>0</v>
      </c>
      <c r="BF176" s="149">
        <f t="shared" si="15"/>
        <v>0</v>
      </c>
      <c r="BG176" s="149">
        <f t="shared" si="16"/>
        <v>0</v>
      </c>
      <c r="BH176" s="149">
        <f t="shared" si="17"/>
        <v>0</v>
      </c>
      <c r="BI176" s="149">
        <f t="shared" si="18"/>
        <v>0</v>
      </c>
      <c r="BJ176" s="17" t="s">
        <v>92</v>
      </c>
      <c r="BK176" s="149">
        <f t="shared" si="19"/>
        <v>0</v>
      </c>
      <c r="BL176" s="17" t="s">
        <v>289</v>
      </c>
      <c r="BM176" s="148" t="s">
        <v>5352</v>
      </c>
    </row>
    <row r="177" spans="2:65" s="1" customFormat="1" ht="16.5" customHeight="1">
      <c r="B177" s="136"/>
      <c r="C177" s="137" t="s">
        <v>387</v>
      </c>
      <c r="D177" s="137" t="s">
        <v>187</v>
      </c>
      <c r="E177" s="138" t="s">
        <v>5353</v>
      </c>
      <c r="F177" s="139" t="s">
        <v>5354</v>
      </c>
      <c r="G177" s="140" t="s">
        <v>365</v>
      </c>
      <c r="H177" s="141">
        <v>1</v>
      </c>
      <c r="I177" s="142"/>
      <c r="J177" s="143">
        <f t="shared" si="10"/>
        <v>0</v>
      </c>
      <c r="K177" s="139" t="s">
        <v>1</v>
      </c>
      <c r="L177" s="32"/>
      <c r="M177" s="144" t="s">
        <v>1</v>
      </c>
      <c r="N177" s="145" t="s">
        <v>42</v>
      </c>
      <c r="P177" s="146">
        <f t="shared" si="11"/>
        <v>0</v>
      </c>
      <c r="Q177" s="146">
        <v>0</v>
      </c>
      <c r="R177" s="146">
        <f t="shared" si="12"/>
        <v>0</v>
      </c>
      <c r="S177" s="146">
        <v>0</v>
      </c>
      <c r="T177" s="147">
        <f t="shared" si="13"/>
        <v>0</v>
      </c>
      <c r="AR177" s="148" t="s">
        <v>289</v>
      </c>
      <c r="AT177" s="148" t="s">
        <v>187</v>
      </c>
      <c r="AU177" s="148" t="s">
        <v>92</v>
      </c>
      <c r="AY177" s="17" t="s">
        <v>185</v>
      </c>
      <c r="BE177" s="149">
        <f t="shared" si="14"/>
        <v>0</v>
      </c>
      <c r="BF177" s="149">
        <f t="shared" si="15"/>
        <v>0</v>
      </c>
      <c r="BG177" s="149">
        <f t="shared" si="16"/>
        <v>0</v>
      </c>
      <c r="BH177" s="149">
        <f t="shared" si="17"/>
        <v>0</v>
      </c>
      <c r="BI177" s="149">
        <f t="shared" si="18"/>
        <v>0</v>
      </c>
      <c r="BJ177" s="17" t="s">
        <v>92</v>
      </c>
      <c r="BK177" s="149">
        <f t="shared" si="19"/>
        <v>0</v>
      </c>
      <c r="BL177" s="17" t="s">
        <v>289</v>
      </c>
      <c r="BM177" s="148" t="s">
        <v>5355</v>
      </c>
    </row>
    <row r="178" spans="2:65" s="1" customFormat="1" ht="24.2" customHeight="1">
      <c r="B178" s="136"/>
      <c r="C178" s="158" t="s">
        <v>394</v>
      </c>
      <c r="D178" s="158" t="s">
        <v>231</v>
      </c>
      <c r="E178" s="159" t="s">
        <v>5356</v>
      </c>
      <c r="F178" s="160" t="s">
        <v>5357</v>
      </c>
      <c r="G178" s="161" t="s">
        <v>365</v>
      </c>
      <c r="H178" s="162">
        <v>1</v>
      </c>
      <c r="I178" s="163"/>
      <c r="J178" s="164">
        <f t="shared" si="10"/>
        <v>0</v>
      </c>
      <c r="K178" s="160" t="s">
        <v>1</v>
      </c>
      <c r="L178" s="165"/>
      <c r="M178" s="166" t="s">
        <v>1</v>
      </c>
      <c r="N178" s="167" t="s">
        <v>42</v>
      </c>
      <c r="P178" s="146">
        <f t="shared" si="11"/>
        <v>0</v>
      </c>
      <c r="Q178" s="146">
        <v>3.3E-3</v>
      </c>
      <c r="R178" s="146">
        <f t="shared" si="12"/>
        <v>3.3E-3</v>
      </c>
      <c r="S178" s="146">
        <v>0</v>
      </c>
      <c r="T178" s="147">
        <f t="shared" si="13"/>
        <v>0</v>
      </c>
      <c r="AR178" s="148" t="s">
        <v>394</v>
      </c>
      <c r="AT178" s="148" t="s">
        <v>231</v>
      </c>
      <c r="AU178" s="148" t="s">
        <v>92</v>
      </c>
      <c r="AY178" s="17" t="s">
        <v>185</v>
      </c>
      <c r="BE178" s="149">
        <f t="shared" si="14"/>
        <v>0</v>
      </c>
      <c r="BF178" s="149">
        <f t="shared" si="15"/>
        <v>0</v>
      </c>
      <c r="BG178" s="149">
        <f t="shared" si="16"/>
        <v>0</v>
      </c>
      <c r="BH178" s="149">
        <f t="shared" si="17"/>
        <v>0</v>
      </c>
      <c r="BI178" s="149">
        <f t="shared" si="18"/>
        <v>0</v>
      </c>
      <c r="BJ178" s="17" t="s">
        <v>92</v>
      </c>
      <c r="BK178" s="149">
        <f t="shared" si="19"/>
        <v>0</v>
      </c>
      <c r="BL178" s="17" t="s">
        <v>289</v>
      </c>
      <c r="BM178" s="148" t="s">
        <v>5358</v>
      </c>
    </row>
    <row r="179" spans="2:65" s="1" customFormat="1" ht="24.2" customHeight="1">
      <c r="B179" s="136"/>
      <c r="C179" s="137" t="s">
        <v>405</v>
      </c>
      <c r="D179" s="137" t="s">
        <v>187</v>
      </c>
      <c r="E179" s="138" t="s">
        <v>5359</v>
      </c>
      <c r="F179" s="139" t="s">
        <v>5360</v>
      </c>
      <c r="G179" s="140" t="s">
        <v>365</v>
      </c>
      <c r="H179" s="141">
        <v>1</v>
      </c>
      <c r="I179" s="142"/>
      <c r="J179" s="143">
        <f t="shared" si="10"/>
        <v>0</v>
      </c>
      <c r="K179" s="139" t="s">
        <v>1</v>
      </c>
      <c r="L179" s="32"/>
      <c r="M179" s="144" t="s">
        <v>1</v>
      </c>
      <c r="N179" s="145" t="s">
        <v>42</v>
      </c>
      <c r="P179" s="146">
        <f t="shared" si="11"/>
        <v>0</v>
      </c>
      <c r="Q179" s="146">
        <v>0</v>
      </c>
      <c r="R179" s="146">
        <f t="shared" si="12"/>
        <v>0</v>
      </c>
      <c r="S179" s="146">
        <v>0</v>
      </c>
      <c r="T179" s="147">
        <f t="shared" si="13"/>
        <v>0</v>
      </c>
      <c r="AR179" s="148" t="s">
        <v>289</v>
      </c>
      <c r="AT179" s="148" t="s">
        <v>187</v>
      </c>
      <c r="AU179" s="148" t="s">
        <v>92</v>
      </c>
      <c r="AY179" s="17" t="s">
        <v>185</v>
      </c>
      <c r="BE179" s="149">
        <f t="shared" si="14"/>
        <v>0</v>
      </c>
      <c r="BF179" s="149">
        <f t="shared" si="15"/>
        <v>0</v>
      </c>
      <c r="BG179" s="149">
        <f t="shared" si="16"/>
        <v>0</v>
      </c>
      <c r="BH179" s="149">
        <f t="shared" si="17"/>
        <v>0</v>
      </c>
      <c r="BI179" s="149">
        <f t="shared" si="18"/>
        <v>0</v>
      </c>
      <c r="BJ179" s="17" t="s">
        <v>92</v>
      </c>
      <c r="BK179" s="149">
        <f t="shared" si="19"/>
        <v>0</v>
      </c>
      <c r="BL179" s="17" t="s">
        <v>289</v>
      </c>
      <c r="BM179" s="148" t="s">
        <v>5361</v>
      </c>
    </row>
    <row r="180" spans="2:65" s="1" customFormat="1" ht="24.2" customHeight="1">
      <c r="B180" s="136"/>
      <c r="C180" s="158" t="s">
        <v>411</v>
      </c>
      <c r="D180" s="158" t="s">
        <v>231</v>
      </c>
      <c r="E180" s="159" t="s">
        <v>5362</v>
      </c>
      <c r="F180" s="160" t="s">
        <v>5363</v>
      </c>
      <c r="G180" s="161" t="s">
        <v>365</v>
      </c>
      <c r="H180" s="162">
        <v>1</v>
      </c>
      <c r="I180" s="163"/>
      <c r="J180" s="164">
        <f t="shared" si="10"/>
        <v>0</v>
      </c>
      <c r="K180" s="160" t="s">
        <v>1</v>
      </c>
      <c r="L180" s="165"/>
      <c r="M180" s="166" t="s">
        <v>1</v>
      </c>
      <c r="N180" s="167" t="s">
        <v>42</v>
      </c>
      <c r="P180" s="146">
        <f t="shared" si="11"/>
        <v>0</v>
      </c>
      <c r="Q180" s="146">
        <v>5.0000000000000001E-3</v>
      </c>
      <c r="R180" s="146">
        <f t="shared" si="12"/>
        <v>5.0000000000000001E-3</v>
      </c>
      <c r="S180" s="146">
        <v>0</v>
      </c>
      <c r="T180" s="147">
        <f t="shared" si="13"/>
        <v>0</v>
      </c>
      <c r="AR180" s="148" t="s">
        <v>394</v>
      </c>
      <c r="AT180" s="148" t="s">
        <v>231</v>
      </c>
      <c r="AU180" s="148" t="s">
        <v>92</v>
      </c>
      <c r="AY180" s="17" t="s">
        <v>185</v>
      </c>
      <c r="BE180" s="149">
        <f t="shared" si="14"/>
        <v>0</v>
      </c>
      <c r="BF180" s="149">
        <f t="shared" si="15"/>
        <v>0</v>
      </c>
      <c r="BG180" s="149">
        <f t="shared" si="16"/>
        <v>0</v>
      </c>
      <c r="BH180" s="149">
        <f t="shared" si="17"/>
        <v>0</v>
      </c>
      <c r="BI180" s="149">
        <f t="shared" si="18"/>
        <v>0</v>
      </c>
      <c r="BJ180" s="17" t="s">
        <v>92</v>
      </c>
      <c r="BK180" s="149">
        <f t="shared" si="19"/>
        <v>0</v>
      </c>
      <c r="BL180" s="17" t="s">
        <v>289</v>
      </c>
      <c r="BM180" s="148" t="s">
        <v>5364</v>
      </c>
    </row>
    <row r="181" spans="2:65" s="1" customFormat="1" ht="16.5" customHeight="1">
      <c r="B181" s="136"/>
      <c r="C181" s="137" t="s">
        <v>416</v>
      </c>
      <c r="D181" s="137" t="s">
        <v>187</v>
      </c>
      <c r="E181" s="138" t="s">
        <v>5365</v>
      </c>
      <c r="F181" s="139" t="s">
        <v>5366</v>
      </c>
      <c r="G181" s="140" t="s">
        <v>365</v>
      </c>
      <c r="H181" s="141">
        <v>1</v>
      </c>
      <c r="I181" s="142"/>
      <c r="J181" s="143">
        <f t="shared" si="10"/>
        <v>0</v>
      </c>
      <c r="K181" s="139" t="s">
        <v>1</v>
      </c>
      <c r="L181" s="32"/>
      <c r="M181" s="144" t="s">
        <v>1</v>
      </c>
      <c r="N181" s="145" t="s">
        <v>42</v>
      </c>
      <c r="P181" s="146">
        <f t="shared" si="11"/>
        <v>0</v>
      </c>
      <c r="Q181" s="146">
        <v>0</v>
      </c>
      <c r="R181" s="146">
        <f t="shared" si="12"/>
        <v>0</v>
      </c>
      <c r="S181" s="146">
        <v>0</v>
      </c>
      <c r="T181" s="147">
        <f t="shared" si="13"/>
        <v>0</v>
      </c>
      <c r="AR181" s="148" t="s">
        <v>289</v>
      </c>
      <c r="AT181" s="148" t="s">
        <v>187</v>
      </c>
      <c r="AU181" s="148" t="s">
        <v>92</v>
      </c>
      <c r="AY181" s="17" t="s">
        <v>185</v>
      </c>
      <c r="BE181" s="149">
        <f t="shared" si="14"/>
        <v>0</v>
      </c>
      <c r="BF181" s="149">
        <f t="shared" si="15"/>
        <v>0</v>
      </c>
      <c r="BG181" s="149">
        <f t="shared" si="16"/>
        <v>0</v>
      </c>
      <c r="BH181" s="149">
        <f t="shared" si="17"/>
        <v>0</v>
      </c>
      <c r="BI181" s="149">
        <f t="shared" si="18"/>
        <v>0</v>
      </c>
      <c r="BJ181" s="17" t="s">
        <v>92</v>
      </c>
      <c r="BK181" s="149">
        <f t="shared" si="19"/>
        <v>0</v>
      </c>
      <c r="BL181" s="17" t="s">
        <v>289</v>
      </c>
      <c r="BM181" s="148" t="s">
        <v>5367</v>
      </c>
    </row>
    <row r="182" spans="2:65" s="1" customFormat="1" ht="24.2" customHeight="1">
      <c r="B182" s="136"/>
      <c r="C182" s="158" t="s">
        <v>431</v>
      </c>
      <c r="D182" s="158" t="s">
        <v>231</v>
      </c>
      <c r="E182" s="159" t="s">
        <v>5368</v>
      </c>
      <c r="F182" s="160" t="s">
        <v>5369</v>
      </c>
      <c r="G182" s="161" t="s">
        <v>365</v>
      </c>
      <c r="H182" s="162">
        <v>1</v>
      </c>
      <c r="I182" s="163"/>
      <c r="J182" s="164">
        <f t="shared" si="10"/>
        <v>0</v>
      </c>
      <c r="K182" s="160" t="s">
        <v>1</v>
      </c>
      <c r="L182" s="165"/>
      <c r="M182" s="166" t="s">
        <v>1</v>
      </c>
      <c r="N182" s="167" t="s">
        <v>42</v>
      </c>
      <c r="P182" s="146">
        <f t="shared" si="11"/>
        <v>0</v>
      </c>
      <c r="Q182" s="146">
        <v>2E-3</v>
      </c>
      <c r="R182" s="146">
        <f t="shared" si="12"/>
        <v>2E-3</v>
      </c>
      <c r="S182" s="146">
        <v>0</v>
      </c>
      <c r="T182" s="147">
        <f t="shared" si="13"/>
        <v>0</v>
      </c>
      <c r="AR182" s="148" t="s">
        <v>394</v>
      </c>
      <c r="AT182" s="148" t="s">
        <v>231</v>
      </c>
      <c r="AU182" s="148" t="s">
        <v>92</v>
      </c>
      <c r="AY182" s="17" t="s">
        <v>185</v>
      </c>
      <c r="BE182" s="149">
        <f t="shared" si="14"/>
        <v>0</v>
      </c>
      <c r="BF182" s="149">
        <f t="shared" si="15"/>
        <v>0</v>
      </c>
      <c r="BG182" s="149">
        <f t="shared" si="16"/>
        <v>0</v>
      </c>
      <c r="BH182" s="149">
        <f t="shared" si="17"/>
        <v>0</v>
      </c>
      <c r="BI182" s="149">
        <f t="shared" si="18"/>
        <v>0</v>
      </c>
      <c r="BJ182" s="17" t="s">
        <v>92</v>
      </c>
      <c r="BK182" s="149">
        <f t="shared" si="19"/>
        <v>0</v>
      </c>
      <c r="BL182" s="17" t="s">
        <v>289</v>
      </c>
      <c r="BM182" s="148" t="s">
        <v>5370</v>
      </c>
    </row>
    <row r="183" spans="2:65" s="1" customFormat="1" ht="16.5" customHeight="1">
      <c r="B183" s="136"/>
      <c r="C183" s="137" t="s">
        <v>438</v>
      </c>
      <c r="D183" s="137" t="s">
        <v>187</v>
      </c>
      <c r="E183" s="138" t="s">
        <v>5371</v>
      </c>
      <c r="F183" s="139" t="s">
        <v>5372</v>
      </c>
      <c r="G183" s="140" t="s">
        <v>365</v>
      </c>
      <c r="H183" s="141">
        <v>1</v>
      </c>
      <c r="I183" s="142"/>
      <c r="J183" s="143">
        <f t="shared" si="10"/>
        <v>0</v>
      </c>
      <c r="K183" s="139" t="s">
        <v>1</v>
      </c>
      <c r="L183" s="32"/>
      <c r="M183" s="144" t="s">
        <v>1</v>
      </c>
      <c r="N183" s="145" t="s">
        <v>42</v>
      </c>
      <c r="P183" s="146">
        <f t="shared" si="11"/>
        <v>0</v>
      </c>
      <c r="Q183" s="146">
        <v>0</v>
      </c>
      <c r="R183" s="146">
        <f t="shared" si="12"/>
        <v>0</v>
      </c>
      <c r="S183" s="146">
        <v>0</v>
      </c>
      <c r="T183" s="147">
        <f t="shared" si="13"/>
        <v>0</v>
      </c>
      <c r="AR183" s="148" t="s">
        <v>289</v>
      </c>
      <c r="AT183" s="148" t="s">
        <v>187</v>
      </c>
      <c r="AU183" s="148" t="s">
        <v>92</v>
      </c>
      <c r="AY183" s="17" t="s">
        <v>185</v>
      </c>
      <c r="BE183" s="149">
        <f t="shared" si="14"/>
        <v>0</v>
      </c>
      <c r="BF183" s="149">
        <f t="shared" si="15"/>
        <v>0</v>
      </c>
      <c r="BG183" s="149">
        <f t="shared" si="16"/>
        <v>0</v>
      </c>
      <c r="BH183" s="149">
        <f t="shared" si="17"/>
        <v>0</v>
      </c>
      <c r="BI183" s="149">
        <f t="shared" si="18"/>
        <v>0</v>
      </c>
      <c r="BJ183" s="17" t="s">
        <v>92</v>
      </c>
      <c r="BK183" s="149">
        <f t="shared" si="19"/>
        <v>0</v>
      </c>
      <c r="BL183" s="17" t="s">
        <v>289</v>
      </c>
      <c r="BM183" s="148" t="s">
        <v>5373</v>
      </c>
    </row>
    <row r="184" spans="2:65" s="1" customFormat="1" ht="16.5" customHeight="1">
      <c r="B184" s="136"/>
      <c r="C184" s="158" t="s">
        <v>446</v>
      </c>
      <c r="D184" s="158" t="s">
        <v>231</v>
      </c>
      <c r="E184" s="159" t="s">
        <v>5374</v>
      </c>
      <c r="F184" s="160" t="s">
        <v>5375</v>
      </c>
      <c r="G184" s="161" t="s">
        <v>365</v>
      </c>
      <c r="H184" s="162">
        <v>1</v>
      </c>
      <c r="I184" s="163"/>
      <c r="J184" s="164">
        <f t="shared" si="10"/>
        <v>0</v>
      </c>
      <c r="K184" s="160" t="s">
        <v>1</v>
      </c>
      <c r="L184" s="165"/>
      <c r="M184" s="166" t="s">
        <v>1</v>
      </c>
      <c r="N184" s="167" t="s">
        <v>42</v>
      </c>
      <c r="P184" s="146">
        <f t="shared" si="11"/>
        <v>0</v>
      </c>
      <c r="Q184" s="146">
        <v>2.9999999999999997E-4</v>
      </c>
      <c r="R184" s="146">
        <f t="shared" si="12"/>
        <v>2.9999999999999997E-4</v>
      </c>
      <c r="S184" s="146">
        <v>0</v>
      </c>
      <c r="T184" s="147">
        <f t="shared" si="13"/>
        <v>0</v>
      </c>
      <c r="AR184" s="148" t="s">
        <v>394</v>
      </c>
      <c r="AT184" s="148" t="s">
        <v>231</v>
      </c>
      <c r="AU184" s="148" t="s">
        <v>92</v>
      </c>
      <c r="AY184" s="17" t="s">
        <v>185</v>
      </c>
      <c r="BE184" s="149">
        <f t="shared" si="14"/>
        <v>0</v>
      </c>
      <c r="BF184" s="149">
        <f t="shared" si="15"/>
        <v>0</v>
      </c>
      <c r="BG184" s="149">
        <f t="shared" si="16"/>
        <v>0</v>
      </c>
      <c r="BH184" s="149">
        <f t="shared" si="17"/>
        <v>0</v>
      </c>
      <c r="BI184" s="149">
        <f t="shared" si="18"/>
        <v>0</v>
      </c>
      <c r="BJ184" s="17" t="s">
        <v>92</v>
      </c>
      <c r="BK184" s="149">
        <f t="shared" si="19"/>
        <v>0</v>
      </c>
      <c r="BL184" s="17" t="s">
        <v>289</v>
      </c>
      <c r="BM184" s="148" t="s">
        <v>5376</v>
      </c>
    </row>
    <row r="185" spans="2:65" s="11" customFormat="1" ht="25.9" customHeight="1">
      <c r="B185" s="124"/>
      <c r="D185" s="125" t="s">
        <v>75</v>
      </c>
      <c r="E185" s="126" t="s">
        <v>231</v>
      </c>
      <c r="F185" s="126" t="s">
        <v>4882</v>
      </c>
      <c r="I185" s="127"/>
      <c r="J185" s="128">
        <f>BK185</f>
        <v>0</v>
      </c>
      <c r="L185" s="124"/>
      <c r="M185" s="129"/>
      <c r="P185" s="130">
        <f>P186</f>
        <v>0</v>
      </c>
      <c r="R185" s="130">
        <f>R186</f>
        <v>5.2499999999999995E-3</v>
      </c>
      <c r="T185" s="131">
        <f>T186</f>
        <v>7.0000000000000007E-2</v>
      </c>
      <c r="AR185" s="125" t="s">
        <v>111</v>
      </c>
      <c r="AT185" s="132" t="s">
        <v>75</v>
      </c>
      <c r="AU185" s="132" t="s">
        <v>76</v>
      </c>
      <c r="AY185" s="125" t="s">
        <v>185</v>
      </c>
      <c r="BK185" s="133">
        <f>BK186</f>
        <v>0</v>
      </c>
    </row>
    <row r="186" spans="2:65" s="11" customFormat="1" ht="22.9" customHeight="1">
      <c r="B186" s="124"/>
      <c r="D186" s="125" t="s">
        <v>75</v>
      </c>
      <c r="E186" s="134" t="s">
        <v>4921</v>
      </c>
      <c r="F186" s="134" t="s">
        <v>4922</v>
      </c>
      <c r="I186" s="127"/>
      <c r="J186" s="135">
        <f>BK186</f>
        <v>0</v>
      </c>
      <c r="L186" s="124"/>
      <c r="M186" s="129"/>
      <c r="P186" s="130">
        <f>SUM(P187:P194)</f>
        <v>0</v>
      </c>
      <c r="R186" s="130">
        <f>SUM(R187:R194)</f>
        <v>5.2499999999999995E-3</v>
      </c>
      <c r="T186" s="131">
        <f>SUM(T187:T194)</f>
        <v>7.0000000000000007E-2</v>
      </c>
      <c r="AR186" s="125" t="s">
        <v>111</v>
      </c>
      <c r="AT186" s="132" t="s">
        <v>75</v>
      </c>
      <c r="AU186" s="132" t="s">
        <v>84</v>
      </c>
      <c r="AY186" s="125" t="s">
        <v>185</v>
      </c>
      <c r="BK186" s="133">
        <f>SUM(BK187:BK194)</f>
        <v>0</v>
      </c>
    </row>
    <row r="187" spans="2:65" s="1" customFormat="1" ht="24.2" customHeight="1">
      <c r="B187" s="136"/>
      <c r="C187" s="137" t="s">
        <v>452</v>
      </c>
      <c r="D187" s="137" t="s">
        <v>187</v>
      </c>
      <c r="E187" s="138" t="s">
        <v>5377</v>
      </c>
      <c r="F187" s="139" t="s">
        <v>5378</v>
      </c>
      <c r="G187" s="140" t="s">
        <v>546</v>
      </c>
      <c r="H187" s="141">
        <v>35</v>
      </c>
      <c r="I187" s="142"/>
      <c r="J187" s="143">
        <f>ROUND(I187*H187,2)</f>
        <v>0</v>
      </c>
      <c r="K187" s="139" t="s">
        <v>1</v>
      </c>
      <c r="L187" s="32"/>
      <c r="M187" s="144" t="s">
        <v>1</v>
      </c>
      <c r="N187" s="145" t="s">
        <v>42</v>
      </c>
      <c r="P187" s="146">
        <f>O187*H187</f>
        <v>0</v>
      </c>
      <c r="Q187" s="146">
        <v>1.4999999999999999E-4</v>
      </c>
      <c r="R187" s="146">
        <f>Q187*H187</f>
        <v>5.2499999999999995E-3</v>
      </c>
      <c r="S187" s="146">
        <v>0</v>
      </c>
      <c r="T187" s="147">
        <f>S187*H187</f>
        <v>0</v>
      </c>
      <c r="AR187" s="148" t="s">
        <v>590</v>
      </c>
      <c r="AT187" s="148" t="s">
        <v>187</v>
      </c>
      <c r="AU187" s="148" t="s">
        <v>92</v>
      </c>
      <c r="AY187" s="17" t="s">
        <v>185</v>
      </c>
      <c r="BE187" s="149">
        <f>IF(N187="základní",J187,0)</f>
        <v>0</v>
      </c>
      <c r="BF187" s="149">
        <f>IF(N187="snížená",J187,0)</f>
        <v>0</v>
      </c>
      <c r="BG187" s="149">
        <f>IF(N187="zákl. přenesená",J187,0)</f>
        <v>0</v>
      </c>
      <c r="BH187" s="149">
        <f>IF(N187="sníž. přenesená",J187,0)</f>
        <v>0</v>
      </c>
      <c r="BI187" s="149">
        <f>IF(N187="nulová",J187,0)</f>
        <v>0</v>
      </c>
      <c r="BJ187" s="17" t="s">
        <v>92</v>
      </c>
      <c r="BK187" s="149">
        <f>ROUND(I187*H187,2)</f>
        <v>0</v>
      </c>
      <c r="BL187" s="17" t="s">
        <v>590</v>
      </c>
      <c r="BM187" s="148" t="s">
        <v>5379</v>
      </c>
    </row>
    <row r="188" spans="2:65" s="1" customFormat="1" ht="24.2" customHeight="1">
      <c r="B188" s="136"/>
      <c r="C188" s="137" t="s">
        <v>461</v>
      </c>
      <c r="D188" s="137" t="s">
        <v>187</v>
      </c>
      <c r="E188" s="138" t="s">
        <v>5380</v>
      </c>
      <c r="F188" s="139" t="s">
        <v>5381</v>
      </c>
      <c r="G188" s="140" t="s">
        <v>546</v>
      </c>
      <c r="H188" s="141">
        <v>35</v>
      </c>
      <c r="I188" s="142"/>
      <c r="J188" s="143">
        <f>ROUND(I188*H188,2)</f>
        <v>0</v>
      </c>
      <c r="K188" s="139" t="s">
        <v>1</v>
      </c>
      <c r="L188" s="32"/>
      <c r="M188" s="144" t="s">
        <v>1</v>
      </c>
      <c r="N188" s="145" t="s">
        <v>42</v>
      </c>
      <c r="P188" s="146">
        <f>O188*H188</f>
        <v>0</v>
      </c>
      <c r="Q188" s="146">
        <v>0</v>
      </c>
      <c r="R188" s="146">
        <f>Q188*H188</f>
        <v>0</v>
      </c>
      <c r="S188" s="146">
        <v>2E-3</v>
      </c>
      <c r="T188" s="147">
        <f>S188*H188</f>
        <v>7.0000000000000007E-2</v>
      </c>
      <c r="AR188" s="148" t="s">
        <v>590</v>
      </c>
      <c r="AT188" s="148" t="s">
        <v>187</v>
      </c>
      <c r="AU188" s="148" t="s">
        <v>92</v>
      </c>
      <c r="AY188" s="17" t="s">
        <v>185</v>
      </c>
      <c r="BE188" s="149">
        <f>IF(N188="základní",J188,0)</f>
        <v>0</v>
      </c>
      <c r="BF188" s="149">
        <f>IF(N188="snížená",J188,0)</f>
        <v>0</v>
      </c>
      <c r="BG188" s="149">
        <f>IF(N188="zákl. přenesená",J188,0)</f>
        <v>0</v>
      </c>
      <c r="BH188" s="149">
        <f>IF(N188="sníž. přenesená",J188,0)</f>
        <v>0</v>
      </c>
      <c r="BI188" s="149">
        <f>IF(N188="nulová",J188,0)</f>
        <v>0</v>
      </c>
      <c r="BJ188" s="17" t="s">
        <v>92</v>
      </c>
      <c r="BK188" s="149">
        <f>ROUND(I188*H188,2)</f>
        <v>0</v>
      </c>
      <c r="BL188" s="17" t="s">
        <v>590</v>
      </c>
      <c r="BM188" s="148" t="s">
        <v>5382</v>
      </c>
    </row>
    <row r="189" spans="2:65" s="1" customFormat="1" ht="16.5" customHeight="1">
      <c r="B189" s="136"/>
      <c r="C189" s="137" t="s">
        <v>466</v>
      </c>
      <c r="D189" s="137" t="s">
        <v>187</v>
      </c>
      <c r="E189" s="138" t="s">
        <v>4951</v>
      </c>
      <c r="F189" s="139" t="s">
        <v>4952</v>
      </c>
      <c r="G189" s="140" t="s">
        <v>219</v>
      </c>
      <c r="H189" s="141">
        <v>7.0000000000000007E-2</v>
      </c>
      <c r="I189" s="142"/>
      <c r="J189" s="143">
        <f>ROUND(I189*H189,2)</f>
        <v>0</v>
      </c>
      <c r="K189" s="139" t="s">
        <v>1</v>
      </c>
      <c r="L189" s="32"/>
      <c r="M189" s="144" t="s">
        <v>1</v>
      </c>
      <c r="N189" s="145" t="s">
        <v>42</v>
      </c>
      <c r="P189" s="146">
        <f>O189*H189</f>
        <v>0</v>
      </c>
      <c r="Q189" s="146">
        <v>0</v>
      </c>
      <c r="R189" s="146">
        <f>Q189*H189</f>
        <v>0</v>
      </c>
      <c r="S189" s="146">
        <v>0</v>
      </c>
      <c r="T189" s="147">
        <f>S189*H189</f>
        <v>0</v>
      </c>
      <c r="AR189" s="148" t="s">
        <v>590</v>
      </c>
      <c r="AT189" s="148" t="s">
        <v>187</v>
      </c>
      <c r="AU189" s="148" t="s">
        <v>92</v>
      </c>
      <c r="AY189" s="17" t="s">
        <v>185</v>
      </c>
      <c r="BE189" s="149">
        <f>IF(N189="základní",J189,0)</f>
        <v>0</v>
      </c>
      <c r="BF189" s="149">
        <f>IF(N189="snížená",J189,0)</f>
        <v>0</v>
      </c>
      <c r="BG189" s="149">
        <f>IF(N189="zákl. přenesená",J189,0)</f>
        <v>0</v>
      </c>
      <c r="BH189" s="149">
        <f>IF(N189="sníž. přenesená",J189,0)</f>
        <v>0</v>
      </c>
      <c r="BI189" s="149">
        <f>IF(N189="nulová",J189,0)</f>
        <v>0</v>
      </c>
      <c r="BJ189" s="17" t="s">
        <v>92</v>
      </c>
      <c r="BK189" s="149">
        <f>ROUND(I189*H189,2)</f>
        <v>0</v>
      </c>
      <c r="BL189" s="17" t="s">
        <v>590</v>
      </c>
      <c r="BM189" s="148" t="s">
        <v>5383</v>
      </c>
    </row>
    <row r="190" spans="2:65" s="1" customFormat="1" ht="24.2" customHeight="1">
      <c r="B190" s="136"/>
      <c r="C190" s="137" t="s">
        <v>471</v>
      </c>
      <c r="D190" s="137" t="s">
        <v>187</v>
      </c>
      <c r="E190" s="138" t="s">
        <v>4954</v>
      </c>
      <c r="F190" s="139" t="s">
        <v>4955</v>
      </c>
      <c r="G190" s="140" t="s">
        <v>219</v>
      </c>
      <c r="H190" s="141">
        <v>1.4</v>
      </c>
      <c r="I190" s="142"/>
      <c r="J190" s="143">
        <f>ROUND(I190*H190,2)</f>
        <v>0</v>
      </c>
      <c r="K190" s="139" t="s">
        <v>1</v>
      </c>
      <c r="L190" s="32"/>
      <c r="M190" s="144" t="s">
        <v>1</v>
      </c>
      <c r="N190" s="145" t="s">
        <v>42</v>
      </c>
      <c r="P190" s="146">
        <f>O190*H190</f>
        <v>0</v>
      </c>
      <c r="Q190" s="146">
        <v>0</v>
      </c>
      <c r="R190" s="146">
        <f>Q190*H190</f>
        <v>0</v>
      </c>
      <c r="S190" s="146">
        <v>0</v>
      </c>
      <c r="T190" s="147">
        <f>S190*H190</f>
        <v>0</v>
      </c>
      <c r="AR190" s="148" t="s">
        <v>590</v>
      </c>
      <c r="AT190" s="148" t="s">
        <v>187</v>
      </c>
      <c r="AU190" s="148" t="s">
        <v>92</v>
      </c>
      <c r="AY190" s="17" t="s">
        <v>185</v>
      </c>
      <c r="BE190" s="149">
        <f>IF(N190="základní",J190,0)</f>
        <v>0</v>
      </c>
      <c r="BF190" s="149">
        <f>IF(N190="snížená",J190,0)</f>
        <v>0</v>
      </c>
      <c r="BG190" s="149">
        <f>IF(N190="zákl. přenesená",J190,0)</f>
        <v>0</v>
      </c>
      <c r="BH190" s="149">
        <f>IF(N190="sníž. přenesená",J190,0)</f>
        <v>0</v>
      </c>
      <c r="BI190" s="149">
        <f>IF(N190="nulová",J190,0)</f>
        <v>0</v>
      </c>
      <c r="BJ190" s="17" t="s">
        <v>92</v>
      </c>
      <c r="BK190" s="149">
        <f>ROUND(I190*H190,2)</f>
        <v>0</v>
      </c>
      <c r="BL190" s="17" t="s">
        <v>590</v>
      </c>
      <c r="BM190" s="148" t="s">
        <v>5384</v>
      </c>
    </row>
    <row r="191" spans="2:65" s="12" customFormat="1">
      <c r="B191" s="150"/>
      <c r="D191" s="151" t="s">
        <v>193</v>
      </c>
      <c r="E191" s="152" t="s">
        <v>1</v>
      </c>
      <c r="F191" s="153" t="s">
        <v>5385</v>
      </c>
      <c r="H191" s="154">
        <v>1.4</v>
      </c>
      <c r="I191" s="155"/>
      <c r="L191" s="150"/>
      <c r="M191" s="156"/>
      <c r="T191" s="157"/>
      <c r="AT191" s="152" t="s">
        <v>193</v>
      </c>
      <c r="AU191" s="152" t="s">
        <v>92</v>
      </c>
      <c r="AV191" s="12" t="s">
        <v>92</v>
      </c>
      <c r="AW191" s="12" t="s">
        <v>32</v>
      </c>
      <c r="AX191" s="12" t="s">
        <v>84</v>
      </c>
      <c r="AY191" s="152" t="s">
        <v>185</v>
      </c>
    </row>
    <row r="192" spans="2:65" s="1" customFormat="1" ht="24.2" customHeight="1">
      <c r="B192" s="136"/>
      <c r="C192" s="137" t="s">
        <v>486</v>
      </c>
      <c r="D192" s="137" t="s">
        <v>187</v>
      </c>
      <c r="E192" s="138" t="s">
        <v>4958</v>
      </c>
      <c r="F192" s="139" t="s">
        <v>4959</v>
      </c>
      <c r="G192" s="140" t="s">
        <v>219</v>
      </c>
      <c r="H192" s="141">
        <v>7.0000000000000007E-2</v>
      </c>
      <c r="I192" s="142"/>
      <c r="J192" s="143">
        <f>ROUND(I192*H192,2)</f>
        <v>0</v>
      </c>
      <c r="K192" s="139" t="s">
        <v>1</v>
      </c>
      <c r="L192" s="32"/>
      <c r="M192" s="144" t="s">
        <v>1</v>
      </c>
      <c r="N192" s="145" t="s">
        <v>42</v>
      </c>
      <c r="P192" s="146">
        <f>O192*H192</f>
        <v>0</v>
      </c>
      <c r="Q192" s="146">
        <v>0</v>
      </c>
      <c r="R192" s="146">
        <f>Q192*H192</f>
        <v>0</v>
      </c>
      <c r="S192" s="146">
        <v>0</v>
      </c>
      <c r="T192" s="147">
        <f>S192*H192</f>
        <v>0</v>
      </c>
      <c r="AR192" s="148" t="s">
        <v>590</v>
      </c>
      <c r="AT192" s="148" t="s">
        <v>187</v>
      </c>
      <c r="AU192" s="148" t="s">
        <v>92</v>
      </c>
      <c r="AY192" s="17" t="s">
        <v>185</v>
      </c>
      <c r="BE192" s="149">
        <f>IF(N192="základní",J192,0)</f>
        <v>0</v>
      </c>
      <c r="BF192" s="149">
        <f>IF(N192="snížená",J192,0)</f>
        <v>0</v>
      </c>
      <c r="BG192" s="149">
        <f>IF(N192="zákl. přenesená",J192,0)</f>
        <v>0</v>
      </c>
      <c r="BH192" s="149">
        <f>IF(N192="sníž. přenesená",J192,0)</f>
        <v>0</v>
      </c>
      <c r="BI192" s="149">
        <f>IF(N192="nulová",J192,0)</f>
        <v>0</v>
      </c>
      <c r="BJ192" s="17" t="s">
        <v>92</v>
      </c>
      <c r="BK192" s="149">
        <f>ROUND(I192*H192,2)</f>
        <v>0</v>
      </c>
      <c r="BL192" s="17" t="s">
        <v>590</v>
      </c>
      <c r="BM192" s="148" t="s">
        <v>5386</v>
      </c>
    </row>
    <row r="193" spans="2:65" s="1" customFormat="1" ht="33" customHeight="1">
      <c r="B193" s="136"/>
      <c r="C193" s="137" t="s">
        <v>495</v>
      </c>
      <c r="D193" s="137" t="s">
        <v>187</v>
      </c>
      <c r="E193" s="138" t="s">
        <v>4961</v>
      </c>
      <c r="F193" s="139" t="s">
        <v>1474</v>
      </c>
      <c r="G193" s="140" t="s">
        <v>219</v>
      </c>
      <c r="H193" s="141">
        <v>7.0000000000000007E-2</v>
      </c>
      <c r="I193" s="142"/>
      <c r="J193" s="143">
        <f>ROUND(I193*H193,2)</f>
        <v>0</v>
      </c>
      <c r="K193" s="139" t="s">
        <v>1</v>
      </c>
      <c r="L193" s="32"/>
      <c r="M193" s="144" t="s">
        <v>1</v>
      </c>
      <c r="N193" s="145" t="s">
        <v>42</v>
      </c>
      <c r="P193" s="146">
        <f>O193*H193</f>
        <v>0</v>
      </c>
      <c r="Q193" s="146">
        <v>0</v>
      </c>
      <c r="R193" s="146">
        <f>Q193*H193</f>
        <v>0</v>
      </c>
      <c r="S193" s="146">
        <v>0</v>
      </c>
      <c r="T193" s="147">
        <f>S193*H193</f>
        <v>0</v>
      </c>
      <c r="AR193" s="148" t="s">
        <v>590</v>
      </c>
      <c r="AT193" s="148" t="s">
        <v>187</v>
      </c>
      <c r="AU193" s="148" t="s">
        <v>92</v>
      </c>
      <c r="AY193" s="17" t="s">
        <v>185</v>
      </c>
      <c r="BE193" s="149">
        <f>IF(N193="základní",J193,0)</f>
        <v>0</v>
      </c>
      <c r="BF193" s="149">
        <f>IF(N193="snížená",J193,0)</f>
        <v>0</v>
      </c>
      <c r="BG193" s="149">
        <f>IF(N193="zákl. přenesená",J193,0)</f>
        <v>0</v>
      </c>
      <c r="BH193" s="149">
        <f>IF(N193="sníž. přenesená",J193,0)</f>
        <v>0</v>
      </c>
      <c r="BI193" s="149">
        <f>IF(N193="nulová",J193,0)</f>
        <v>0</v>
      </c>
      <c r="BJ193" s="17" t="s">
        <v>92</v>
      </c>
      <c r="BK193" s="149">
        <f>ROUND(I193*H193,2)</f>
        <v>0</v>
      </c>
      <c r="BL193" s="17" t="s">
        <v>590</v>
      </c>
      <c r="BM193" s="148" t="s">
        <v>5387</v>
      </c>
    </row>
    <row r="194" spans="2:65" s="1" customFormat="1" ht="24.2" customHeight="1">
      <c r="B194" s="136"/>
      <c r="C194" s="137" t="s">
        <v>499</v>
      </c>
      <c r="D194" s="137" t="s">
        <v>187</v>
      </c>
      <c r="E194" s="138" t="s">
        <v>5388</v>
      </c>
      <c r="F194" s="139" t="s">
        <v>5389</v>
      </c>
      <c r="G194" s="140" t="s">
        <v>219</v>
      </c>
      <c r="H194" s="141">
        <v>5.0000000000000001E-3</v>
      </c>
      <c r="I194" s="142"/>
      <c r="J194" s="143">
        <f>ROUND(I194*H194,2)</f>
        <v>0</v>
      </c>
      <c r="K194" s="139" t="s">
        <v>1</v>
      </c>
      <c r="L194" s="32"/>
      <c r="M194" s="144" t="s">
        <v>1</v>
      </c>
      <c r="N194" s="145" t="s">
        <v>42</v>
      </c>
      <c r="P194" s="146">
        <f>O194*H194</f>
        <v>0</v>
      </c>
      <c r="Q194" s="146">
        <v>0</v>
      </c>
      <c r="R194" s="146">
        <f>Q194*H194</f>
        <v>0</v>
      </c>
      <c r="S194" s="146">
        <v>0</v>
      </c>
      <c r="T194" s="147">
        <f>S194*H194</f>
        <v>0</v>
      </c>
      <c r="AR194" s="148" t="s">
        <v>590</v>
      </c>
      <c r="AT194" s="148" t="s">
        <v>187</v>
      </c>
      <c r="AU194" s="148" t="s">
        <v>92</v>
      </c>
      <c r="AY194" s="17" t="s">
        <v>185</v>
      </c>
      <c r="BE194" s="149">
        <f>IF(N194="základní",J194,0)</f>
        <v>0</v>
      </c>
      <c r="BF194" s="149">
        <f>IF(N194="snížená",J194,0)</f>
        <v>0</v>
      </c>
      <c r="BG194" s="149">
        <f>IF(N194="zákl. přenesená",J194,0)</f>
        <v>0</v>
      </c>
      <c r="BH194" s="149">
        <f>IF(N194="sníž. přenesená",J194,0)</f>
        <v>0</v>
      </c>
      <c r="BI194" s="149">
        <f>IF(N194="nulová",J194,0)</f>
        <v>0</v>
      </c>
      <c r="BJ194" s="17" t="s">
        <v>92</v>
      </c>
      <c r="BK194" s="149">
        <f>ROUND(I194*H194,2)</f>
        <v>0</v>
      </c>
      <c r="BL194" s="17" t="s">
        <v>590</v>
      </c>
      <c r="BM194" s="148" t="s">
        <v>5390</v>
      </c>
    </row>
    <row r="195" spans="2:65" s="11" customFormat="1" ht="25.9" customHeight="1">
      <c r="B195" s="124"/>
      <c r="D195" s="125" t="s">
        <v>75</v>
      </c>
      <c r="E195" s="126" t="s">
        <v>3655</v>
      </c>
      <c r="F195" s="126" t="s">
        <v>3656</v>
      </c>
      <c r="I195" s="127"/>
      <c r="J195" s="128">
        <f>BK195</f>
        <v>0</v>
      </c>
      <c r="L195" s="124"/>
      <c r="M195" s="129"/>
      <c r="P195" s="130">
        <f>SUM(P196:P203)</f>
        <v>0</v>
      </c>
      <c r="R195" s="130">
        <f>SUM(R196:R203)</f>
        <v>0</v>
      </c>
      <c r="T195" s="131">
        <f>SUM(T196:T203)</f>
        <v>0</v>
      </c>
      <c r="AR195" s="125" t="s">
        <v>191</v>
      </c>
      <c r="AT195" s="132" t="s">
        <v>75</v>
      </c>
      <c r="AU195" s="132" t="s">
        <v>76</v>
      </c>
      <c r="AY195" s="125" t="s">
        <v>185</v>
      </c>
      <c r="BK195" s="133">
        <f>SUM(BK196:BK203)</f>
        <v>0</v>
      </c>
    </row>
    <row r="196" spans="2:65" s="1" customFormat="1" ht="16.5" customHeight="1">
      <c r="B196" s="136"/>
      <c r="C196" s="137" t="s">
        <v>503</v>
      </c>
      <c r="D196" s="137" t="s">
        <v>187</v>
      </c>
      <c r="E196" s="138" t="s">
        <v>4963</v>
      </c>
      <c r="F196" s="139" t="s">
        <v>4964</v>
      </c>
      <c r="G196" s="140" t="s">
        <v>3660</v>
      </c>
      <c r="H196" s="141">
        <v>15</v>
      </c>
      <c r="I196" s="142"/>
      <c r="J196" s="143">
        <f>ROUND(I196*H196,2)</f>
        <v>0</v>
      </c>
      <c r="K196" s="139" t="s">
        <v>1</v>
      </c>
      <c r="L196" s="32"/>
      <c r="M196" s="144" t="s">
        <v>1</v>
      </c>
      <c r="N196" s="145" t="s">
        <v>42</v>
      </c>
      <c r="P196" s="146">
        <f>O196*H196</f>
        <v>0</v>
      </c>
      <c r="Q196" s="146">
        <v>0</v>
      </c>
      <c r="R196" s="146">
        <f>Q196*H196</f>
        <v>0</v>
      </c>
      <c r="S196" s="146">
        <v>0</v>
      </c>
      <c r="T196" s="147">
        <f>S196*H196</f>
        <v>0</v>
      </c>
      <c r="AR196" s="148" t="s">
        <v>3045</v>
      </c>
      <c r="AT196" s="148" t="s">
        <v>187</v>
      </c>
      <c r="AU196" s="148" t="s">
        <v>84</v>
      </c>
      <c r="AY196" s="17" t="s">
        <v>185</v>
      </c>
      <c r="BE196" s="149">
        <f>IF(N196="základní",J196,0)</f>
        <v>0</v>
      </c>
      <c r="BF196" s="149">
        <f>IF(N196="snížená",J196,0)</f>
        <v>0</v>
      </c>
      <c r="BG196" s="149">
        <f>IF(N196="zákl. přenesená",J196,0)</f>
        <v>0</v>
      </c>
      <c r="BH196" s="149">
        <f>IF(N196="sníž. přenesená",J196,0)</f>
        <v>0</v>
      </c>
      <c r="BI196" s="149">
        <f>IF(N196="nulová",J196,0)</f>
        <v>0</v>
      </c>
      <c r="BJ196" s="17" t="s">
        <v>92</v>
      </c>
      <c r="BK196" s="149">
        <f>ROUND(I196*H196,2)</f>
        <v>0</v>
      </c>
      <c r="BL196" s="17" t="s">
        <v>3045</v>
      </c>
      <c r="BM196" s="148" t="s">
        <v>5391</v>
      </c>
    </row>
    <row r="197" spans="2:65" s="13" customFormat="1">
      <c r="B197" s="168"/>
      <c r="D197" s="151" t="s">
        <v>193</v>
      </c>
      <c r="E197" s="169" t="s">
        <v>1</v>
      </c>
      <c r="F197" s="170" t="s">
        <v>4684</v>
      </c>
      <c r="H197" s="169" t="s">
        <v>1</v>
      </c>
      <c r="I197" s="171"/>
      <c r="L197" s="168"/>
      <c r="M197" s="172"/>
      <c r="T197" s="173"/>
      <c r="AT197" s="169" t="s">
        <v>193</v>
      </c>
      <c r="AU197" s="169" t="s">
        <v>84</v>
      </c>
      <c r="AV197" s="13" t="s">
        <v>84</v>
      </c>
      <c r="AW197" s="13" t="s">
        <v>32</v>
      </c>
      <c r="AX197" s="13" t="s">
        <v>76</v>
      </c>
      <c r="AY197" s="169" t="s">
        <v>185</v>
      </c>
    </row>
    <row r="198" spans="2:65" s="12" customFormat="1">
      <c r="B198" s="150"/>
      <c r="D198" s="151" t="s">
        <v>193</v>
      </c>
      <c r="E198" s="152" t="s">
        <v>1</v>
      </c>
      <c r="F198" s="153" t="s">
        <v>284</v>
      </c>
      <c r="H198" s="154">
        <v>15</v>
      </c>
      <c r="I198" s="155"/>
      <c r="L198" s="150"/>
      <c r="M198" s="156"/>
      <c r="T198" s="157"/>
      <c r="AT198" s="152" t="s">
        <v>193</v>
      </c>
      <c r="AU198" s="152" t="s">
        <v>84</v>
      </c>
      <c r="AV198" s="12" t="s">
        <v>92</v>
      </c>
      <c r="AW198" s="12" t="s">
        <v>32</v>
      </c>
      <c r="AX198" s="12" t="s">
        <v>76</v>
      </c>
      <c r="AY198" s="152" t="s">
        <v>185</v>
      </c>
    </row>
    <row r="199" spans="2:65" s="14" customFormat="1">
      <c r="B199" s="174"/>
      <c r="D199" s="151" t="s">
        <v>193</v>
      </c>
      <c r="E199" s="175" t="s">
        <v>1</v>
      </c>
      <c r="F199" s="176" t="s">
        <v>265</v>
      </c>
      <c r="H199" s="177">
        <v>15</v>
      </c>
      <c r="I199" s="178"/>
      <c r="L199" s="174"/>
      <c r="M199" s="179"/>
      <c r="T199" s="180"/>
      <c r="AT199" s="175" t="s">
        <v>193</v>
      </c>
      <c r="AU199" s="175" t="s">
        <v>84</v>
      </c>
      <c r="AV199" s="14" t="s">
        <v>191</v>
      </c>
      <c r="AW199" s="14" t="s">
        <v>32</v>
      </c>
      <c r="AX199" s="14" t="s">
        <v>84</v>
      </c>
      <c r="AY199" s="175" t="s">
        <v>185</v>
      </c>
    </row>
    <row r="200" spans="2:65" s="1" customFormat="1" ht="21.75" customHeight="1">
      <c r="B200" s="136"/>
      <c r="C200" s="137" t="s">
        <v>508</v>
      </c>
      <c r="D200" s="137" t="s">
        <v>187</v>
      </c>
      <c r="E200" s="138" t="s">
        <v>4674</v>
      </c>
      <c r="F200" s="139" t="s">
        <v>4675</v>
      </c>
      <c r="G200" s="140" t="s">
        <v>3660</v>
      </c>
      <c r="H200" s="141">
        <v>48</v>
      </c>
      <c r="I200" s="142"/>
      <c r="J200" s="143">
        <f>ROUND(I200*H200,2)</f>
        <v>0</v>
      </c>
      <c r="K200" s="139" t="s">
        <v>1</v>
      </c>
      <c r="L200" s="32"/>
      <c r="M200" s="144" t="s">
        <v>1</v>
      </c>
      <c r="N200" s="145" t="s">
        <v>42</v>
      </c>
      <c r="P200" s="146">
        <f>O200*H200</f>
        <v>0</v>
      </c>
      <c r="Q200" s="146">
        <v>0</v>
      </c>
      <c r="R200" s="146">
        <f>Q200*H200</f>
        <v>0</v>
      </c>
      <c r="S200" s="146">
        <v>0</v>
      </c>
      <c r="T200" s="147">
        <f>S200*H200</f>
        <v>0</v>
      </c>
      <c r="AR200" s="148" t="s">
        <v>3045</v>
      </c>
      <c r="AT200" s="148" t="s">
        <v>187</v>
      </c>
      <c r="AU200" s="148" t="s">
        <v>84</v>
      </c>
      <c r="AY200" s="17" t="s">
        <v>185</v>
      </c>
      <c r="BE200" s="149">
        <f>IF(N200="základní",J200,0)</f>
        <v>0</v>
      </c>
      <c r="BF200" s="149">
        <f>IF(N200="snížená",J200,0)</f>
        <v>0</v>
      </c>
      <c r="BG200" s="149">
        <f>IF(N200="zákl. přenesená",J200,0)</f>
        <v>0</v>
      </c>
      <c r="BH200" s="149">
        <f>IF(N200="sníž. přenesená",J200,0)</f>
        <v>0</v>
      </c>
      <c r="BI200" s="149">
        <f>IF(N200="nulová",J200,0)</f>
        <v>0</v>
      </c>
      <c r="BJ200" s="17" t="s">
        <v>92</v>
      </c>
      <c r="BK200" s="149">
        <f>ROUND(I200*H200,2)</f>
        <v>0</v>
      </c>
      <c r="BL200" s="17" t="s">
        <v>3045</v>
      </c>
      <c r="BM200" s="148" t="s">
        <v>5392</v>
      </c>
    </row>
    <row r="201" spans="2:65" s="13" customFormat="1">
      <c r="B201" s="168"/>
      <c r="D201" s="151" t="s">
        <v>193</v>
      </c>
      <c r="E201" s="169" t="s">
        <v>1</v>
      </c>
      <c r="F201" s="170" t="s">
        <v>4967</v>
      </c>
      <c r="H201" s="169" t="s">
        <v>1</v>
      </c>
      <c r="I201" s="171"/>
      <c r="L201" s="168"/>
      <c r="M201" s="172"/>
      <c r="T201" s="173"/>
      <c r="AT201" s="169" t="s">
        <v>193</v>
      </c>
      <c r="AU201" s="169" t="s">
        <v>84</v>
      </c>
      <c r="AV201" s="13" t="s">
        <v>84</v>
      </c>
      <c r="AW201" s="13" t="s">
        <v>32</v>
      </c>
      <c r="AX201" s="13" t="s">
        <v>76</v>
      </c>
      <c r="AY201" s="169" t="s">
        <v>185</v>
      </c>
    </row>
    <row r="202" spans="2:65" s="12" customFormat="1">
      <c r="B202" s="150"/>
      <c r="D202" s="151" t="s">
        <v>193</v>
      </c>
      <c r="E202" s="152" t="s">
        <v>1</v>
      </c>
      <c r="F202" s="153" t="s">
        <v>514</v>
      </c>
      <c r="H202" s="154">
        <v>48</v>
      </c>
      <c r="I202" s="155"/>
      <c r="L202" s="150"/>
      <c r="M202" s="156"/>
      <c r="T202" s="157"/>
      <c r="AT202" s="152" t="s">
        <v>193</v>
      </c>
      <c r="AU202" s="152" t="s">
        <v>84</v>
      </c>
      <c r="AV202" s="12" t="s">
        <v>92</v>
      </c>
      <c r="AW202" s="12" t="s">
        <v>32</v>
      </c>
      <c r="AX202" s="12" t="s">
        <v>76</v>
      </c>
      <c r="AY202" s="152" t="s">
        <v>185</v>
      </c>
    </row>
    <row r="203" spans="2:65" s="14" customFormat="1">
      <c r="B203" s="174"/>
      <c r="D203" s="151" t="s">
        <v>193</v>
      </c>
      <c r="E203" s="175" t="s">
        <v>1</v>
      </c>
      <c r="F203" s="176" t="s">
        <v>265</v>
      </c>
      <c r="H203" s="177">
        <v>48</v>
      </c>
      <c r="I203" s="178"/>
      <c r="L203" s="174"/>
      <c r="M203" s="179"/>
      <c r="T203" s="180"/>
      <c r="AT203" s="175" t="s">
        <v>193</v>
      </c>
      <c r="AU203" s="175" t="s">
        <v>84</v>
      </c>
      <c r="AV203" s="14" t="s">
        <v>191</v>
      </c>
      <c r="AW203" s="14" t="s">
        <v>32</v>
      </c>
      <c r="AX203" s="14" t="s">
        <v>84</v>
      </c>
      <c r="AY203" s="175" t="s">
        <v>185</v>
      </c>
    </row>
    <row r="204" spans="2:65" s="11" customFormat="1" ht="25.9" customHeight="1">
      <c r="B204" s="124"/>
      <c r="D204" s="125" t="s">
        <v>75</v>
      </c>
      <c r="E204" s="126" t="s">
        <v>4471</v>
      </c>
      <c r="F204" s="126" t="s">
        <v>4471</v>
      </c>
      <c r="I204" s="127"/>
      <c r="J204" s="128">
        <f>BK204</f>
        <v>0</v>
      </c>
      <c r="L204" s="124"/>
      <c r="M204" s="129"/>
      <c r="P204" s="130">
        <f>P205</f>
        <v>0</v>
      </c>
      <c r="R204" s="130">
        <f>R205</f>
        <v>0</v>
      </c>
      <c r="T204" s="131">
        <f>T205</f>
        <v>0</v>
      </c>
      <c r="AR204" s="125" t="s">
        <v>191</v>
      </c>
      <c r="AT204" s="132" t="s">
        <v>75</v>
      </c>
      <c r="AU204" s="132" t="s">
        <v>76</v>
      </c>
      <c r="AY204" s="125" t="s">
        <v>185</v>
      </c>
      <c r="BK204" s="133">
        <f>BK205</f>
        <v>0</v>
      </c>
    </row>
    <row r="205" spans="2:65" s="1" customFormat="1" ht="16.5" customHeight="1">
      <c r="B205" s="136"/>
      <c r="C205" s="137" t="s">
        <v>514</v>
      </c>
      <c r="D205" s="137" t="s">
        <v>187</v>
      </c>
      <c r="E205" s="138" t="s">
        <v>81</v>
      </c>
      <c r="F205" s="139" t="s">
        <v>4984</v>
      </c>
      <c r="G205" s="140" t="s">
        <v>4465</v>
      </c>
      <c r="H205" s="141">
        <v>1</v>
      </c>
      <c r="I205" s="142"/>
      <c r="J205" s="143">
        <f>ROUND(I205*H205,2)</f>
        <v>0</v>
      </c>
      <c r="K205" s="139" t="s">
        <v>1</v>
      </c>
      <c r="L205" s="32"/>
      <c r="M205" s="189" t="s">
        <v>1</v>
      </c>
      <c r="N205" s="190" t="s">
        <v>42</v>
      </c>
      <c r="O205" s="191"/>
      <c r="P205" s="192">
        <f>O205*H205</f>
        <v>0</v>
      </c>
      <c r="Q205" s="192">
        <v>0</v>
      </c>
      <c r="R205" s="192">
        <f>Q205*H205</f>
        <v>0</v>
      </c>
      <c r="S205" s="192">
        <v>0</v>
      </c>
      <c r="T205" s="193">
        <f>S205*H205</f>
        <v>0</v>
      </c>
      <c r="AR205" s="148" t="s">
        <v>3045</v>
      </c>
      <c r="AT205" s="148" t="s">
        <v>187</v>
      </c>
      <c r="AU205" s="148" t="s">
        <v>84</v>
      </c>
      <c r="AY205" s="17" t="s">
        <v>185</v>
      </c>
      <c r="BE205" s="149">
        <f>IF(N205="základní",J205,0)</f>
        <v>0</v>
      </c>
      <c r="BF205" s="149">
        <f>IF(N205="snížená",J205,0)</f>
        <v>0</v>
      </c>
      <c r="BG205" s="149">
        <f>IF(N205="zákl. přenesená",J205,0)</f>
        <v>0</v>
      </c>
      <c r="BH205" s="149">
        <f>IF(N205="sníž. přenesená",J205,0)</f>
        <v>0</v>
      </c>
      <c r="BI205" s="149">
        <f>IF(N205="nulová",J205,0)</f>
        <v>0</v>
      </c>
      <c r="BJ205" s="17" t="s">
        <v>92</v>
      </c>
      <c r="BK205" s="149">
        <f>ROUND(I205*H205,2)</f>
        <v>0</v>
      </c>
      <c r="BL205" s="17" t="s">
        <v>3045</v>
      </c>
      <c r="BM205" s="148" t="s">
        <v>5393</v>
      </c>
    </row>
    <row r="206" spans="2:65" s="1" customFormat="1" ht="6.95" customHeight="1">
      <c r="B206" s="44"/>
      <c r="C206" s="45"/>
      <c r="D206" s="45"/>
      <c r="E206" s="45"/>
      <c r="F206" s="45"/>
      <c r="G206" s="45"/>
      <c r="H206" s="45"/>
      <c r="I206" s="45"/>
      <c r="J206" s="45"/>
      <c r="K206" s="45"/>
      <c r="L206" s="32"/>
    </row>
  </sheetData>
  <autoFilter ref="C130:K205" xr:uid="{00000000-0009-0000-0000-00000B000000}"/>
  <mergeCells count="15">
    <mergeCell ref="E117:H117"/>
    <mergeCell ref="E121:H121"/>
    <mergeCell ref="E119:H119"/>
    <mergeCell ref="E123:H123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94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126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.75">
      <c r="B8" s="20"/>
      <c r="D8" s="27" t="s">
        <v>131</v>
      </c>
      <c r="L8" s="20"/>
    </row>
    <row r="9" spans="2:46" ht="16.5" customHeight="1">
      <c r="B9" s="20"/>
      <c r="E9" s="245" t="s">
        <v>4079</v>
      </c>
      <c r="F9" s="212"/>
      <c r="G9" s="212"/>
      <c r="H9" s="212"/>
      <c r="L9" s="20"/>
    </row>
    <row r="10" spans="2:46" ht="12" customHeight="1">
      <c r="B10" s="20"/>
      <c r="D10" s="27" t="s">
        <v>3663</v>
      </c>
      <c r="L10" s="20"/>
    </row>
    <row r="11" spans="2:46" s="1" customFormat="1" ht="16.5" customHeight="1">
      <c r="B11" s="32"/>
      <c r="E11" s="208" t="s">
        <v>5259</v>
      </c>
      <c r="F11" s="244"/>
      <c r="G11" s="244"/>
      <c r="H11" s="244"/>
      <c r="L11" s="32"/>
    </row>
    <row r="12" spans="2:46" s="1" customFormat="1" ht="12" customHeight="1">
      <c r="B12" s="32"/>
      <c r="D12" s="27" t="s">
        <v>4686</v>
      </c>
      <c r="L12" s="32"/>
    </row>
    <row r="13" spans="2:46" s="1" customFormat="1" ht="16.5" customHeight="1">
      <c r="B13" s="32"/>
      <c r="E13" s="241" t="s">
        <v>4989</v>
      </c>
      <c r="F13" s="244"/>
      <c r="G13" s="244"/>
      <c r="H13" s="244"/>
      <c r="L13" s="32"/>
    </row>
    <row r="14" spans="2:46" s="1" customFormat="1">
      <c r="B14" s="32"/>
      <c r="L14" s="32"/>
    </row>
    <row r="15" spans="2:46" s="1" customFormat="1" ht="12" customHeight="1">
      <c r="B15" s="32"/>
      <c r="D15" s="27" t="s">
        <v>18</v>
      </c>
      <c r="F15" s="25" t="s">
        <v>1</v>
      </c>
      <c r="I15" s="27" t="s">
        <v>19</v>
      </c>
      <c r="J15" s="25" t="s">
        <v>1</v>
      </c>
      <c r="L15" s="32"/>
    </row>
    <row r="16" spans="2:46" s="1" customFormat="1" ht="12" customHeight="1">
      <c r="B16" s="32"/>
      <c r="D16" s="27" t="s">
        <v>20</v>
      </c>
      <c r="F16" s="25" t="s">
        <v>4081</v>
      </c>
      <c r="I16" s="27" t="s">
        <v>22</v>
      </c>
      <c r="J16" s="52" t="str">
        <f>'Rekapitulace stavby'!AN8</f>
        <v>3. 11. 2025</v>
      </c>
      <c r="L16" s="32"/>
    </row>
    <row r="17" spans="2:12" s="1" customFormat="1" ht="10.9" customHeight="1">
      <c r="B17" s="32"/>
      <c r="L17" s="32"/>
    </row>
    <row r="18" spans="2:12" s="1" customFormat="1" ht="12" customHeight="1">
      <c r="B18" s="32"/>
      <c r="D18" s="27" t="s">
        <v>24</v>
      </c>
      <c r="I18" s="27" t="s">
        <v>25</v>
      </c>
      <c r="J18" s="25" t="s">
        <v>1</v>
      </c>
      <c r="L18" s="32"/>
    </row>
    <row r="19" spans="2:12" s="1" customFormat="1" ht="18" customHeight="1">
      <c r="B19" s="32"/>
      <c r="E19" s="25" t="s">
        <v>26</v>
      </c>
      <c r="I19" s="27" t="s">
        <v>27</v>
      </c>
      <c r="J19" s="25" t="s">
        <v>1</v>
      </c>
      <c r="L19" s="32"/>
    </row>
    <row r="20" spans="2:12" s="1" customFormat="1" ht="6.95" customHeight="1">
      <c r="B20" s="32"/>
      <c r="L20" s="32"/>
    </row>
    <row r="21" spans="2:12" s="1" customFormat="1" ht="12" customHeight="1">
      <c r="B21" s="32"/>
      <c r="D21" s="27" t="s">
        <v>28</v>
      </c>
      <c r="I21" s="27" t="s">
        <v>25</v>
      </c>
      <c r="J21" s="28" t="str">
        <f>'Rekapitulace stavby'!AN13</f>
        <v>Vyplň údaj</v>
      </c>
      <c r="L21" s="32"/>
    </row>
    <row r="22" spans="2:12" s="1" customFormat="1" ht="18" customHeight="1">
      <c r="B22" s="32"/>
      <c r="E22" s="247" t="str">
        <f>'Rekapitulace stavby'!E14</f>
        <v>Vyplň údaj</v>
      </c>
      <c r="F22" s="233"/>
      <c r="G22" s="233"/>
      <c r="H22" s="233"/>
      <c r="I22" s="27" t="s">
        <v>27</v>
      </c>
      <c r="J22" s="28" t="str">
        <f>'Rekapitulace stavby'!AN14</f>
        <v>Vyplň údaj</v>
      </c>
      <c r="L22" s="32"/>
    </row>
    <row r="23" spans="2:12" s="1" customFormat="1" ht="6.95" customHeight="1">
      <c r="B23" s="32"/>
      <c r="L23" s="32"/>
    </row>
    <row r="24" spans="2:12" s="1" customFormat="1" ht="12" customHeight="1">
      <c r="B24" s="32"/>
      <c r="D24" s="27" t="s">
        <v>30</v>
      </c>
      <c r="I24" s="27" t="s">
        <v>25</v>
      </c>
      <c r="J24" s="25" t="s">
        <v>1</v>
      </c>
      <c r="L24" s="32"/>
    </row>
    <row r="25" spans="2:12" s="1" customFormat="1" ht="18" customHeight="1">
      <c r="B25" s="32"/>
      <c r="E25" s="25" t="s">
        <v>26</v>
      </c>
      <c r="I25" s="27" t="s">
        <v>27</v>
      </c>
      <c r="J25" s="25" t="s">
        <v>1</v>
      </c>
      <c r="L25" s="32"/>
    </row>
    <row r="26" spans="2:12" s="1" customFormat="1" ht="6.95" customHeight="1">
      <c r="B26" s="32"/>
      <c r="L26" s="32"/>
    </row>
    <row r="27" spans="2:12" s="1" customFormat="1" ht="12" customHeight="1">
      <c r="B27" s="32"/>
      <c r="D27" s="27" t="s">
        <v>33</v>
      </c>
      <c r="I27" s="27" t="s">
        <v>25</v>
      </c>
      <c r="J27" s="25" t="s">
        <v>1</v>
      </c>
      <c r="L27" s="32"/>
    </row>
    <row r="28" spans="2:12" s="1" customFormat="1" ht="18" customHeight="1">
      <c r="B28" s="32"/>
      <c r="E28" s="25" t="s">
        <v>4082</v>
      </c>
      <c r="I28" s="27" t="s">
        <v>27</v>
      </c>
      <c r="J28" s="25" t="s">
        <v>1</v>
      </c>
      <c r="L28" s="32"/>
    </row>
    <row r="29" spans="2:12" s="1" customFormat="1" ht="6.95" customHeight="1">
      <c r="B29" s="32"/>
      <c r="L29" s="32"/>
    </row>
    <row r="30" spans="2:12" s="1" customFormat="1" ht="12" customHeight="1">
      <c r="B30" s="32"/>
      <c r="D30" s="27" t="s">
        <v>35</v>
      </c>
      <c r="L30" s="32"/>
    </row>
    <row r="31" spans="2:12" s="7" customFormat="1" ht="16.5" customHeight="1">
      <c r="B31" s="93"/>
      <c r="E31" s="237" t="s">
        <v>1</v>
      </c>
      <c r="F31" s="237"/>
      <c r="G31" s="237"/>
      <c r="H31" s="237"/>
      <c r="L31" s="93"/>
    </row>
    <row r="32" spans="2:12" s="1" customFormat="1" ht="6.95" customHeight="1">
      <c r="B32" s="32"/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25.35" customHeight="1">
      <c r="B34" s="32"/>
      <c r="D34" s="94" t="s">
        <v>36</v>
      </c>
      <c r="J34" s="65">
        <f>ROUND(J131, 2)</f>
        <v>0</v>
      </c>
      <c r="L34" s="32"/>
    </row>
    <row r="35" spans="2:12" s="1" customFormat="1" ht="6.95" customHeight="1">
      <c r="B35" s="32"/>
      <c r="D35" s="53"/>
      <c r="E35" s="53"/>
      <c r="F35" s="53"/>
      <c r="G35" s="53"/>
      <c r="H35" s="53"/>
      <c r="I35" s="53"/>
      <c r="J35" s="53"/>
      <c r="K35" s="53"/>
      <c r="L35" s="32"/>
    </row>
    <row r="36" spans="2:12" s="1" customFormat="1" ht="14.45" customHeight="1">
      <c r="B36" s="32"/>
      <c r="F36" s="35" t="s">
        <v>38</v>
      </c>
      <c r="I36" s="35" t="s">
        <v>37</v>
      </c>
      <c r="J36" s="35" t="s">
        <v>39</v>
      </c>
      <c r="L36" s="32"/>
    </row>
    <row r="37" spans="2:12" s="1" customFormat="1" ht="14.45" customHeight="1">
      <c r="B37" s="32"/>
      <c r="D37" s="95" t="s">
        <v>40</v>
      </c>
      <c r="E37" s="27" t="s">
        <v>41</v>
      </c>
      <c r="F37" s="85">
        <f>ROUND((SUM(BE131:BE193)),  2)</f>
        <v>0</v>
      </c>
      <c r="I37" s="96">
        <v>0.21</v>
      </c>
      <c r="J37" s="85">
        <f>ROUND(((SUM(BE131:BE193))*I37),  2)</f>
        <v>0</v>
      </c>
      <c r="L37" s="32"/>
    </row>
    <row r="38" spans="2:12" s="1" customFormat="1" ht="14.45" customHeight="1">
      <c r="B38" s="32"/>
      <c r="E38" s="27" t="s">
        <v>42</v>
      </c>
      <c r="F38" s="85">
        <f>ROUND((SUM(BF131:BF193)),  2)</f>
        <v>0</v>
      </c>
      <c r="I38" s="96">
        <v>0.12</v>
      </c>
      <c r="J38" s="85">
        <f>ROUND(((SUM(BF131:BF193))*I38),  2)</f>
        <v>0</v>
      </c>
      <c r="L38" s="32"/>
    </row>
    <row r="39" spans="2:12" s="1" customFormat="1" ht="14.45" hidden="1" customHeight="1">
      <c r="B39" s="32"/>
      <c r="E39" s="27" t="s">
        <v>43</v>
      </c>
      <c r="F39" s="85">
        <f>ROUND((SUM(BG131:BG193)),  2)</f>
        <v>0</v>
      </c>
      <c r="I39" s="96">
        <v>0.21</v>
      </c>
      <c r="J39" s="85">
        <f>0</f>
        <v>0</v>
      </c>
      <c r="L39" s="32"/>
    </row>
    <row r="40" spans="2:12" s="1" customFormat="1" ht="14.45" hidden="1" customHeight="1">
      <c r="B40" s="32"/>
      <c r="E40" s="27" t="s">
        <v>44</v>
      </c>
      <c r="F40" s="85">
        <f>ROUND((SUM(BH131:BH193)),  2)</f>
        <v>0</v>
      </c>
      <c r="I40" s="96">
        <v>0.12</v>
      </c>
      <c r="J40" s="85">
        <f>0</f>
        <v>0</v>
      </c>
      <c r="L40" s="32"/>
    </row>
    <row r="41" spans="2:12" s="1" customFormat="1" ht="14.45" hidden="1" customHeight="1">
      <c r="B41" s="32"/>
      <c r="E41" s="27" t="s">
        <v>45</v>
      </c>
      <c r="F41" s="85">
        <f>ROUND((SUM(BI131:BI193)),  2)</f>
        <v>0</v>
      </c>
      <c r="I41" s="96">
        <v>0</v>
      </c>
      <c r="J41" s="85">
        <f>0</f>
        <v>0</v>
      </c>
      <c r="L41" s="32"/>
    </row>
    <row r="42" spans="2:12" s="1" customFormat="1" ht="6.95" customHeight="1">
      <c r="B42" s="32"/>
      <c r="L42" s="32"/>
    </row>
    <row r="43" spans="2:12" s="1" customFormat="1" ht="25.35" customHeight="1">
      <c r="B43" s="32"/>
      <c r="C43" s="97"/>
      <c r="D43" s="98" t="s">
        <v>46</v>
      </c>
      <c r="E43" s="56"/>
      <c r="F43" s="56"/>
      <c r="G43" s="99" t="s">
        <v>47</v>
      </c>
      <c r="H43" s="100" t="s">
        <v>48</v>
      </c>
      <c r="I43" s="56"/>
      <c r="J43" s="101">
        <f>SUM(J34:J41)</f>
        <v>0</v>
      </c>
      <c r="K43" s="102"/>
      <c r="L43" s="32"/>
    </row>
    <row r="44" spans="2:12" s="1" customFormat="1" ht="14.45" customHeight="1">
      <c r="B44" s="32"/>
      <c r="L44" s="32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ht="16.5" customHeight="1">
      <c r="B87" s="20"/>
      <c r="E87" s="245" t="s">
        <v>4079</v>
      </c>
      <c r="F87" s="212"/>
      <c r="G87" s="212"/>
      <c r="H87" s="212"/>
      <c r="L87" s="20"/>
    </row>
    <row r="88" spans="2:12" ht="12" customHeight="1">
      <c r="B88" s="20"/>
      <c r="C88" s="27" t="s">
        <v>3663</v>
      </c>
      <c r="L88" s="20"/>
    </row>
    <row r="89" spans="2:12" s="1" customFormat="1" ht="16.5" customHeight="1">
      <c r="B89" s="32"/>
      <c r="E89" s="208" t="s">
        <v>5259</v>
      </c>
      <c r="F89" s="244"/>
      <c r="G89" s="244"/>
      <c r="H89" s="244"/>
      <c r="L89" s="32"/>
    </row>
    <row r="90" spans="2:12" s="1" customFormat="1" ht="12" customHeight="1">
      <c r="B90" s="32"/>
      <c r="C90" s="27" t="s">
        <v>4686</v>
      </c>
      <c r="L90" s="32"/>
    </row>
    <row r="91" spans="2:12" s="1" customFormat="1" ht="16.5" customHeight="1">
      <c r="B91" s="32"/>
      <c r="E91" s="241" t="str">
        <f>E13</f>
        <v>b - Nebytové prostory</v>
      </c>
      <c r="F91" s="244"/>
      <c r="G91" s="244"/>
      <c r="H91" s="244"/>
      <c r="L91" s="32"/>
    </row>
    <row r="92" spans="2:12" s="1" customFormat="1" ht="6.95" customHeight="1">
      <c r="B92" s="32"/>
      <c r="L92" s="32"/>
    </row>
    <row r="93" spans="2:12" s="1" customFormat="1" ht="12" customHeight="1">
      <c r="B93" s="32"/>
      <c r="C93" s="27" t="s">
        <v>20</v>
      </c>
      <c r="F93" s="25" t="str">
        <f>F16</f>
        <v>Líbeznice</v>
      </c>
      <c r="I93" s="27" t="s">
        <v>22</v>
      </c>
      <c r="J93" s="52" t="str">
        <f>IF(J16="","",J16)</f>
        <v>3. 11. 2025</v>
      </c>
      <c r="L93" s="32"/>
    </row>
    <row r="94" spans="2:12" s="1" customFormat="1" ht="6.95" customHeight="1">
      <c r="B94" s="32"/>
      <c r="L94" s="32"/>
    </row>
    <row r="95" spans="2:12" s="1" customFormat="1" ht="15.2" customHeight="1">
      <c r="B95" s="32"/>
      <c r="C95" s="27" t="s">
        <v>24</v>
      </c>
      <c r="F95" s="25" t="str">
        <f>E19</f>
        <v xml:space="preserve"> </v>
      </c>
      <c r="I95" s="27" t="s">
        <v>30</v>
      </c>
      <c r="J95" s="30" t="str">
        <f>E25</f>
        <v xml:space="preserve"> </v>
      </c>
      <c r="L95" s="32"/>
    </row>
    <row r="96" spans="2:12" s="1" customFormat="1" ht="15.2" customHeight="1">
      <c r="B96" s="32"/>
      <c r="C96" s="27" t="s">
        <v>28</v>
      </c>
      <c r="F96" s="25" t="str">
        <f>IF(E22="","",E22)</f>
        <v>Vyplň údaj</v>
      </c>
      <c r="I96" s="27" t="s">
        <v>33</v>
      </c>
      <c r="J96" s="30" t="str">
        <f>E28</f>
        <v>Krajovský</v>
      </c>
      <c r="L96" s="32"/>
    </row>
    <row r="97" spans="2:47" s="1" customFormat="1" ht="10.35" customHeight="1">
      <c r="B97" s="32"/>
      <c r="L97" s="32"/>
    </row>
    <row r="98" spans="2:47" s="1" customFormat="1" ht="29.25" customHeight="1">
      <c r="B98" s="32"/>
      <c r="C98" s="105" t="s">
        <v>134</v>
      </c>
      <c r="D98" s="97"/>
      <c r="E98" s="97"/>
      <c r="F98" s="97"/>
      <c r="G98" s="97"/>
      <c r="H98" s="97"/>
      <c r="I98" s="97"/>
      <c r="J98" s="106" t="s">
        <v>135</v>
      </c>
      <c r="K98" s="97"/>
      <c r="L98" s="32"/>
    </row>
    <row r="99" spans="2:47" s="1" customFormat="1" ht="10.35" customHeight="1">
      <c r="B99" s="32"/>
      <c r="L99" s="32"/>
    </row>
    <row r="100" spans="2:47" s="1" customFormat="1" ht="22.9" customHeight="1">
      <c r="B100" s="32"/>
      <c r="C100" s="107" t="s">
        <v>136</v>
      </c>
      <c r="J100" s="65">
        <f>J131</f>
        <v>0</v>
      </c>
      <c r="L100" s="32"/>
      <c r="AU100" s="17" t="s">
        <v>137</v>
      </c>
    </row>
    <row r="101" spans="2:47" s="8" customFormat="1" ht="24.95" customHeight="1">
      <c r="B101" s="108"/>
      <c r="D101" s="109" t="s">
        <v>149</v>
      </c>
      <c r="E101" s="110"/>
      <c r="F101" s="110"/>
      <c r="G101" s="110"/>
      <c r="H101" s="110"/>
      <c r="I101" s="110"/>
      <c r="J101" s="111">
        <f>J132</f>
        <v>0</v>
      </c>
      <c r="L101" s="108"/>
    </row>
    <row r="102" spans="2:47" s="9" customFormat="1" ht="19.899999999999999" customHeight="1">
      <c r="B102" s="112"/>
      <c r="D102" s="113" t="s">
        <v>4688</v>
      </c>
      <c r="E102" s="114"/>
      <c r="F102" s="114"/>
      <c r="G102" s="114"/>
      <c r="H102" s="114"/>
      <c r="I102" s="114"/>
      <c r="J102" s="115">
        <f>J133</f>
        <v>0</v>
      </c>
      <c r="L102" s="112"/>
    </row>
    <row r="103" spans="2:47" s="9" customFormat="1" ht="19.899999999999999" customHeight="1">
      <c r="B103" s="112"/>
      <c r="D103" s="113" t="s">
        <v>4689</v>
      </c>
      <c r="E103" s="114"/>
      <c r="F103" s="114"/>
      <c r="G103" s="114"/>
      <c r="H103" s="114"/>
      <c r="I103" s="114"/>
      <c r="J103" s="115">
        <f>J136</f>
        <v>0</v>
      </c>
      <c r="L103" s="112"/>
    </row>
    <row r="104" spans="2:47" s="8" customFormat="1" ht="24.95" customHeight="1">
      <c r="B104" s="108"/>
      <c r="D104" s="109" t="s">
        <v>4690</v>
      </c>
      <c r="E104" s="110"/>
      <c r="F104" s="110"/>
      <c r="G104" s="110"/>
      <c r="H104" s="110"/>
      <c r="I104" s="110"/>
      <c r="J104" s="111">
        <f>J176</f>
        <v>0</v>
      </c>
      <c r="L104" s="108"/>
    </row>
    <row r="105" spans="2:47" s="9" customFormat="1" ht="19.899999999999999" customHeight="1">
      <c r="B105" s="112"/>
      <c r="D105" s="113" t="s">
        <v>5394</v>
      </c>
      <c r="E105" s="114"/>
      <c r="F105" s="114"/>
      <c r="G105" s="114"/>
      <c r="H105" s="114"/>
      <c r="I105" s="114"/>
      <c r="J105" s="115">
        <f>J177</f>
        <v>0</v>
      </c>
      <c r="L105" s="112"/>
    </row>
    <row r="106" spans="2:47" s="9" customFormat="1" ht="19.899999999999999" customHeight="1">
      <c r="B106" s="112"/>
      <c r="D106" s="113" t="s">
        <v>4692</v>
      </c>
      <c r="E106" s="114"/>
      <c r="F106" s="114"/>
      <c r="G106" s="114"/>
      <c r="H106" s="114"/>
      <c r="I106" s="114"/>
      <c r="J106" s="115">
        <f>J180</f>
        <v>0</v>
      </c>
      <c r="L106" s="112"/>
    </row>
    <row r="107" spans="2:47" s="8" customFormat="1" ht="24.95" customHeight="1">
      <c r="B107" s="108"/>
      <c r="D107" s="109" t="s">
        <v>169</v>
      </c>
      <c r="E107" s="110"/>
      <c r="F107" s="110"/>
      <c r="G107" s="110"/>
      <c r="H107" s="110"/>
      <c r="I107" s="110"/>
      <c r="J107" s="111">
        <f>J188</f>
        <v>0</v>
      </c>
      <c r="L107" s="108"/>
    </row>
    <row r="108" spans="2:47" s="1" customFormat="1" ht="21.75" customHeight="1">
      <c r="B108" s="32"/>
      <c r="L108" s="32"/>
    </row>
    <row r="109" spans="2:47" s="1" customFormat="1" ht="6.95" customHeight="1"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32"/>
    </row>
    <row r="113" spans="2:12" s="1" customFormat="1" ht="6.95" customHeight="1">
      <c r="B113" s="46"/>
      <c r="C113" s="47"/>
      <c r="D113" s="47"/>
      <c r="E113" s="47"/>
      <c r="F113" s="47"/>
      <c r="G113" s="47"/>
      <c r="H113" s="47"/>
      <c r="I113" s="47"/>
      <c r="J113" s="47"/>
      <c r="K113" s="47"/>
      <c r="L113" s="32"/>
    </row>
    <row r="114" spans="2:12" s="1" customFormat="1" ht="24.95" customHeight="1">
      <c r="B114" s="32"/>
      <c r="C114" s="21" t="s">
        <v>170</v>
      </c>
      <c r="L114" s="32"/>
    </row>
    <row r="115" spans="2:12" s="1" customFormat="1" ht="6.95" customHeight="1">
      <c r="B115" s="32"/>
      <c r="L115" s="32"/>
    </row>
    <row r="116" spans="2:12" s="1" customFormat="1" ht="12" customHeight="1">
      <c r="B116" s="32"/>
      <c r="C116" s="27" t="s">
        <v>16</v>
      </c>
      <c r="L116" s="32"/>
    </row>
    <row r="117" spans="2:12" s="1" customFormat="1" ht="16.5" customHeight="1">
      <c r="B117" s="32"/>
      <c r="E117" s="245" t="str">
        <f>E7</f>
        <v>Bytový dům Líbeznice, Martinova 142</v>
      </c>
      <c r="F117" s="246"/>
      <c r="G117" s="246"/>
      <c r="H117" s="246"/>
      <c r="L117" s="32"/>
    </row>
    <row r="118" spans="2:12" ht="12" customHeight="1">
      <c r="B118" s="20"/>
      <c r="C118" s="27" t="s">
        <v>131</v>
      </c>
      <c r="L118" s="20"/>
    </row>
    <row r="119" spans="2:12" ht="16.5" customHeight="1">
      <c r="B119" s="20"/>
      <c r="E119" s="245" t="s">
        <v>4079</v>
      </c>
      <c r="F119" s="212"/>
      <c r="G119" s="212"/>
      <c r="H119" s="212"/>
      <c r="L119" s="20"/>
    </row>
    <row r="120" spans="2:12" ht="12" customHeight="1">
      <c r="B120" s="20"/>
      <c r="C120" s="27" t="s">
        <v>3663</v>
      </c>
      <c r="L120" s="20"/>
    </row>
    <row r="121" spans="2:12" s="1" customFormat="1" ht="16.5" customHeight="1">
      <c r="B121" s="32"/>
      <c r="E121" s="208" t="s">
        <v>5259</v>
      </c>
      <c r="F121" s="244"/>
      <c r="G121" s="244"/>
      <c r="H121" s="244"/>
      <c r="L121" s="32"/>
    </row>
    <row r="122" spans="2:12" s="1" customFormat="1" ht="12" customHeight="1">
      <c r="B122" s="32"/>
      <c r="C122" s="27" t="s">
        <v>4686</v>
      </c>
      <c r="L122" s="32"/>
    </row>
    <row r="123" spans="2:12" s="1" customFormat="1" ht="16.5" customHeight="1">
      <c r="B123" s="32"/>
      <c r="E123" s="241" t="str">
        <f>E13</f>
        <v>b - Nebytové prostory</v>
      </c>
      <c r="F123" s="244"/>
      <c r="G123" s="244"/>
      <c r="H123" s="244"/>
      <c r="L123" s="32"/>
    </row>
    <row r="124" spans="2:12" s="1" customFormat="1" ht="6.95" customHeight="1">
      <c r="B124" s="32"/>
      <c r="L124" s="32"/>
    </row>
    <row r="125" spans="2:12" s="1" customFormat="1" ht="12" customHeight="1">
      <c r="B125" s="32"/>
      <c r="C125" s="27" t="s">
        <v>20</v>
      </c>
      <c r="F125" s="25" t="str">
        <f>F16</f>
        <v>Líbeznice</v>
      </c>
      <c r="I125" s="27" t="s">
        <v>22</v>
      </c>
      <c r="J125" s="52" t="str">
        <f>IF(J16="","",J16)</f>
        <v>3. 11. 2025</v>
      </c>
      <c r="L125" s="32"/>
    </row>
    <row r="126" spans="2:12" s="1" customFormat="1" ht="6.95" customHeight="1">
      <c r="B126" s="32"/>
      <c r="L126" s="32"/>
    </row>
    <row r="127" spans="2:12" s="1" customFormat="1" ht="15.2" customHeight="1">
      <c r="B127" s="32"/>
      <c r="C127" s="27" t="s">
        <v>24</v>
      </c>
      <c r="F127" s="25" t="str">
        <f>E19</f>
        <v xml:space="preserve"> </v>
      </c>
      <c r="I127" s="27" t="s">
        <v>30</v>
      </c>
      <c r="J127" s="30" t="str">
        <f>E25</f>
        <v xml:space="preserve"> </v>
      </c>
      <c r="L127" s="32"/>
    </row>
    <row r="128" spans="2:12" s="1" customFormat="1" ht="15.2" customHeight="1">
      <c r="B128" s="32"/>
      <c r="C128" s="27" t="s">
        <v>28</v>
      </c>
      <c r="F128" s="25" t="str">
        <f>IF(E22="","",E22)</f>
        <v>Vyplň údaj</v>
      </c>
      <c r="I128" s="27" t="s">
        <v>33</v>
      </c>
      <c r="J128" s="30" t="str">
        <f>E28</f>
        <v>Krajovský</v>
      </c>
      <c r="L128" s="32"/>
    </row>
    <row r="129" spans="2:65" s="1" customFormat="1" ht="10.35" customHeight="1">
      <c r="B129" s="32"/>
      <c r="L129" s="32"/>
    </row>
    <row r="130" spans="2:65" s="10" customFormat="1" ht="29.25" customHeight="1">
      <c r="B130" s="116"/>
      <c r="C130" s="117" t="s">
        <v>171</v>
      </c>
      <c r="D130" s="118" t="s">
        <v>61</v>
      </c>
      <c r="E130" s="118" t="s">
        <v>57</v>
      </c>
      <c r="F130" s="118" t="s">
        <v>58</v>
      </c>
      <c r="G130" s="118" t="s">
        <v>172</v>
      </c>
      <c r="H130" s="118" t="s">
        <v>173</v>
      </c>
      <c r="I130" s="118" t="s">
        <v>174</v>
      </c>
      <c r="J130" s="118" t="s">
        <v>135</v>
      </c>
      <c r="K130" s="119" t="s">
        <v>175</v>
      </c>
      <c r="L130" s="116"/>
      <c r="M130" s="58" t="s">
        <v>1</v>
      </c>
      <c r="N130" s="59" t="s">
        <v>40</v>
      </c>
      <c r="O130" s="59" t="s">
        <v>176</v>
      </c>
      <c r="P130" s="59" t="s">
        <v>177</v>
      </c>
      <c r="Q130" s="59" t="s">
        <v>178</v>
      </c>
      <c r="R130" s="59" t="s">
        <v>179</v>
      </c>
      <c r="S130" s="59" t="s">
        <v>180</v>
      </c>
      <c r="T130" s="60" t="s">
        <v>181</v>
      </c>
    </row>
    <row r="131" spans="2:65" s="1" customFormat="1" ht="22.9" customHeight="1">
      <c r="B131" s="32"/>
      <c r="C131" s="63" t="s">
        <v>182</v>
      </c>
      <c r="J131" s="120">
        <f>BK131</f>
        <v>0</v>
      </c>
      <c r="L131" s="32"/>
      <c r="M131" s="61"/>
      <c r="N131" s="53"/>
      <c r="O131" s="53"/>
      <c r="P131" s="121">
        <f>P132+P176+P188</f>
        <v>0</v>
      </c>
      <c r="Q131" s="53"/>
      <c r="R131" s="121">
        <f>R132+R176+R188</f>
        <v>9.0499999999999997E-2</v>
      </c>
      <c r="S131" s="53"/>
      <c r="T131" s="122">
        <f>T132+T176+T188</f>
        <v>0.02</v>
      </c>
      <c r="AT131" s="17" t="s">
        <v>75</v>
      </c>
      <c r="AU131" s="17" t="s">
        <v>137</v>
      </c>
      <c r="BK131" s="123">
        <f>BK132+BK176+BK188</f>
        <v>0</v>
      </c>
    </row>
    <row r="132" spans="2:65" s="11" customFormat="1" ht="25.9" customHeight="1">
      <c r="B132" s="124"/>
      <c r="D132" s="125" t="s">
        <v>75</v>
      </c>
      <c r="E132" s="126" t="s">
        <v>1695</v>
      </c>
      <c r="F132" s="126" t="s">
        <v>1696</v>
      </c>
      <c r="I132" s="127"/>
      <c r="J132" s="128">
        <f>BK132</f>
        <v>0</v>
      </c>
      <c r="L132" s="124"/>
      <c r="M132" s="129"/>
      <c r="P132" s="130">
        <f>P133+P136</f>
        <v>0</v>
      </c>
      <c r="R132" s="130">
        <f>R133+R136</f>
        <v>8.8999999999999996E-2</v>
      </c>
      <c r="T132" s="131">
        <f>T133+T136</f>
        <v>0</v>
      </c>
      <c r="AR132" s="125" t="s">
        <v>92</v>
      </c>
      <c r="AT132" s="132" t="s">
        <v>75</v>
      </c>
      <c r="AU132" s="132" t="s">
        <v>76</v>
      </c>
      <c r="AY132" s="125" t="s">
        <v>185</v>
      </c>
      <c r="BK132" s="133">
        <f>BK133+BK136</f>
        <v>0</v>
      </c>
    </row>
    <row r="133" spans="2:65" s="11" customFormat="1" ht="22.9" customHeight="1">
      <c r="B133" s="124"/>
      <c r="D133" s="125" t="s">
        <v>75</v>
      </c>
      <c r="E133" s="134" t="s">
        <v>4693</v>
      </c>
      <c r="F133" s="134" t="s">
        <v>4694</v>
      </c>
      <c r="I133" s="127"/>
      <c r="J133" s="135">
        <f>BK133</f>
        <v>0</v>
      </c>
      <c r="L133" s="124"/>
      <c r="M133" s="129"/>
      <c r="P133" s="130">
        <f>SUM(P134:P135)</f>
        <v>0</v>
      </c>
      <c r="R133" s="130">
        <f>SUM(R134:R135)</f>
        <v>2.8000000000000004E-3</v>
      </c>
      <c r="T133" s="131">
        <f>SUM(T134:T135)</f>
        <v>0</v>
      </c>
      <c r="AR133" s="125" t="s">
        <v>92</v>
      </c>
      <c r="AT133" s="132" t="s">
        <v>75</v>
      </c>
      <c r="AU133" s="132" t="s">
        <v>84</v>
      </c>
      <c r="AY133" s="125" t="s">
        <v>185</v>
      </c>
      <c r="BK133" s="133">
        <f>SUM(BK134:BK135)</f>
        <v>0</v>
      </c>
    </row>
    <row r="134" spans="2:65" s="1" customFormat="1" ht="24.2" customHeight="1">
      <c r="B134" s="136"/>
      <c r="C134" s="137" t="s">
        <v>84</v>
      </c>
      <c r="D134" s="137" t="s">
        <v>187</v>
      </c>
      <c r="E134" s="138" t="s">
        <v>5260</v>
      </c>
      <c r="F134" s="139" t="s">
        <v>5261</v>
      </c>
      <c r="G134" s="140" t="s">
        <v>546</v>
      </c>
      <c r="H134" s="141">
        <v>35</v>
      </c>
      <c r="I134" s="142"/>
      <c r="J134" s="143">
        <f>ROUND(I134*H134,2)</f>
        <v>0</v>
      </c>
      <c r="K134" s="139" t="s">
        <v>1</v>
      </c>
      <c r="L134" s="32"/>
      <c r="M134" s="144" t="s">
        <v>1</v>
      </c>
      <c r="N134" s="145" t="s">
        <v>42</v>
      </c>
      <c r="P134" s="146">
        <f>O134*H134</f>
        <v>0</v>
      </c>
      <c r="Q134" s="146">
        <v>0</v>
      </c>
      <c r="R134" s="146">
        <f>Q134*H134</f>
        <v>0</v>
      </c>
      <c r="S134" s="146">
        <v>0</v>
      </c>
      <c r="T134" s="147">
        <f>S134*H134</f>
        <v>0</v>
      </c>
      <c r="AR134" s="148" t="s">
        <v>289</v>
      </c>
      <c r="AT134" s="148" t="s">
        <v>187</v>
      </c>
      <c r="AU134" s="148" t="s">
        <v>92</v>
      </c>
      <c r="AY134" s="17" t="s">
        <v>185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7" t="s">
        <v>92</v>
      </c>
      <c r="BK134" s="149">
        <f>ROUND(I134*H134,2)</f>
        <v>0</v>
      </c>
      <c r="BL134" s="17" t="s">
        <v>289</v>
      </c>
      <c r="BM134" s="148" t="s">
        <v>5395</v>
      </c>
    </row>
    <row r="135" spans="2:65" s="1" customFormat="1" ht="37.9" customHeight="1">
      <c r="B135" s="136"/>
      <c r="C135" s="158" t="s">
        <v>92</v>
      </c>
      <c r="D135" s="158" t="s">
        <v>231</v>
      </c>
      <c r="E135" s="159" t="s">
        <v>4804</v>
      </c>
      <c r="F135" s="160" t="s">
        <v>4805</v>
      </c>
      <c r="G135" s="161" t="s">
        <v>546</v>
      </c>
      <c r="H135" s="162">
        <v>35</v>
      </c>
      <c r="I135" s="163"/>
      <c r="J135" s="164">
        <f>ROUND(I135*H135,2)</f>
        <v>0</v>
      </c>
      <c r="K135" s="160" t="s">
        <v>1</v>
      </c>
      <c r="L135" s="165"/>
      <c r="M135" s="166" t="s">
        <v>1</v>
      </c>
      <c r="N135" s="167" t="s">
        <v>42</v>
      </c>
      <c r="P135" s="146">
        <f>O135*H135</f>
        <v>0</v>
      </c>
      <c r="Q135" s="146">
        <v>8.0000000000000007E-5</v>
      </c>
      <c r="R135" s="146">
        <f>Q135*H135</f>
        <v>2.8000000000000004E-3</v>
      </c>
      <c r="S135" s="146">
        <v>0</v>
      </c>
      <c r="T135" s="147">
        <f>S135*H135</f>
        <v>0</v>
      </c>
      <c r="AR135" s="148" t="s">
        <v>394</v>
      </c>
      <c r="AT135" s="148" t="s">
        <v>231</v>
      </c>
      <c r="AU135" s="148" t="s">
        <v>92</v>
      </c>
      <c r="AY135" s="17" t="s">
        <v>185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7" t="s">
        <v>92</v>
      </c>
      <c r="BK135" s="149">
        <f>ROUND(I135*H135,2)</f>
        <v>0</v>
      </c>
      <c r="BL135" s="17" t="s">
        <v>289</v>
      </c>
      <c r="BM135" s="148" t="s">
        <v>5396</v>
      </c>
    </row>
    <row r="136" spans="2:65" s="11" customFormat="1" ht="22.9" customHeight="1">
      <c r="B136" s="124"/>
      <c r="D136" s="125" t="s">
        <v>75</v>
      </c>
      <c r="E136" s="134" t="s">
        <v>4861</v>
      </c>
      <c r="F136" s="134" t="s">
        <v>4862</v>
      </c>
      <c r="I136" s="127"/>
      <c r="J136" s="135">
        <f>BK136</f>
        <v>0</v>
      </c>
      <c r="L136" s="124"/>
      <c r="M136" s="129"/>
      <c r="P136" s="130">
        <f>SUM(P137:P175)</f>
        <v>0</v>
      </c>
      <c r="R136" s="130">
        <f>SUM(R137:R175)</f>
        <v>8.6199999999999999E-2</v>
      </c>
      <c r="T136" s="131">
        <f>SUM(T137:T175)</f>
        <v>0</v>
      </c>
      <c r="AR136" s="125" t="s">
        <v>92</v>
      </c>
      <c r="AT136" s="132" t="s">
        <v>75</v>
      </c>
      <c r="AU136" s="132" t="s">
        <v>84</v>
      </c>
      <c r="AY136" s="125" t="s">
        <v>185</v>
      </c>
      <c r="BK136" s="133">
        <f>SUM(BK137:BK175)</f>
        <v>0</v>
      </c>
    </row>
    <row r="137" spans="2:65" s="1" customFormat="1" ht="24.2" customHeight="1">
      <c r="B137" s="136"/>
      <c r="C137" s="137" t="s">
        <v>111</v>
      </c>
      <c r="D137" s="137" t="s">
        <v>187</v>
      </c>
      <c r="E137" s="138" t="s">
        <v>5270</v>
      </c>
      <c r="F137" s="139" t="s">
        <v>5271</v>
      </c>
      <c r="G137" s="140" t="s">
        <v>546</v>
      </c>
      <c r="H137" s="141">
        <v>540</v>
      </c>
      <c r="I137" s="142"/>
      <c r="J137" s="143">
        <f>ROUND(I137*H137,2)</f>
        <v>0</v>
      </c>
      <c r="K137" s="139" t="s">
        <v>1</v>
      </c>
      <c r="L137" s="32"/>
      <c r="M137" s="144" t="s">
        <v>1</v>
      </c>
      <c r="N137" s="145" t="s">
        <v>42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289</v>
      </c>
      <c r="AT137" s="148" t="s">
        <v>187</v>
      </c>
      <c r="AU137" s="148" t="s">
        <v>92</v>
      </c>
      <c r="AY137" s="17" t="s">
        <v>185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7" t="s">
        <v>92</v>
      </c>
      <c r="BK137" s="149">
        <f>ROUND(I137*H137,2)</f>
        <v>0</v>
      </c>
      <c r="BL137" s="17" t="s">
        <v>289</v>
      </c>
      <c r="BM137" s="148" t="s">
        <v>5397</v>
      </c>
    </row>
    <row r="138" spans="2:65" s="13" customFormat="1">
      <c r="B138" s="168"/>
      <c r="D138" s="151" t="s">
        <v>193</v>
      </c>
      <c r="E138" s="169" t="s">
        <v>1</v>
      </c>
      <c r="F138" s="170" t="s">
        <v>5398</v>
      </c>
      <c r="H138" s="169" t="s">
        <v>1</v>
      </c>
      <c r="I138" s="171"/>
      <c r="L138" s="168"/>
      <c r="M138" s="172"/>
      <c r="T138" s="173"/>
      <c r="AT138" s="169" t="s">
        <v>193</v>
      </c>
      <c r="AU138" s="169" t="s">
        <v>92</v>
      </c>
      <c r="AV138" s="13" t="s">
        <v>84</v>
      </c>
      <c r="AW138" s="13" t="s">
        <v>32</v>
      </c>
      <c r="AX138" s="13" t="s">
        <v>76</v>
      </c>
      <c r="AY138" s="169" t="s">
        <v>185</v>
      </c>
    </row>
    <row r="139" spans="2:65" s="12" customFormat="1">
      <c r="B139" s="150"/>
      <c r="D139" s="151" t="s">
        <v>193</v>
      </c>
      <c r="E139" s="152" t="s">
        <v>1</v>
      </c>
      <c r="F139" s="153" t="s">
        <v>5399</v>
      </c>
      <c r="H139" s="154">
        <v>540</v>
      </c>
      <c r="I139" s="155"/>
      <c r="L139" s="150"/>
      <c r="M139" s="156"/>
      <c r="T139" s="157"/>
      <c r="AT139" s="152" t="s">
        <v>193</v>
      </c>
      <c r="AU139" s="152" t="s">
        <v>92</v>
      </c>
      <c r="AV139" s="12" t="s">
        <v>92</v>
      </c>
      <c r="AW139" s="12" t="s">
        <v>32</v>
      </c>
      <c r="AX139" s="12" t="s">
        <v>76</v>
      </c>
      <c r="AY139" s="152" t="s">
        <v>185</v>
      </c>
    </row>
    <row r="140" spans="2:65" s="14" customFormat="1">
      <c r="B140" s="174"/>
      <c r="D140" s="151" t="s">
        <v>193</v>
      </c>
      <c r="E140" s="175" t="s">
        <v>1</v>
      </c>
      <c r="F140" s="176" t="s">
        <v>265</v>
      </c>
      <c r="H140" s="177">
        <v>540</v>
      </c>
      <c r="I140" s="178"/>
      <c r="L140" s="174"/>
      <c r="M140" s="179"/>
      <c r="T140" s="180"/>
      <c r="AT140" s="175" t="s">
        <v>193</v>
      </c>
      <c r="AU140" s="175" t="s">
        <v>92</v>
      </c>
      <c r="AV140" s="14" t="s">
        <v>191</v>
      </c>
      <c r="AW140" s="14" t="s">
        <v>32</v>
      </c>
      <c r="AX140" s="14" t="s">
        <v>84</v>
      </c>
      <c r="AY140" s="175" t="s">
        <v>185</v>
      </c>
    </row>
    <row r="141" spans="2:65" s="1" customFormat="1" ht="24.2" customHeight="1">
      <c r="B141" s="136"/>
      <c r="C141" s="158" t="s">
        <v>191</v>
      </c>
      <c r="D141" s="158" t="s">
        <v>231</v>
      </c>
      <c r="E141" s="159" t="s">
        <v>5281</v>
      </c>
      <c r="F141" s="160" t="s">
        <v>5282</v>
      </c>
      <c r="G141" s="161" t="s">
        <v>546</v>
      </c>
      <c r="H141" s="162">
        <v>540</v>
      </c>
      <c r="I141" s="163"/>
      <c r="J141" s="164">
        <f>ROUND(I141*H141,2)</f>
        <v>0</v>
      </c>
      <c r="K141" s="160" t="s">
        <v>1</v>
      </c>
      <c r="L141" s="165"/>
      <c r="M141" s="166" t="s">
        <v>1</v>
      </c>
      <c r="N141" s="167" t="s">
        <v>42</v>
      </c>
      <c r="P141" s="146">
        <f>O141*H141</f>
        <v>0</v>
      </c>
      <c r="Q141" s="146">
        <v>1E-4</v>
      </c>
      <c r="R141" s="146">
        <f>Q141*H141</f>
        <v>5.3999999999999999E-2</v>
      </c>
      <c r="S141" s="146">
        <v>0</v>
      </c>
      <c r="T141" s="147">
        <f>S141*H141</f>
        <v>0</v>
      </c>
      <c r="AR141" s="148" t="s">
        <v>394</v>
      </c>
      <c r="AT141" s="148" t="s">
        <v>231</v>
      </c>
      <c r="AU141" s="148" t="s">
        <v>92</v>
      </c>
      <c r="AY141" s="17" t="s">
        <v>185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7" t="s">
        <v>92</v>
      </c>
      <c r="BK141" s="149">
        <f>ROUND(I141*H141,2)</f>
        <v>0</v>
      </c>
      <c r="BL141" s="17" t="s">
        <v>289</v>
      </c>
      <c r="BM141" s="148" t="s">
        <v>5400</v>
      </c>
    </row>
    <row r="142" spans="2:65" s="1" customFormat="1" ht="24.2" customHeight="1">
      <c r="B142" s="136"/>
      <c r="C142" s="137" t="s">
        <v>206</v>
      </c>
      <c r="D142" s="137" t="s">
        <v>187</v>
      </c>
      <c r="E142" s="138" t="s">
        <v>5401</v>
      </c>
      <c r="F142" s="139" t="s">
        <v>5402</v>
      </c>
      <c r="G142" s="140" t="s">
        <v>365</v>
      </c>
      <c r="H142" s="141">
        <v>3</v>
      </c>
      <c r="I142" s="142"/>
      <c r="J142" s="143">
        <f>ROUND(I142*H142,2)</f>
        <v>0</v>
      </c>
      <c r="K142" s="139" t="s">
        <v>1</v>
      </c>
      <c r="L142" s="32"/>
      <c r="M142" s="144" t="s">
        <v>1</v>
      </c>
      <c r="N142" s="145" t="s">
        <v>42</v>
      </c>
      <c r="P142" s="146">
        <f>O142*H142</f>
        <v>0</v>
      </c>
      <c r="Q142" s="146">
        <v>0</v>
      </c>
      <c r="R142" s="146">
        <f>Q142*H142</f>
        <v>0</v>
      </c>
      <c r="S142" s="146">
        <v>0</v>
      </c>
      <c r="T142" s="147">
        <f>S142*H142</f>
        <v>0</v>
      </c>
      <c r="AR142" s="148" t="s">
        <v>289</v>
      </c>
      <c r="AT142" s="148" t="s">
        <v>187</v>
      </c>
      <c r="AU142" s="148" t="s">
        <v>92</v>
      </c>
      <c r="AY142" s="17" t="s">
        <v>185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7" t="s">
        <v>92</v>
      </c>
      <c r="BK142" s="149">
        <f>ROUND(I142*H142,2)</f>
        <v>0</v>
      </c>
      <c r="BL142" s="17" t="s">
        <v>289</v>
      </c>
      <c r="BM142" s="148" t="s">
        <v>5403</v>
      </c>
    </row>
    <row r="143" spans="2:65" s="1" customFormat="1" ht="24.2" customHeight="1">
      <c r="B143" s="136"/>
      <c r="C143" s="158" t="s">
        <v>211</v>
      </c>
      <c r="D143" s="158" t="s">
        <v>231</v>
      </c>
      <c r="E143" s="159" t="s">
        <v>5404</v>
      </c>
      <c r="F143" s="160" t="s">
        <v>5405</v>
      </c>
      <c r="G143" s="161" t="s">
        <v>365</v>
      </c>
      <c r="H143" s="162">
        <v>3</v>
      </c>
      <c r="I143" s="163"/>
      <c r="J143" s="164">
        <f>ROUND(I143*H143,2)</f>
        <v>0</v>
      </c>
      <c r="K143" s="160" t="s">
        <v>1</v>
      </c>
      <c r="L143" s="165"/>
      <c r="M143" s="166" t="s">
        <v>1</v>
      </c>
      <c r="N143" s="167" t="s">
        <v>42</v>
      </c>
      <c r="P143" s="146">
        <f>O143*H143</f>
        <v>0</v>
      </c>
      <c r="Q143" s="146">
        <v>9.0000000000000006E-5</v>
      </c>
      <c r="R143" s="146">
        <f>Q143*H143</f>
        <v>2.7E-4</v>
      </c>
      <c r="S143" s="146">
        <v>0</v>
      </c>
      <c r="T143" s="147">
        <f>S143*H143</f>
        <v>0</v>
      </c>
      <c r="AR143" s="148" t="s">
        <v>394</v>
      </c>
      <c r="AT143" s="148" t="s">
        <v>231</v>
      </c>
      <c r="AU143" s="148" t="s">
        <v>92</v>
      </c>
      <c r="AY143" s="17" t="s">
        <v>185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7" t="s">
        <v>92</v>
      </c>
      <c r="BK143" s="149">
        <f>ROUND(I143*H143,2)</f>
        <v>0</v>
      </c>
      <c r="BL143" s="17" t="s">
        <v>289</v>
      </c>
      <c r="BM143" s="148" t="s">
        <v>5406</v>
      </c>
    </row>
    <row r="144" spans="2:65" s="1" customFormat="1" ht="24.2" customHeight="1">
      <c r="B144" s="136"/>
      <c r="C144" s="137" t="s">
        <v>216</v>
      </c>
      <c r="D144" s="137" t="s">
        <v>187</v>
      </c>
      <c r="E144" s="138" t="s">
        <v>4875</v>
      </c>
      <c r="F144" s="139" t="s">
        <v>4876</v>
      </c>
      <c r="G144" s="140" t="s">
        <v>546</v>
      </c>
      <c r="H144" s="141">
        <v>450</v>
      </c>
      <c r="I144" s="142"/>
      <c r="J144" s="143">
        <f>ROUND(I144*H144,2)</f>
        <v>0</v>
      </c>
      <c r="K144" s="139" t="s">
        <v>1</v>
      </c>
      <c r="L144" s="32"/>
      <c r="M144" s="144" t="s">
        <v>1</v>
      </c>
      <c r="N144" s="145" t="s">
        <v>42</v>
      </c>
      <c r="P144" s="146">
        <f>O144*H144</f>
        <v>0</v>
      </c>
      <c r="Q144" s="146">
        <v>0</v>
      </c>
      <c r="R144" s="146">
        <f>Q144*H144</f>
        <v>0</v>
      </c>
      <c r="S144" s="146">
        <v>0</v>
      </c>
      <c r="T144" s="147">
        <f>S144*H144</f>
        <v>0</v>
      </c>
      <c r="AR144" s="148" t="s">
        <v>289</v>
      </c>
      <c r="AT144" s="148" t="s">
        <v>187</v>
      </c>
      <c r="AU144" s="148" t="s">
        <v>92</v>
      </c>
      <c r="AY144" s="17" t="s">
        <v>185</v>
      </c>
      <c r="BE144" s="149">
        <f>IF(N144="základní",J144,0)</f>
        <v>0</v>
      </c>
      <c r="BF144" s="149">
        <f>IF(N144="snížená",J144,0)</f>
        <v>0</v>
      </c>
      <c r="BG144" s="149">
        <f>IF(N144="zákl. přenesená",J144,0)</f>
        <v>0</v>
      </c>
      <c r="BH144" s="149">
        <f>IF(N144="sníž. přenesená",J144,0)</f>
        <v>0</v>
      </c>
      <c r="BI144" s="149">
        <f>IF(N144="nulová",J144,0)</f>
        <v>0</v>
      </c>
      <c r="BJ144" s="17" t="s">
        <v>92</v>
      </c>
      <c r="BK144" s="149">
        <f>ROUND(I144*H144,2)</f>
        <v>0</v>
      </c>
      <c r="BL144" s="17" t="s">
        <v>289</v>
      </c>
      <c r="BM144" s="148" t="s">
        <v>5407</v>
      </c>
    </row>
    <row r="145" spans="2:65" s="12" customFormat="1">
      <c r="B145" s="150"/>
      <c r="D145" s="151" t="s">
        <v>193</v>
      </c>
      <c r="E145" s="152" t="s">
        <v>1</v>
      </c>
      <c r="F145" s="153" t="s">
        <v>5408</v>
      </c>
      <c r="H145" s="154">
        <v>450</v>
      </c>
      <c r="I145" s="155"/>
      <c r="L145" s="150"/>
      <c r="M145" s="156"/>
      <c r="T145" s="157"/>
      <c r="AT145" s="152" t="s">
        <v>193</v>
      </c>
      <c r="AU145" s="152" t="s">
        <v>92</v>
      </c>
      <c r="AV145" s="12" t="s">
        <v>92</v>
      </c>
      <c r="AW145" s="12" t="s">
        <v>32</v>
      </c>
      <c r="AX145" s="12" t="s">
        <v>76</v>
      </c>
      <c r="AY145" s="152" t="s">
        <v>185</v>
      </c>
    </row>
    <row r="146" spans="2:65" s="14" customFormat="1">
      <c r="B146" s="174"/>
      <c r="D146" s="151" t="s">
        <v>193</v>
      </c>
      <c r="E146" s="175" t="s">
        <v>1</v>
      </c>
      <c r="F146" s="176" t="s">
        <v>265</v>
      </c>
      <c r="H146" s="177">
        <v>450</v>
      </c>
      <c r="I146" s="178"/>
      <c r="L146" s="174"/>
      <c r="M146" s="179"/>
      <c r="T146" s="180"/>
      <c r="AT146" s="175" t="s">
        <v>193</v>
      </c>
      <c r="AU146" s="175" t="s">
        <v>92</v>
      </c>
      <c r="AV146" s="14" t="s">
        <v>191</v>
      </c>
      <c r="AW146" s="14" t="s">
        <v>32</v>
      </c>
      <c r="AX146" s="14" t="s">
        <v>84</v>
      </c>
      <c r="AY146" s="175" t="s">
        <v>185</v>
      </c>
    </row>
    <row r="147" spans="2:65" s="1" customFormat="1" ht="37.9" customHeight="1">
      <c r="B147" s="136"/>
      <c r="C147" s="158" t="s">
        <v>222</v>
      </c>
      <c r="D147" s="158" t="s">
        <v>231</v>
      </c>
      <c r="E147" s="159" t="s">
        <v>5308</v>
      </c>
      <c r="F147" s="160" t="s">
        <v>5309</v>
      </c>
      <c r="G147" s="161" t="s">
        <v>546</v>
      </c>
      <c r="H147" s="162">
        <v>450</v>
      </c>
      <c r="I147" s="163"/>
      <c r="J147" s="164">
        <f>ROUND(I147*H147,2)</f>
        <v>0</v>
      </c>
      <c r="K147" s="160" t="s">
        <v>1</v>
      </c>
      <c r="L147" s="165"/>
      <c r="M147" s="166" t="s">
        <v>1</v>
      </c>
      <c r="N147" s="167" t="s">
        <v>42</v>
      </c>
      <c r="P147" s="146">
        <f>O147*H147</f>
        <v>0</v>
      </c>
      <c r="Q147" s="146">
        <v>6.0000000000000002E-5</v>
      </c>
      <c r="R147" s="146">
        <f>Q147*H147</f>
        <v>2.7E-2</v>
      </c>
      <c r="S147" s="146">
        <v>0</v>
      </c>
      <c r="T147" s="147">
        <f>S147*H147</f>
        <v>0</v>
      </c>
      <c r="AR147" s="148" t="s">
        <v>394</v>
      </c>
      <c r="AT147" s="148" t="s">
        <v>231</v>
      </c>
      <c r="AU147" s="148" t="s">
        <v>92</v>
      </c>
      <c r="AY147" s="17" t="s">
        <v>185</v>
      </c>
      <c r="BE147" s="149">
        <f>IF(N147="základní",J147,0)</f>
        <v>0</v>
      </c>
      <c r="BF147" s="149">
        <f>IF(N147="snížená",J147,0)</f>
        <v>0</v>
      </c>
      <c r="BG147" s="149">
        <f>IF(N147="zákl. přenesená",J147,0)</f>
        <v>0</v>
      </c>
      <c r="BH147" s="149">
        <f>IF(N147="sníž. přenesená",J147,0)</f>
        <v>0</v>
      </c>
      <c r="BI147" s="149">
        <f>IF(N147="nulová",J147,0)</f>
        <v>0</v>
      </c>
      <c r="BJ147" s="17" t="s">
        <v>92</v>
      </c>
      <c r="BK147" s="149">
        <f>ROUND(I147*H147,2)</f>
        <v>0</v>
      </c>
      <c r="BL147" s="17" t="s">
        <v>289</v>
      </c>
      <c r="BM147" s="148" t="s">
        <v>5409</v>
      </c>
    </row>
    <row r="148" spans="2:65" s="1" customFormat="1" ht="24.2" customHeight="1">
      <c r="B148" s="136"/>
      <c r="C148" s="137" t="s">
        <v>226</v>
      </c>
      <c r="D148" s="137" t="s">
        <v>187</v>
      </c>
      <c r="E148" s="138" t="s">
        <v>5410</v>
      </c>
      <c r="F148" s="139" t="s">
        <v>5411</v>
      </c>
      <c r="G148" s="140" t="s">
        <v>365</v>
      </c>
      <c r="H148" s="141">
        <v>1</v>
      </c>
      <c r="I148" s="142"/>
      <c r="J148" s="143">
        <f>ROUND(I148*H148,2)</f>
        <v>0</v>
      </c>
      <c r="K148" s="139" t="s">
        <v>1</v>
      </c>
      <c r="L148" s="32"/>
      <c r="M148" s="144" t="s">
        <v>1</v>
      </c>
      <c r="N148" s="145" t="s">
        <v>42</v>
      </c>
      <c r="P148" s="146">
        <f>O148*H148</f>
        <v>0</v>
      </c>
      <c r="Q148" s="146">
        <v>0</v>
      </c>
      <c r="R148" s="146">
        <f>Q148*H148</f>
        <v>0</v>
      </c>
      <c r="S148" s="146">
        <v>0</v>
      </c>
      <c r="T148" s="147">
        <f>S148*H148</f>
        <v>0</v>
      </c>
      <c r="AR148" s="148" t="s">
        <v>289</v>
      </c>
      <c r="AT148" s="148" t="s">
        <v>187</v>
      </c>
      <c r="AU148" s="148" t="s">
        <v>92</v>
      </c>
      <c r="AY148" s="17" t="s">
        <v>185</v>
      </c>
      <c r="BE148" s="149">
        <f>IF(N148="základní",J148,0)</f>
        <v>0</v>
      </c>
      <c r="BF148" s="149">
        <f>IF(N148="snížená",J148,0)</f>
        <v>0</v>
      </c>
      <c r="BG148" s="149">
        <f>IF(N148="zákl. přenesená",J148,0)</f>
        <v>0</v>
      </c>
      <c r="BH148" s="149">
        <f>IF(N148="sníž. přenesená",J148,0)</f>
        <v>0</v>
      </c>
      <c r="BI148" s="149">
        <f>IF(N148="nulová",J148,0)</f>
        <v>0</v>
      </c>
      <c r="BJ148" s="17" t="s">
        <v>92</v>
      </c>
      <c r="BK148" s="149">
        <f>ROUND(I148*H148,2)</f>
        <v>0</v>
      </c>
      <c r="BL148" s="17" t="s">
        <v>289</v>
      </c>
      <c r="BM148" s="148" t="s">
        <v>5412</v>
      </c>
    </row>
    <row r="149" spans="2:65" s="1" customFormat="1" ht="24.2" customHeight="1">
      <c r="B149" s="136"/>
      <c r="C149" s="137" t="s">
        <v>230</v>
      </c>
      <c r="D149" s="137" t="s">
        <v>187</v>
      </c>
      <c r="E149" s="138" t="s">
        <v>5413</v>
      </c>
      <c r="F149" s="139" t="s">
        <v>5414</v>
      </c>
      <c r="G149" s="140" t="s">
        <v>365</v>
      </c>
      <c r="H149" s="141">
        <v>1</v>
      </c>
      <c r="I149" s="142"/>
      <c r="J149" s="143">
        <f>ROUND(I149*H149,2)</f>
        <v>0</v>
      </c>
      <c r="K149" s="139" t="s">
        <v>1</v>
      </c>
      <c r="L149" s="32"/>
      <c r="M149" s="144" t="s">
        <v>1</v>
      </c>
      <c r="N149" s="145" t="s">
        <v>42</v>
      </c>
      <c r="P149" s="146">
        <f>O149*H149</f>
        <v>0</v>
      </c>
      <c r="Q149" s="146">
        <v>0</v>
      </c>
      <c r="R149" s="146">
        <f>Q149*H149</f>
        <v>0</v>
      </c>
      <c r="S149" s="146">
        <v>0</v>
      </c>
      <c r="T149" s="147">
        <f>S149*H149</f>
        <v>0</v>
      </c>
      <c r="AR149" s="148" t="s">
        <v>289</v>
      </c>
      <c r="AT149" s="148" t="s">
        <v>187</v>
      </c>
      <c r="AU149" s="148" t="s">
        <v>92</v>
      </c>
      <c r="AY149" s="17" t="s">
        <v>185</v>
      </c>
      <c r="BE149" s="149">
        <f>IF(N149="základní",J149,0)</f>
        <v>0</v>
      </c>
      <c r="BF149" s="149">
        <f>IF(N149="snížená",J149,0)</f>
        <v>0</v>
      </c>
      <c r="BG149" s="149">
        <f>IF(N149="zákl. přenesená",J149,0)</f>
        <v>0</v>
      </c>
      <c r="BH149" s="149">
        <f>IF(N149="sníž. přenesená",J149,0)</f>
        <v>0</v>
      </c>
      <c r="BI149" s="149">
        <f>IF(N149="nulová",J149,0)</f>
        <v>0</v>
      </c>
      <c r="BJ149" s="17" t="s">
        <v>92</v>
      </c>
      <c r="BK149" s="149">
        <f>ROUND(I149*H149,2)</f>
        <v>0</v>
      </c>
      <c r="BL149" s="17" t="s">
        <v>289</v>
      </c>
      <c r="BM149" s="148" t="s">
        <v>5415</v>
      </c>
    </row>
    <row r="150" spans="2:65" s="1" customFormat="1" ht="16.5" customHeight="1">
      <c r="B150" s="136"/>
      <c r="C150" s="158" t="s">
        <v>236</v>
      </c>
      <c r="D150" s="158" t="s">
        <v>231</v>
      </c>
      <c r="E150" s="159" t="s">
        <v>4411</v>
      </c>
      <c r="F150" s="160" t="s">
        <v>5416</v>
      </c>
      <c r="G150" s="161" t="s">
        <v>1</v>
      </c>
      <c r="H150" s="162">
        <v>1</v>
      </c>
      <c r="I150" s="163"/>
      <c r="J150" s="164">
        <f>ROUND(I150*H150,2)</f>
        <v>0</v>
      </c>
      <c r="K150" s="160" t="s">
        <v>1</v>
      </c>
      <c r="L150" s="165"/>
      <c r="M150" s="166" t="s">
        <v>1</v>
      </c>
      <c r="N150" s="167" t="s">
        <v>42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394</v>
      </c>
      <c r="AT150" s="148" t="s">
        <v>231</v>
      </c>
      <c r="AU150" s="148" t="s">
        <v>92</v>
      </c>
      <c r="AY150" s="17" t="s">
        <v>185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7" t="s">
        <v>92</v>
      </c>
      <c r="BK150" s="149">
        <f>ROUND(I150*H150,2)</f>
        <v>0</v>
      </c>
      <c r="BL150" s="17" t="s">
        <v>289</v>
      </c>
      <c r="BM150" s="148" t="s">
        <v>5417</v>
      </c>
    </row>
    <row r="151" spans="2:65" s="1" customFormat="1" ht="21.75" customHeight="1">
      <c r="B151" s="136"/>
      <c r="C151" s="137" t="s">
        <v>8</v>
      </c>
      <c r="D151" s="137" t="s">
        <v>187</v>
      </c>
      <c r="E151" s="138" t="s">
        <v>5418</v>
      </c>
      <c r="F151" s="139" t="s">
        <v>5419</v>
      </c>
      <c r="G151" s="140" t="s">
        <v>365</v>
      </c>
      <c r="H151" s="141">
        <v>3</v>
      </c>
      <c r="I151" s="142"/>
      <c r="J151" s="143">
        <f>ROUND(I151*H151,2)</f>
        <v>0</v>
      </c>
      <c r="K151" s="139" t="s">
        <v>1</v>
      </c>
      <c r="L151" s="32"/>
      <c r="M151" s="144" t="s">
        <v>1</v>
      </c>
      <c r="N151" s="145" t="s">
        <v>42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289</v>
      </c>
      <c r="AT151" s="148" t="s">
        <v>187</v>
      </c>
      <c r="AU151" s="148" t="s">
        <v>92</v>
      </c>
      <c r="AY151" s="17" t="s">
        <v>185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7" t="s">
        <v>92</v>
      </c>
      <c r="BK151" s="149">
        <f>ROUND(I151*H151,2)</f>
        <v>0</v>
      </c>
      <c r="BL151" s="17" t="s">
        <v>289</v>
      </c>
      <c r="BM151" s="148" t="s">
        <v>5420</v>
      </c>
    </row>
    <row r="152" spans="2:65" s="12" customFormat="1">
      <c r="B152" s="150"/>
      <c r="D152" s="151" t="s">
        <v>193</v>
      </c>
      <c r="E152" s="152" t="s">
        <v>1</v>
      </c>
      <c r="F152" s="153" t="s">
        <v>5421</v>
      </c>
      <c r="H152" s="154">
        <v>3</v>
      </c>
      <c r="I152" s="155"/>
      <c r="L152" s="150"/>
      <c r="M152" s="156"/>
      <c r="T152" s="157"/>
      <c r="AT152" s="152" t="s">
        <v>193</v>
      </c>
      <c r="AU152" s="152" t="s">
        <v>92</v>
      </c>
      <c r="AV152" s="12" t="s">
        <v>92</v>
      </c>
      <c r="AW152" s="12" t="s">
        <v>32</v>
      </c>
      <c r="AX152" s="12" t="s">
        <v>76</v>
      </c>
      <c r="AY152" s="152" t="s">
        <v>185</v>
      </c>
    </row>
    <row r="153" spans="2:65" s="14" customFormat="1">
      <c r="B153" s="174"/>
      <c r="D153" s="151" t="s">
        <v>193</v>
      </c>
      <c r="E153" s="175" t="s">
        <v>1</v>
      </c>
      <c r="F153" s="176" t="s">
        <v>265</v>
      </c>
      <c r="H153" s="177">
        <v>3</v>
      </c>
      <c r="I153" s="178"/>
      <c r="L153" s="174"/>
      <c r="M153" s="179"/>
      <c r="T153" s="180"/>
      <c r="AT153" s="175" t="s">
        <v>193</v>
      </c>
      <c r="AU153" s="175" t="s">
        <v>92</v>
      </c>
      <c r="AV153" s="14" t="s">
        <v>191</v>
      </c>
      <c r="AW153" s="14" t="s">
        <v>32</v>
      </c>
      <c r="AX153" s="14" t="s">
        <v>84</v>
      </c>
      <c r="AY153" s="175" t="s">
        <v>185</v>
      </c>
    </row>
    <row r="154" spans="2:65" s="1" customFormat="1" ht="16.5" customHeight="1">
      <c r="B154" s="136"/>
      <c r="C154" s="158" t="s">
        <v>245</v>
      </c>
      <c r="D154" s="158" t="s">
        <v>231</v>
      </c>
      <c r="E154" s="159" t="s">
        <v>5422</v>
      </c>
      <c r="F154" s="160" t="s">
        <v>5423</v>
      </c>
      <c r="G154" s="161" t="s">
        <v>365</v>
      </c>
      <c r="H154" s="162">
        <v>1</v>
      </c>
      <c r="I154" s="163"/>
      <c r="J154" s="164">
        <f>ROUND(I154*H154,2)</f>
        <v>0</v>
      </c>
      <c r="K154" s="160" t="s">
        <v>1</v>
      </c>
      <c r="L154" s="165"/>
      <c r="M154" s="166" t="s">
        <v>1</v>
      </c>
      <c r="N154" s="167" t="s">
        <v>42</v>
      </c>
      <c r="P154" s="146">
        <f>O154*H154</f>
        <v>0</v>
      </c>
      <c r="Q154" s="146">
        <v>5.0000000000000001E-4</v>
      </c>
      <c r="R154" s="146">
        <f>Q154*H154</f>
        <v>5.0000000000000001E-4</v>
      </c>
      <c r="S154" s="146">
        <v>0</v>
      </c>
      <c r="T154" s="147">
        <f>S154*H154</f>
        <v>0</v>
      </c>
      <c r="AR154" s="148" t="s">
        <v>394</v>
      </c>
      <c r="AT154" s="148" t="s">
        <v>231</v>
      </c>
      <c r="AU154" s="148" t="s">
        <v>92</v>
      </c>
      <c r="AY154" s="17" t="s">
        <v>185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7" t="s">
        <v>92</v>
      </c>
      <c r="BK154" s="149">
        <f>ROUND(I154*H154,2)</f>
        <v>0</v>
      </c>
      <c r="BL154" s="17" t="s">
        <v>289</v>
      </c>
      <c r="BM154" s="148" t="s">
        <v>5424</v>
      </c>
    </row>
    <row r="155" spans="2:65" s="1" customFormat="1" ht="24.2" customHeight="1">
      <c r="B155" s="136"/>
      <c r="C155" s="158" t="s">
        <v>267</v>
      </c>
      <c r="D155" s="158" t="s">
        <v>231</v>
      </c>
      <c r="E155" s="159" t="s">
        <v>5425</v>
      </c>
      <c r="F155" s="160" t="s">
        <v>5426</v>
      </c>
      <c r="G155" s="161" t="s">
        <v>365</v>
      </c>
      <c r="H155" s="162">
        <v>2</v>
      </c>
      <c r="I155" s="163"/>
      <c r="J155" s="164">
        <f>ROUND(I155*H155,2)</f>
        <v>0</v>
      </c>
      <c r="K155" s="160" t="s">
        <v>1</v>
      </c>
      <c r="L155" s="165"/>
      <c r="M155" s="166" t="s">
        <v>1</v>
      </c>
      <c r="N155" s="167" t="s">
        <v>42</v>
      </c>
      <c r="P155" s="146">
        <f>O155*H155</f>
        <v>0</v>
      </c>
      <c r="Q155" s="146">
        <v>5.0000000000000001E-4</v>
      </c>
      <c r="R155" s="146">
        <f>Q155*H155</f>
        <v>1E-3</v>
      </c>
      <c r="S155" s="146">
        <v>0</v>
      </c>
      <c r="T155" s="147">
        <f>S155*H155</f>
        <v>0</v>
      </c>
      <c r="AR155" s="148" t="s">
        <v>394</v>
      </c>
      <c r="AT155" s="148" t="s">
        <v>231</v>
      </c>
      <c r="AU155" s="148" t="s">
        <v>92</v>
      </c>
      <c r="AY155" s="17" t="s">
        <v>185</v>
      </c>
      <c r="BE155" s="149">
        <f>IF(N155="základní",J155,0)</f>
        <v>0</v>
      </c>
      <c r="BF155" s="149">
        <f>IF(N155="snížená",J155,0)</f>
        <v>0</v>
      </c>
      <c r="BG155" s="149">
        <f>IF(N155="zákl. přenesená",J155,0)</f>
        <v>0</v>
      </c>
      <c r="BH155" s="149">
        <f>IF(N155="sníž. přenesená",J155,0)</f>
        <v>0</v>
      </c>
      <c r="BI155" s="149">
        <f>IF(N155="nulová",J155,0)</f>
        <v>0</v>
      </c>
      <c r="BJ155" s="17" t="s">
        <v>92</v>
      </c>
      <c r="BK155" s="149">
        <f>ROUND(I155*H155,2)</f>
        <v>0</v>
      </c>
      <c r="BL155" s="17" t="s">
        <v>289</v>
      </c>
      <c r="BM155" s="148" t="s">
        <v>5427</v>
      </c>
    </row>
    <row r="156" spans="2:65" s="1" customFormat="1" ht="16.5" customHeight="1">
      <c r="B156" s="136"/>
      <c r="C156" s="137" t="s">
        <v>284</v>
      </c>
      <c r="D156" s="137" t="s">
        <v>187</v>
      </c>
      <c r="E156" s="138" t="s">
        <v>5428</v>
      </c>
      <c r="F156" s="139" t="s">
        <v>5429</v>
      </c>
      <c r="G156" s="140" t="s">
        <v>365</v>
      </c>
      <c r="H156" s="141">
        <v>11</v>
      </c>
      <c r="I156" s="142"/>
      <c r="J156" s="143">
        <f>ROUND(I156*H156,2)</f>
        <v>0</v>
      </c>
      <c r="K156" s="139" t="s">
        <v>1</v>
      </c>
      <c r="L156" s="32"/>
      <c r="M156" s="144" t="s">
        <v>1</v>
      </c>
      <c r="N156" s="145" t="s">
        <v>42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289</v>
      </c>
      <c r="AT156" s="148" t="s">
        <v>187</v>
      </c>
      <c r="AU156" s="148" t="s">
        <v>92</v>
      </c>
      <c r="AY156" s="17" t="s">
        <v>185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7" t="s">
        <v>92</v>
      </c>
      <c r="BK156" s="149">
        <f>ROUND(I156*H156,2)</f>
        <v>0</v>
      </c>
      <c r="BL156" s="17" t="s">
        <v>289</v>
      </c>
      <c r="BM156" s="148" t="s">
        <v>5430</v>
      </c>
    </row>
    <row r="157" spans="2:65" s="12" customFormat="1">
      <c r="B157" s="150"/>
      <c r="D157" s="151" t="s">
        <v>193</v>
      </c>
      <c r="E157" s="152" t="s">
        <v>1</v>
      </c>
      <c r="F157" s="153" t="s">
        <v>5431</v>
      </c>
      <c r="H157" s="154">
        <v>11</v>
      </c>
      <c r="I157" s="155"/>
      <c r="L157" s="150"/>
      <c r="M157" s="156"/>
      <c r="T157" s="157"/>
      <c r="AT157" s="152" t="s">
        <v>193</v>
      </c>
      <c r="AU157" s="152" t="s">
        <v>92</v>
      </c>
      <c r="AV157" s="12" t="s">
        <v>92</v>
      </c>
      <c r="AW157" s="12" t="s">
        <v>32</v>
      </c>
      <c r="AX157" s="12" t="s">
        <v>76</v>
      </c>
      <c r="AY157" s="152" t="s">
        <v>185</v>
      </c>
    </row>
    <row r="158" spans="2:65" s="14" customFormat="1">
      <c r="B158" s="174"/>
      <c r="D158" s="151" t="s">
        <v>193</v>
      </c>
      <c r="E158" s="175" t="s">
        <v>1</v>
      </c>
      <c r="F158" s="176" t="s">
        <v>265</v>
      </c>
      <c r="H158" s="177">
        <v>11</v>
      </c>
      <c r="I158" s="178"/>
      <c r="L158" s="174"/>
      <c r="M158" s="179"/>
      <c r="T158" s="180"/>
      <c r="AT158" s="175" t="s">
        <v>193</v>
      </c>
      <c r="AU158" s="175" t="s">
        <v>92</v>
      </c>
      <c r="AV158" s="14" t="s">
        <v>191</v>
      </c>
      <c r="AW158" s="14" t="s">
        <v>32</v>
      </c>
      <c r="AX158" s="14" t="s">
        <v>84</v>
      </c>
      <c r="AY158" s="175" t="s">
        <v>185</v>
      </c>
    </row>
    <row r="159" spans="2:65" s="1" customFormat="1" ht="16.5" customHeight="1">
      <c r="B159" s="136"/>
      <c r="C159" s="158" t="s">
        <v>289</v>
      </c>
      <c r="D159" s="158" t="s">
        <v>231</v>
      </c>
      <c r="E159" s="159" t="s">
        <v>5432</v>
      </c>
      <c r="F159" s="160" t="s">
        <v>5433</v>
      </c>
      <c r="G159" s="161" t="s">
        <v>365</v>
      </c>
      <c r="H159" s="162">
        <v>11</v>
      </c>
      <c r="I159" s="163"/>
      <c r="J159" s="164">
        <f t="shared" ref="J159:J168" si="0">ROUND(I159*H159,2)</f>
        <v>0</v>
      </c>
      <c r="K159" s="160" t="s">
        <v>1</v>
      </c>
      <c r="L159" s="165"/>
      <c r="M159" s="166" t="s">
        <v>1</v>
      </c>
      <c r="N159" s="167" t="s">
        <v>42</v>
      </c>
      <c r="P159" s="146">
        <f t="shared" ref="P159:P168" si="1">O159*H159</f>
        <v>0</v>
      </c>
      <c r="Q159" s="146">
        <v>8.0000000000000007E-5</v>
      </c>
      <c r="R159" s="146">
        <f t="shared" ref="R159:R168" si="2">Q159*H159</f>
        <v>8.8000000000000003E-4</v>
      </c>
      <c r="S159" s="146">
        <v>0</v>
      </c>
      <c r="T159" s="147">
        <f t="shared" ref="T159:T168" si="3">S159*H159</f>
        <v>0</v>
      </c>
      <c r="AR159" s="148" t="s">
        <v>394</v>
      </c>
      <c r="AT159" s="148" t="s">
        <v>231</v>
      </c>
      <c r="AU159" s="148" t="s">
        <v>92</v>
      </c>
      <c r="AY159" s="17" t="s">
        <v>185</v>
      </c>
      <c r="BE159" s="149">
        <f t="shared" ref="BE159:BE168" si="4">IF(N159="základní",J159,0)</f>
        <v>0</v>
      </c>
      <c r="BF159" s="149">
        <f t="shared" ref="BF159:BF168" si="5">IF(N159="snížená",J159,0)</f>
        <v>0</v>
      </c>
      <c r="BG159" s="149">
        <f t="shared" ref="BG159:BG168" si="6">IF(N159="zákl. přenesená",J159,0)</f>
        <v>0</v>
      </c>
      <c r="BH159" s="149">
        <f t="shared" ref="BH159:BH168" si="7">IF(N159="sníž. přenesená",J159,0)</f>
        <v>0</v>
      </c>
      <c r="BI159" s="149">
        <f t="shared" ref="BI159:BI168" si="8">IF(N159="nulová",J159,0)</f>
        <v>0</v>
      </c>
      <c r="BJ159" s="17" t="s">
        <v>92</v>
      </c>
      <c r="BK159" s="149">
        <f t="shared" ref="BK159:BK168" si="9">ROUND(I159*H159,2)</f>
        <v>0</v>
      </c>
      <c r="BL159" s="17" t="s">
        <v>289</v>
      </c>
      <c r="BM159" s="148" t="s">
        <v>5434</v>
      </c>
    </row>
    <row r="160" spans="2:65" s="1" customFormat="1" ht="16.5" customHeight="1">
      <c r="B160" s="136"/>
      <c r="C160" s="158" t="s">
        <v>294</v>
      </c>
      <c r="D160" s="158" t="s">
        <v>231</v>
      </c>
      <c r="E160" s="159" t="s">
        <v>5435</v>
      </c>
      <c r="F160" s="160" t="s">
        <v>5436</v>
      </c>
      <c r="G160" s="161" t="s">
        <v>365</v>
      </c>
      <c r="H160" s="162">
        <v>5</v>
      </c>
      <c r="I160" s="163"/>
      <c r="J160" s="164">
        <f t="shared" si="0"/>
        <v>0</v>
      </c>
      <c r="K160" s="160" t="s">
        <v>1</v>
      </c>
      <c r="L160" s="165"/>
      <c r="M160" s="166" t="s">
        <v>1</v>
      </c>
      <c r="N160" s="167" t="s">
        <v>42</v>
      </c>
      <c r="P160" s="146">
        <f t="shared" si="1"/>
        <v>0</v>
      </c>
      <c r="Q160" s="146">
        <v>1.1E-4</v>
      </c>
      <c r="R160" s="146">
        <f t="shared" si="2"/>
        <v>5.5000000000000003E-4</v>
      </c>
      <c r="S160" s="146">
        <v>0</v>
      </c>
      <c r="T160" s="147">
        <f t="shared" si="3"/>
        <v>0</v>
      </c>
      <c r="AR160" s="148" t="s">
        <v>394</v>
      </c>
      <c r="AT160" s="148" t="s">
        <v>231</v>
      </c>
      <c r="AU160" s="148" t="s">
        <v>92</v>
      </c>
      <c r="AY160" s="17" t="s">
        <v>185</v>
      </c>
      <c r="BE160" s="149">
        <f t="shared" si="4"/>
        <v>0</v>
      </c>
      <c r="BF160" s="149">
        <f t="shared" si="5"/>
        <v>0</v>
      </c>
      <c r="BG160" s="149">
        <f t="shared" si="6"/>
        <v>0</v>
      </c>
      <c r="BH160" s="149">
        <f t="shared" si="7"/>
        <v>0</v>
      </c>
      <c r="BI160" s="149">
        <f t="shared" si="8"/>
        <v>0</v>
      </c>
      <c r="BJ160" s="17" t="s">
        <v>92</v>
      </c>
      <c r="BK160" s="149">
        <f t="shared" si="9"/>
        <v>0</v>
      </c>
      <c r="BL160" s="17" t="s">
        <v>289</v>
      </c>
      <c r="BM160" s="148" t="s">
        <v>5437</v>
      </c>
    </row>
    <row r="161" spans="2:65" s="1" customFormat="1" ht="16.5" customHeight="1">
      <c r="B161" s="136"/>
      <c r="C161" s="158" t="s">
        <v>300</v>
      </c>
      <c r="D161" s="158" t="s">
        <v>231</v>
      </c>
      <c r="E161" s="159" t="s">
        <v>5438</v>
      </c>
      <c r="F161" s="160" t="s">
        <v>5439</v>
      </c>
      <c r="G161" s="161" t="s">
        <v>365</v>
      </c>
      <c r="H161" s="162">
        <v>2</v>
      </c>
      <c r="I161" s="163"/>
      <c r="J161" s="164">
        <f t="shared" si="0"/>
        <v>0</v>
      </c>
      <c r="K161" s="160" t="s">
        <v>1</v>
      </c>
      <c r="L161" s="165"/>
      <c r="M161" s="166" t="s">
        <v>1</v>
      </c>
      <c r="N161" s="167" t="s">
        <v>42</v>
      </c>
      <c r="P161" s="146">
        <f t="shared" si="1"/>
        <v>0</v>
      </c>
      <c r="Q161" s="146">
        <v>5.0000000000000002E-5</v>
      </c>
      <c r="R161" s="146">
        <f t="shared" si="2"/>
        <v>1E-4</v>
      </c>
      <c r="S161" s="146">
        <v>0</v>
      </c>
      <c r="T161" s="147">
        <f t="shared" si="3"/>
        <v>0</v>
      </c>
      <c r="AR161" s="148" t="s">
        <v>394</v>
      </c>
      <c r="AT161" s="148" t="s">
        <v>231</v>
      </c>
      <c r="AU161" s="148" t="s">
        <v>92</v>
      </c>
      <c r="AY161" s="17" t="s">
        <v>185</v>
      </c>
      <c r="BE161" s="149">
        <f t="shared" si="4"/>
        <v>0</v>
      </c>
      <c r="BF161" s="149">
        <f t="shared" si="5"/>
        <v>0</v>
      </c>
      <c r="BG161" s="149">
        <f t="shared" si="6"/>
        <v>0</v>
      </c>
      <c r="BH161" s="149">
        <f t="shared" si="7"/>
        <v>0</v>
      </c>
      <c r="BI161" s="149">
        <f t="shared" si="8"/>
        <v>0</v>
      </c>
      <c r="BJ161" s="17" t="s">
        <v>92</v>
      </c>
      <c r="BK161" s="149">
        <f t="shared" si="9"/>
        <v>0</v>
      </c>
      <c r="BL161" s="17" t="s">
        <v>289</v>
      </c>
      <c r="BM161" s="148" t="s">
        <v>5440</v>
      </c>
    </row>
    <row r="162" spans="2:65" s="1" customFormat="1" ht="16.5" customHeight="1">
      <c r="B162" s="136"/>
      <c r="C162" s="158" t="s">
        <v>307</v>
      </c>
      <c r="D162" s="158" t="s">
        <v>231</v>
      </c>
      <c r="E162" s="159" t="s">
        <v>4430</v>
      </c>
      <c r="F162" s="160" t="s">
        <v>5441</v>
      </c>
      <c r="G162" s="161" t="s">
        <v>365</v>
      </c>
      <c r="H162" s="162">
        <v>4</v>
      </c>
      <c r="I162" s="163"/>
      <c r="J162" s="164">
        <f t="shared" si="0"/>
        <v>0</v>
      </c>
      <c r="K162" s="160" t="s">
        <v>1</v>
      </c>
      <c r="L162" s="165"/>
      <c r="M162" s="166" t="s">
        <v>1</v>
      </c>
      <c r="N162" s="167" t="s">
        <v>42</v>
      </c>
      <c r="P162" s="146">
        <f t="shared" si="1"/>
        <v>0</v>
      </c>
      <c r="Q162" s="146">
        <v>0</v>
      </c>
      <c r="R162" s="146">
        <f t="shared" si="2"/>
        <v>0</v>
      </c>
      <c r="S162" s="146">
        <v>0</v>
      </c>
      <c r="T162" s="147">
        <f t="shared" si="3"/>
        <v>0</v>
      </c>
      <c r="AR162" s="148" t="s">
        <v>394</v>
      </c>
      <c r="AT162" s="148" t="s">
        <v>231</v>
      </c>
      <c r="AU162" s="148" t="s">
        <v>92</v>
      </c>
      <c r="AY162" s="17" t="s">
        <v>185</v>
      </c>
      <c r="BE162" s="149">
        <f t="shared" si="4"/>
        <v>0</v>
      </c>
      <c r="BF162" s="149">
        <f t="shared" si="5"/>
        <v>0</v>
      </c>
      <c r="BG162" s="149">
        <f t="shared" si="6"/>
        <v>0</v>
      </c>
      <c r="BH162" s="149">
        <f t="shared" si="7"/>
        <v>0</v>
      </c>
      <c r="BI162" s="149">
        <f t="shared" si="8"/>
        <v>0</v>
      </c>
      <c r="BJ162" s="17" t="s">
        <v>92</v>
      </c>
      <c r="BK162" s="149">
        <f t="shared" si="9"/>
        <v>0</v>
      </c>
      <c r="BL162" s="17" t="s">
        <v>289</v>
      </c>
      <c r="BM162" s="148" t="s">
        <v>5442</v>
      </c>
    </row>
    <row r="163" spans="2:65" s="1" customFormat="1" ht="16.5" customHeight="1">
      <c r="B163" s="136"/>
      <c r="C163" s="137" t="s">
        <v>322</v>
      </c>
      <c r="D163" s="137" t="s">
        <v>187</v>
      </c>
      <c r="E163" s="138" t="s">
        <v>5443</v>
      </c>
      <c r="F163" s="139" t="s">
        <v>5444</v>
      </c>
      <c r="G163" s="140" t="s">
        <v>365</v>
      </c>
      <c r="H163" s="141">
        <v>13</v>
      </c>
      <c r="I163" s="142"/>
      <c r="J163" s="143">
        <f t="shared" si="0"/>
        <v>0</v>
      </c>
      <c r="K163" s="139" t="s">
        <v>1</v>
      </c>
      <c r="L163" s="32"/>
      <c r="M163" s="144" t="s">
        <v>1</v>
      </c>
      <c r="N163" s="145" t="s">
        <v>42</v>
      </c>
      <c r="P163" s="146">
        <f t="shared" si="1"/>
        <v>0</v>
      </c>
      <c r="Q163" s="146">
        <v>0</v>
      </c>
      <c r="R163" s="146">
        <f t="shared" si="2"/>
        <v>0</v>
      </c>
      <c r="S163" s="146">
        <v>0</v>
      </c>
      <c r="T163" s="147">
        <f t="shared" si="3"/>
        <v>0</v>
      </c>
      <c r="AR163" s="148" t="s">
        <v>289</v>
      </c>
      <c r="AT163" s="148" t="s">
        <v>187</v>
      </c>
      <c r="AU163" s="148" t="s">
        <v>92</v>
      </c>
      <c r="AY163" s="17" t="s">
        <v>185</v>
      </c>
      <c r="BE163" s="149">
        <f t="shared" si="4"/>
        <v>0</v>
      </c>
      <c r="BF163" s="149">
        <f t="shared" si="5"/>
        <v>0</v>
      </c>
      <c r="BG163" s="149">
        <f t="shared" si="6"/>
        <v>0</v>
      </c>
      <c r="BH163" s="149">
        <f t="shared" si="7"/>
        <v>0</v>
      </c>
      <c r="BI163" s="149">
        <f t="shared" si="8"/>
        <v>0</v>
      </c>
      <c r="BJ163" s="17" t="s">
        <v>92</v>
      </c>
      <c r="BK163" s="149">
        <f t="shared" si="9"/>
        <v>0</v>
      </c>
      <c r="BL163" s="17" t="s">
        <v>289</v>
      </c>
      <c r="BM163" s="148" t="s">
        <v>5445</v>
      </c>
    </row>
    <row r="164" spans="2:65" s="1" customFormat="1" ht="21.75" customHeight="1">
      <c r="B164" s="136"/>
      <c r="C164" s="158" t="s">
        <v>7</v>
      </c>
      <c r="D164" s="158" t="s">
        <v>231</v>
      </c>
      <c r="E164" s="159" t="s">
        <v>4433</v>
      </c>
      <c r="F164" s="160" t="s">
        <v>5446</v>
      </c>
      <c r="G164" s="161" t="s">
        <v>365</v>
      </c>
      <c r="H164" s="162">
        <v>13</v>
      </c>
      <c r="I164" s="163"/>
      <c r="J164" s="164">
        <f t="shared" si="0"/>
        <v>0</v>
      </c>
      <c r="K164" s="160" t="s">
        <v>1</v>
      </c>
      <c r="L164" s="165"/>
      <c r="M164" s="166" t="s">
        <v>1</v>
      </c>
      <c r="N164" s="167" t="s">
        <v>42</v>
      </c>
      <c r="P164" s="146">
        <f t="shared" si="1"/>
        <v>0</v>
      </c>
      <c r="Q164" s="146">
        <v>0</v>
      </c>
      <c r="R164" s="146">
        <f t="shared" si="2"/>
        <v>0</v>
      </c>
      <c r="S164" s="146">
        <v>0</v>
      </c>
      <c r="T164" s="147">
        <f t="shared" si="3"/>
        <v>0</v>
      </c>
      <c r="AR164" s="148" t="s">
        <v>394</v>
      </c>
      <c r="AT164" s="148" t="s">
        <v>231</v>
      </c>
      <c r="AU164" s="148" t="s">
        <v>92</v>
      </c>
      <c r="AY164" s="17" t="s">
        <v>185</v>
      </c>
      <c r="BE164" s="149">
        <f t="shared" si="4"/>
        <v>0</v>
      </c>
      <c r="BF164" s="149">
        <f t="shared" si="5"/>
        <v>0</v>
      </c>
      <c r="BG164" s="149">
        <f t="shared" si="6"/>
        <v>0</v>
      </c>
      <c r="BH164" s="149">
        <f t="shared" si="7"/>
        <v>0</v>
      </c>
      <c r="BI164" s="149">
        <f t="shared" si="8"/>
        <v>0</v>
      </c>
      <c r="BJ164" s="17" t="s">
        <v>92</v>
      </c>
      <c r="BK164" s="149">
        <f t="shared" si="9"/>
        <v>0</v>
      </c>
      <c r="BL164" s="17" t="s">
        <v>289</v>
      </c>
      <c r="BM164" s="148" t="s">
        <v>5447</v>
      </c>
    </row>
    <row r="165" spans="2:65" s="1" customFormat="1" ht="24.2" customHeight="1">
      <c r="B165" s="136"/>
      <c r="C165" s="137" t="s">
        <v>335</v>
      </c>
      <c r="D165" s="137" t="s">
        <v>187</v>
      </c>
      <c r="E165" s="138" t="s">
        <v>5448</v>
      </c>
      <c r="F165" s="139" t="s">
        <v>5449</v>
      </c>
      <c r="G165" s="140" t="s">
        <v>365</v>
      </c>
      <c r="H165" s="141">
        <v>1</v>
      </c>
      <c r="I165" s="142"/>
      <c r="J165" s="143">
        <f t="shared" si="0"/>
        <v>0</v>
      </c>
      <c r="K165" s="139" t="s">
        <v>1</v>
      </c>
      <c r="L165" s="32"/>
      <c r="M165" s="144" t="s">
        <v>1</v>
      </c>
      <c r="N165" s="145" t="s">
        <v>42</v>
      </c>
      <c r="P165" s="146">
        <f t="shared" si="1"/>
        <v>0</v>
      </c>
      <c r="Q165" s="146">
        <v>0</v>
      </c>
      <c r="R165" s="146">
        <f t="shared" si="2"/>
        <v>0</v>
      </c>
      <c r="S165" s="146">
        <v>0</v>
      </c>
      <c r="T165" s="147">
        <f t="shared" si="3"/>
        <v>0</v>
      </c>
      <c r="AR165" s="148" t="s">
        <v>289</v>
      </c>
      <c r="AT165" s="148" t="s">
        <v>187</v>
      </c>
      <c r="AU165" s="148" t="s">
        <v>92</v>
      </c>
      <c r="AY165" s="17" t="s">
        <v>185</v>
      </c>
      <c r="BE165" s="149">
        <f t="shared" si="4"/>
        <v>0</v>
      </c>
      <c r="BF165" s="149">
        <f t="shared" si="5"/>
        <v>0</v>
      </c>
      <c r="BG165" s="149">
        <f t="shared" si="6"/>
        <v>0</v>
      </c>
      <c r="BH165" s="149">
        <f t="shared" si="7"/>
        <v>0</v>
      </c>
      <c r="BI165" s="149">
        <f t="shared" si="8"/>
        <v>0</v>
      </c>
      <c r="BJ165" s="17" t="s">
        <v>92</v>
      </c>
      <c r="BK165" s="149">
        <f t="shared" si="9"/>
        <v>0</v>
      </c>
      <c r="BL165" s="17" t="s">
        <v>289</v>
      </c>
      <c r="BM165" s="148" t="s">
        <v>5450</v>
      </c>
    </row>
    <row r="166" spans="2:65" s="1" customFormat="1" ht="24.2" customHeight="1">
      <c r="B166" s="136"/>
      <c r="C166" s="158" t="s">
        <v>340</v>
      </c>
      <c r="D166" s="158" t="s">
        <v>231</v>
      </c>
      <c r="E166" s="159" t="s">
        <v>5451</v>
      </c>
      <c r="F166" s="160" t="s">
        <v>5452</v>
      </c>
      <c r="G166" s="161" t="s">
        <v>365</v>
      </c>
      <c r="H166" s="162">
        <v>1</v>
      </c>
      <c r="I166" s="163"/>
      <c r="J166" s="164">
        <f t="shared" si="0"/>
        <v>0</v>
      </c>
      <c r="K166" s="160" t="s">
        <v>1</v>
      </c>
      <c r="L166" s="165"/>
      <c r="M166" s="166" t="s">
        <v>1</v>
      </c>
      <c r="N166" s="167" t="s">
        <v>42</v>
      </c>
      <c r="P166" s="146">
        <f t="shared" si="1"/>
        <v>0</v>
      </c>
      <c r="Q166" s="146">
        <v>1.5E-3</v>
      </c>
      <c r="R166" s="146">
        <f t="shared" si="2"/>
        <v>1.5E-3</v>
      </c>
      <c r="S166" s="146">
        <v>0</v>
      </c>
      <c r="T166" s="147">
        <f t="shared" si="3"/>
        <v>0</v>
      </c>
      <c r="AR166" s="148" t="s">
        <v>394</v>
      </c>
      <c r="AT166" s="148" t="s">
        <v>231</v>
      </c>
      <c r="AU166" s="148" t="s">
        <v>92</v>
      </c>
      <c r="AY166" s="17" t="s">
        <v>185</v>
      </c>
      <c r="BE166" s="149">
        <f t="shared" si="4"/>
        <v>0</v>
      </c>
      <c r="BF166" s="149">
        <f t="shared" si="5"/>
        <v>0</v>
      </c>
      <c r="BG166" s="149">
        <f t="shared" si="6"/>
        <v>0</v>
      </c>
      <c r="BH166" s="149">
        <f t="shared" si="7"/>
        <v>0</v>
      </c>
      <c r="BI166" s="149">
        <f t="shared" si="8"/>
        <v>0</v>
      </c>
      <c r="BJ166" s="17" t="s">
        <v>92</v>
      </c>
      <c r="BK166" s="149">
        <f t="shared" si="9"/>
        <v>0</v>
      </c>
      <c r="BL166" s="17" t="s">
        <v>289</v>
      </c>
      <c r="BM166" s="148" t="s">
        <v>5453</v>
      </c>
    </row>
    <row r="167" spans="2:65" s="1" customFormat="1" ht="16.5" customHeight="1">
      <c r="B167" s="136"/>
      <c r="C167" s="137" t="s">
        <v>345</v>
      </c>
      <c r="D167" s="137" t="s">
        <v>187</v>
      </c>
      <c r="E167" s="138" t="s">
        <v>5454</v>
      </c>
      <c r="F167" s="139" t="s">
        <v>5455</v>
      </c>
      <c r="G167" s="140" t="s">
        <v>365</v>
      </c>
      <c r="H167" s="141">
        <v>1</v>
      </c>
      <c r="I167" s="142"/>
      <c r="J167" s="143">
        <f t="shared" si="0"/>
        <v>0</v>
      </c>
      <c r="K167" s="139" t="s">
        <v>1</v>
      </c>
      <c r="L167" s="32"/>
      <c r="M167" s="144" t="s">
        <v>1</v>
      </c>
      <c r="N167" s="145" t="s">
        <v>42</v>
      </c>
      <c r="P167" s="146">
        <f t="shared" si="1"/>
        <v>0</v>
      </c>
      <c r="Q167" s="146">
        <v>0</v>
      </c>
      <c r="R167" s="146">
        <f t="shared" si="2"/>
        <v>0</v>
      </c>
      <c r="S167" s="146">
        <v>0</v>
      </c>
      <c r="T167" s="147">
        <f t="shared" si="3"/>
        <v>0</v>
      </c>
      <c r="AR167" s="148" t="s">
        <v>289</v>
      </c>
      <c r="AT167" s="148" t="s">
        <v>187</v>
      </c>
      <c r="AU167" s="148" t="s">
        <v>92</v>
      </c>
      <c r="AY167" s="17" t="s">
        <v>185</v>
      </c>
      <c r="BE167" s="149">
        <f t="shared" si="4"/>
        <v>0</v>
      </c>
      <c r="BF167" s="149">
        <f t="shared" si="5"/>
        <v>0</v>
      </c>
      <c r="BG167" s="149">
        <f t="shared" si="6"/>
        <v>0</v>
      </c>
      <c r="BH167" s="149">
        <f t="shared" si="7"/>
        <v>0</v>
      </c>
      <c r="BI167" s="149">
        <f t="shared" si="8"/>
        <v>0</v>
      </c>
      <c r="BJ167" s="17" t="s">
        <v>92</v>
      </c>
      <c r="BK167" s="149">
        <f t="shared" si="9"/>
        <v>0</v>
      </c>
      <c r="BL167" s="17" t="s">
        <v>289</v>
      </c>
      <c r="BM167" s="148" t="s">
        <v>5456</v>
      </c>
    </row>
    <row r="168" spans="2:65" s="1" customFormat="1" ht="16.5" customHeight="1">
      <c r="B168" s="136"/>
      <c r="C168" s="137" t="s">
        <v>351</v>
      </c>
      <c r="D168" s="137" t="s">
        <v>187</v>
      </c>
      <c r="E168" s="138" t="s">
        <v>5457</v>
      </c>
      <c r="F168" s="139" t="s">
        <v>5458</v>
      </c>
      <c r="G168" s="140" t="s">
        <v>365</v>
      </c>
      <c r="H168" s="141">
        <v>5</v>
      </c>
      <c r="I168" s="142"/>
      <c r="J168" s="143">
        <f t="shared" si="0"/>
        <v>0</v>
      </c>
      <c r="K168" s="139" t="s">
        <v>1</v>
      </c>
      <c r="L168" s="32"/>
      <c r="M168" s="144" t="s">
        <v>1</v>
      </c>
      <c r="N168" s="145" t="s">
        <v>42</v>
      </c>
      <c r="P168" s="146">
        <f t="shared" si="1"/>
        <v>0</v>
      </c>
      <c r="Q168" s="146">
        <v>0</v>
      </c>
      <c r="R168" s="146">
        <f t="shared" si="2"/>
        <v>0</v>
      </c>
      <c r="S168" s="146">
        <v>0</v>
      </c>
      <c r="T168" s="147">
        <f t="shared" si="3"/>
        <v>0</v>
      </c>
      <c r="AR168" s="148" t="s">
        <v>289</v>
      </c>
      <c r="AT168" s="148" t="s">
        <v>187</v>
      </c>
      <c r="AU168" s="148" t="s">
        <v>92</v>
      </c>
      <c r="AY168" s="17" t="s">
        <v>185</v>
      </c>
      <c r="BE168" s="149">
        <f t="shared" si="4"/>
        <v>0</v>
      </c>
      <c r="BF168" s="149">
        <f t="shared" si="5"/>
        <v>0</v>
      </c>
      <c r="BG168" s="149">
        <f t="shared" si="6"/>
        <v>0</v>
      </c>
      <c r="BH168" s="149">
        <f t="shared" si="7"/>
        <v>0</v>
      </c>
      <c r="BI168" s="149">
        <f t="shared" si="8"/>
        <v>0</v>
      </c>
      <c r="BJ168" s="17" t="s">
        <v>92</v>
      </c>
      <c r="BK168" s="149">
        <f t="shared" si="9"/>
        <v>0</v>
      </c>
      <c r="BL168" s="17" t="s">
        <v>289</v>
      </c>
      <c r="BM168" s="148" t="s">
        <v>5459</v>
      </c>
    </row>
    <row r="169" spans="2:65" s="12" customFormat="1">
      <c r="B169" s="150"/>
      <c r="D169" s="151" t="s">
        <v>193</v>
      </c>
      <c r="E169" s="152" t="s">
        <v>1</v>
      </c>
      <c r="F169" s="153" t="s">
        <v>206</v>
      </c>
      <c r="H169" s="154">
        <v>5</v>
      </c>
      <c r="I169" s="155"/>
      <c r="L169" s="150"/>
      <c r="M169" s="156"/>
      <c r="T169" s="157"/>
      <c r="AT169" s="152" t="s">
        <v>193</v>
      </c>
      <c r="AU169" s="152" t="s">
        <v>92</v>
      </c>
      <c r="AV169" s="12" t="s">
        <v>92</v>
      </c>
      <c r="AW169" s="12" t="s">
        <v>32</v>
      </c>
      <c r="AX169" s="12" t="s">
        <v>76</v>
      </c>
      <c r="AY169" s="152" t="s">
        <v>185</v>
      </c>
    </row>
    <row r="170" spans="2:65" s="14" customFormat="1">
      <c r="B170" s="174"/>
      <c r="D170" s="151" t="s">
        <v>193</v>
      </c>
      <c r="E170" s="175" t="s">
        <v>1</v>
      </c>
      <c r="F170" s="176" t="s">
        <v>265</v>
      </c>
      <c r="H170" s="177">
        <v>5</v>
      </c>
      <c r="I170" s="178"/>
      <c r="L170" s="174"/>
      <c r="M170" s="179"/>
      <c r="T170" s="180"/>
      <c r="AT170" s="175" t="s">
        <v>193</v>
      </c>
      <c r="AU170" s="175" t="s">
        <v>92</v>
      </c>
      <c r="AV170" s="14" t="s">
        <v>191</v>
      </c>
      <c r="AW170" s="14" t="s">
        <v>32</v>
      </c>
      <c r="AX170" s="14" t="s">
        <v>84</v>
      </c>
      <c r="AY170" s="175" t="s">
        <v>185</v>
      </c>
    </row>
    <row r="171" spans="2:65" s="1" customFormat="1" ht="16.5" customHeight="1">
      <c r="B171" s="136"/>
      <c r="C171" s="158" t="s">
        <v>357</v>
      </c>
      <c r="D171" s="158" t="s">
        <v>231</v>
      </c>
      <c r="E171" s="159" t="s">
        <v>4408</v>
      </c>
      <c r="F171" s="160" t="s">
        <v>5460</v>
      </c>
      <c r="G171" s="161" t="s">
        <v>365</v>
      </c>
      <c r="H171" s="162">
        <v>5</v>
      </c>
      <c r="I171" s="163"/>
      <c r="J171" s="164">
        <f>ROUND(I171*H171,2)</f>
        <v>0</v>
      </c>
      <c r="K171" s="160" t="s">
        <v>1</v>
      </c>
      <c r="L171" s="165"/>
      <c r="M171" s="166" t="s">
        <v>1</v>
      </c>
      <c r="N171" s="167" t="s">
        <v>42</v>
      </c>
      <c r="P171" s="146">
        <f>O171*H171</f>
        <v>0</v>
      </c>
      <c r="Q171" s="146">
        <v>0</v>
      </c>
      <c r="R171" s="146">
        <f>Q171*H171</f>
        <v>0</v>
      </c>
      <c r="S171" s="146">
        <v>0</v>
      </c>
      <c r="T171" s="147">
        <f>S171*H171</f>
        <v>0</v>
      </c>
      <c r="AR171" s="148" t="s">
        <v>394</v>
      </c>
      <c r="AT171" s="148" t="s">
        <v>231</v>
      </c>
      <c r="AU171" s="148" t="s">
        <v>92</v>
      </c>
      <c r="AY171" s="17" t="s">
        <v>185</v>
      </c>
      <c r="BE171" s="149">
        <f>IF(N171="základní",J171,0)</f>
        <v>0</v>
      </c>
      <c r="BF171" s="149">
        <f>IF(N171="snížená",J171,0)</f>
        <v>0</v>
      </c>
      <c r="BG171" s="149">
        <f>IF(N171="zákl. přenesená",J171,0)</f>
        <v>0</v>
      </c>
      <c r="BH171" s="149">
        <f>IF(N171="sníž. přenesená",J171,0)</f>
        <v>0</v>
      </c>
      <c r="BI171" s="149">
        <f>IF(N171="nulová",J171,0)</f>
        <v>0</v>
      </c>
      <c r="BJ171" s="17" t="s">
        <v>92</v>
      </c>
      <c r="BK171" s="149">
        <f>ROUND(I171*H171,2)</f>
        <v>0</v>
      </c>
      <c r="BL171" s="17" t="s">
        <v>289</v>
      </c>
      <c r="BM171" s="148" t="s">
        <v>5461</v>
      </c>
    </row>
    <row r="172" spans="2:65" s="1" customFormat="1" ht="16.5" customHeight="1">
      <c r="B172" s="136"/>
      <c r="C172" s="137" t="s">
        <v>362</v>
      </c>
      <c r="D172" s="137" t="s">
        <v>187</v>
      </c>
      <c r="E172" s="138" t="s">
        <v>5462</v>
      </c>
      <c r="F172" s="139" t="s">
        <v>5463</v>
      </c>
      <c r="G172" s="140" t="s">
        <v>365</v>
      </c>
      <c r="H172" s="141">
        <v>3</v>
      </c>
      <c r="I172" s="142"/>
      <c r="J172" s="143">
        <f>ROUND(I172*H172,2)</f>
        <v>0</v>
      </c>
      <c r="K172" s="139" t="s">
        <v>1</v>
      </c>
      <c r="L172" s="32"/>
      <c r="M172" s="144" t="s">
        <v>1</v>
      </c>
      <c r="N172" s="145" t="s">
        <v>42</v>
      </c>
      <c r="P172" s="146">
        <f>O172*H172</f>
        <v>0</v>
      </c>
      <c r="Q172" s="146">
        <v>0</v>
      </c>
      <c r="R172" s="146">
        <f>Q172*H172</f>
        <v>0</v>
      </c>
      <c r="S172" s="146">
        <v>0</v>
      </c>
      <c r="T172" s="147">
        <f>S172*H172</f>
        <v>0</v>
      </c>
      <c r="AR172" s="148" t="s">
        <v>289</v>
      </c>
      <c r="AT172" s="148" t="s">
        <v>187</v>
      </c>
      <c r="AU172" s="148" t="s">
        <v>92</v>
      </c>
      <c r="AY172" s="17" t="s">
        <v>185</v>
      </c>
      <c r="BE172" s="149">
        <f>IF(N172="základní",J172,0)</f>
        <v>0</v>
      </c>
      <c r="BF172" s="149">
        <f>IF(N172="snížená",J172,0)</f>
        <v>0</v>
      </c>
      <c r="BG172" s="149">
        <f>IF(N172="zákl. přenesená",J172,0)</f>
        <v>0</v>
      </c>
      <c r="BH172" s="149">
        <f>IF(N172="sníž. přenesená",J172,0)</f>
        <v>0</v>
      </c>
      <c r="BI172" s="149">
        <f>IF(N172="nulová",J172,0)</f>
        <v>0</v>
      </c>
      <c r="BJ172" s="17" t="s">
        <v>92</v>
      </c>
      <c r="BK172" s="149">
        <f>ROUND(I172*H172,2)</f>
        <v>0</v>
      </c>
      <c r="BL172" s="17" t="s">
        <v>289</v>
      </c>
      <c r="BM172" s="148" t="s">
        <v>5464</v>
      </c>
    </row>
    <row r="173" spans="2:65" s="1" customFormat="1" ht="16.5" customHeight="1">
      <c r="B173" s="136"/>
      <c r="C173" s="158" t="s">
        <v>368</v>
      </c>
      <c r="D173" s="158" t="s">
        <v>231</v>
      </c>
      <c r="E173" s="159" t="s">
        <v>4289</v>
      </c>
      <c r="F173" s="160" t="s">
        <v>5465</v>
      </c>
      <c r="G173" s="161" t="s">
        <v>365</v>
      </c>
      <c r="H173" s="162">
        <v>3</v>
      </c>
      <c r="I173" s="163"/>
      <c r="J173" s="164">
        <f>ROUND(I173*H173,2)</f>
        <v>0</v>
      </c>
      <c r="K173" s="160" t="s">
        <v>1</v>
      </c>
      <c r="L173" s="165"/>
      <c r="M173" s="166" t="s">
        <v>1</v>
      </c>
      <c r="N173" s="167" t="s">
        <v>42</v>
      </c>
      <c r="P173" s="146">
        <f>O173*H173</f>
        <v>0</v>
      </c>
      <c r="Q173" s="146">
        <v>0</v>
      </c>
      <c r="R173" s="146">
        <f>Q173*H173</f>
        <v>0</v>
      </c>
      <c r="S173" s="146">
        <v>0</v>
      </c>
      <c r="T173" s="147">
        <f>S173*H173</f>
        <v>0</v>
      </c>
      <c r="AR173" s="148" t="s">
        <v>394</v>
      </c>
      <c r="AT173" s="148" t="s">
        <v>231</v>
      </c>
      <c r="AU173" s="148" t="s">
        <v>92</v>
      </c>
      <c r="AY173" s="17" t="s">
        <v>185</v>
      </c>
      <c r="BE173" s="149">
        <f>IF(N173="základní",J173,0)</f>
        <v>0</v>
      </c>
      <c r="BF173" s="149">
        <f>IF(N173="snížená",J173,0)</f>
        <v>0</v>
      </c>
      <c r="BG173" s="149">
        <f>IF(N173="zákl. přenesená",J173,0)</f>
        <v>0</v>
      </c>
      <c r="BH173" s="149">
        <f>IF(N173="sníž. přenesená",J173,0)</f>
        <v>0</v>
      </c>
      <c r="BI173" s="149">
        <f>IF(N173="nulová",J173,0)</f>
        <v>0</v>
      </c>
      <c r="BJ173" s="17" t="s">
        <v>92</v>
      </c>
      <c r="BK173" s="149">
        <f>ROUND(I173*H173,2)</f>
        <v>0</v>
      </c>
      <c r="BL173" s="17" t="s">
        <v>289</v>
      </c>
      <c r="BM173" s="148" t="s">
        <v>5466</v>
      </c>
    </row>
    <row r="174" spans="2:65" s="1" customFormat="1" ht="24.2" customHeight="1">
      <c r="B174" s="136"/>
      <c r="C174" s="137" t="s">
        <v>374</v>
      </c>
      <c r="D174" s="137" t="s">
        <v>187</v>
      </c>
      <c r="E174" s="138" t="s">
        <v>5467</v>
      </c>
      <c r="F174" s="139" t="s">
        <v>5468</v>
      </c>
      <c r="G174" s="140" t="s">
        <v>365</v>
      </c>
      <c r="H174" s="141">
        <v>1</v>
      </c>
      <c r="I174" s="142"/>
      <c r="J174" s="143">
        <f>ROUND(I174*H174,2)</f>
        <v>0</v>
      </c>
      <c r="K174" s="139" t="s">
        <v>1</v>
      </c>
      <c r="L174" s="32"/>
      <c r="M174" s="144" t="s">
        <v>1</v>
      </c>
      <c r="N174" s="145" t="s">
        <v>42</v>
      </c>
      <c r="P174" s="146">
        <f>O174*H174</f>
        <v>0</v>
      </c>
      <c r="Q174" s="146">
        <v>0</v>
      </c>
      <c r="R174" s="146">
        <f>Q174*H174</f>
        <v>0</v>
      </c>
      <c r="S174" s="146">
        <v>0</v>
      </c>
      <c r="T174" s="147">
        <f>S174*H174</f>
        <v>0</v>
      </c>
      <c r="AR174" s="148" t="s">
        <v>289</v>
      </c>
      <c r="AT174" s="148" t="s">
        <v>187</v>
      </c>
      <c r="AU174" s="148" t="s">
        <v>92</v>
      </c>
      <c r="AY174" s="17" t="s">
        <v>185</v>
      </c>
      <c r="BE174" s="149">
        <f>IF(N174="základní",J174,0)</f>
        <v>0</v>
      </c>
      <c r="BF174" s="149">
        <f>IF(N174="snížená",J174,0)</f>
        <v>0</v>
      </c>
      <c r="BG174" s="149">
        <f>IF(N174="zákl. přenesená",J174,0)</f>
        <v>0</v>
      </c>
      <c r="BH174" s="149">
        <f>IF(N174="sníž. přenesená",J174,0)</f>
        <v>0</v>
      </c>
      <c r="BI174" s="149">
        <f>IF(N174="nulová",J174,0)</f>
        <v>0</v>
      </c>
      <c r="BJ174" s="17" t="s">
        <v>92</v>
      </c>
      <c r="BK174" s="149">
        <f>ROUND(I174*H174,2)</f>
        <v>0</v>
      </c>
      <c r="BL174" s="17" t="s">
        <v>289</v>
      </c>
      <c r="BM174" s="148" t="s">
        <v>5469</v>
      </c>
    </row>
    <row r="175" spans="2:65" s="1" customFormat="1" ht="24.2" customHeight="1">
      <c r="B175" s="136"/>
      <c r="C175" s="158" t="s">
        <v>378</v>
      </c>
      <c r="D175" s="158" t="s">
        <v>231</v>
      </c>
      <c r="E175" s="159" t="s">
        <v>5470</v>
      </c>
      <c r="F175" s="160" t="s">
        <v>5471</v>
      </c>
      <c r="G175" s="161" t="s">
        <v>365</v>
      </c>
      <c r="H175" s="162">
        <v>1</v>
      </c>
      <c r="I175" s="163"/>
      <c r="J175" s="164">
        <f>ROUND(I175*H175,2)</f>
        <v>0</v>
      </c>
      <c r="K175" s="160" t="s">
        <v>1</v>
      </c>
      <c r="L175" s="165"/>
      <c r="M175" s="166" t="s">
        <v>1</v>
      </c>
      <c r="N175" s="167" t="s">
        <v>42</v>
      </c>
      <c r="P175" s="146">
        <f>O175*H175</f>
        <v>0</v>
      </c>
      <c r="Q175" s="146">
        <v>4.0000000000000002E-4</v>
      </c>
      <c r="R175" s="146">
        <f>Q175*H175</f>
        <v>4.0000000000000002E-4</v>
      </c>
      <c r="S175" s="146">
        <v>0</v>
      </c>
      <c r="T175" s="147">
        <f>S175*H175</f>
        <v>0</v>
      </c>
      <c r="AR175" s="148" t="s">
        <v>394</v>
      </c>
      <c r="AT175" s="148" t="s">
        <v>231</v>
      </c>
      <c r="AU175" s="148" t="s">
        <v>92</v>
      </c>
      <c r="AY175" s="17" t="s">
        <v>185</v>
      </c>
      <c r="BE175" s="149">
        <f>IF(N175="základní",J175,0)</f>
        <v>0</v>
      </c>
      <c r="BF175" s="149">
        <f>IF(N175="snížená",J175,0)</f>
        <v>0</v>
      </c>
      <c r="BG175" s="149">
        <f>IF(N175="zákl. přenesená",J175,0)</f>
        <v>0</v>
      </c>
      <c r="BH175" s="149">
        <f>IF(N175="sníž. přenesená",J175,0)</f>
        <v>0</v>
      </c>
      <c r="BI175" s="149">
        <f>IF(N175="nulová",J175,0)</f>
        <v>0</v>
      </c>
      <c r="BJ175" s="17" t="s">
        <v>92</v>
      </c>
      <c r="BK175" s="149">
        <f>ROUND(I175*H175,2)</f>
        <v>0</v>
      </c>
      <c r="BL175" s="17" t="s">
        <v>289</v>
      </c>
      <c r="BM175" s="148" t="s">
        <v>5472</v>
      </c>
    </row>
    <row r="176" spans="2:65" s="11" customFormat="1" ht="25.9" customHeight="1">
      <c r="B176" s="124"/>
      <c r="D176" s="125" t="s">
        <v>75</v>
      </c>
      <c r="E176" s="126" t="s">
        <v>231</v>
      </c>
      <c r="F176" s="126" t="s">
        <v>4882</v>
      </c>
      <c r="I176" s="127"/>
      <c r="J176" s="128">
        <f>BK176</f>
        <v>0</v>
      </c>
      <c r="L176" s="124"/>
      <c r="M176" s="129"/>
      <c r="P176" s="130">
        <f>P177+P180</f>
        <v>0</v>
      </c>
      <c r="R176" s="130">
        <f>R177+R180</f>
        <v>1.4999999999999998E-3</v>
      </c>
      <c r="T176" s="131">
        <f>T177+T180</f>
        <v>0.02</v>
      </c>
      <c r="AR176" s="125" t="s">
        <v>111</v>
      </c>
      <c r="AT176" s="132" t="s">
        <v>75</v>
      </c>
      <c r="AU176" s="132" t="s">
        <v>76</v>
      </c>
      <c r="AY176" s="125" t="s">
        <v>185</v>
      </c>
      <c r="BK176" s="133">
        <f>BK177+BK180</f>
        <v>0</v>
      </c>
    </row>
    <row r="177" spans="2:65" s="11" customFormat="1" ht="22.9" customHeight="1">
      <c r="B177" s="124"/>
      <c r="D177" s="125" t="s">
        <v>75</v>
      </c>
      <c r="E177" s="134" t="s">
        <v>5473</v>
      </c>
      <c r="F177" s="134" t="s">
        <v>5474</v>
      </c>
      <c r="I177" s="127"/>
      <c r="J177" s="135">
        <f>BK177</f>
        <v>0</v>
      </c>
      <c r="L177" s="124"/>
      <c r="M177" s="129"/>
      <c r="P177" s="130">
        <f>SUM(P178:P179)</f>
        <v>0</v>
      </c>
      <c r="R177" s="130">
        <f>SUM(R178:R179)</f>
        <v>0</v>
      </c>
      <c r="T177" s="131">
        <f>SUM(T178:T179)</f>
        <v>0</v>
      </c>
      <c r="AR177" s="125" t="s">
        <v>111</v>
      </c>
      <c r="AT177" s="132" t="s">
        <v>75</v>
      </c>
      <c r="AU177" s="132" t="s">
        <v>84</v>
      </c>
      <c r="AY177" s="125" t="s">
        <v>185</v>
      </c>
      <c r="BK177" s="133">
        <f>SUM(BK178:BK179)</f>
        <v>0</v>
      </c>
    </row>
    <row r="178" spans="2:65" s="1" customFormat="1" ht="16.5" customHeight="1">
      <c r="B178" s="136"/>
      <c r="C178" s="137" t="s">
        <v>387</v>
      </c>
      <c r="D178" s="137" t="s">
        <v>187</v>
      </c>
      <c r="E178" s="138" t="s">
        <v>5475</v>
      </c>
      <c r="F178" s="139" t="s">
        <v>5476</v>
      </c>
      <c r="G178" s="140" t="s">
        <v>365</v>
      </c>
      <c r="H178" s="141">
        <v>1</v>
      </c>
      <c r="I178" s="142"/>
      <c r="J178" s="143">
        <f>ROUND(I178*H178,2)</f>
        <v>0</v>
      </c>
      <c r="K178" s="139" t="s">
        <v>1</v>
      </c>
      <c r="L178" s="32"/>
      <c r="M178" s="144" t="s">
        <v>1</v>
      </c>
      <c r="N178" s="145" t="s">
        <v>42</v>
      </c>
      <c r="P178" s="146">
        <f>O178*H178</f>
        <v>0</v>
      </c>
      <c r="Q178" s="146">
        <v>0</v>
      </c>
      <c r="R178" s="146">
        <f>Q178*H178</f>
        <v>0</v>
      </c>
      <c r="S178" s="146">
        <v>0</v>
      </c>
      <c r="T178" s="147">
        <f>S178*H178</f>
        <v>0</v>
      </c>
      <c r="AR178" s="148" t="s">
        <v>590</v>
      </c>
      <c r="AT178" s="148" t="s">
        <v>187</v>
      </c>
      <c r="AU178" s="148" t="s">
        <v>92</v>
      </c>
      <c r="AY178" s="17" t="s">
        <v>185</v>
      </c>
      <c r="BE178" s="149">
        <f>IF(N178="základní",J178,0)</f>
        <v>0</v>
      </c>
      <c r="BF178" s="149">
        <f>IF(N178="snížená",J178,0)</f>
        <v>0</v>
      </c>
      <c r="BG178" s="149">
        <f>IF(N178="zákl. přenesená",J178,0)</f>
        <v>0</v>
      </c>
      <c r="BH178" s="149">
        <f>IF(N178="sníž. přenesená",J178,0)</f>
        <v>0</v>
      </c>
      <c r="BI178" s="149">
        <f>IF(N178="nulová",J178,0)</f>
        <v>0</v>
      </c>
      <c r="BJ178" s="17" t="s">
        <v>92</v>
      </c>
      <c r="BK178" s="149">
        <f>ROUND(I178*H178,2)</f>
        <v>0</v>
      </c>
      <c r="BL178" s="17" t="s">
        <v>590</v>
      </c>
      <c r="BM178" s="148" t="s">
        <v>5477</v>
      </c>
    </row>
    <row r="179" spans="2:65" s="1" customFormat="1" ht="16.5" customHeight="1">
      <c r="B179" s="136"/>
      <c r="C179" s="158" t="s">
        <v>394</v>
      </c>
      <c r="D179" s="158" t="s">
        <v>231</v>
      </c>
      <c r="E179" s="159" t="s">
        <v>4308</v>
      </c>
      <c r="F179" s="160" t="s">
        <v>5478</v>
      </c>
      <c r="G179" s="161" t="s">
        <v>4474</v>
      </c>
      <c r="H179" s="162">
        <v>1</v>
      </c>
      <c r="I179" s="163"/>
      <c r="J179" s="164">
        <f>ROUND(I179*H179,2)</f>
        <v>0</v>
      </c>
      <c r="K179" s="160" t="s">
        <v>1</v>
      </c>
      <c r="L179" s="165"/>
      <c r="M179" s="166" t="s">
        <v>1</v>
      </c>
      <c r="N179" s="167" t="s">
        <v>42</v>
      </c>
      <c r="P179" s="146">
        <f>O179*H179</f>
        <v>0</v>
      </c>
      <c r="Q179" s="146">
        <v>0</v>
      </c>
      <c r="R179" s="146">
        <f>Q179*H179</f>
        <v>0</v>
      </c>
      <c r="S179" s="146">
        <v>0</v>
      </c>
      <c r="T179" s="147">
        <f>S179*H179</f>
        <v>0</v>
      </c>
      <c r="AR179" s="148" t="s">
        <v>1003</v>
      </c>
      <c r="AT179" s="148" t="s">
        <v>231</v>
      </c>
      <c r="AU179" s="148" t="s">
        <v>92</v>
      </c>
      <c r="AY179" s="17" t="s">
        <v>185</v>
      </c>
      <c r="BE179" s="149">
        <f>IF(N179="základní",J179,0)</f>
        <v>0</v>
      </c>
      <c r="BF179" s="149">
        <f>IF(N179="snížená",J179,0)</f>
        <v>0</v>
      </c>
      <c r="BG179" s="149">
        <f>IF(N179="zákl. přenesená",J179,0)</f>
        <v>0</v>
      </c>
      <c r="BH179" s="149">
        <f>IF(N179="sníž. přenesená",J179,0)</f>
        <v>0</v>
      </c>
      <c r="BI179" s="149">
        <f>IF(N179="nulová",J179,0)</f>
        <v>0</v>
      </c>
      <c r="BJ179" s="17" t="s">
        <v>92</v>
      </c>
      <c r="BK179" s="149">
        <f>ROUND(I179*H179,2)</f>
        <v>0</v>
      </c>
      <c r="BL179" s="17" t="s">
        <v>1003</v>
      </c>
      <c r="BM179" s="148" t="s">
        <v>5479</v>
      </c>
    </row>
    <row r="180" spans="2:65" s="11" customFormat="1" ht="22.9" customHeight="1">
      <c r="B180" s="124"/>
      <c r="D180" s="125" t="s">
        <v>75</v>
      </c>
      <c r="E180" s="134" t="s">
        <v>4921</v>
      </c>
      <c r="F180" s="134" t="s">
        <v>4922</v>
      </c>
      <c r="I180" s="127"/>
      <c r="J180" s="135">
        <f>BK180</f>
        <v>0</v>
      </c>
      <c r="L180" s="124"/>
      <c r="M180" s="129"/>
      <c r="P180" s="130">
        <f>SUM(P181:P187)</f>
        <v>0</v>
      </c>
      <c r="R180" s="130">
        <f>SUM(R181:R187)</f>
        <v>1.4999999999999998E-3</v>
      </c>
      <c r="T180" s="131">
        <f>SUM(T181:T187)</f>
        <v>0.02</v>
      </c>
      <c r="AR180" s="125" t="s">
        <v>111</v>
      </c>
      <c r="AT180" s="132" t="s">
        <v>75</v>
      </c>
      <c r="AU180" s="132" t="s">
        <v>84</v>
      </c>
      <c r="AY180" s="125" t="s">
        <v>185</v>
      </c>
      <c r="BK180" s="133">
        <f>SUM(BK181:BK187)</f>
        <v>0</v>
      </c>
    </row>
    <row r="181" spans="2:65" s="1" customFormat="1" ht="24.2" customHeight="1">
      <c r="B181" s="136"/>
      <c r="C181" s="137" t="s">
        <v>405</v>
      </c>
      <c r="D181" s="137" t="s">
        <v>187</v>
      </c>
      <c r="E181" s="138" t="s">
        <v>5377</v>
      </c>
      <c r="F181" s="139" t="s">
        <v>5378</v>
      </c>
      <c r="G181" s="140" t="s">
        <v>546</v>
      </c>
      <c r="H181" s="141">
        <v>10</v>
      </c>
      <c r="I181" s="142"/>
      <c r="J181" s="143">
        <f t="shared" ref="J181:J187" si="10">ROUND(I181*H181,2)</f>
        <v>0</v>
      </c>
      <c r="K181" s="139" t="s">
        <v>1</v>
      </c>
      <c r="L181" s="32"/>
      <c r="M181" s="144" t="s">
        <v>1</v>
      </c>
      <c r="N181" s="145" t="s">
        <v>42</v>
      </c>
      <c r="P181" s="146">
        <f t="shared" ref="P181:P187" si="11">O181*H181</f>
        <v>0</v>
      </c>
      <c r="Q181" s="146">
        <v>1.4999999999999999E-4</v>
      </c>
      <c r="R181" s="146">
        <f t="shared" ref="R181:R187" si="12">Q181*H181</f>
        <v>1.4999999999999998E-3</v>
      </c>
      <c r="S181" s="146">
        <v>0</v>
      </c>
      <c r="T181" s="147">
        <f t="shared" ref="T181:T187" si="13">S181*H181</f>
        <v>0</v>
      </c>
      <c r="AR181" s="148" t="s">
        <v>590</v>
      </c>
      <c r="AT181" s="148" t="s">
        <v>187</v>
      </c>
      <c r="AU181" s="148" t="s">
        <v>92</v>
      </c>
      <c r="AY181" s="17" t="s">
        <v>185</v>
      </c>
      <c r="BE181" s="149">
        <f t="shared" ref="BE181:BE187" si="14">IF(N181="základní",J181,0)</f>
        <v>0</v>
      </c>
      <c r="BF181" s="149">
        <f t="shared" ref="BF181:BF187" si="15">IF(N181="snížená",J181,0)</f>
        <v>0</v>
      </c>
      <c r="BG181" s="149">
        <f t="shared" ref="BG181:BG187" si="16">IF(N181="zákl. přenesená",J181,0)</f>
        <v>0</v>
      </c>
      <c r="BH181" s="149">
        <f t="shared" ref="BH181:BH187" si="17">IF(N181="sníž. přenesená",J181,0)</f>
        <v>0</v>
      </c>
      <c r="BI181" s="149">
        <f t="shared" ref="BI181:BI187" si="18">IF(N181="nulová",J181,0)</f>
        <v>0</v>
      </c>
      <c r="BJ181" s="17" t="s">
        <v>92</v>
      </c>
      <c r="BK181" s="149">
        <f t="shared" ref="BK181:BK187" si="19">ROUND(I181*H181,2)</f>
        <v>0</v>
      </c>
      <c r="BL181" s="17" t="s">
        <v>590</v>
      </c>
      <c r="BM181" s="148" t="s">
        <v>5480</v>
      </c>
    </row>
    <row r="182" spans="2:65" s="1" customFormat="1" ht="24.2" customHeight="1">
      <c r="B182" s="136"/>
      <c r="C182" s="137" t="s">
        <v>411</v>
      </c>
      <c r="D182" s="137" t="s">
        <v>187</v>
      </c>
      <c r="E182" s="138" t="s">
        <v>5380</v>
      </c>
      <c r="F182" s="139" t="s">
        <v>5381</v>
      </c>
      <c r="G182" s="140" t="s">
        <v>546</v>
      </c>
      <c r="H182" s="141">
        <v>10</v>
      </c>
      <c r="I182" s="142"/>
      <c r="J182" s="143">
        <f t="shared" si="10"/>
        <v>0</v>
      </c>
      <c r="K182" s="139" t="s">
        <v>1</v>
      </c>
      <c r="L182" s="32"/>
      <c r="M182" s="144" t="s">
        <v>1</v>
      </c>
      <c r="N182" s="145" t="s">
        <v>42</v>
      </c>
      <c r="P182" s="146">
        <f t="shared" si="11"/>
        <v>0</v>
      </c>
      <c r="Q182" s="146">
        <v>0</v>
      </c>
      <c r="R182" s="146">
        <f t="shared" si="12"/>
        <v>0</v>
      </c>
      <c r="S182" s="146">
        <v>2E-3</v>
      </c>
      <c r="T182" s="147">
        <f t="shared" si="13"/>
        <v>0.02</v>
      </c>
      <c r="AR182" s="148" t="s">
        <v>590</v>
      </c>
      <c r="AT182" s="148" t="s">
        <v>187</v>
      </c>
      <c r="AU182" s="148" t="s">
        <v>92</v>
      </c>
      <c r="AY182" s="17" t="s">
        <v>185</v>
      </c>
      <c r="BE182" s="149">
        <f t="shared" si="14"/>
        <v>0</v>
      </c>
      <c r="BF182" s="149">
        <f t="shared" si="15"/>
        <v>0</v>
      </c>
      <c r="BG182" s="149">
        <f t="shared" si="16"/>
        <v>0</v>
      </c>
      <c r="BH182" s="149">
        <f t="shared" si="17"/>
        <v>0</v>
      </c>
      <c r="BI182" s="149">
        <f t="shared" si="18"/>
        <v>0</v>
      </c>
      <c r="BJ182" s="17" t="s">
        <v>92</v>
      </c>
      <c r="BK182" s="149">
        <f t="shared" si="19"/>
        <v>0</v>
      </c>
      <c r="BL182" s="17" t="s">
        <v>590</v>
      </c>
      <c r="BM182" s="148" t="s">
        <v>5481</v>
      </c>
    </row>
    <row r="183" spans="2:65" s="1" customFormat="1" ht="16.5" customHeight="1">
      <c r="B183" s="136"/>
      <c r="C183" s="137" t="s">
        <v>416</v>
      </c>
      <c r="D183" s="137" t="s">
        <v>187</v>
      </c>
      <c r="E183" s="138" t="s">
        <v>4951</v>
      </c>
      <c r="F183" s="139" t="s">
        <v>4952</v>
      </c>
      <c r="G183" s="140" t="s">
        <v>219</v>
      </c>
      <c r="H183" s="141">
        <v>0.1</v>
      </c>
      <c r="I183" s="142"/>
      <c r="J183" s="143">
        <f t="shared" si="10"/>
        <v>0</v>
      </c>
      <c r="K183" s="139" t="s">
        <v>1</v>
      </c>
      <c r="L183" s="32"/>
      <c r="M183" s="144" t="s">
        <v>1</v>
      </c>
      <c r="N183" s="145" t="s">
        <v>42</v>
      </c>
      <c r="P183" s="146">
        <f t="shared" si="11"/>
        <v>0</v>
      </c>
      <c r="Q183" s="146">
        <v>0</v>
      </c>
      <c r="R183" s="146">
        <f t="shared" si="12"/>
        <v>0</v>
      </c>
      <c r="S183" s="146">
        <v>0</v>
      </c>
      <c r="T183" s="147">
        <f t="shared" si="13"/>
        <v>0</v>
      </c>
      <c r="AR183" s="148" t="s">
        <v>590</v>
      </c>
      <c r="AT183" s="148" t="s">
        <v>187</v>
      </c>
      <c r="AU183" s="148" t="s">
        <v>92</v>
      </c>
      <c r="AY183" s="17" t="s">
        <v>185</v>
      </c>
      <c r="BE183" s="149">
        <f t="shared" si="14"/>
        <v>0</v>
      </c>
      <c r="BF183" s="149">
        <f t="shared" si="15"/>
        <v>0</v>
      </c>
      <c r="BG183" s="149">
        <f t="shared" si="16"/>
        <v>0</v>
      </c>
      <c r="BH183" s="149">
        <f t="shared" si="17"/>
        <v>0</v>
      </c>
      <c r="BI183" s="149">
        <f t="shared" si="18"/>
        <v>0</v>
      </c>
      <c r="BJ183" s="17" t="s">
        <v>92</v>
      </c>
      <c r="BK183" s="149">
        <f t="shared" si="19"/>
        <v>0</v>
      </c>
      <c r="BL183" s="17" t="s">
        <v>590</v>
      </c>
      <c r="BM183" s="148" t="s">
        <v>5482</v>
      </c>
    </row>
    <row r="184" spans="2:65" s="1" customFormat="1" ht="24.2" customHeight="1">
      <c r="B184" s="136"/>
      <c r="C184" s="137" t="s">
        <v>431</v>
      </c>
      <c r="D184" s="137" t="s">
        <v>187</v>
      </c>
      <c r="E184" s="138" t="s">
        <v>4954</v>
      </c>
      <c r="F184" s="139" t="s">
        <v>4955</v>
      </c>
      <c r="G184" s="140" t="s">
        <v>219</v>
      </c>
      <c r="H184" s="141">
        <v>0.1</v>
      </c>
      <c r="I184" s="142"/>
      <c r="J184" s="143">
        <f t="shared" si="10"/>
        <v>0</v>
      </c>
      <c r="K184" s="139" t="s">
        <v>1</v>
      </c>
      <c r="L184" s="32"/>
      <c r="M184" s="144" t="s">
        <v>1</v>
      </c>
      <c r="N184" s="145" t="s">
        <v>42</v>
      </c>
      <c r="P184" s="146">
        <f t="shared" si="11"/>
        <v>0</v>
      </c>
      <c r="Q184" s="146">
        <v>0</v>
      </c>
      <c r="R184" s="146">
        <f t="shared" si="12"/>
        <v>0</v>
      </c>
      <c r="S184" s="146">
        <v>0</v>
      </c>
      <c r="T184" s="147">
        <f t="shared" si="13"/>
        <v>0</v>
      </c>
      <c r="AR184" s="148" t="s">
        <v>590</v>
      </c>
      <c r="AT184" s="148" t="s">
        <v>187</v>
      </c>
      <c r="AU184" s="148" t="s">
        <v>92</v>
      </c>
      <c r="AY184" s="17" t="s">
        <v>185</v>
      </c>
      <c r="BE184" s="149">
        <f t="shared" si="14"/>
        <v>0</v>
      </c>
      <c r="BF184" s="149">
        <f t="shared" si="15"/>
        <v>0</v>
      </c>
      <c r="BG184" s="149">
        <f t="shared" si="16"/>
        <v>0</v>
      </c>
      <c r="BH184" s="149">
        <f t="shared" si="17"/>
        <v>0</v>
      </c>
      <c r="BI184" s="149">
        <f t="shared" si="18"/>
        <v>0</v>
      </c>
      <c r="BJ184" s="17" t="s">
        <v>92</v>
      </c>
      <c r="BK184" s="149">
        <f t="shared" si="19"/>
        <v>0</v>
      </c>
      <c r="BL184" s="17" t="s">
        <v>590</v>
      </c>
      <c r="BM184" s="148" t="s">
        <v>5483</v>
      </c>
    </row>
    <row r="185" spans="2:65" s="1" customFormat="1" ht="24.2" customHeight="1">
      <c r="B185" s="136"/>
      <c r="C185" s="137" t="s">
        <v>438</v>
      </c>
      <c r="D185" s="137" t="s">
        <v>187</v>
      </c>
      <c r="E185" s="138" t="s">
        <v>4958</v>
      </c>
      <c r="F185" s="139" t="s">
        <v>4959</v>
      </c>
      <c r="G185" s="140" t="s">
        <v>219</v>
      </c>
      <c r="H185" s="141">
        <v>0.1</v>
      </c>
      <c r="I185" s="142"/>
      <c r="J185" s="143">
        <f t="shared" si="10"/>
        <v>0</v>
      </c>
      <c r="K185" s="139" t="s">
        <v>1</v>
      </c>
      <c r="L185" s="32"/>
      <c r="M185" s="144" t="s">
        <v>1</v>
      </c>
      <c r="N185" s="145" t="s">
        <v>42</v>
      </c>
      <c r="P185" s="146">
        <f t="shared" si="11"/>
        <v>0</v>
      </c>
      <c r="Q185" s="146">
        <v>0</v>
      </c>
      <c r="R185" s="146">
        <f t="shared" si="12"/>
        <v>0</v>
      </c>
      <c r="S185" s="146">
        <v>0</v>
      </c>
      <c r="T185" s="147">
        <f t="shared" si="13"/>
        <v>0</v>
      </c>
      <c r="AR185" s="148" t="s">
        <v>590</v>
      </c>
      <c r="AT185" s="148" t="s">
        <v>187</v>
      </c>
      <c r="AU185" s="148" t="s">
        <v>92</v>
      </c>
      <c r="AY185" s="17" t="s">
        <v>185</v>
      </c>
      <c r="BE185" s="149">
        <f t="shared" si="14"/>
        <v>0</v>
      </c>
      <c r="BF185" s="149">
        <f t="shared" si="15"/>
        <v>0</v>
      </c>
      <c r="BG185" s="149">
        <f t="shared" si="16"/>
        <v>0</v>
      </c>
      <c r="BH185" s="149">
        <f t="shared" si="17"/>
        <v>0</v>
      </c>
      <c r="BI185" s="149">
        <f t="shared" si="18"/>
        <v>0</v>
      </c>
      <c r="BJ185" s="17" t="s">
        <v>92</v>
      </c>
      <c r="BK185" s="149">
        <f t="shared" si="19"/>
        <v>0</v>
      </c>
      <c r="BL185" s="17" t="s">
        <v>590</v>
      </c>
      <c r="BM185" s="148" t="s">
        <v>5484</v>
      </c>
    </row>
    <row r="186" spans="2:65" s="1" customFormat="1" ht="33" customHeight="1">
      <c r="B186" s="136"/>
      <c r="C186" s="137" t="s">
        <v>446</v>
      </c>
      <c r="D186" s="137" t="s">
        <v>187</v>
      </c>
      <c r="E186" s="138" t="s">
        <v>4961</v>
      </c>
      <c r="F186" s="139" t="s">
        <v>1474</v>
      </c>
      <c r="G186" s="140" t="s">
        <v>219</v>
      </c>
      <c r="H186" s="141">
        <v>0.1</v>
      </c>
      <c r="I186" s="142"/>
      <c r="J186" s="143">
        <f t="shared" si="10"/>
        <v>0</v>
      </c>
      <c r="K186" s="139" t="s">
        <v>1</v>
      </c>
      <c r="L186" s="32"/>
      <c r="M186" s="144" t="s">
        <v>1</v>
      </c>
      <c r="N186" s="145" t="s">
        <v>42</v>
      </c>
      <c r="P186" s="146">
        <f t="shared" si="11"/>
        <v>0</v>
      </c>
      <c r="Q186" s="146">
        <v>0</v>
      </c>
      <c r="R186" s="146">
        <f t="shared" si="12"/>
        <v>0</v>
      </c>
      <c r="S186" s="146">
        <v>0</v>
      </c>
      <c r="T186" s="147">
        <f t="shared" si="13"/>
        <v>0</v>
      </c>
      <c r="AR186" s="148" t="s">
        <v>590</v>
      </c>
      <c r="AT186" s="148" t="s">
        <v>187</v>
      </c>
      <c r="AU186" s="148" t="s">
        <v>92</v>
      </c>
      <c r="AY186" s="17" t="s">
        <v>185</v>
      </c>
      <c r="BE186" s="149">
        <f t="shared" si="14"/>
        <v>0</v>
      </c>
      <c r="BF186" s="149">
        <f t="shared" si="15"/>
        <v>0</v>
      </c>
      <c r="BG186" s="149">
        <f t="shared" si="16"/>
        <v>0</v>
      </c>
      <c r="BH186" s="149">
        <f t="shared" si="17"/>
        <v>0</v>
      </c>
      <c r="BI186" s="149">
        <f t="shared" si="18"/>
        <v>0</v>
      </c>
      <c r="BJ186" s="17" t="s">
        <v>92</v>
      </c>
      <c r="BK186" s="149">
        <f t="shared" si="19"/>
        <v>0</v>
      </c>
      <c r="BL186" s="17" t="s">
        <v>590</v>
      </c>
      <c r="BM186" s="148" t="s">
        <v>5485</v>
      </c>
    </row>
    <row r="187" spans="2:65" s="1" customFormat="1" ht="24.2" customHeight="1">
      <c r="B187" s="136"/>
      <c r="C187" s="137" t="s">
        <v>452</v>
      </c>
      <c r="D187" s="137" t="s">
        <v>187</v>
      </c>
      <c r="E187" s="138" t="s">
        <v>5388</v>
      </c>
      <c r="F187" s="139" t="s">
        <v>5389</v>
      </c>
      <c r="G187" s="140" t="s">
        <v>219</v>
      </c>
      <c r="H187" s="141">
        <v>0.1</v>
      </c>
      <c r="I187" s="142"/>
      <c r="J187" s="143">
        <f t="shared" si="10"/>
        <v>0</v>
      </c>
      <c r="K187" s="139" t="s">
        <v>1</v>
      </c>
      <c r="L187" s="32"/>
      <c r="M187" s="144" t="s">
        <v>1</v>
      </c>
      <c r="N187" s="145" t="s">
        <v>42</v>
      </c>
      <c r="P187" s="146">
        <f t="shared" si="11"/>
        <v>0</v>
      </c>
      <c r="Q187" s="146">
        <v>0</v>
      </c>
      <c r="R187" s="146">
        <f t="shared" si="12"/>
        <v>0</v>
      </c>
      <c r="S187" s="146">
        <v>0</v>
      </c>
      <c r="T187" s="147">
        <f t="shared" si="13"/>
        <v>0</v>
      </c>
      <c r="AR187" s="148" t="s">
        <v>590</v>
      </c>
      <c r="AT187" s="148" t="s">
        <v>187</v>
      </c>
      <c r="AU187" s="148" t="s">
        <v>92</v>
      </c>
      <c r="AY187" s="17" t="s">
        <v>185</v>
      </c>
      <c r="BE187" s="149">
        <f t="shared" si="14"/>
        <v>0</v>
      </c>
      <c r="BF187" s="149">
        <f t="shared" si="15"/>
        <v>0</v>
      </c>
      <c r="BG187" s="149">
        <f t="shared" si="16"/>
        <v>0</v>
      </c>
      <c r="BH187" s="149">
        <f t="shared" si="17"/>
        <v>0</v>
      </c>
      <c r="BI187" s="149">
        <f t="shared" si="18"/>
        <v>0</v>
      </c>
      <c r="BJ187" s="17" t="s">
        <v>92</v>
      </c>
      <c r="BK187" s="149">
        <f t="shared" si="19"/>
        <v>0</v>
      </c>
      <c r="BL187" s="17" t="s">
        <v>590</v>
      </c>
      <c r="BM187" s="148" t="s">
        <v>5486</v>
      </c>
    </row>
    <row r="188" spans="2:65" s="11" customFormat="1" ht="25.9" customHeight="1">
      <c r="B188" s="124"/>
      <c r="D188" s="125" t="s">
        <v>75</v>
      </c>
      <c r="E188" s="126" t="s">
        <v>3655</v>
      </c>
      <c r="F188" s="126" t="s">
        <v>3656</v>
      </c>
      <c r="I188" s="127"/>
      <c r="J188" s="128">
        <f>BK188</f>
        <v>0</v>
      </c>
      <c r="L188" s="124"/>
      <c r="M188" s="129"/>
      <c r="P188" s="130">
        <f>SUM(P189:P193)</f>
        <v>0</v>
      </c>
      <c r="R188" s="130">
        <f>SUM(R189:R193)</f>
        <v>0</v>
      </c>
      <c r="T188" s="131">
        <f>SUM(T189:T193)</f>
        <v>0</v>
      </c>
      <c r="AR188" s="125" t="s">
        <v>191</v>
      </c>
      <c r="AT188" s="132" t="s">
        <v>75</v>
      </c>
      <c r="AU188" s="132" t="s">
        <v>76</v>
      </c>
      <c r="AY188" s="125" t="s">
        <v>185</v>
      </c>
      <c r="BK188" s="133">
        <f>SUM(BK189:BK193)</f>
        <v>0</v>
      </c>
    </row>
    <row r="189" spans="2:65" s="1" customFormat="1" ht="16.5" customHeight="1">
      <c r="B189" s="136"/>
      <c r="C189" s="137" t="s">
        <v>461</v>
      </c>
      <c r="D189" s="137" t="s">
        <v>187</v>
      </c>
      <c r="E189" s="138" t="s">
        <v>4963</v>
      </c>
      <c r="F189" s="139" t="s">
        <v>4964</v>
      </c>
      <c r="G189" s="140" t="s">
        <v>3660</v>
      </c>
      <c r="H189" s="141">
        <v>10</v>
      </c>
      <c r="I189" s="142"/>
      <c r="J189" s="143">
        <f>ROUND(I189*H189,2)</f>
        <v>0</v>
      </c>
      <c r="K189" s="139" t="s">
        <v>1</v>
      </c>
      <c r="L189" s="32"/>
      <c r="M189" s="144" t="s">
        <v>1</v>
      </c>
      <c r="N189" s="145" t="s">
        <v>42</v>
      </c>
      <c r="P189" s="146">
        <f>O189*H189</f>
        <v>0</v>
      </c>
      <c r="Q189" s="146">
        <v>0</v>
      </c>
      <c r="R189" s="146">
        <f>Q189*H189</f>
        <v>0</v>
      </c>
      <c r="S189" s="146">
        <v>0</v>
      </c>
      <c r="T189" s="147">
        <f>S189*H189</f>
        <v>0</v>
      </c>
      <c r="AR189" s="148" t="s">
        <v>3045</v>
      </c>
      <c r="AT189" s="148" t="s">
        <v>187</v>
      </c>
      <c r="AU189" s="148" t="s">
        <v>84</v>
      </c>
      <c r="AY189" s="17" t="s">
        <v>185</v>
      </c>
      <c r="BE189" s="149">
        <f>IF(N189="základní",J189,0)</f>
        <v>0</v>
      </c>
      <c r="BF189" s="149">
        <f>IF(N189="snížená",J189,0)</f>
        <v>0</v>
      </c>
      <c r="BG189" s="149">
        <f>IF(N189="zákl. přenesená",J189,0)</f>
        <v>0</v>
      </c>
      <c r="BH189" s="149">
        <f>IF(N189="sníž. přenesená",J189,0)</f>
        <v>0</v>
      </c>
      <c r="BI189" s="149">
        <f>IF(N189="nulová",J189,0)</f>
        <v>0</v>
      </c>
      <c r="BJ189" s="17" t="s">
        <v>92</v>
      </c>
      <c r="BK189" s="149">
        <f>ROUND(I189*H189,2)</f>
        <v>0</v>
      </c>
      <c r="BL189" s="17" t="s">
        <v>3045</v>
      </c>
      <c r="BM189" s="148" t="s">
        <v>5487</v>
      </c>
    </row>
    <row r="190" spans="2:65" s="13" customFormat="1">
      <c r="B190" s="168"/>
      <c r="D190" s="151" t="s">
        <v>193</v>
      </c>
      <c r="E190" s="169" t="s">
        <v>1</v>
      </c>
      <c r="F190" s="170" t="s">
        <v>4684</v>
      </c>
      <c r="H190" s="169" t="s">
        <v>1</v>
      </c>
      <c r="I190" s="171"/>
      <c r="L190" s="168"/>
      <c r="M190" s="172"/>
      <c r="T190" s="173"/>
      <c r="AT190" s="169" t="s">
        <v>193</v>
      </c>
      <c r="AU190" s="169" t="s">
        <v>84</v>
      </c>
      <c r="AV190" s="13" t="s">
        <v>84</v>
      </c>
      <c r="AW190" s="13" t="s">
        <v>32</v>
      </c>
      <c r="AX190" s="13" t="s">
        <v>76</v>
      </c>
      <c r="AY190" s="169" t="s">
        <v>185</v>
      </c>
    </row>
    <row r="191" spans="2:65" s="12" customFormat="1">
      <c r="B191" s="150"/>
      <c r="D191" s="151" t="s">
        <v>193</v>
      </c>
      <c r="E191" s="152" t="s">
        <v>1</v>
      </c>
      <c r="F191" s="153" t="s">
        <v>230</v>
      </c>
      <c r="H191" s="154">
        <v>10</v>
      </c>
      <c r="I191" s="155"/>
      <c r="L191" s="150"/>
      <c r="M191" s="156"/>
      <c r="T191" s="157"/>
      <c r="AT191" s="152" t="s">
        <v>193</v>
      </c>
      <c r="AU191" s="152" t="s">
        <v>84</v>
      </c>
      <c r="AV191" s="12" t="s">
        <v>92</v>
      </c>
      <c r="AW191" s="12" t="s">
        <v>32</v>
      </c>
      <c r="AX191" s="12" t="s">
        <v>76</v>
      </c>
      <c r="AY191" s="152" t="s">
        <v>185</v>
      </c>
    </row>
    <row r="192" spans="2:65" s="14" customFormat="1">
      <c r="B192" s="174"/>
      <c r="D192" s="151" t="s">
        <v>193</v>
      </c>
      <c r="E192" s="175" t="s">
        <v>1</v>
      </c>
      <c r="F192" s="176" t="s">
        <v>265</v>
      </c>
      <c r="H192" s="177">
        <v>10</v>
      </c>
      <c r="I192" s="178"/>
      <c r="L192" s="174"/>
      <c r="M192" s="179"/>
      <c r="T192" s="180"/>
      <c r="AT192" s="175" t="s">
        <v>193</v>
      </c>
      <c r="AU192" s="175" t="s">
        <v>84</v>
      </c>
      <c r="AV192" s="14" t="s">
        <v>191</v>
      </c>
      <c r="AW192" s="14" t="s">
        <v>32</v>
      </c>
      <c r="AX192" s="14" t="s">
        <v>84</v>
      </c>
      <c r="AY192" s="175" t="s">
        <v>185</v>
      </c>
    </row>
    <row r="193" spans="2:65" s="1" customFormat="1" ht="21.75" customHeight="1">
      <c r="B193" s="136"/>
      <c r="C193" s="137" t="s">
        <v>466</v>
      </c>
      <c r="D193" s="137" t="s">
        <v>187</v>
      </c>
      <c r="E193" s="138" t="s">
        <v>4674</v>
      </c>
      <c r="F193" s="139" t="s">
        <v>4675</v>
      </c>
      <c r="G193" s="140" t="s">
        <v>3660</v>
      </c>
      <c r="H193" s="141">
        <v>12</v>
      </c>
      <c r="I193" s="142"/>
      <c r="J193" s="143">
        <f>ROUND(I193*H193,2)</f>
        <v>0</v>
      </c>
      <c r="K193" s="139" t="s">
        <v>1</v>
      </c>
      <c r="L193" s="32"/>
      <c r="M193" s="189" t="s">
        <v>1</v>
      </c>
      <c r="N193" s="190" t="s">
        <v>42</v>
      </c>
      <c r="O193" s="191"/>
      <c r="P193" s="192">
        <f>O193*H193</f>
        <v>0</v>
      </c>
      <c r="Q193" s="192">
        <v>0</v>
      </c>
      <c r="R193" s="192">
        <f>Q193*H193</f>
        <v>0</v>
      </c>
      <c r="S193" s="192">
        <v>0</v>
      </c>
      <c r="T193" s="193">
        <f>S193*H193</f>
        <v>0</v>
      </c>
      <c r="AR193" s="148" t="s">
        <v>3045</v>
      </c>
      <c r="AT193" s="148" t="s">
        <v>187</v>
      </c>
      <c r="AU193" s="148" t="s">
        <v>84</v>
      </c>
      <c r="AY193" s="17" t="s">
        <v>185</v>
      </c>
      <c r="BE193" s="149">
        <f>IF(N193="základní",J193,0)</f>
        <v>0</v>
      </c>
      <c r="BF193" s="149">
        <f>IF(N193="snížená",J193,0)</f>
        <v>0</v>
      </c>
      <c r="BG193" s="149">
        <f>IF(N193="zákl. přenesená",J193,0)</f>
        <v>0</v>
      </c>
      <c r="BH193" s="149">
        <f>IF(N193="sníž. přenesená",J193,0)</f>
        <v>0</v>
      </c>
      <c r="BI193" s="149">
        <f>IF(N193="nulová",J193,0)</f>
        <v>0</v>
      </c>
      <c r="BJ193" s="17" t="s">
        <v>92</v>
      </c>
      <c r="BK193" s="149">
        <f>ROUND(I193*H193,2)</f>
        <v>0</v>
      </c>
      <c r="BL193" s="17" t="s">
        <v>3045</v>
      </c>
      <c r="BM193" s="148" t="s">
        <v>5488</v>
      </c>
    </row>
    <row r="194" spans="2:65" s="1" customFormat="1" ht="6.95" customHeight="1">
      <c r="B194" s="44"/>
      <c r="C194" s="45"/>
      <c r="D194" s="45"/>
      <c r="E194" s="45"/>
      <c r="F194" s="45"/>
      <c r="G194" s="45"/>
      <c r="H194" s="45"/>
      <c r="I194" s="45"/>
      <c r="J194" s="45"/>
      <c r="K194" s="45"/>
      <c r="L194" s="32"/>
    </row>
  </sheetData>
  <autoFilter ref="C130:K193" xr:uid="{00000000-0009-0000-0000-00000C000000}"/>
  <mergeCells count="15">
    <mergeCell ref="E117:H117"/>
    <mergeCell ref="E121:H121"/>
    <mergeCell ref="E119:H119"/>
    <mergeCell ref="E123:H123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74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127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ht="12.75">
      <c r="B8" s="20"/>
      <c r="D8" s="27" t="s">
        <v>131</v>
      </c>
      <c r="L8" s="20"/>
    </row>
    <row r="9" spans="2:46" ht="16.5" customHeight="1">
      <c r="B9" s="20"/>
      <c r="E9" s="245" t="s">
        <v>4079</v>
      </c>
      <c r="F9" s="212"/>
      <c r="G9" s="212"/>
      <c r="H9" s="212"/>
      <c r="L9" s="20"/>
    </row>
    <row r="10" spans="2:46" ht="12" customHeight="1">
      <c r="B10" s="20"/>
      <c r="D10" s="27" t="s">
        <v>3663</v>
      </c>
      <c r="L10" s="20"/>
    </row>
    <row r="11" spans="2:46" s="1" customFormat="1" ht="16.5" customHeight="1">
      <c r="B11" s="32"/>
      <c r="E11" s="208" t="s">
        <v>5259</v>
      </c>
      <c r="F11" s="244"/>
      <c r="G11" s="244"/>
      <c r="H11" s="244"/>
      <c r="L11" s="32"/>
    </row>
    <row r="12" spans="2:46" s="1" customFormat="1" ht="12" customHeight="1">
      <c r="B12" s="32"/>
      <c r="D12" s="27" t="s">
        <v>4686</v>
      </c>
      <c r="L12" s="32"/>
    </row>
    <row r="13" spans="2:46" s="1" customFormat="1" ht="16.5" customHeight="1">
      <c r="B13" s="32"/>
      <c r="E13" s="241" t="s">
        <v>5101</v>
      </c>
      <c r="F13" s="244"/>
      <c r="G13" s="244"/>
      <c r="H13" s="244"/>
      <c r="L13" s="32"/>
    </row>
    <row r="14" spans="2:46" s="1" customFormat="1">
      <c r="B14" s="32"/>
      <c r="L14" s="32"/>
    </row>
    <row r="15" spans="2:46" s="1" customFormat="1" ht="12" customHeight="1">
      <c r="B15" s="32"/>
      <c r="D15" s="27" t="s">
        <v>18</v>
      </c>
      <c r="F15" s="25" t="s">
        <v>1</v>
      </c>
      <c r="I15" s="27" t="s">
        <v>19</v>
      </c>
      <c r="J15" s="25" t="s">
        <v>1</v>
      </c>
      <c r="L15" s="32"/>
    </row>
    <row r="16" spans="2:46" s="1" customFormat="1" ht="12" customHeight="1">
      <c r="B16" s="32"/>
      <c r="D16" s="27" t="s">
        <v>20</v>
      </c>
      <c r="F16" s="25" t="s">
        <v>4081</v>
      </c>
      <c r="I16" s="27" t="s">
        <v>22</v>
      </c>
      <c r="J16" s="52" t="str">
        <f>'Rekapitulace stavby'!AN8</f>
        <v>3. 11. 2025</v>
      </c>
      <c r="L16" s="32"/>
    </row>
    <row r="17" spans="2:12" s="1" customFormat="1" ht="10.9" customHeight="1">
      <c r="B17" s="32"/>
      <c r="L17" s="32"/>
    </row>
    <row r="18" spans="2:12" s="1" customFormat="1" ht="12" customHeight="1">
      <c r="B18" s="32"/>
      <c r="D18" s="27" t="s">
        <v>24</v>
      </c>
      <c r="I18" s="27" t="s">
        <v>25</v>
      </c>
      <c r="J18" s="25" t="s">
        <v>1</v>
      </c>
      <c r="L18" s="32"/>
    </row>
    <row r="19" spans="2:12" s="1" customFormat="1" ht="18" customHeight="1">
      <c r="B19" s="32"/>
      <c r="E19" s="25" t="s">
        <v>26</v>
      </c>
      <c r="I19" s="27" t="s">
        <v>27</v>
      </c>
      <c r="J19" s="25" t="s">
        <v>1</v>
      </c>
      <c r="L19" s="32"/>
    </row>
    <row r="20" spans="2:12" s="1" customFormat="1" ht="6.95" customHeight="1">
      <c r="B20" s="32"/>
      <c r="L20" s="32"/>
    </row>
    <row r="21" spans="2:12" s="1" customFormat="1" ht="12" customHeight="1">
      <c r="B21" s="32"/>
      <c r="D21" s="27" t="s">
        <v>28</v>
      </c>
      <c r="I21" s="27" t="s">
        <v>25</v>
      </c>
      <c r="J21" s="28" t="str">
        <f>'Rekapitulace stavby'!AN13</f>
        <v>Vyplň údaj</v>
      </c>
      <c r="L21" s="32"/>
    </row>
    <row r="22" spans="2:12" s="1" customFormat="1" ht="18" customHeight="1">
      <c r="B22" s="32"/>
      <c r="E22" s="247" t="str">
        <f>'Rekapitulace stavby'!E14</f>
        <v>Vyplň údaj</v>
      </c>
      <c r="F22" s="233"/>
      <c r="G22" s="233"/>
      <c r="H22" s="233"/>
      <c r="I22" s="27" t="s">
        <v>27</v>
      </c>
      <c r="J22" s="28" t="str">
        <f>'Rekapitulace stavby'!AN14</f>
        <v>Vyplň údaj</v>
      </c>
      <c r="L22" s="32"/>
    </row>
    <row r="23" spans="2:12" s="1" customFormat="1" ht="6.95" customHeight="1">
      <c r="B23" s="32"/>
      <c r="L23" s="32"/>
    </row>
    <row r="24" spans="2:12" s="1" customFormat="1" ht="12" customHeight="1">
      <c r="B24" s="32"/>
      <c r="D24" s="27" t="s">
        <v>30</v>
      </c>
      <c r="I24" s="27" t="s">
        <v>25</v>
      </c>
      <c r="J24" s="25" t="s">
        <v>1</v>
      </c>
      <c r="L24" s="32"/>
    </row>
    <row r="25" spans="2:12" s="1" customFormat="1" ht="18" customHeight="1">
      <c r="B25" s="32"/>
      <c r="E25" s="25" t="s">
        <v>26</v>
      </c>
      <c r="I25" s="27" t="s">
        <v>27</v>
      </c>
      <c r="J25" s="25" t="s">
        <v>1</v>
      </c>
      <c r="L25" s="32"/>
    </row>
    <row r="26" spans="2:12" s="1" customFormat="1" ht="6.95" customHeight="1">
      <c r="B26" s="32"/>
      <c r="L26" s="32"/>
    </row>
    <row r="27" spans="2:12" s="1" customFormat="1" ht="12" customHeight="1">
      <c r="B27" s="32"/>
      <c r="D27" s="27" t="s">
        <v>33</v>
      </c>
      <c r="I27" s="27" t="s">
        <v>25</v>
      </c>
      <c r="J27" s="25" t="s">
        <v>1</v>
      </c>
      <c r="L27" s="32"/>
    </row>
    <row r="28" spans="2:12" s="1" customFormat="1" ht="18" customHeight="1">
      <c r="B28" s="32"/>
      <c r="E28" s="25" t="s">
        <v>4082</v>
      </c>
      <c r="I28" s="27" t="s">
        <v>27</v>
      </c>
      <c r="J28" s="25" t="s">
        <v>1</v>
      </c>
      <c r="L28" s="32"/>
    </row>
    <row r="29" spans="2:12" s="1" customFormat="1" ht="6.95" customHeight="1">
      <c r="B29" s="32"/>
      <c r="L29" s="32"/>
    </row>
    <row r="30" spans="2:12" s="1" customFormat="1" ht="12" customHeight="1">
      <c r="B30" s="32"/>
      <c r="D30" s="27" t="s">
        <v>35</v>
      </c>
      <c r="L30" s="32"/>
    </row>
    <row r="31" spans="2:12" s="7" customFormat="1" ht="16.5" customHeight="1">
      <c r="B31" s="93"/>
      <c r="E31" s="237" t="s">
        <v>1</v>
      </c>
      <c r="F31" s="237"/>
      <c r="G31" s="237"/>
      <c r="H31" s="237"/>
      <c r="L31" s="93"/>
    </row>
    <row r="32" spans="2:12" s="1" customFormat="1" ht="6.95" customHeight="1">
      <c r="B32" s="32"/>
      <c r="L32" s="32"/>
    </row>
    <row r="33" spans="2:12" s="1" customFormat="1" ht="6.95" customHeight="1">
      <c r="B33" s="32"/>
      <c r="D33" s="53"/>
      <c r="E33" s="53"/>
      <c r="F33" s="53"/>
      <c r="G33" s="53"/>
      <c r="H33" s="53"/>
      <c r="I33" s="53"/>
      <c r="J33" s="53"/>
      <c r="K33" s="53"/>
      <c r="L33" s="32"/>
    </row>
    <row r="34" spans="2:12" s="1" customFormat="1" ht="25.35" customHeight="1">
      <c r="B34" s="32"/>
      <c r="D34" s="94" t="s">
        <v>36</v>
      </c>
      <c r="J34" s="65">
        <f>ROUND(J130, 2)</f>
        <v>0</v>
      </c>
      <c r="L34" s="32"/>
    </row>
    <row r="35" spans="2:12" s="1" customFormat="1" ht="6.95" customHeight="1">
      <c r="B35" s="32"/>
      <c r="D35" s="53"/>
      <c r="E35" s="53"/>
      <c r="F35" s="53"/>
      <c r="G35" s="53"/>
      <c r="H35" s="53"/>
      <c r="I35" s="53"/>
      <c r="J35" s="53"/>
      <c r="K35" s="53"/>
      <c r="L35" s="32"/>
    </row>
    <row r="36" spans="2:12" s="1" customFormat="1" ht="14.45" customHeight="1">
      <c r="B36" s="32"/>
      <c r="F36" s="35" t="s">
        <v>38</v>
      </c>
      <c r="I36" s="35" t="s">
        <v>37</v>
      </c>
      <c r="J36" s="35" t="s">
        <v>39</v>
      </c>
      <c r="L36" s="32"/>
    </row>
    <row r="37" spans="2:12" s="1" customFormat="1" ht="14.45" customHeight="1">
      <c r="B37" s="32"/>
      <c r="D37" s="95" t="s">
        <v>40</v>
      </c>
      <c r="E37" s="27" t="s">
        <v>41</v>
      </c>
      <c r="F37" s="85">
        <f>ROUND((SUM(BE130:BE173)),  2)</f>
        <v>0</v>
      </c>
      <c r="I37" s="96">
        <v>0.21</v>
      </c>
      <c r="J37" s="85">
        <f>ROUND(((SUM(BE130:BE173))*I37),  2)</f>
        <v>0</v>
      </c>
      <c r="L37" s="32"/>
    </row>
    <row r="38" spans="2:12" s="1" customFormat="1" ht="14.45" customHeight="1">
      <c r="B38" s="32"/>
      <c r="E38" s="27" t="s">
        <v>42</v>
      </c>
      <c r="F38" s="85">
        <f>ROUND((SUM(BF130:BF173)),  2)</f>
        <v>0</v>
      </c>
      <c r="I38" s="96">
        <v>0.12</v>
      </c>
      <c r="J38" s="85">
        <f>ROUND(((SUM(BF130:BF173))*I38),  2)</f>
        <v>0</v>
      </c>
      <c r="L38" s="32"/>
    </row>
    <row r="39" spans="2:12" s="1" customFormat="1" ht="14.45" hidden="1" customHeight="1">
      <c r="B39" s="32"/>
      <c r="E39" s="27" t="s">
        <v>43</v>
      </c>
      <c r="F39" s="85">
        <f>ROUND((SUM(BG130:BG173)),  2)</f>
        <v>0</v>
      </c>
      <c r="I39" s="96">
        <v>0.21</v>
      </c>
      <c r="J39" s="85">
        <f>0</f>
        <v>0</v>
      </c>
      <c r="L39" s="32"/>
    </row>
    <row r="40" spans="2:12" s="1" customFormat="1" ht="14.45" hidden="1" customHeight="1">
      <c r="B40" s="32"/>
      <c r="E40" s="27" t="s">
        <v>44</v>
      </c>
      <c r="F40" s="85">
        <f>ROUND((SUM(BH130:BH173)),  2)</f>
        <v>0</v>
      </c>
      <c r="I40" s="96">
        <v>0.12</v>
      </c>
      <c r="J40" s="85">
        <f>0</f>
        <v>0</v>
      </c>
      <c r="L40" s="32"/>
    </row>
    <row r="41" spans="2:12" s="1" customFormat="1" ht="14.45" hidden="1" customHeight="1">
      <c r="B41" s="32"/>
      <c r="E41" s="27" t="s">
        <v>45</v>
      </c>
      <c r="F41" s="85">
        <f>ROUND((SUM(BI130:BI173)),  2)</f>
        <v>0</v>
      </c>
      <c r="I41" s="96">
        <v>0</v>
      </c>
      <c r="J41" s="85">
        <f>0</f>
        <v>0</v>
      </c>
      <c r="L41" s="32"/>
    </row>
    <row r="42" spans="2:12" s="1" customFormat="1" ht="6.95" customHeight="1">
      <c r="B42" s="32"/>
      <c r="L42" s="32"/>
    </row>
    <row r="43" spans="2:12" s="1" customFormat="1" ht="25.35" customHeight="1">
      <c r="B43" s="32"/>
      <c r="C43" s="97"/>
      <c r="D43" s="98" t="s">
        <v>46</v>
      </c>
      <c r="E43" s="56"/>
      <c r="F43" s="56"/>
      <c r="G43" s="99" t="s">
        <v>47</v>
      </c>
      <c r="H43" s="100" t="s">
        <v>48</v>
      </c>
      <c r="I43" s="56"/>
      <c r="J43" s="101">
        <f>SUM(J34:J41)</f>
        <v>0</v>
      </c>
      <c r="K43" s="102"/>
      <c r="L43" s="32"/>
    </row>
    <row r="44" spans="2:12" s="1" customFormat="1" ht="14.45" customHeight="1">
      <c r="B44" s="32"/>
      <c r="L44" s="32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12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12" s="1" customFormat="1" ht="24.95" customHeight="1">
      <c r="B82" s="32"/>
      <c r="C82" s="21" t="s">
        <v>133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16</v>
      </c>
      <c r="L84" s="32"/>
    </row>
    <row r="85" spans="2:12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12" ht="12" customHeight="1">
      <c r="B86" s="20"/>
      <c r="C86" s="27" t="s">
        <v>131</v>
      </c>
      <c r="L86" s="20"/>
    </row>
    <row r="87" spans="2:12" ht="16.5" customHeight="1">
      <c r="B87" s="20"/>
      <c r="E87" s="245" t="s">
        <v>4079</v>
      </c>
      <c r="F87" s="212"/>
      <c r="G87" s="212"/>
      <c r="H87" s="212"/>
      <c r="L87" s="20"/>
    </row>
    <row r="88" spans="2:12" ht="12" customHeight="1">
      <c r="B88" s="20"/>
      <c r="C88" s="27" t="s">
        <v>3663</v>
      </c>
      <c r="L88" s="20"/>
    </row>
    <row r="89" spans="2:12" s="1" customFormat="1" ht="16.5" customHeight="1">
      <c r="B89" s="32"/>
      <c r="E89" s="208" t="s">
        <v>5259</v>
      </c>
      <c r="F89" s="244"/>
      <c r="G89" s="244"/>
      <c r="H89" s="244"/>
      <c r="L89" s="32"/>
    </row>
    <row r="90" spans="2:12" s="1" customFormat="1" ht="12" customHeight="1">
      <c r="B90" s="32"/>
      <c r="C90" s="27" t="s">
        <v>4686</v>
      </c>
      <c r="L90" s="32"/>
    </row>
    <row r="91" spans="2:12" s="1" customFormat="1" ht="16.5" customHeight="1">
      <c r="B91" s="32"/>
      <c r="E91" s="241" t="str">
        <f>E13</f>
        <v>c - Byty</v>
      </c>
      <c r="F91" s="244"/>
      <c r="G91" s="244"/>
      <c r="H91" s="244"/>
      <c r="L91" s="32"/>
    </row>
    <row r="92" spans="2:12" s="1" customFormat="1" ht="6.95" customHeight="1">
      <c r="B92" s="32"/>
      <c r="L92" s="32"/>
    </row>
    <row r="93" spans="2:12" s="1" customFormat="1" ht="12" customHeight="1">
      <c r="B93" s="32"/>
      <c r="C93" s="27" t="s">
        <v>20</v>
      </c>
      <c r="F93" s="25" t="str">
        <f>F16</f>
        <v>Líbeznice</v>
      </c>
      <c r="I93" s="27" t="s">
        <v>22</v>
      </c>
      <c r="J93" s="52" t="str">
        <f>IF(J16="","",J16)</f>
        <v>3. 11. 2025</v>
      </c>
      <c r="L93" s="32"/>
    </row>
    <row r="94" spans="2:12" s="1" customFormat="1" ht="6.95" customHeight="1">
      <c r="B94" s="32"/>
      <c r="L94" s="32"/>
    </row>
    <row r="95" spans="2:12" s="1" customFormat="1" ht="15.2" customHeight="1">
      <c r="B95" s="32"/>
      <c r="C95" s="27" t="s">
        <v>24</v>
      </c>
      <c r="F95" s="25" t="str">
        <f>E19</f>
        <v xml:space="preserve"> </v>
      </c>
      <c r="I95" s="27" t="s">
        <v>30</v>
      </c>
      <c r="J95" s="30" t="str">
        <f>E25</f>
        <v xml:space="preserve"> </v>
      </c>
      <c r="L95" s="32"/>
    </row>
    <row r="96" spans="2:12" s="1" customFormat="1" ht="15.2" customHeight="1">
      <c r="B96" s="32"/>
      <c r="C96" s="27" t="s">
        <v>28</v>
      </c>
      <c r="F96" s="25" t="str">
        <f>IF(E22="","",E22)</f>
        <v>Vyplň údaj</v>
      </c>
      <c r="I96" s="27" t="s">
        <v>33</v>
      </c>
      <c r="J96" s="30" t="str">
        <f>E28</f>
        <v>Krajovský</v>
      </c>
      <c r="L96" s="32"/>
    </row>
    <row r="97" spans="2:47" s="1" customFormat="1" ht="10.35" customHeight="1">
      <c r="B97" s="32"/>
      <c r="L97" s="32"/>
    </row>
    <row r="98" spans="2:47" s="1" customFormat="1" ht="29.25" customHeight="1">
      <c r="B98" s="32"/>
      <c r="C98" s="105" t="s">
        <v>134</v>
      </c>
      <c r="D98" s="97"/>
      <c r="E98" s="97"/>
      <c r="F98" s="97"/>
      <c r="G98" s="97"/>
      <c r="H98" s="97"/>
      <c r="I98" s="97"/>
      <c r="J98" s="106" t="s">
        <v>135</v>
      </c>
      <c r="K98" s="97"/>
      <c r="L98" s="32"/>
    </row>
    <row r="99" spans="2:47" s="1" customFormat="1" ht="10.35" customHeight="1">
      <c r="B99" s="32"/>
      <c r="L99" s="32"/>
    </row>
    <row r="100" spans="2:47" s="1" customFormat="1" ht="22.9" customHeight="1">
      <c r="B100" s="32"/>
      <c r="C100" s="107" t="s">
        <v>136</v>
      </c>
      <c r="J100" s="65">
        <f>J130</f>
        <v>0</v>
      </c>
      <c r="L100" s="32"/>
      <c r="AU100" s="17" t="s">
        <v>137</v>
      </c>
    </row>
    <row r="101" spans="2:47" s="8" customFormat="1" ht="24.95" customHeight="1">
      <c r="B101" s="108"/>
      <c r="D101" s="109" t="s">
        <v>149</v>
      </c>
      <c r="E101" s="110"/>
      <c r="F101" s="110"/>
      <c r="G101" s="110"/>
      <c r="H101" s="110"/>
      <c r="I101" s="110"/>
      <c r="J101" s="111">
        <f>J131</f>
        <v>0</v>
      </c>
      <c r="L101" s="108"/>
    </row>
    <row r="102" spans="2:47" s="9" customFormat="1" ht="19.899999999999999" customHeight="1">
      <c r="B102" s="112"/>
      <c r="D102" s="113" t="s">
        <v>4688</v>
      </c>
      <c r="E102" s="114"/>
      <c r="F102" s="114"/>
      <c r="G102" s="114"/>
      <c r="H102" s="114"/>
      <c r="I102" s="114"/>
      <c r="J102" s="115">
        <f>J132</f>
        <v>0</v>
      </c>
      <c r="L102" s="112"/>
    </row>
    <row r="103" spans="2:47" s="9" customFormat="1" ht="19.899999999999999" customHeight="1">
      <c r="B103" s="112"/>
      <c r="D103" s="113" t="s">
        <v>4689</v>
      </c>
      <c r="E103" s="114"/>
      <c r="F103" s="114"/>
      <c r="G103" s="114"/>
      <c r="H103" s="114"/>
      <c r="I103" s="114"/>
      <c r="J103" s="115">
        <f>J133</f>
        <v>0</v>
      </c>
      <c r="L103" s="112"/>
    </row>
    <row r="104" spans="2:47" s="8" customFormat="1" ht="24.95" customHeight="1">
      <c r="B104" s="108"/>
      <c r="D104" s="109" t="s">
        <v>4690</v>
      </c>
      <c r="E104" s="110"/>
      <c r="F104" s="110"/>
      <c r="G104" s="110"/>
      <c r="H104" s="110"/>
      <c r="I104" s="110"/>
      <c r="J104" s="111">
        <f>J155</f>
        <v>0</v>
      </c>
      <c r="L104" s="108"/>
    </row>
    <row r="105" spans="2:47" s="9" customFormat="1" ht="19.899999999999999" customHeight="1">
      <c r="B105" s="112"/>
      <c r="D105" s="113" t="s">
        <v>4692</v>
      </c>
      <c r="E105" s="114"/>
      <c r="F105" s="114"/>
      <c r="G105" s="114"/>
      <c r="H105" s="114"/>
      <c r="I105" s="114"/>
      <c r="J105" s="115">
        <f>J156</f>
        <v>0</v>
      </c>
      <c r="L105" s="112"/>
    </row>
    <row r="106" spans="2:47" s="8" customFormat="1" ht="24.95" customHeight="1">
      <c r="B106" s="108"/>
      <c r="D106" s="109" t="s">
        <v>169</v>
      </c>
      <c r="E106" s="110"/>
      <c r="F106" s="110"/>
      <c r="G106" s="110"/>
      <c r="H106" s="110"/>
      <c r="I106" s="110"/>
      <c r="J106" s="111">
        <f>J165</f>
        <v>0</v>
      </c>
      <c r="L106" s="108"/>
    </row>
    <row r="107" spans="2:47" s="1" customFormat="1" ht="21.75" customHeight="1">
      <c r="B107" s="32"/>
      <c r="L107" s="32"/>
    </row>
    <row r="108" spans="2:47" s="1" customFormat="1" ht="6.95" customHeight="1"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32"/>
    </row>
    <row r="112" spans="2:47" s="1" customFormat="1" ht="6.95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32"/>
    </row>
    <row r="113" spans="2:12" s="1" customFormat="1" ht="24.95" customHeight="1">
      <c r="B113" s="32"/>
      <c r="C113" s="21" t="s">
        <v>170</v>
      </c>
      <c r="L113" s="32"/>
    </row>
    <row r="114" spans="2:12" s="1" customFormat="1" ht="6.95" customHeight="1">
      <c r="B114" s="32"/>
      <c r="L114" s="32"/>
    </row>
    <row r="115" spans="2:12" s="1" customFormat="1" ht="12" customHeight="1">
      <c r="B115" s="32"/>
      <c r="C115" s="27" t="s">
        <v>16</v>
      </c>
      <c r="L115" s="32"/>
    </row>
    <row r="116" spans="2:12" s="1" customFormat="1" ht="16.5" customHeight="1">
      <c r="B116" s="32"/>
      <c r="E116" s="245" t="str">
        <f>E7</f>
        <v>Bytový dům Líbeznice, Martinova 142</v>
      </c>
      <c r="F116" s="246"/>
      <c r="G116" s="246"/>
      <c r="H116" s="246"/>
      <c r="L116" s="32"/>
    </row>
    <row r="117" spans="2:12" ht="12" customHeight="1">
      <c r="B117" s="20"/>
      <c r="C117" s="27" t="s">
        <v>131</v>
      </c>
      <c r="L117" s="20"/>
    </row>
    <row r="118" spans="2:12" ht="16.5" customHeight="1">
      <c r="B118" s="20"/>
      <c r="E118" s="245" t="s">
        <v>4079</v>
      </c>
      <c r="F118" s="212"/>
      <c r="G118" s="212"/>
      <c r="H118" s="212"/>
      <c r="L118" s="20"/>
    </row>
    <row r="119" spans="2:12" ht="12" customHeight="1">
      <c r="B119" s="20"/>
      <c r="C119" s="27" t="s">
        <v>3663</v>
      </c>
      <c r="L119" s="20"/>
    </row>
    <row r="120" spans="2:12" s="1" customFormat="1" ht="16.5" customHeight="1">
      <c r="B120" s="32"/>
      <c r="E120" s="208" t="s">
        <v>5259</v>
      </c>
      <c r="F120" s="244"/>
      <c r="G120" s="244"/>
      <c r="H120" s="244"/>
      <c r="L120" s="32"/>
    </row>
    <row r="121" spans="2:12" s="1" customFormat="1" ht="12" customHeight="1">
      <c r="B121" s="32"/>
      <c r="C121" s="27" t="s">
        <v>4686</v>
      </c>
      <c r="L121" s="32"/>
    </row>
    <row r="122" spans="2:12" s="1" customFormat="1" ht="16.5" customHeight="1">
      <c r="B122" s="32"/>
      <c r="E122" s="241" t="str">
        <f>E13</f>
        <v>c - Byty</v>
      </c>
      <c r="F122" s="244"/>
      <c r="G122" s="244"/>
      <c r="H122" s="244"/>
      <c r="L122" s="32"/>
    </row>
    <row r="123" spans="2:12" s="1" customFormat="1" ht="6.95" customHeight="1">
      <c r="B123" s="32"/>
      <c r="L123" s="32"/>
    </row>
    <row r="124" spans="2:12" s="1" customFormat="1" ht="12" customHeight="1">
      <c r="B124" s="32"/>
      <c r="C124" s="27" t="s">
        <v>20</v>
      </c>
      <c r="F124" s="25" t="str">
        <f>F16</f>
        <v>Líbeznice</v>
      </c>
      <c r="I124" s="27" t="s">
        <v>22</v>
      </c>
      <c r="J124" s="52" t="str">
        <f>IF(J16="","",J16)</f>
        <v>3. 11. 2025</v>
      </c>
      <c r="L124" s="32"/>
    </row>
    <row r="125" spans="2:12" s="1" customFormat="1" ht="6.95" customHeight="1">
      <c r="B125" s="32"/>
      <c r="L125" s="32"/>
    </row>
    <row r="126" spans="2:12" s="1" customFormat="1" ht="15.2" customHeight="1">
      <c r="B126" s="32"/>
      <c r="C126" s="27" t="s">
        <v>24</v>
      </c>
      <c r="F126" s="25" t="str">
        <f>E19</f>
        <v xml:space="preserve"> </v>
      </c>
      <c r="I126" s="27" t="s">
        <v>30</v>
      </c>
      <c r="J126" s="30" t="str">
        <f>E25</f>
        <v xml:space="preserve"> </v>
      </c>
      <c r="L126" s="32"/>
    </row>
    <row r="127" spans="2:12" s="1" customFormat="1" ht="15.2" customHeight="1">
      <c r="B127" s="32"/>
      <c r="C127" s="27" t="s">
        <v>28</v>
      </c>
      <c r="F127" s="25" t="str">
        <f>IF(E22="","",E22)</f>
        <v>Vyplň údaj</v>
      </c>
      <c r="I127" s="27" t="s">
        <v>33</v>
      </c>
      <c r="J127" s="30" t="str">
        <f>E28</f>
        <v>Krajovský</v>
      </c>
      <c r="L127" s="32"/>
    </row>
    <row r="128" spans="2:12" s="1" customFormat="1" ht="10.35" customHeight="1">
      <c r="B128" s="32"/>
      <c r="L128" s="32"/>
    </row>
    <row r="129" spans="2:65" s="10" customFormat="1" ht="29.25" customHeight="1">
      <c r="B129" s="116"/>
      <c r="C129" s="117" t="s">
        <v>171</v>
      </c>
      <c r="D129" s="118" t="s">
        <v>61</v>
      </c>
      <c r="E129" s="118" t="s">
        <v>57</v>
      </c>
      <c r="F129" s="118" t="s">
        <v>58</v>
      </c>
      <c r="G129" s="118" t="s">
        <v>172</v>
      </c>
      <c r="H129" s="118" t="s">
        <v>173</v>
      </c>
      <c r="I129" s="118" t="s">
        <v>174</v>
      </c>
      <c r="J129" s="118" t="s">
        <v>135</v>
      </c>
      <c r="K129" s="119" t="s">
        <v>175</v>
      </c>
      <c r="L129" s="116"/>
      <c r="M129" s="58" t="s">
        <v>1</v>
      </c>
      <c r="N129" s="59" t="s">
        <v>40</v>
      </c>
      <c r="O129" s="59" t="s">
        <v>176</v>
      </c>
      <c r="P129" s="59" t="s">
        <v>177</v>
      </c>
      <c r="Q129" s="59" t="s">
        <v>178</v>
      </c>
      <c r="R129" s="59" t="s">
        <v>179</v>
      </c>
      <c r="S129" s="59" t="s">
        <v>180</v>
      </c>
      <c r="T129" s="60" t="s">
        <v>181</v>
      </c>
    </row>
    <row r="130" spans="2:65" s="1" customFormat="1" ht="22.9" customHeight="1">
      <c r="B130" s="32"/>
      <c r="C130" s="63" t="s">
        <v>182</v>
      </c>
      <c r="J130" s="120">
        <f>BK130</f>
        <v>0</v>
      </c>
      <c r="L130" s="32"/>
      <c r="M130" s="61"/>
      <c r="N130" s="53"/>
      <c r="O130" s="53"/>
      <c r="P130" s="121">
        <f>P131+P155+P165</f>
        <v>0</v>
      </c>
      <c r="Q130" s="53"/>
      <c r="R130" s="121">
        <f>R131+R155+R165</f>
        <v>0.19039</v>
      </c>
      <c r="S130" s="53"/>
      <c r="T130" s="122">
        <f>T131+T155+T165</f>
        <v>0.17480000000000001</v>
      </c>
      <c r="AT130" s="17" t="s">
        <v>75</v>
      </c>
      <c r="AU130" s="17" t="s">
        <v>137</v>
      </c>
      <c r="BK130" s="123">
        <f>BK131+BK155+BK165</f>
        <v>0</v>
      </c>
    </row>
    <row r="131" spans="2:65" s="11" customFormat="1" ht="25.9" customHeight="1">
      <c r="B131" s="124"/>
      <c r="D131" s="125" t="s">
        <v>75</v>
      </c>
      <c r="E131" s="126" t="s">
        <v>1695</v>
      </c>
      <c r="F131" s="126" t="s">
        <v>1696</v>
      </c>
      <c r="I131" s="127"/>
      <c r="J131" s="128">
        <f>BK131</f>
        <v>0</v>
      </c>
      <c r="L131" s="124"/>
      <c r="M131" s="129"/>
      <c r="P131" s="130">
        <f>P132+P133</f>
        <v>0</v>
      </c>
      <c r="R131" s="130">
        <f>R132+R133</f>
        <v>0.18439</v>
      </c>
      <c r="T131" s="131">
        <f>T132+T133</f>
        <v>0</v>
      </c>
      <c r="AR131" s="125" t="s">
        <v>92</v>
      </c>
      <c r="AT131" s="132" t="s">
        <v>75</v>
      </c>
      <c r="AU131" s="132" t="s">
        <v>76</v>
      </c>
      <c r="AY131" s="125" t="s">
        <v>185</v>
      </c>
      <c r="BK131" s="133">
        <f>BK132+BK133</f>
        <v>0</v>
      </c>
    </row>
    <row r="132" spans="2:65" s="11" customFormat="1" ht="22.9" customHeight="1">
      <c r="B132" s="124"/>
      <c r="D132" s="125" t="s">
        <v>75</v>
      </c>
      <c r="E132" s="134" t="s">
        <v>4693</v>
      </c>
      <c r="F132" s="134" t="s">
        <v>4694</v>
      </c>
      <c r="I132" s="127"/>
      <c r="J132" s="135">
        <f>BK132</f>
        <v>0</v>
      </c>
      <c r="L132" s="124"/>
      <c r="M132" s="129"/>
      <c r="P132" s="130">
        <v>0</v>
      </c>
      <c r="R132" s="130">
        <v>0</v>
      </c>
      <c r="T132" s="131">
        <v>0</v>
      </c>
      <c r="AR132" s="125" t="s">
        <v>92</v>
      </c>
      <c r="AT132" s="132" t="s">
        <v>75</v>
      </c>
      <c r="AU132" s="132" t="s">
        <v>84</v>
      </c>
      <c r="AY132" s="125" t="s">
        <v>185</v>
      </c>
      <c r="BK132" s="133">
        <v>0</v>
      </c>
    </row>
    <row r="133" spans="2:65" s="11" customFormat="1" ht="22.9" customHeight="1">
      <c r="B133" s="124"/>
      <c r="D133" s="125" t="s">
        <v>75</v>
      </c>
      <c r="E133" s="134" t="s">
        <v>4861</v>
      </c>
      <c r="F133" s="134" t="s">
        <v>4862</v>
      </c>
      <c r="I133" s="127"/>
      <c r="J133" s="135">
        <f>BK133</f>
        <v>0</v>
      </c>
      <c r="L133" s="124"/>
      <c r="M133" s="129"/>
      <c r="P133" s="130">
        <f>SUM(P134:P154)</f>
        <v>0</v>
      </c>
      <c r="R133" s="130">
        <f>SUM(R134:R154)</f>
        <v>0.18439</v>
      </c>
      <c r="T133" s="131">
        <f>SUM(T134:T154)</f>
        <v>0</v>
      </c>
      <c r="AR133" s="125" t="s">
        <v>92</v>
      </c>
      <c r="AT133" s="132" t="s">
        <v>75</v>
      </c>
      <c r="AU133" s="132" t="s">
        <v>84</v>
      </c>
      <c r="AY133" s="125" t="s">
        <v>185</v>
      </c>
      <c r="BK133" s="133">
        <f>SUM(BK134:BK154)</f>
        <v>0</v>
      </c>
    </row>
    <row r="134" spans="2:65" s="1" customFormat="1" ht="24.2" customHeight="1">
      <c r="B134" s="136"/>
      <c r="C134" s="137" t="s">
        <v>84</v>
      </c>
      <c r="D134" s="137" t="s">
        <v>187</v>
      </c>
      <c r="E134" s="138" t="s">
        <v>5270</v>
      </c>
      <c r="F134" s="139" t="s">
        <v>5271</v>
      </c>
      <c r="G134" s="140" t="s">
        <v>546</v>
      </c>
      <c r="H134" s="141">
        <v>980</v>
      </c>
      <c r="I134" s="142"/>
      <c r="J134" s="143">
        <f>ROUND(I134*H134,2)</f>
        <v>0</v>
      </c>
      <c r="K134" s="139" t="s">
        <v>1</v>
      </c>
      <c r="L134" s="32"/>
      <c r="M134" s="144" t="s">
        <v>1</v>
      </c>
      <c r="N134" s="145" t="s">
        <v>42</v>
      </c>
      <c r="P134" s="146">
        <f>O134*H134</f>
        <v>0</v>
      </c>
      <c r="Q134" s="146">
        <v>0</v>
      </c>
      <c r="R134" s="146">
        <f>Q134*H134</f>
        <v>0</v>
      </c>
      <c r="S134" s="146">
        <v>0</v>
      </c>
      <c r="T134" s="147">
        <f>S134*H134</f>
        <v>0</v>
      </c>
      <c r="AR134" s="148" t="s">
        <v>289</v>
      </c>
      <c r="AT134" s="148" t="s">
        <v>187</v>
      </c>
      <c r="AU134" s="148" t="s">
        <v>92</v>
      </c>
      <c r="AY134" s="17" t="s">
        <v>185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7" t="s">
        <v>92</v>
      </c>
      <c r="BK134" s="149">
        <f>ROUND(I134*H134,2)</f>
        <v>0</v>
      </c>
      <c r="BL134" s="17" t="s">
        <v>289</v>
      </c>
      <c r="BM134" s="148" t="s">
        <v>5489</v>
      </c>
    </row>
    <row r="135" spans="2:65" s="12" customFormat="1">
      <c r="B135" s="150"/>
      <c r="D135" s="151" t="s">
        <v>193</v>
      </c>
      <c r="E135" s="152" t="s">
        <v>1</v>
      </c>
      <c r="F135" s="153" t="s">
        <v>5490</v>
      </c>
      <c r="H135" s="154">
        <v>980</v>
      </c>
      <c r="I135" s="155"/>
      <c r="L135" s="150"/>
      <c r="M135" s="156"/>
      <c r="T135" s="157"/>
      <c r="AT135" s="152" t="s">
        <v>193</v>
      </c>
      <c r="AU135" s="152" t="s">
        <v>92</v>
      </c>
      <c r="AV135" s="12" t="s">
        <v>92</v>
      </c>
      <c r="AW135" s="12" t="s">
        <v>32</v>
      </c>
      <c r="AX135" s="12" t="s">
        <v>76</v>
      </c>
      <c r="AY135" s="152" t="s">
        <v>185</v>
      </c>
    </row>
    <row r="136" spans="2:65" s="14" customFormat="1">
      <c r="B136" s="174"/>
      <c r="D136" s="151" t="s">
        <v>193</v>
      </c>
      <c r="E136" s="175" t="s">
        <v>1</v>
      </c>
      <c r="F136" s="176" t="s">
        <v>265</v>
      </c>
      <c r="H136" s="177">
        <v>980</v>
      </c>
      <c r="I136" s="178"/>
      <c r="L136" s="174"/>
      <c r="M136" s="179"/>
      <c r="T136" s="180"/>
      <c r="AT136" s="175" t="s">
        <v>193</v>
      </c>
      <c r="AU136" s="175" t="s">
        <v>92</v>
      </c>
      <c r="AV136" s="14" t="s">
        <v>191</v>
      </c>
      <c r="AW136" s="14" t="s">
        <v>32</v>
      </c>
      <c r="AX136" s="14" t="s">
        <v>84</v>
      </c>
      <c r="AY136" s="175" t="s">
        <v>185</v>
      </c>
    </row>
    <row r="137" spans="2:65" s="1" customFormat="1" ht="24.2" customHeight="1">
      <c r="B137" s="136"/>
      <c r="C137" s="158" t="s">
        <v>92</v>
      </c>
      <c r="D137" s="158" t="s">
        <v>231</v>
      </c>
      <c r="E137" s="159" t="s">
        <v>5281</v>
      </c>
      <c r="F137" s="160" t="s">
        <v>5282</v>
      </c>
      <c r="G137" s="161" t="s">
        <v>546</v>
      </c>
      <c r="H137" s="162">
        <v>980</v>
      </c>
      <c r="I137" s="163"/>
      <c r="J137" s="164">
        <f t="shared" ref="J137:J146" si="0">ROUND(I137*H137,2)</f>
        <v>0</v>
      </c>
      <c r="K137" s="160" t="s">
        <v>1</v>
      </c>
      <c r="L137" s="165"/>
      <c r="M137" s="166" t="s">
        <v>1</v>
      </c>
      <c r="N137" s="167" t="s">
        <v>42</v>
      </c>
      <c r="P137" s="146">
        <f t="shared" ref="P137:P146" si="1">O137*H137</f>
        <v>0</v>
      </c>
      <c r="Q137" s="146">
        <v>1E-4</v>
      </c>
      <c r="R137" s="146">
        <f t="shared" ref="R137:R146" si="2">Q137*H137</f>
        <v>9.8000000000000004E-2</v>
      </c>
      <c r="S137" s="146">
        <v>0</v>
      </c>
      <c r="T137" s="147">
        <f t="shared" ref="T137:T146" si="3">S137*H137</f>
        <v>0</v>
      </c>
      <c r="AR137" s="148" t="s">
        <v>394</v>
      </c>
      <c r="AT137" s="148" t="s">
        <v>231</v>
      </c>
      <c r="AU137" s="148" t="s">
        <v>92</v>
      </c>
      <c r="AY137" s="17" t="s">
        <v>185</v>
      </c>
      <c r="BE137" s="149">
        <f t="shared" ref="BE137:BE146" si="4">IF(N137="základní",J137,0)</f>
        <v>0</v>
      </c>
      <c r="BF137" s="149">
        <f t="shared" ref="BF137:BF146" si="5">IF(N137="snížená",J137,0)</f>
        <v>0</v>
      </c>
      <c r="BG137" s="149">
        <f t="shared" ref="BG137:BG146" si="6">IF(N137="zákl. přenesená",J137,0)</f>
        <v>0</v>
      </c>
      <c r="BH137" s="149">
        <f t="shared" ref="BH137:BH146" si="7">IF(N137="sníž. přenesená",J137,0)</f>
        <v>0</v>
      </c>
      <c r="BI137" s="149">
        <f t="shared" ref="BI137:BI146" si="8">IF(N137="nulová",J137,0)</f>
        <v>0</v>
      </c>
      <c r="BJ137" s="17" t="s">
        <v>92</v>
      </c>
      <c r="BK137" s="149">
        <f t="shared" ref="BK137:BK146" si="9">ROUND(I137*H137,2)</f>
        <v>0</v>
      </c>
      <c r="BL137" s="17" t="s">
        <v>289</v>
      </c>
      <c r="BM137" s="148" t="s">
        <v>5491</v>
      </c>
    </row>
    <row r="138" spans="2:65" s="1" customFormat="1" ht="24.2" customHeight="1">
      <c r="B138" s="136"/>
      <c r="C138" s="137" t="s">
        <v>111</v>
      </c>
      <c r="D138" s="137" t="s">
        <v>187</v>
      </c>
      <c r="E138" s="138" t="s">
        <v>5401</v>
      </c>
      <c r="F138" s="139" t="s">
        <v>5402</v>
      </c>
      <c r="G138" s="140" t="s">
        <v>365</v>
      </c>
      <c r="H138" s="141">
        <v>79</v>
      </c>
      <c r="I138" s="142"/>
      <c r="J138" s="143">
        <f t="shared" si="0"/>
        <v>0</v>
      </c>
      <c r="K138" s="139" t="s">
        <v>1</v>
      </c>
      <c r="L138" s="32"/>
      <c r="M138" s="144" t="s">
        <v>1</v>
      </c>
      <c r="N138" s="145" t="s">
        <v>42</v>
      </c>
      <c r="P138" s="146">
        <f t="shared" si="1"/>
        <v>0</v>
      </c>
      <c r="Q138" s="146">
        <v>0</v>
      </c>
      <c r="R138" s="146">
        <f t="shared" si="2"/>
        <v>0</v>
      </c>
      <c r="S138" s="146">
        <v>0</v>
      </c>
      <c r="T138" s="147">
        <f t="shared" si="3"/>
        <v>0</v>
      </c>
      <c r="AR138" s="148" t="s">
        <v>289</v>
      </c>
      <c r="AT138" s="148" t="s">
        <v>187</v>
      </c>
      <c r="AU138" s="148" t="s">
        <v>92</v>
      </c>
      <c r="AY138" s="17" t="s">
        <v>185</v>
      </c>
      <c r="BE138" s="149">
        <f t="shared" si="4"/>
        <v>0</v>
      </c>
      <c r="BF138" s="149">
        <f t="shared" si="5"/>
        <v>0</v>
      </c>
      <c r="BG138" s="149">
        <f t="shared" si="6"/>
        <v>0</v>
      </c>
      <c r="BH138" s="149">
        <f t="shared" si="7"/>
        <v>0</v>
      </c>
      <c r="BI138" s="149">
        <f t="shared" si="8"/>
        <v>0</v>
      </c>
      <c r="BJ138" s="17" t="s">
        <v>92</v>
      </c>
      <c r="BK138" s="149">
        <f t="shared" si="9"/>
        <v>0</v>
      </c>
      <c r="BL138" s="17" t="s">
        <v>289</v>
      </c>
      <c r="BM138" s="148" t="s">
        <v>5492</v>
      </c>
    </row>
    <row r="139" spans="2:65" s="1" customFormat="1" ht="24.2" customHeight="1">
      <c r="B139" s="136"/>
      <c r="C139" s="158" t="s">
        <v>191</v>
      </c>
      <c r="D139" s="158" t="s">
        <v>231</v>
      </c>
      <c r="E139" s="159" t="s">
        <v>5404</v>
      </c>
      <c r="F139" s="160" t="s">
        <v>5405</v>
      </c>
      <c r="G139" s="161" t="s">
        <v>365</v>
      </c>
      <c r="H139" s="162">
        <v>79</v>
      </c>
      <c r="I139" s="163"/>
      <c r="J139" s="164">
        <f t="shared" si="0"/>
        <v>0</v>
      </c>
      <c r="K139" s="160" t="s">
        <v>1</v>
      </c>
      <c r="L139" s="165"/>
      <c r="M139" s="166" t="s">
        <v>1</v>
      </c>
      <c r="N139" s="167" t="s">
        <v>42</v>
      </c>
      <c r="P139" s="146">
        <f t="shared" si="1"/>
        <v>0</v>
      </c>
      <c r="Q139" s="146">
        <v>9.0000000000000006E-5</v>
      </c>
      <c r="R139" s="146">
        <f t="shared" si="2"/>
        <v>7.1100000000000009E-3</v>
      </c>
      <c r="S139" s="146">
        <v>0</v>
      </c>
      <c r="T139" s="147">
        <f t="shared" si="3"/>
        <v>0</v>
      </c>
      <c r="AR139" s="148" t="s">
        <v>394</v>
      </c>
      <c r="AT139" s="148" t="s">
        <v>231</v>
      </c>
      <c r="AU139" s="148" t="s">
        <v>92</v>
      </c>
      <c r="AY139" s="17" t="s">
        <v>185</v>
      </c>
      <c r="BE139" s="149">
        <f t="shared" si="4"/>
        <v>0</v>
      </c>
      <c r="BF139" s="149">
        <f t="shared" si="5"/>
        <v>0</v>
      </c>
      <c r="BG139" s="149">
        <f t="shared" si="6"/>
        <v>0</v>
      </c>
      <c r="BH139" s="149">
        <f t="shared" si="7"/>
        <v>0</v>
      </c>
      <c r="BI139" s="149">
        <f t="shared" si="8"/>
        <v>0</v>
      </c>
      <c r="BJ139" s="17" t="s">
        <v>92</v>
      </c>
      <c r="BK139" s="149">
        <f t="shared" si="9"/>
        <v>0</v>
      </c>
      <c r="BL139" s="17" t="s">
        <v>289</v>
      </c>
      <c r="BM139" s="148" t="s">
        <v>5493</v>
      </c>
    </row>
    <row r="140" spans="2:65" s="1" customFormat="1" ht="21.75" customHeight="1">
      <c r="B140" s="136"/>
      <c r="C140" s="137" t="s">
        <v>206</v>
      </c>
      <c r="D140" s="137" t="s">
        <v>187</v>
      </c>
      <c r="E140" s="138" t="s">
        <v>5300</v>
      </c>
      <c r="F140" s="139" t="s">
        <v>5301</v>
      </c>
      <c r="G140" s="140" t="s">
        <v>546</v>
      </c>
      <c r="H140" s="141">
        <v>470</v>
      </c>
      <c r="I140" s="142"/>
      <c r="J140" s="143">
        <f t="shared" si="0"/>
        <v>0</v>
      </c>
      <c r="K140" s="139" t="s">
        <v>1</v>
      </c>
      <c r="L140" s="32"/>
      <c r="M140" s="144" t="s">
        <v>1</v>
      </c>
      <c r="N140" s="145" t="s">
        <v>42</v>
      </c>
      <c r="P140" s="146">
        <f t="shared" si="1"/>
        <v>0</v>
      </c>
      <c r="Q140" s="146">
        <v>0</v>
      </c>
      <c r="R140" s="146">
        <f t="shared" si="2"/>
        <v>0</v>
      </c>
      <c r="S140" s="146">
        <v>0</v>
      </c>
      <c r="T140" s="147">
        <f t="shared" si="3"/>
        <v>0</v>
      </c>
      <c r="AR140" s="148" t="s">
        <v>289</v>
      </c>
      <c r="AT140" s="148" t="s">
        <v>187</v>
      </c>
      <c r="AU140" s="148" t="s">
        <v>92</v>
      </c>
      <c r="AY140" s="17" t="s">
        <v>185</v>
      </c>
      <c r="BE140" s="149">
        <f t="shared" si="4"/>
        <v>0</v>
      </c>
      <c r="BF140" s="149">
        <f t="shared" si="5"/>
        <v>0</v>
      </c>
      <c r="BG140" s="149">
        <f t="shared" si="6"/>
        <v>0</v>
      </c>
      <c r="BH140" s="149">
        <f t="shared" si="7"/>
        <v>0</v>
      </c>
      <c r="BI140" s="149">
        <f t="shared" si="8"/>
        <v>0</v>
      </c>
      <c r="BJ140" s="17" t="s">
        <v>92</v>
      </c>
      <c r="BK140" s="149">
        <f t="shared" si="9"/>
        <v>0</v>
      </c>
      <c r="BL140" s="17" t="s">
        <v>289</v>
      </c>
      <c r="BM140" s="148" t="s">
        <v>5494</v>
      </c>
    </row>
    <row r="141" spans="2:65" s="1" customFormat="1" ht="37.9" customHeight="1">
      <c r="B141" s="136"/>
      <c r="C141" s="158" t="s">
        <v>211</v>
      </c>
      <c r="D141" s="158" t="s">
        <v>231</v>
      </c>
      <c r="E141" s="159" t="s">
        <v>5303</v>
      </c>
      <c r="F141" s="160" t="s">
        <v>5304</v>
      </c>
      <c r="G141" s="161" t="s">
        <v>546</v>
      </c>
      <c r="H141" s="162">
        <v>470</v>
      </c>
      <c r="I141" s="163"/>
      <c r="J141" s="164">
        <f t="shared" si="0"/>
        <v>0</v>
      </c>
      <c r="K141" s="160" t="s">
        <v>1</v>
      </c>
      <c r="L141" s="165"/>
      <c r="M141" s="166" t="s">
        <v>1</v>
      </c>
      <c r="N141" s="167" t="s">
        <v>42</v>
      </c>
      <c r="P141" s="146">
        <f t="shared" si="1"/>
        <v>0</v>
      </c>
      <c r="Q141" s="146">
        <v>4.0000000000000003E-5</v>
      </c>
      <c r="R141" s="146">
        <f t="shared" si="2"/>
        <v>1.8800000000000001E-2</v>
      </c>
      <c r="S141" s="146">
        <v>0</v>
      </c>
      <c r="T141" s="147">
        <f t="shared" si="3"/>
        <v>0</v>
      </c>
      <c r="AR141" s="148" t="s">
        <v>394</v>
      </c>
      <c r="AT141" s="148" t="s">
        <v>231</v>
      </c>
      <c r="AU141" s="148" t="s">
        <v>92</v>
      </c>
      <c r="AY141" s="17" t="s">
        <v>185</v>
      </c>
      <c r="BE141" s="149">
        <f t="shared" si="4"/>
        <v>0</v>
      </c>
      <c r="BF141" s="149">
        <f t="shared" si="5"/>
        <v>0</v>
      </c>
      <c r="BG141" s="149">
        <f t="shared" si="6"/>
        <v>0</v>
      </c>
      <c r="BH141" s="149">
        <f t="shared" si="7"/>
        <v>0</v>
      </c>
      <c r="BI141" s="149">
        <f t="shared" si="8"/>
        <v>0</v>
      </c>
      <c r="BJ141" s="17" t="s">
        <v>92</v>
      </c>
      <c r="BK141" s="149">
        <f t="shared" si="9"/>
        <v>0</v>
      </c>
      <c r="BL141" s="17" t="s">
        <v>289</v>
      </c>
      <c r="BM141" s="148" t="s">
        <v>5495</v>
      </c>
    </row>
    <row r="142" spans="2:65" s="1" customFormat="1" ht="24.2" customHeight="1">
      <c r="B142" s="136"/>
      <c r="C142" s="137" t="s">
        <v>216</v>
      </c>
      <c r="D142" s="137" t="s">
        <v>187</v>
      </c>
      <c r="E142" s="138" t="s">
        <v>4875</v>
      </c>
      <c r="F142" s="139" t="s">
        <v>4876</v>
      </c>
      <c r="G142" s="140" t="s">
        <v>546</v>
      </c>
      <c r="H142" s="141">
        <v>960</v>
      </c>
      <c r="I142" s="142"/>
      <c r="J142" s="143">
        <f t="shared" si="0"/>
        <v>0</v>
      </c>
      <c r="K142" s="139" t="s">
        <v>1</v>
      </c>
      <c r="L142" s="32"/>
      <c r="M142" s="144" t="s">
        <v>1</v>
      </c>
      <c r="N142" s="145" t="s">
        <v>42</v>
      </c>
      <c r="P142" s="146">
        <f t="shared" si="1"/>
        <v>0</v>
      </c>
      <c r="Q142" s="146">
        <v>0</v>
      </c>
      <c r="R142" s="146">
        <f t="shared" si="2"/>
        <v>0</v>
      </c>
      <c r="S142" s="146">
        <v>0</v>
      </c>
      <c r="T142" s="147">
        <f t="shared" si="3"/>
        <v>0</v>
      </c>
      <c r="AR142" s="148" t="s">
        <v>289</v>
      </c>
      <c r="AT142" s="148" t="s">
        <v>187</v>
      </c>
      <c r="AU142" s="148" t="s">
        <v>92</v>
      </c>
      <c r="AY142" s="17" t="s">
        <v>185</v>
      </c>
      <c r="BE142" s="149">
        <f t="shared" si="4"/>
        <v>0</v>
      </c>
      <c r="BF142" s="149">
        <f t="shared" si="5"/>
        <v>0</v>
      </c>
      <c r="BG142" s="149">
        <f t="shared" si="6"/>
        <v>0</v>
      </c>
      <c r="BH142" s="149">
        <f t="shared" si="7"/>
        <v>0</v>
      </c>
      <c r="BI142" s="149">
        <f t="shared" si="8"/>
        <v>0</v>
      </c>
      <c r="BJ142" s="17" t="s">
        <v>92</v>
      </c>
      <c r="BK142" s="149">
        <f t="shared" si="9"/>
        <v>0</v>
      </c>
      <c r="BL142" s="17" t="s">
        <v>289</v>
      </c>
      <c r="BM142" s="148" t="s">
        <v>5496</v>
      </c>
    </row>
    <row r="143" spans="2:65" s="1" customFormat="1" ht="37.9" customHeight="1">
      <c r="B143" s="136"/>
      <c r="C143" s="158" t="s">
        <v>222</v>
      </c>
      <c r="D143" s="158" t="s">
        <v>231</v>
      </c>
      <c r="E143" s="159" t="s">
        <v>5308</v>
      </c>
      <c r="F143" s="160" t="s">
        <v>5309</v>
      </c>
      <c r="G143" s="161" t="s">
        <v>546</v>
      </c>
      <c r="H143" s="162">
        <v>960</v>
      </c>
      <c r="I143" s="163"/>
      <c r="J143" s="164">
        <f t="shared" si="0"/>
        <v>0</v>
      </c>
      <c r="K143" s="160" t="s">
        <v>1</v>
      </c>
      <c r="L143" s="165"/>
      <c r="M143" s="166" t="s">
        <v>1</v>
      </c>
      <c r="N143" s="167" t="s">
        <v>42</v>
      </c>
      <c r="P143" s="146">
        <f t="shared" si="1"/>
        <v>0</v>
      </c>
      <c r="Q143" s="146">
        <v>6.0000000000000002E-5</v>
      </c>
      <c r="R143" s="146">
        <f t="shared" si="2"/>
        <v>5.7599999999999998E-2</v>
      </c>
      <c r="S143" s="146">
        <v>0</v>
      </c>
      <c r="T143" s="147">
        <f t="shared" si="3"/>
        <v>0</v>
      </c>
      <c r="AR143" s="148" t="s">
        <v>394</v>
      </c>
      <c r="AT143" s="148" t="s">
        <v>231</v>
      </c>
      <c r="AU143" s="148" t="s">
        <v>92</v>
      </c>
      <c r="AY143" s="17" t="s">
        <v>185</v>
      </c>
      <c r="BE143" s="149">
        <f t="shared" si="4"/>
        <v>0</v>
      </c>
      <c r="BF143" s="149">
        <f t="shared" si="5"/>
        <v>0</v>
      </c>
      <c r="BG143" s="149">
        <f t="shared" si="6"/>
        <v>0</v>
      </c>
      <c r="BH143" s="149">
        <f t="shared" si="7"/>
        <v>0</v>
      </c>
      <c r="BI143" s="149">
        <f t="shared" si="8"/>
        <v>0</v>
      </c>
      <c r="BJ143" s="17" t="s">
        <v>92</v>
      </c>
      <c r="BK143" s="149">
        <f t="shared" si="9"/>
        <v>0</v>
      </c>
      <c r="BL143" s="17" t="s">
        <v>289</v>
      </c>
      <c r="BM143" s="148" t="s">
        <v>5497</v>
      </c>
    </row>
    <row r="144" spans="2:65" s="1" customFormat="1" ht="24.2" customHeight="1">
      <c r="B144" s="136"/>
      <c r="C144" s="137" t="s">
        <v>226</v>
      </c>
      <c r="D144" s="137" t="s">
        <v>187</v>
      </c>
      <c r="E144" s="138" t="s">
        <v>5498</v>
      </c>
      <c r="F144" s="139" t="s">
        <v>5499</v>
      </c>
      <c r="G144" s="140" t="s">
        <v>365</v>
      </c>
      <c r="H144" s="141">
        <v>21</v>
      </c>
      <c r="I144" s="142"/>
      <c r="J144" s="143">
        <f t="shared" si="0"/>
        <v>0</v>
      </c>
      <c r="K144" s="139" t="s">
        <v>1</v>
      </c>
      <c r="L144" s="32"/>
      <c r="M144" s="144" t="s">
        <v>1</v>
      </c>
      <c r="N144" s="145" t="s">
        <v>42</v>
      </c>
      <c r="P144" s="146">
        <f t="shared" si="1"/>
        <v>0</v>
      </c>
      <c r="Q144" s="146">
        <v>0</v>
      </c>
      <c r="R144" s="146">
        <f t="shared" si="2"/>
        <v>0</v>
      </c>
      <c r="S144" s="146">
        <v>0</v>
      </c>
      <c r="T144" s="147">
        <f t="shared" si="3"/>
        <v>0</v>
      </c>
      <c r="AR144" s="148" t="s">
        <v>289</v>
      </c>
      <c r="AT144" s="148" t="s">
        <v>187</v>
      </c>
      <c r="AU144" s="148" t="s">
        <v>92</v>
      </c>
      <c r="AY144" s="17" t="s">
        <v>185</v>
      </c>
      <c r="BE144" s="149">
        <f t="shared" si="4"/>
        <v>0</v>
      </c>
      <c r="BF144" s="149">
        <f t="shared" si="5"/>
        <v>0</v>
      </c>
      <c r="BG144" s="149">
        <f t="shared" si="6"/>
        <v>0</v>
      </c>
      <c r="BH144" s="149">
        <f t="shared" si="7"/>
        <v>0</v>
      </c>
      <c r="BI144" s="149">
        <f t="shared" si="8"/>
        <v>0</v>
      </c>
      <c r="BJ144" s="17" t="s">
        <v>92</v>
      </c>
      <c r="BK144" s="149">
        <f t="shared" si="9"/>
        <v>0</v>
      </c>
      <c r="BL144" s="17" t="s">
        <v>289</v>
      </c>
      <c r="BM144" s="148" t="s">
        <v>5500</v>
      </c>
    </row>
    <row r="145" spans="2:65" s="1" customFormat="1" ht="16.5" customHeight="1">
      <c r="B145" s="136"/>
      <c r="C145" s="158" t="s">
        <v>230</v>
      </c>
      <c r="D145" s="158" t="s">
        <v>231</v>
      </c>
      <c r="E145" s="159" t="s">
        <v>4411</v>
      </c>
      <c r="F145" s="160" t="s">
        <v>5501</v>
      </c>
      <c r="G145" s="161" t="s">
        <v>365</v>
      </c>
      <c r="H145" s="162">
        <v>21</v>
      </c>
      <c r="I145" s="163"/>
      <c r="J145" s="164">
        <f t="shared" si="0"/>
        <v>0</v>
      </c>
      <c r="K145" s="160" t="s">
        <v>1</v>
      </c>
      <c r="L145" s="165"/>
      <c r="M145" s="166" t="s">
        <v>1</v>
      </c>
      <c r="N145" s="167" t="s">
        <v>42</v>
      </c>
      <c r="P145" s="146">
        <f t="shared" si="1"/>
        <v>0</v>
      </c>
      <c r="Q145" s="146">
        <v>0</v>
      </c>
      <c r="R145" s="146">
        <f t="shared" si="2"/>
        <v>0</v>
      </c>
      <c r="S145" s="146">
        <v>0</v>
      </c>
      <c r="T145" s="147">
        <f t="shared" si="3"/>
        <v>0</v>
      </c>
      <c r="AR145" s="148" t="s">
        <v>394</v>
      </c>
      <c r="AT145" s="148" t="s">
        <v>231</v>
      </c>
      <c r="AU145" s="148" t="s">
        <v>92</v>
      </c>
      <c r="AY145" s="17" t="s">
        <v>185</v>
      </c>
      <c r="BE145" s="149">
        <f t="shared" si="4"/>
        <v>0</v>
      </c>
      <c r="BF145" s="149">
        <f t="shared" si="5"/>
        <v>0</v>
      </c>
      <c r="BG145" s="149">
        <f t="shared" si="6"/>
        <v>0</v>
      </c>
      <c r="BH145" s="149">
        <f t="shared" si="7"/>
        <v>0</v>
      </c>
      <c r="BI145" s="149">
        <f t="shared" si="8"/>
        <v>0</v>
      </c>
      <c r="BJ145" s="17" t="s">
        <v>92</v>
      </c>
      <c r="BK145" s="149">
        <f t="shared" si="9"/>
        <v>0</v>
      </c>
      <c r="BL145" s="17" t="s">
        <v>289</v>
      </c>
      <c r="BM145" s="148" t="s">
        <v>5502</v>
      </c>
    </row>
    <row r="146" spans="2:65" s="1" customFormat="1" ht="16.5" customHeight="1">
      <c r="B146" s="136"/>
      <c r="C146" s="137" t="s">
        <v>236</v>
      </c>
      <c r="D146" s="137" t="s">
        <v>187</v>
      </c>
      <c r="E146" s="138" t="s">
        <v>5457</v>
      </c>
      <c r="F146" s="139" t="s">
        <v>5458</v>
      </c>
      <c r="G146" s="140" t="s">
        <v>365</v>
      </c>
      <c r="H146" s="141">
        <v>47</v>
      </c>
      <c r="I146" s="142"/>
      <c r="J146" s="143">
        <f t="shared" si="0"/>
        <v>0</v>
      </c>
      <c r="K146" s="139" t="s">
        <v>1</v>
      </c>
      <c r="L146" s="32"/>
      <c r="M146" s="144" t="s">
        <v>1</v>
      </c>
      <c r="N146" s="145" t="s">
        <v>42</v>
      </c>
      <c r="P146" s="146">
        <f t="shared" si="1"/>
        <v>0</v>
      </c>
      <c r="Q146" s="146">
        <v>0</v>
      </c>
      <c r="R146" s="146">
        <f t="shared" si="2"/>
        <v>0</v>
      </c>
      <c r="S146" s="146">
        <v>0</v>
      </c>
      <c r="T146" s="147">
        <f t="shared" si="3"/>
        <v>0</v>
      </c>
      <c r="AR146" s="148" t="s">
        <v>289</v>
      </c>
      <c r="AT146" s="148" t="s">
        <v>187</v>
      </c>
      <c r="AU146" s="148" t="s">
        <v>92</v>
      </c>
      <c r="AY146" s="17" t="s">
        <v>185</v>
      </c>
      <c r="BE146" s="149">
        <f t="shared" si="4"/>
        <v>0</v>
      </c>
      <c r="BF146" s="149">
        <f t="shared" si="5"/>
        <v>0</v>
      </c>
      <c r="BG146" s="149">
        <f t="shared" si="6"/>
        <v>0</v>
      </c>
      <c r="BH146" s="149">
        <f t="shared" si="7"/>
        <v>0</v>
      </c>
      <c r="BI146" s="149">
        <f t="shared" si="8"/>
        <v>0</v>
      </c>
      <c r="BJ146" s="17" t="s">
        <v>92</v>
      </c>
      <c r="BK146" s="149">
        <f t="shared" si="9"/>
        <v>0</v>
      </c>
      <c r="BL146" s="17" t="s">
        <v>289</v>
      </c>
      <c r="BM146" s="148" t="s">
        <v>5503</v>
      </c>
    </row>
    <row r="147" spans="2:65" s="12" customFormat="1">
      <c r="B147" s="150"/>
      <c r="D147" s="151" t="s">
        <v>193</v>
      </c>
      <c r="E147" s="152" t="s">
        <v>1</v>
      </c>
      <c r="F147" s="153" t="s">
        <v>5504</v>
      </c>
      <c r="H147" s="154">
        <v>47</v>
      </c>
      <c r="I147" s="155"/>
      <c r="L147" s="150"/>
      <c r="M147" s="156"/>
      <c r="T147" s="157"/>
      <c r="AT147" s="152" t="s">
        <v>193</v>
      </c>
      <c r="AU147" s="152" t="s">
        <v>92</v>
      </c>
      <c r="AV147" s="12" t="s">
        <v>92</v>
      </c>
      <c r="AW147" s="12" t="s">
        <v>32</v>
      </c>
      <c r="AX147" s="12" t="s">
        <v>76</v>
      </c>
      <c r="AY147" s="152" t="s">
        <v>185</v>
      </c>
    </row>
    <row r="148" spans="2:65" s="14" customFormat="1">
      <c r="B148" s="174"/>
      <c r="D148" s="151" t="s">
        <v>193</v>
      </c>
      <c r="E148" s="175" t="s">
        <v>1</v>
      </c>
      <c r="F148" s="176" t="s">
        <v>265</v>
      </c>
      <c r="H148" s="177">
        <v>47</v>
      </c>
      <c r="I148" s="178"/>
      <c r="L148" s="174"/>
      <c r="M148" s="179"/>
      <c r="T148" s="180"/>
      <c r="AT148" s="175" t="s">
        <v>193</v>
      </c>
      <c r="AU148" s="175" t="s">
        <v>92</v>
      </c>
      <c r="AV148" s="14" t="s">
        <v>191</v>
      </c>
      <c r="AW148" s="14" t="s">
        <v>32</v>
      </c>
      <c r="AX148" s="14" t="s">
        <v>84</v>
      </c>
      <c r="AY148" s="175" t="s">
        <v>185</v>
      </c>
    </row>
    <row r="149" spans="2:65" s="1" customFormat="1" ht="16.5" customHeight="1">
      <c r="B149" s="136"/>
      <c r="C149" s="158" t="s">
        <v>8</v>
      </c>
      <c r="D149" s="158" t="s">
        <v>231</v>
      </c>
      <c r="E149" s="159" t="s">
        <v>4308</v>
      </c>
      <c r="F149" s="160" t="s">
        <v>5505</v>
      </c>
      <c r="G149" s="161" t="s">
        <v>365</v>
      </c>
      <c r="H149" s="162">
        <v>34</v>
      </c>
      <c r="I149" s="163"/>
      <c r="J149" s="164">
        <f t="shared" ref="J149:J154" si="10">ROUND(I149*H149,2)</f>
        <v>0</v>
      </c>
      <c r="K149" s="160" t="s">
        <v>1</v>
      </c>
      <c r="L149" s="165"/>
      <c r="M149" s="166" t="s">
        <v>1</v>
      </c>
      <c r="N149" s="167" t="s">
        <v>42</v>
      </c>
      <c r="P149" s="146">
        <f t="shared" ref="P149:P154" si="11">O149*H149</f>
        <v>0</v>
      </c>
      <c r="Q149" s="146">
        <v>0</v>
      </c>
      <c r="R149" s="146">
        <f t="shared" ref="R149:R154" si="12">Q149*H149</f>
        <v>0</v>
      </c>
      <c r="S149" s="146">
        <v>0</v>
      </c>
      <c r="T149" s="147">
        <f t="shared" ref="T149:T154" si="13">S149*H149</f>
        <v>0</v>
      </c>
      <c r="AR149" s="148" t="s">
        <v>394</v>
      </c>
      <c r="AT149" s="148" t="s">
        <v>231</v>
      </c>
      <c r="AU149" s="148" t="s">
        <v>92</v>
      </c>
      <c r="AY149" s="17" t="s">
        <v>185</v>
      </c>
      <c r="BE149" s="149">
        <f t="shared" ref="BE149:BE154" si="14">IF(N149="základní",J149,0)</f>
        <v>0</v>
      </c>
      <c r="BF149" s="149">
        <f t="shared" ref="BF149:BF154" si="15">IF(N149="snížená",J149,0)</f>
        <v>0</v>
      </c>
      <c r="BG149" s="149">
        <f t="shared" ref="BG149:BG154" si="16">IF(N149="zákl. přenesená",J149,0)</f>
        <v>0</v>
      </c>
      <c r="BH149" s="149">
        <f t="shared" ref="BH149:BH154" si="17">IF(N149="sníž. přenesená",J149,0)</f>
        <v>0</v>
      </c>
      <c r="BI149" s="149">
        <f t="shared" ref="BI149:BI154" si="18">IF(N149="nulová",J149,0)</f>
        <v>0</v>
      </c>
      <c r="BJ149" s="17" t="s">
        <v>92</v>
      </c>
      <c r="BK149" s="149">
        <f t="shared" ref="BK149:BK154" si="19">ROUND(I149*H149,2)</f>
        <v>0</v>
      </c>
      <c r="BL149" s="17" t="s">
        <v>289</v>
      </c>
      <c r="BM149" s="148" t="s">
        <v>5506</v>
      </c>
    </row>
    <row r="150" spans="2:65" s="1" customFormat="1" ht="16.5" customHeight="1">
      <c r="B150" s="136"/>
      <c r="C150" s="158" t="s">
        <v>245</v>
      </c>
      <c r="D150" s="158" t="s">
        <v>231</v>
      </c>
      <c r="E150" s="159" t="s">
        <v>4408</v>
      </c>
      <c r="F150" s="160" t="s">
        <v>5460</v>
      </c>
      <c r="G150" s="161" t="s">
        <v>365</v>
      </c>
      <c r="H150" s="162">
        <v>13</v>
      </c>
      <c r="I150" s="163"/>
      <c r="J150" s="164">
        <f t="shared" si="10"/>
        <v>0</v>
      </c>
      <c r="K150" s="160" t="s">
        <v>1</v>
      </c>
      <c r="L150" s="165"/>
      <c r="M150" s="166" t="s">
        <v>1</v>
      </c>
      <c r="N150" s="167" t="s">
        <v>42</v>
      </c>
      <c r="P150" s="146">
        <f t="shared" si="11"/>
        <v>0</v>
      </c>
      <c r="Q150" s="146">
        <v>0</v>
      </c>
      <c r="R150" s="146">
        <f t="shared" si="12"/>
        <v>0</v>
      </c>
      <c r="S150" s="146">
        <v>0</v>
      </c>
      <c r="T150" s="147">
        <f t="shared" si="13"/>
        <v>0</v>
      </c>
      <c r="AR150" s="148" t="s">
        <v>394</v>
      </c>
      <c r="AT150" s="148" t="s">
        <v>231</v>
      </c>
      <c r="AU150" s="148" t="s">
        <v>92</v>
      </c>
      <c r="AY150" s="17" t="s">
        <v>185</v>
      </c>
      <c r="BE150" s="149">
        <f t="shared" si="14"/>
        <v>0</v>
      </c>
      <c r="BF150" s="149">
        <f t="shared" si="15"/>
        <v>0</v>
      </c>
      <c r="BG150" s="149">
        <f t="shared" si="16"/>
        <v>0</v>
      </c>
      <c r="BH150" s="149">
        <f t="shared" si="17"/>
        <v>0</v>
      </c>
      <c r="BI150" s="149">
        <f t="shared" si="18"/>
        <v>0</v>
      </c>
      <c r="BJ150" s="17" t="s">
        <v>92</v>
      </c>
      <c r="BK150" s="149">
        <f t="shared" si="19"/>
        <v>0</v>
      </c>
      <c r="BL150" s="17" t="s">
        <v>289</v>
      </c>
      <c r="BM150" s="148" t="s">
        <v>5507</v>
      </c>
    </row>
    <row r="151" spans="2:65" s="1" customFormat="1" ht="24.2" customHeight="1">
      <c r="B151" s="136"/>
      <c r="C151" s="137" t="s">
        <v>267</v>
      </c>
      <c r="D151" s="137" t="s">
        <v>187</v>
      </c>
      <c r="E151" s="138" t="s">
        <v>5508</v>
      </c>
      <c r="F151" s="139" t="s">
        <v>5509</v>
      </c>
      <c r="G151" s="140" t="s">
        <v>365</v>
      </c>
      <c r="H151" s="141">
        <v>16</v>
      </c>
      <c r="I151" s="142"/>
      <c r="J151" s="143">
        <f t="shared" si="10"/>
        <v>0</v>
      </c>
      <c r="K151" s="139" t="s">
        <v>1</v>
      </c>
      <c r="L151" s="32"/>
      <c r="M151" s="144" t="s">
        <v>1</v>
      </c>
      <c r="N151" s="145" t="s">
        <v>42</v>
      </c>
      <c r="P151" s="146">
        <f t="shared" si="11"/>
        <v>0</v>
      </c>
      <c r="Q151" s="146">
        <v>0</v>
      </c>
      <c r="R151" s="146">
        <f t="shared" si="12"/>
        <v>0</v>
      </c>
      <c r="S151" s="146">
        <v>0</v>
      </c>
      <c r="T151" s="147">
        <f t="shared" si="13"/>
        <v>0</v>
      </c>
      <c r="AR151" s="148" t="s">
        <v>289</v>
      </c>
      <c r="AT151" s="148" t="s">
        <v>187</v>
      </c>
      <c r="AU151" s="148" t="s">
        <v>92</v>
      </c>
      <c r="AY151" s="17" t="s">
        <v>185</v>
      </c>
      <c r="BE151" s="149">
        <f t="shared" si="14"/>
        <v>0</v>
      </c>
      <c r="BF151" s="149">
        <f t="shared" si="15"/>
        <v>0</v>
      </c>
      <c r="BG151" s="149">
        <f t="shared" si="16"/>
        <v>0</v>
      </c>
      <c r="BH151" s="149">
        <f t="shared" si="17"/>
        <v>0</v>
      </c>
      <c r="BI151" s="149">
        <f t="shared" si="18"/>
        <v>0</v>
      </c>
      <c r="BJ151" s="17" t="s">
        <v>92</v>
      </c>
      <c r="BK151" s="149">
        <f t="shared" si="19"/>
        <v>0</v>
      </c>
      <c r="BL151" s="17" t="s">
        <v>289</v>
      </c>
      <c r="BM151" s="148" t="s">
        <v>5510</v>
      </c>
    </row>
    <row r="152" spans="2:65" s="1" customFormat="1" ht="16.5" customHeight="1">
      <c r="B152" s="136"/>
      <c r="C152" s="137" t="s">
        <v>284</v>
      </c>
      <c r="D152" s="137" t="s">
        <v>187</v>
      </c>
      <c r="E152" s="138" t="s">
        <v>5511</v>
      </c>
      <c r="F152" s="139" t="s">
        <v>5512</v>
      </c>
      <c r="G152" s="140" t="s">
        <v>365</v>
      </c>
      <c r="H152" s="141">
        <v>32</v>
      </c>
      <c r="I152" s="142"/>
      <c r="J152" s="143">
        <f t="shared" si="10"/>
        <v>0</v>
      </c>
      <c r="K152" s="139" t="s">
        <v>1</v>
      </c>
      <c r="L152" s="32"/>
      <c r="M152" s="144" t="s">
        <v>1</v>
      </c>
      <c r="N152" s="145" t="s">
        <v>42</v>
      </c>
      <c r="P152" s="146">
        <f t="shared" si="11"/>
        <v>0</v>
      </c>
      <c r="Q152" s="146">
        <v>0</v>
      </c>
      <c r="R152" s="146">
        <f t="shared" si="12"/>
        <v>0</v>
      </c>
      <c r="S152" s="146">
        <v>0</v>
      </c>
      <c r="T152" s="147">
        <f t="shared" si="13"/>
        <v>0</v>
      </c>
      <c r="AR152" s="148" t="s">
        <v>289</v>
      </c>
      <c r="AT152" s="148" t="s">
        <v>187</v>
      </c>
      <c r="AU152" s="148" t="s">
        <v>92</v>
      </c>
      <c r="AY152" s="17" t="s">
        <v>185</v>
      </c>
      <c r="BE152" s="149">
        <f t="shared" si="14"/>
        <v>0</v>
      </c>
      <c r="BF152" s="149">
        <f t="shared" si="15"/>
        <v>0</v>
      </c>
      <c r="BG152" s="149">
        <f t="shared" si="16"/>
        <v>0</v>
      </c>
      <c r="BH152" s="149">
        <f t="shared" si="17"/>
        <v>0</v>
      </c>
      <c r="BI152" s="149">
        <f t="shared" si="18"/>
        <v>0</v>
      </c>
      <c r="BJ152" s="17" t="s">
        <v>92</v>
      </c>
      <c r="BK152" s="149">
        <f t="shared" si="19"/>
        <v>0</v>
      </c>
      <c r="BL152" s="17" t="s">
        <v>289</v>
      </c>
      <c r="BM152" s="148" t="s">
        <v>5513</v>
      </c>
    </row>
    <row r="153" spans="2:65" s="1" customFormat="1" ht="24.2" customHeight="1">
      <c r="B153" s="136"/>
      <c r="C153" s="158" t="s">
        <v>289</v>
      </c>
      <c r="D153" s="158" t="s">
        <v>231</v>
      </c>
      <c r="E153" s="159" t="s">
        <v>5514</v>
      </c>
      <c r="F153" s="160" t="s">
        <v>5515</v>
      </c>
      <c r="G153" s="161" t="s">
        <v>365</v>
      </c>
      <c r="H153" s="162">
        <v>32</v>
      </c>
      <c r="I153" s="163"/>
      <c r="J153" s="164">
        <f t="shared" si="10"/>
        <v>0</v>
      </c>
      <c r="K153" s="160" t="s">
        <v>1</v>
      </c>
      <c r="L153" s="165"/>
      <c r="M153" s="166" t="s">
        <v>1</v>
      </c>
      <c r="N153" s="167" t="s">
        <v>42</v>
      </c>
      <c r="P153" s="146">
        <f t="shared" si="11"/>
        <v>0</v>
      </c>
      <c r="Q153" s="146">
        <v>9.0000000000000006E-5</v>
      </c>
      <c r="R153" s="146">
        <f t="shared" si="12"/>
        <v>2.8800000000000002E-3</v>
      </c>
      <c r="S153" s="146">
        <v>0</v>
      </c>
      <c r="T153" s="147">
        <f t="shared" si="13"/>
        <v>0</v>
      </c>
      <c r="AR153" s="148" t="s">
        <v>394</v>
      </c>
      <c r="AT153" s="148" t="s">
        <v>231</v>
      </c>
      <c r="AU153" s="148" t="s">
        <v>92</v>
      </c>
      <c r="AY153" s="17" t="s">
        <v>185</v>
      </c>
      <c r="BE153" s="149">
        <f t="shared" si="14"/>
        <v>0</v>
      </c>
      <c r="BF153" s="149">
        <f t="shared" si="15"/>
        <v>0</v>
      </c>
      <c r="BG153" s="149">
        <f t="shared" si="16"/>
        <v>0</v>
      </c>
      <c r="BH153" s="149">
        <f t="shared" si="17"/>
        <v>0</v>
      </c>
      <c r="BI153" s="149">
        <f t="shared" si="18"/>
        <v>0</v>
      </c>
      <c r="BJ153" s="17" t="s">
        <v>92</v>
      </c>
      <c r="BK153" s="149">
        <f t="shared" si="19"/>
        <v>0</v>
      </c>
      <c r="BL153" s="17" t="s">
        <v>289</v>
      </c>
      <c r="BM153" s="148" t="s">
        <v>5516</v>
      </c>
    </row>
    <row r="154" spans="2:65" s="1" customFormat="1" ht="24.2" customHeight="1">
      <c r="B154" s="136"/>
      <c r="C154" s="137" t="s">
        <v>294</v>
      </c>
      <c r="D154" s="137" t="s">
        <v>187</v>
      </c>
      <c r="E154" s="138" t="s">
        <v>5517</v>
      </c>
      <c r="F154" s="139" t="s">
        <v>5518</v>
      </c>
      <c r="G154" s="140" t="s">
        <v>365</v>
      </c>
      <c r="H154" s="141">
        <v>16</v>
      </c>
      <c r="I154" s="142"/>
      <c r="J154" s="143">
        <f t="shared" si="10"/>
        <v>0</v>
      </c>
      <c r="K154" s="139" t="s">
        <v>1</v>
      </c>
      <c r="L154" s="32"/>
      <c r="M154" s="144" t="s">
        <v>1</v>
      </c>
      <c r="N154" s="145" t="s">
        <v>42</v>
      </c>
      <c r="P154" s="146">
        <f t="shared" si="11"/>
        <v>0</v>
      </c>
      <c r="Q154" s="146">
        <v>0</v>
      </c>
      <c r="R154" s="146">
        <f t="shared" si="12"/>
        <v>0</v>
      </c>
      <c r="S154" s="146">
        <v>0</v>
      </c>
      <c r="T154" s="147">
        <f t="shared" si="13"/>
        <v>0</v>
      </c>
      <c r="AR154" s="148" t="s">
        <v>289</v>
      </c>
      <c r="AT154" s="148" t="s">
        <v>187</v>
      </c>
      <c r="AU154" s="148" t="s">
        <v>92</v>
      </c>
      <c r="AY154" s="17" t="s">
        <v>185</v>
      </c>
      <c r="BE154" s="149">
        <f t="shared" si="14"/>
        <v>0</v>
      </c>
      <c r="BF154" s="149">
        <f t="shared" si="15"/>
        <v>0</v>
      </c>
      <c r="BG154" s="149">
        <f t="shared" si="16"/>
        <v>0</v>
      </c>
      <c r="BH154" s="149">
        <f t="shared" si="17"/>
        <v>0</v>
      </c>
      <c r="BI154" s="149">
        <f t="shared" si="18"/>
        <v>0</v>
      </c>
      <c r="BJ154" s="17" t="s">
        <v>92</v>
      </c>
      <c r="BK154" s="149">
        <f t="shared" si="19"/>
        <v>0</v>
      </c>
      <c r="BL154" s="17" t="s">
        <v>289</v>
      </c>
      <c r="BM154" s="148" t="s">
        <v>5519</v>
      </c>
    </row>
    <row r="155" spans="2:65" s="11" customFormat="1" ht="25.9" customHeight="1">
      <c r="B155" s="124"/>
      <c r="D155" s="125" t="s">
        <v>75</v>
      </c>
      <c r="E155" s="126" t="s">
        <v>231</v>
      </c>
      <c r="F155" s="126" t="s">
        <v>4882</v>
      </c>
      <c r="I155" s="127"/>
      <c r="J155" s="128">
        <f>BK155</f>
        <v>0</v>
      </c>
      <c r="L155" s="124"/>
      <c r="M155" s="129"/>
      <c r="P155" s="130">
        <f>P156</f>
        <v>0</v>
      </c>
      <c r="R155" s="130">
        <f>R156</f>
        <v>5.9999999999999993E-3</v>
      </c>
      <c r="T155" s="131">
        <f>T156</f>
        <v>0.17480000000000001</v>
      </c>
      <c r="AR155" s="125" t="s">
        <v>111</v>
      </c>
      <c r="AT155" s="132" t="s">
        <v>75</v>
      </c>
      <c r="AU155" s="132" t="s">
        <v>76</v>
      </c>
      <c r="AY155" s="125" t="s">
        <v>185</v>
      </c>
      <c r="BK155" s="133">
        <f>BK156</f>
        <v>0</v>
      </c>
    </row>
    <row r="156" spans="2:65" s="11" customFormat="1" ht="22.9" customHeight="1">
      <c r="B156" s="124"/>
      <c r="D156" s="125" t="s">
        <v>75</v>
      </c>
      <c r="E156" s="134" t="s">
        <v>4921</v>
      </c>
      <c r="F156" s="134" t="s">
        <v>4922</v>
      </c>
      <c r="I156" s="127"/>
      <c r="J156" s="135">
        <f>BK156</f>
        <v>0</v>
      </c>
      <c r="L156" s="124"/>
      <c r="M156" s="129"/>
      <c r="P156" s="130">
        <f>SUM(P157:P164)</f>
        <v>0</v>
      </c>
      <c r="R156" s="130">
        <f>SUM(R157:R164)</f>
        <v>5.9999999999999993E-3</v>
      </c>
      <c r="T156" s="131">
        <f>SUM(T157:T164)</f>
        <v>0.17480000000000001</v>
      </c>
      <c r="AR156" s="125" t="s">
        <v>111</v>
      </c>
      <c r="AT156" s="132" t="s">
        <v>75</v>
      </c>
      <c r="AU156" s="132" t="s">
        <v>84</v>
      </c>
      <c r="AY156" s="125" t="s">
        <v>185</v>
      </c>
      <c r="BK156" s="133">
        <f>SUM(BK157:BK164)</f>
        <v>0</v>
      </c>
    </row>
    <row r="157" spans="2:65" s="1" customFormat="1" ht="24.2" customHeight="1">
      <c r="B157" s="136"/>
      <c r="C157" s="137" t="s">
        <v>300</v>
      </c>
      <c r="D157" s="137" t="s">
        <v>187</v>
      </c>
      <c r="E157" s="138" t="s">
        <v>5377</v>
      </c>
      <c r="F157" s="139" t="s">
        <v>5378</v>
      </c>
      <c r="G157" s="140" t="s">
        <v>546</v>
      </c>
      <c r="H157" s="141">
        <v>40</v>
      </c>
      <c r="I157" s="142"/>
      <c r="J157" s="143">
        <f t="shared" ref="J157:J164" si="20">ROUND(I157*H157,2)</f>
        <v>0</v>
      </c>
      <c r="K157" s="139" t="s">
        <v>1</v>
      </c>
      <c r="L157" s="32"/>
      <c r="M157" s="144" t="s">
        <v>1</v>
      </c>
      <c r="N157" s="145" t="s">
        <v>42</v>
      </c>
      <c r="P157" s="146">
        <f t="shared" ref="P157:P164" si="21">O157*H157</f>
        <v>0</v>
      </c>
      <c r="Q157" s="146">
        <v>1.4999999999999999E-4</v>
      </c>
      <c r="R157" s="146">
        <f t="shared" ref="R157:R164" si="22">Q157*H157</f>
        <v>5.9999999999999993E-3</v>
      </c>
      <c r="S157" s="146">
        <v>0</v>
      </c>
      <c r="T157" s="147">
        <f t="shared" ref="T157:T164" si="23">S157*H157</f>
        <v>0</v>
      </c>
      <c r="AR157" s="148" t="s">
        <v>590</v>
      </c>
      <c r="AT157" s="148" t="s">
        <v>187</v>
      </c>
      <c r="AU157" s="148" t="s">
        <v>92</v>
      </c>
      <c r="AY157" s="17" t="s">
        <v>185</v>
      </c>
      <c r="BE157" s="149">
        <f t="shared" ref="BE157:BE164" si="24">IF(N157="základní",J157,0)</f>
        <v>0</v>
      </c>
      <c r="BF157" s="149">
        <f t="shared" ref="BF157:BF164" si="25">IF(N157="snížená",J157,0)</f>
        <v>0</v>
      </c>
      <c r="BG157" s="149">
        <f t="shared" ref="BG157:BG164" si="26">IF(N157="zákl. přenesená",J157,0)</f>
        <v>0</v>
      </c>
      <c r="BH157" s="149">
        <f t="shared" ref="BH157:BH164" si="27">IF(N157="sníž. přenesená",J157,0)</f>
        <v>0</v>
      </c>
      <c r="BI157" s="149">
        <f t="shared" ref="BI157:BI164" si="28">IF(N157="nulová",J157,0)</f>
        <v>0</v>
      </c>
      <c r="BJ157" s="17" t="s">
        <v>92</v>
      </c>
      <c r="BK157" s="149">
        <f t="shared" ref="BK157:BK164" si="29">ROUND(I157*H157,2)</f>
        <v>0</v>
      </c>
      <c r="BL157" s="17" t="s">
        <v>590</v>
      </c>
      <c r="BM157" s="148" t="s">
        <v>5520</v>
      </c>
    </row>
    <row r="158" spans="2:65" s="1" customFormat="1" ht="24.2" customHeight="1">
      <c r="B158" s="136"/>
      <c r="C158" s="137" t="s">
        <v>307</v>
      </c>
      <c r="D158" s="137" t="s">
        <v>187</v>
      </c>
      <c r="E158" s="138" t="s">
        <v>4942</v>
      </c>
      <c r="F158" s="139" t="s">
        <v>4943</v>
      </c>
      <c r="G158" s="140" t="s">
        <v>365</v>
      </c>
      <c r="H158" s="141">
        <v>79</v>
      </c>
      <c r="I158" s="142"/>
      <c r="J158" s="143">
        <f t="shared" si="20"/>
        <v>0</v>
      </c>
      <c r="K158" s="139" t="s">
        <v>1</v>
      </c>
      <c r="L158" s="32"/>
      <c r="M158" s="144" t="s">
        <v>1</v>
      </c>
      <c r="N158" s="145" t="s">
        <v>42</v>
      </c>
      <c r="P158" s="146">
        <f t="shared" si="21"/>
        <v>0</v>
      </c>
      <c r="Q158" s="146">
        <v>0</v>
      </c>
      <c r="R158" s="146">
        <f t="shared" si="22"/>
        <v>0</v>
      </c>
      <c r="S158" s="146">
        <v>1.1999999999999999E-3</v>
      </c>
      <c r="T158" s="147">
        <f t="shared" si="23"/>
        <v>9.4799999999999995E-2</v>
      </c>
      <c r="AR158" s="148" t="s">
        <v>590</v>
      </c>
      <c r="AT158" s="148" t="s">
        <v>187</v>
      </c>
      <c r="AU158" s="148" t="s">
        <v>92</v>
      </c>
      <c r="AY158" s="17" t="s">
        <v>185</v>
      </c>
      <c r="BE158" s="149">
        <f t="shared" si="24"/>
        <v>0</v>
      </c>
      <c r="BF158" s="149">
        <f t="shared" si="25"/>
        <v>0</v>
      </c>
      <c r="BG158" s="149">
        <f t="shared" si="26"/>
        <v>0</v>
      </c>
      <c r="BH158" s="149">
        <f t="shared" si="27"/>
        <v>0</v>
      </c>
      <c r="BI158" s="149">
        <f t="shared" si="28"/>
        <v>0</v>
      </c>
      <c r="BJ158" s="17" t="s">
        <v>92</v>
      </c>
      <c r="BK158" s="149">
        <f t="shared" si="29"/>
        <v>0</v>
      </c>
      <c r="BL158" s="17" t="s">
        <v>590</v>
      </c>
      <c r="BM158" s="148" t="s">
        <v>5521</v>
      </c>
    </row>
    <row r="159" spans="2:65" s="1" customFormat="1" ht="24.2" customHeight="1">
      <c r="B159" s="136"/>
      <c r="C159" s="137" t="s">
        <v>322</v>
      </c>
      <c r="D159" s="137" t="s">
        <v>187</v>
      </c>
      <c r="E159" s="138" t="s">
        <v>5380</v>
      </c>
      <c r="F159" s="139" t="s">
        <v>5381</v>
      </c>
      <c r="G159" s="140" t="s">
        <v>546</v>
      </c>
      <c r="H159" s="141">
        <v>40</v>
      </c>
      <c r="I159" s="142"/>
      <c r="J159" s="143">
        <f t="shared" si="20"/>
        <v>0</v>
      </c>
      <c r="K159" s="139" t="s">
        <v>1</v>
      </c>
      <c r="L159" s="32"/>
      <c r="M159" s="144" t="s">
        <v>1</v>
      </c>
      <c r="N159" s="145" t="s">
        <v>42</v>
      </c>
      <c r="P159" s="146">
        <f t="shared" si="21"/>
        <v>0</v>
      </c>
      <c r="Q159" s="146">
        <v>0</v>
      </c>
      <c r="R159" s="146">
        <f t="shared" si="22"/>
        <v>0</v>
      </c>
      <c r="S159" s="146">
        <v>2E-3</v>
      </c>
      <c r="T159" s="147">
        <f t="shared" si="23"/>
        <v>0.08</v>
      </c>
      <c r="AR159" s="148" t="s">
        <v>590</v>
      </c>
      <c r="AT159" s="148" t="s">
        <v>187</v>
      </c>
      <c r="AU159" s="148" t="s">
        <v>92</v>
      </c>
      <c r="AY159" s="17" t="s">
        <v>185</v>
      </c>
      <c r="BE159" s="149">
        <f t="shared" si="24"/>
        <v>0</v>
      </c>
      <c r="BF159" s="149">
        <f t="shared" si="25"/>
        <v>0</v>
      </c>
      <c r="BG159" s="149">
        <f t="shared" si="26"/>
        <v>0</v>
      </c>
      <c r="BH159" s="149">
        <f t="shared" si="27"/>
        <v>0</v>
      </c>
      <c r="BI159" s="149">
        <f t="shared" si="28"/>
        <v>0</v>
      </c>
      <c r="BJ159" s="17" t="s">
        <v>92</v>
      </c>
      <c r="BK159" s="149">
        <f t="shared" si="29"/>
        <v>0</v>
      </c>
      <c r="BL159" s="17" t="s">
        <v>590</v>
      </c>
      <c r="BM159" s="148" t="s">
        <v>5522</v>
      </c>
    </row>
    <row r="160" spans="2:65" s="1" customFormat="1" ht="16.5" customHeight="1">
      <c r="B160" s="136"/>
      <c r="C160" s="137" t="s">
        <v>7</v>
      </c>
      <c r="D160" s="137" t="s">
        <v>187</v>
      </c>
      <c r="E160" s="138" t="s">
        <v>4951</v>
      </c>
      <c r="F160" s="139" t="s">
        <v>4952</v>
      </c>
      <c r="G160" s="140" t="s">
        <v>219</v>
      </c>
      <c r="H160" s="141">
        <v>0.1</v>
      </c>
      <c r="I160" s="142"/>
      <c r="J160" s="143">
        <f t="shared" si="20"/>
        <v>0</v>
      </c>
      <c r="K160" s="139" t="s">
        <v>1</v>
      </c>
      <c r="L160" s="32"/>
      <c r="M160" s="144" t="s">
        <v>1</v>
      </c>
      <c r="N160" s="145" t="s">
        <v>42</v>
      </c>
      <c r="P160" s="146">
        <f t="shared" si="21"/>
        <v>0</v>
      </c>
      <c r="Q160" s="146">
        <v>0</v>
      </c>
      <c r="R160" s="146">
        <f t="shared" si="22"/>
        <v>0</v>
      </c>
      <c r="S160" s="146">
        <v>0</v>
      </c>
      <c r="T160" s="147">
        <f t="shared" si="23"/>
        <v>0</v>
      </c>
      <c r="AR160" s="148" t="s">
        <v>590</v>
      </c>
      <c r="AT160" s="148" t="s">
        <v>187</v>
      </c>
      <c r="AU160" s="148" t="s">
        <v>92</v>
      </c>
      <c r="AY160" s="17" t="s">
        <v>185</v>
      </c>
      <c r="BE160" s="149">
        <f t="shared" si="24"/>
        <v>0</v>
      </c>
      <c r="BF160" s="149">
        <f t="shared" si="25"/>
        <v>0</v>
      </c>
      <c r="BG160" s="149">
        <f t="shared" si="26"/>
        <v>0</v>
      </c>
      <c r="BH160" s="149">
        <f t="shared" si="27"/>
        <v>0</v>
      </c>
      <c r="BI160" s="149">
        <f t="shared" si="28"/>
        <v>0</v>
      </c>
      <c r="BJ160" s="17" t="s">
        <v>92</v>
      </c>
      <c r="BK160" s="149">
        <f t="shared" si="29"/>
        <v>0</v>
      </c>
      <c r="BL160" s="17" t="s">
        <v>590</v>
      </c>
      <c r="BM160" s="148" t="s">
        <v>5523</v>
      </c>
    </row>
    <row r="161" spans="2:65" s="1" customFormat="1" ht="24.2" customHeight="1">
      <c r="B161" s="136"/>
      <c r="C161" s="137" t="s">
        <v>335</v>
      </c>
      <c r="D161" s="137" t="s">
        <v>187</v>
      </c>
      <c r="E161" s="138" t="s">
        <v>4954</v>
      </c>
      <c r="F161" s="139" t="s">
        <v>4955</v>
      </c>
      <c r="G161" s="140" t="s">
        <v>219</v>
      </c>
      <c r="H161" s="141">
        <v>0.1</v>
      </c>
      <c r="I161" s="142"/>
      <c r="J161" s="143">
        <f t="shared" si="20"/>
        <v>0</v>
      </c>
      <c r="K161" s="139" t="s">
        <v>1</v>
      </c>
      <c r="L161" s="32"/>
      <c r="M161" s="144" t="s">
        <v>1</v>
      </c>
      <c r="N161" s="145" t="s">
        <v>42</v>
      </c>
      <c r="P161" s="146">
        <f t="shared" si="21"/>
        <v>0</v>
      </c>
      <c r="Q161" s="146">
        <v>0</v>
      </c>
      <c r="R161" s="146">
        <f t="shared" si="22"/>
        <v>0</v>
      </c>
      <c r="S161" s="146">
        <v>0</v>
      </c>
      <c r="T161" s="147">
        <f t="shared" si="23"/>
        <v>0</v>
      </c>
      <c r="AR161" s="148" t="s">
        <v>590</v>
      </c>
      <c r="AT161" s="148" t="s">
        <v>187</v>
      </c>
      <c r="AU161" s="148" t="s">
        <v>92</v>
      </c>
      <c r="AY161" s="17" t="s">
        <v>185</v>
      </c>
      <c r="BE161" s="149">
        <f t="shared" si="24"/>
        <v>0</v>
      </c>
      <c r="BF161" s="149">
        <f t="shared" si="25"/>
        <v>0</v>
      </c>
      <c r="BG161" s="149">
        <f t="shared" si="26"/>
        <v>0</v>
      </c>
      <c r="BH161" s="149">
        <f t="shared" si="27"/>
        <v>0</v>
      </c>
      <c r="BI161" s="149">
        <f t="shared" si="28"/>
        <v>0</v>
      </c>
      <c r="BJ161" s="17" t="s">
        <v>92</v>
      </c>
      <c r="BK161" s="149">
        <f t="shared" si="29"/>
        <v>0</v>
      </c>
      <c r="BL161" s="17" t="s">
        <v>590</v>
      </c>
      <c r="BM161" s="148" t="s">
        <v>5524</v>
      </c>
    </row>
    <row r="162" spans="2:65" s="1" customFormat="1" ht="24.2" customHeight="1">
      <c r="B162" s="136"/>
      <c r="C162" s="137" t="s">
        <v>340</v>
      </c>
      <c r="D162" s="137" t="s">
        <v>187</v>
      </c>
      <c r="E162" s="138" t="s">
        <v>4958</v>
      </c>
      <c r="F162" s="139" t="s">
        <v>4959</v>
      </c>
      <c r="G162" s="140" t="s">
        <v>219</v>
      </c>
      <c r="H162" s="141">
        <v>0.1</v>
      </c>
      <c r="I162" s="142"/>
      <c r="J162" s="143">
        <f t="shared" si="20"/>
        <v>0</v>
      </c>
      <c r="K162" s="139" t="s">
        <v>1</v>
      </c>
      <c r="L162" s="32"/>
      <c r="M162" s="144" t="s">
        <v>1</v>
      </c>
      <c r="N162" s="145" t="s">
        <v>42</v>
      </c>
      <c r="P162" s="146">
        <f t="shared" si="21"/>
        <v>0</v>
      </c>
      <c r="Q162" s="146">
        <v>0</v>
      </c>
      <c r="R162" s="146">
        <f t="shared" si="22"/>
        <v>0</v>
      </c>
      <c r="S162" s="146">
        <v>0</v>
      </c>
      <c r="T162" s="147">
        <f t="shared" si="23"/>
        <v>0</v>
      </c>
      <c r="AR162" s="148" t="s">
        <v>590</v>
      </c>
      <c r="AT162" s="148" t="s">
        <v>187</v>
      </c>
      <c r="AU162" s="148" t="s">
        <v>92</v>
      </c>
      <c r="AY162" s="17" t="s">
        <v>185</v>
      </c>
      <c r="BE162" s="149">
        <f t="shared" si="24"/>
        <v>0</v>
      </c>
      <c r="BF162" s="149">
        <f t="shared" si="25"/>
        <v>0</v>
      </c>
      <c r="BG162" s="149">
        <f t="shared" si="26"/>
        <v>0</v>
      </c>
      <c r="BH162" s="149">
        <f t="shared" si="27"/>
        <v>0</v>
      </c>
      <c r="BI162" s="149">
        <f t="shared" si="28"/>
        <v>0</v>
      </c>
      <c r="BJ162" s="17" t="s">
        <v>92</v>
      </c>
      <c r="BK162" s="149">
        <f t="shared" si="29"/>
        <v>0</v>
      </c>
      <c r="BL162" s="17" t="s">
        <v>590</v>
      </c>
      <c r="BM162" s="148" t="s">
        <v>5525</v>
      </c>
    </row>
    <row r="163" spans="2:65" s="1" customFormat="1" ht="33" customHeight="1">
      <c r="B163" s="136"/>
      <c r="C163" s="137" t="s">
        <v>345</v>
      </c>
      <c r="D163" s="137" t="s">
        <v>187</v>
      </c>
      <c r="E163" s="138" t="s">
        <v>4961</v>
      </c>
      <c r="F163" s="139" t="s">
        <v>1474</v>
      </c>
      <c r="G163" s="140" t="s">
        <v>219</v>
      </c>
      <c r="H163" s="141">
        <v>0.1</v>
      </c>
      <c r="I163" s="142"/>
      <c r="J163" s="143">
        <f t="shared" si="20"/>
        <v>0</v>
      </c>
      <c r="K163" s="139" t="s">
        <v>1</v>
      </c>
      <c r="L163" s="32"/>
      <c r="M163" s="144" t="s">
        <v>1</v>
      </c>
      <c r="N163" s="145" t="s">
        <v>42</v>
      </c>
      <c r="P163" s="146">
        <f t="shared" si="21"/>
        <v>0</v>
      </c>
      <c r="Q163" s="146">
        <v>0</v>
      </c>
      <c r="R163" s="146">
        <f t="shared" si="22"/>
        <v>0</v>
      </c>
      <c r="S163" s="146">
        <v>0</v>
      </c>
      <c r="T163" s="147">
        <f t="shared" si="23"/>
        <v>0</v>
      </c>
      <c r="AR163" s="148" t="s">
        <v>590</v>
      </c>
      <c r="AT163" s="148" t="s">
        <v>187</v>
      </c>
      <c r="AU163" s="148" t="s">
        <v>92</v>
      </c>
      <c r="AY163" s="17" t="s">
        <v>185</v>
      </c>
      <c r="BE163" s="149">
        <f t="shared" si="24"/>
        <v>0</v>
      </c>
      <c r="BF163" s="149">
        <f t="shared" si="25"/>
        <v>0</v>
      </c>
      <c r="BG163" s="149">
        <f t="shared" si="26"/>
        <v>0</v>
      </c>
      <c r="BH163" s="149">
        <f t="shared" si="27"/>
        <v>0</v>
      </c>
      <c r="BI163" s="149">
        <f t="shared" si="28"/>
        <v>0</v>
      </c>
      <c r="BJ163" s="17" t="s">
        <v>92</v>
      </c>
      <c r="BK163" s="149">
        <f t="shared" si="29"/>
        <v>0</v>
      </c>
      <c r="BL163" s="17" t="s">
        <v>590</v>
      </c>
      <c r="BM163" s="148" t="s">
        <v>5526</v>
      </c>
    </row>
    <row r="164" spans="2:65" s="1" customFormat="1" ht="24.2" customHeight="1">
      <c r="B164" s="136"/>
      <c r="C164" s="137" t="s">
        <v>351</v>
      </c>
      <c r="D164" s="137" t="s">
        <v>187</v>
      </c>
      <c r="E164" s="138" t="s">
        <v>5388</v>
      </c>
      <c r="F164" s="139" t="s">
        <v>5389</v>
      </c>
      <c r="G164" s="140" t="s">
        <v>219</v>
      </c>
      <c r="H164" s="141">
        <v>0.1</v>
      </c>
      <c r="I164" s="142"/>
      <c r="J164" s="143">
        <f t="shared" si="20"/>
        <v>0</v>
      </c>
      <c r="K164" s="139" t="s">
        <v>1</v>
      </c>
      <c r="L164" s="32"/>
      <c r="M164" s="144" t="s">
        <v>1</v>
      </c>
      <c r="N164" s="145" t="s">
        <v>42</v>
      </c>
      <c r="P164" s="146">
        <f t="shared" si="21"/>
        <v>0</v>
      </c>
      <c r="Q164" s="146">
        <v>0</v>
      </c>
      <c r="R164" s="146">
        <f t="shared" si="22"/>
        <v>0</v>
      </c>
      <c r="S164" s="146">
        <v>0</v>
      </c>
      <c r="T164" s="147">
        <f t="shared" si="23"/>
        <v>0</v>
      </c>
      <c r="AR164" s="148" t="s">
        <v>590</v>
      </c>
      <c r="AT164" s="148" t="s">
        <v>187</v>
      </c>
      <c r="AU164" s="148" t="s">
        <v>92</v>
      </c>
      <c r="AY164" s="17" t="s">
        <v>185</v>
      </c>
      <c r="BE164" s="149">
        <f t="shared" si="24"/>
        <v>0</v>
      </c>
      <c r="BF164" s="149">
        <f t="shared" si="25"/>
        <v>0</v>
      </c>
      <c r="BG164" s="149">
        <f t="shared" si="26"/>
        <v>0</v>
      </c>
      <c r="BH164" s="149">
        <f t="shared" si="27"/>
        <v>0</v>
      </c>
      <c r="BI164" s="149">
        <f t="shared" si="28"/>
        <v>0</v>
      </c>
      <c r="BJ164" s="17" t="s">
        <v>92</v>
      </c>
      <c r="BK164" s="149">
        <f t="shared" si="29"/>
        <v>0</v>
      </c>
      <c r="BL164" s="17" t="s">
        <v>590</v>
      </c>
      <c r="BM164" s="148" t="s">
        <v>5527</v>
      </c>
    </row>
    <row r="165" spans="2:65" s="11" customFormat="1" ht="25.9" customHeight="1">
      <c r="B165" s="124"/>
      <c r="D165" s="125" t="s">
        <v>75</v>
      </c>
      <c r="E165" s="126" t="s">
        <v>3655</v>
      </c>
      <c r="F165" s="126" t="s">
        <v>3656</v>
      </c>
      <c r="I165" s="127"/>
      <c r="J165" s="128">
        <f>BK165</f>
        <v>0</v>
      </c>
      <c r="L165" s="124"/>
      <c r="M165" s="129"/>
      <c r="P165" s="130">
        <f>SUM(P166:P173)</f>
        <v>0</v>
      </c>
      <c r="R165" s="130">
        <f>SUM(R166:R173)</f>
        <v>0</v>
      </c>
      <c r="T165" s="131">
        <f>SUM(T166:T173)</f>
        <v>0</v>
      </c>
      <c r="AR165" s="125" t="s">
        <v>191</v>
      </c>
      <c r="AT165" s="132" t="s">
        <v>75</v>
      </c>
      <c r="AU165" s="132" t="s">
        <v>76</v>
      </c>
      <c r="AY165" s="125" t="s">
        <v>185</v>
      </c>
      <c r="BK165" s="133">
        <f>SUM(BK166:BK173)</f>
        <v>0</v>
      </c>
    </row>
    <row r="166" spans="2:65" s="1" customFormat="1" ht="16.5" customHeight="1">
      <c r="B166" s="136"/>
      <c r="C166" s="137" t="s">
        <v>357</v>
      </c>
      <c r="D166" s="137" t="s">
        <v>187</v>
      </c>
      <c r="E166" s="138" t="s">
        <v>4963</v>
      </c>
      <c r="F166" s="139" t="s">
        <v>4964</v>
      </c>
      <c r="G166" s="140" t="s">
        <v>3660</v>
      </c>
      <c r="H166" s="141">
        <v>20</v>
      </c>
      <c r="I166" s="142"/>
      <c r="J166" s="143">
        <f>ROUND(I166*H166,2)</f>
        <v>0</v>
      </c>
      <c r="K166" s="139" t="s">
        <v>1</v>
      </c>
      <c r="L166" s="32"/>
      <c r="M166" s="144" t="s">
        <v>1</v>
      </c>
      <c r="N166" s="145" t="s">
        <v>42</v>
      </c>
      <c r="P166" s="146">
        <f>O166*H166</f>
        <v>0</v>
      </c>
      <c r="Q166" s="146">
        <v>0</v>
      </c>
      <c r="R166" s="146">
        <f>Q166*H166</f>
        <v>0</v>
      </c>
      <c r="S166" s="146">
        <v>0</v>
      </c>
      <c r="T166" s="147">
        <f>S166*H166</f>
        <v>0</v>
      </c>
      <c r="AR166" s="148" t="s">
        <v>3045</v>
      </c>
      <c r="AT166" s="148" t="s">
        <v>187</v>
      </c>
      <c r="AU166" s="148" t="s">
        <v>84</v>
      </c>
      <c r="AY166" s="17" t="s">
        <v>185</v>
      </c>
      <c r="BE166" s="149">
        <f>IF(N166="základní",J166,0)</f>
        <v>0</v>
      </c>
      <c r="BF166" s="149">
        <f>IF(N166="snížená",J166,0)</f>
        <v>0</v>
      </c>
      <c r="BG166" s="149">
        <f>IF(N166="zákl. přenesená",J166,0)</f>
        <v>0</v>
      </c>
      <c r="BH166" s="149">
        <f>IF(N166="sníž. přenesená",J166,0)</f>
        <v>0</v>
      </c>
      <c r="BI166" s="149">
        <f>IF(N166="nulová",J166,0)</f>
        <v>0</v>
      </c>
      <c r="BJ166" s="17" t="s">
        <v>92</v>
      </c>
      <c r="BK166" s="149">
        <f>ROUND(I166*H166,2)</f>
        <v>0</v>
      </c>
      <c r="BL166" s="17" t="s">
        <v>3045</v>
      </c>
      <c r="BM166" s="148" t="s">
        <v>5528</v>
      </c>
    </row>
    <row r="167" spans="2:65" s="13" customFormat="1">
      <c r="B167" s="168"/>
      <c r="D167" s="151" t="s">
        <v>193</v>
      </c>
      <c r="E167" s="169" t="s">
        <v>1</v>
      </c>
      <c r="F167" s="170" t="s">
        <v>4684</v>
      </c>
      <c r="H167" s="169" t="s">
        <v>1</v>
      </c>
      <c r="I167" s="171"/>
      <c r="L167" s="168"/>
      <c r="M167" s="172"/>
      <c r="T167" s="173"/>
      <c r="AT167" s="169" t="s">
        <v>193</v>
      </c>
      <c r="AU167" s="169" t="s">
        <v>84</v>
      </c>
      <c r="AV167" s="13" t="s">
        <v>84</v>
      </c>
      <c r="AW167" s="13" t="s">
        <v>32</v>
      </c>
      <c r="AX167" s="13" t="s">
        <v>76</v>
      </c>
      <c r="AY167" s="169" t="s">
        <v>185</v>
      </c>
    </row>
    <row r="168" spans="2:65" s="12" customFormat="1">
      <c r="B168" s="150"/>
      <c r="D168" s="151" t="s">
        <v>193</v>
      </c>
      <c r="E168" s="152" t="s">
        <v>1</v>
      </c>
      <c r="F168" s="153" t="s">
        <v>322</v>
      </c>
      <c r="H168" s="154">
        <v>20</v>
      </c>
      <c r="I168" s="155"/>
      <c r="L168" s="150"/>
      <c r="M168" s="156"/>
      <c r="T168" s="157"/>
      <c r="AT168" s="152" t="s">
        <v>193</v>
      </c>
      <c r="AU168" s="152" t="s">
        <v>84</v>
      </c>
      <c r="AV168" s="12" t="s">
        <v>92</v>
      </c>
      <c r="AW168" s="12" t="s">
        <v>32</v>
      </c>
      <c r="AX168" s="12" t="s">
        <v>76</v>
      </c>
      <c r="AY168" s="152" t="s">
        <v>185</v>
      </c>
    </row>
    <row r="169" spans="2:65" s="14" customFormat="1">
      <c r="B169" s="174"/>
      <c r="D169" s="151" t="s">
        <v>193</v>
      </c>
      <c r="E169" s="175" t="s">
        <v>1</v>
      </c>
      <c r="F169" s="176" t="s">
        <v>265</v>
      </c>
      <c r="H169" s="177">
        <v>20</v>
      </c>
      <c r="I169" s="178"/>
      <c r="L169" s="174"/>
      <c r="M169" s="179"/>
      <c r="T169" s="180"/>
      <c r="AT169" s="175" t="s">
        <v>193</v>
      </c>
      <c r="AU169" s="175" t="s">
        <v>84</v>
      </c>
      <c r="AV169" s="14" t="s">
        <v>191</v>
      </c>
      <c r="AW169" s="14" t="s">
        <v>32</v>
      </c>
      <c r="AX169" s="14" t="s">
        <v>84</v>
      </c>
      <c r="AY169" s="175" t="s">
        <v>185</v>
      </c>
    </row>
    <row r="170" spans="2:65" s="1" customFormat="1" ht="21.75" customHeight="1">
      <c r="B170" s="136"/>
      <c r="C170" s="137" t="s">
        <v>362</v>
      </c>
      <c r="D170" s="137" t="s">
        <v>187</v>
      </c>
      <c r="E170" s="138" t="s">
        <v>4674</v>
      </c>
      <c r="F170" s="139" t="s">
        <v>4675</v>
      </c>
      <c r="G170" s="140" t="s">
        <v>3660</v>
      </c>
      <c r="H170" s="141">
        <v>16</v>
      </c>
      <c r="I170" s="142"/>
      <c r="J170" s="143">
        <f>ROUND(I170*H170,2)</f>
        <v>0</v>
      </c>
      <c r="K170" s="139" t="s">
        <v>1</v>
      </c>
      <c r="L170" s="32"/>
      <c r="M170" s="144" t="s">
        <v>1</v>
      </c>
      <c r="N170" s="145" t="s">
        <v>42</v>
      </c>
      <c r="P170" s="146">
        <f>O170*H170</f>
        <v>0</v>
      </c>
      <c r="Q170" s="146">
        <v>0</v>
      </c>
      <c r="R170" s="146">
        <f>Q170*H170</f>
        <v>0</v>
      </c>
      <c r="S170" s="146">
        <v>0</v>
      </c>
      <c r="T170" s="147">
        <f>S170*H170</f>
        <v>0</v>
      </c>
      <c r="AR170" s="148" t="s">
        <v>3045</v>
      </c>
      <c r="AT170" s="148" t="s">
        <v>187</v>
      </c>
      <c r="AU170" s="148" t="s">
        <v>84</v>
      </c>
      <c r="AY170" s="17" t="s">
        <v>185</v>
      </c>
      <c r="BE170" s="149">
        <f>IF(N170="základní",J170,0)</f>
        <v>0</v>
      </c>
      <c r="BF170" s="149">
        <f>IF(N170="snížená",J170,0)</f>
        <v>0</v>
      </c>
      <c r="BG170" s="149">
        <f>IF(N170="zákl. přenesená",J170,0)</f>
        <v>0</v>
      </c>
      <c r="BH170" s="149">
        <f>IF(N170="sníž. přenesená",J170,0)</f>
        <v>0</v>
      </c>
      <c r="BI170" s="149">
        <f>IF(N170="nulová",J170,0)</f>
        <v>0</v>
      </c>
      <c r="BJ170" s="17" t="s">
        <v>92</v>
      </c>
      <c r="BK170" s="149">
        <f>ROUND(I170*H170,2)</f>
        <v>0</v>
      </c>
      <c r="BL170" s="17" t="s">
        <v>3045</v>
      </c>
      <c r="BM170" s="148" t="s">
        <v>5529</v>
      </c>
    </row>
    <row r="171" spans="2:65" s="13" customFormat="1">
      <c r="B171" s="168"/>
      <c r="D171" s="151" t="s">
        <v>193</v>
      </c>
      <c r="E171" s="169" t="s">
        <v>1</v>
      </c>
      <c r="F171" s="170" t="s">
        <v>5530</v>
      </c>
      <c r="H171" s="169" t="s">
        <v>1</v>
      </c>
      <c r="I171" s="171"/>
      <c r="L171" s="168"/>
      <c r="M171" s="172"/>
      <c r="T171" s="173"/>
      <c r="AT171" s="169" t="s">
        <v>193</v>
      </c>
      <c r="AU171" s="169" t="s">
        <v>84</v>
      </c>
      <c r="AV171" s="13" t="s">
        <v>84</v>
      </c>
      <c r="AW171" s="13" t="s">
        <v>32</v>
      </c>
      <c r="AX171" s="13" t="s">
        <v>76</v>
      </c>
      <c r="AY171" s="169" t="s">
        <v>185</v>
      </c>
    </row>
    <row r="172" spans="2:65" s="12" customFormat="1">
      <c r="B172" s="150"/>
      <c r="D172" s="151" t="s">
        <v>193</v>
      </c>
      <c r="E172" s="152" t="s">
        <v>1</v>
      </c>
      <c r="F172" s="153" t="s">
        <v>289</v>
      </c>
      <c r="H172" s="154">
        <v>16</v>
      </c>
      <c r="I172" s="155"/>
      <c r="L172" s="150"/>
      <c r="M172" s="156"/>
      <c r="T172" s="157"/>
      <c r="AT172" s="152" t="s">
        <v>193</v>
      </c>
      <c r="AU172" s="152" t="s">
        <v>84</v>
      </c>
      <c r="AV172" s="12" t="s">
        <v>92</v>
      </c>
      <c r="AW172" s="12" t="s">
        <v>32</v>
      </c>
      <c r="AX172" s="12" t="s">
        <v>76</v>
      </c>
      <c r="AY172" s="152" t="s">
        <v>185</v>
      </c>
    </row>
    <row r="173" spans="2:65" s="14" customFormat="1">
      <c r="B173" s="174"/>
      <c r="D173" s="151" t="s">
        <v>193</v>
      </c>
      <c r="E173" s="175" t="s">
        <v>1</v>
      </c>
      <c r="F173" s="176" t="s">
        <v>265</v>
      </c>
      <c r="H173" s="177">
        <v>16</v>
      </c>
      <c r="I173" s="178"/>
      <c r="L173" s="174"/>
      <c r="M173" s="194"/>
      <c r="N173" s="195"/>
      <c r="O173" s="195"/>
      <c r="P173" s="195"/>
      <c r="Q173" s="195"/>
      <c r="R173" s="195"/>
      <c r="S173" s="195"/>
      <c r="T173" s="196"/>
      <c r="AT173" s="175" t="s">
        <v>193</v>
      </c>
      <c r="AU173" s="175" t="s">
        <v>84</v>
      </c>
      <c r="AV173" s="14" t="s">
        <v>191</v>
      </c>
      <c r="AW173" s="14" t="s">
        <v>32</v>
      </c>
      <c r="AX173" s="14" t="s">
        <v>84</v>
      </c>
      <c r="AY173" s="175" t="s">
        <v>185</v>
      </c>
    </row>
    <row r="174" spans="2:65" s="1" customFormat="1" ht="6.95" customHeight="1">
      <c r="B174" s="44"/>
      <c r="C174" s="45"/>
      <c r="D174" s="45"/>
      <c r="E174" s="45"/>
      <c r="F174" s="45"/>
      <c r="G174" s="45"/>
      <c r="H174" s="45"/>
      <c r="I174" s="45"/>
      <c r="J174" s="45"/>
      <c r="K174" s="45"/>
      <c r="L174" s="32"/>
    </row>
  </sheetData>
  <autoFilter ref="C129:K173" xr:uid="{00000000-0009-0000-0000-00000D000000}"/>
  <mergeCells count="15">
    <mergeCell ref="E116:H116"/>
    <mergeCell ref="E120:H120"/>
    <mergeCell ref="E118:H118"/>
    <mergeCell ref="E122:H122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155"/>
  <sheetViews>
    <sheetView showGridLines="0" topLeftCell="A10" workbookViewId="0">
      <selection activeCell="J30" sqref="J3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129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84</v>
      </c>
    </row>
    <row r="4" spans="2:46" ht="24.95" customHeight="1">
      <c r="B4" s="20"/>
      <c r="D4" s="21" t="s">
        <v>130</v>
      </c>
      <c r="L4" s="20"/>
      <c r="M4" s="92" t="s">
        <v>10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16</v>
      </c>
      <c r="L6" s="20"/>
    </row>
    <row r="7" spans="2:46" ht="16.5" customHeight="1">
      <c r="B7" s="20"/>
      <c r="E7" s="245" t="str">
        <f>'Rekapitulace stavby'!K6</f>
        <v>Bytový dům Líbeznice, Martinova 142</v>
      </c>
      <c r="F7" s="246"/>
      <c r="G7" s="246"/>
      <c r="H7" s="246"/>
      <c r="L7" s="20"/>
    </row>
    <row r="8" spans="2:46" s="1" customFormat="1" ht="12" customHeight="1">
      <c r="B8" s="32"/>
      <c r="D8" s="27" t="s">
        <v>131</v>
      </c>
      <c r="L8" s="32"/>
    </row>
    <row r="9" spans="2:46" s="1" customFormat="1" ht="16.5" customHeight="1">
      <c r="B9" s="32"/>
      <c r="E9" s="241" t="s">
        <v>5531</v>
      </c>
      <c r="F9" s="244"/>
      <c r="G9" s="244"/>
      <c r="H9" s="244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3. 11. 2025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24</v>
      </c>
      <c r="I14" s="27" t="s">
        <v>25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27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47" t="str">
        <f>'Rekapitulace stavby'!E14</f>
        <v>Vyplň údaj</v>
      </c>
      <c r="F18" s="233"/>
      <c r="G18" s="233"/>
      <c r="H18" s="233"/>
      <c r="I18" s="27" t="s">
        <v>27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35</v>
      </c>
      <c r="L26" s="32"/>
    </row>
    <row r="27" spans="2:12" s="7" customFormat="1" ht="16.5" customHeight="1">
      <c r="B27" s="93"/>
      <c r="E27" s="237" t="s">
        <v>1</v>
      </c>
      <c r="F27" s="237"/>
      <c r="G27" s="237"/>
      <c r="H27" s="237"/>
      <c r="L27" s="93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4" t="s">
        <v>36</v>
      </c>
      <c r="J30" s="65">
        <f>ROUND(J124,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38</v>
      </c>
      <c r="I32" s="35" t="s">
        <v>37</v>
      </c>
      <c r="J32" s="35" t="s">
        <v>39</v>
      </c>
      <c r="L32" s="32"/>
    </row>
    <row r="33" spans="2:12" s="1" customFormat="1" ht="14.45" customHeight="1">
      <c r="B33" s="32"/>
      <c r="D33" s="95" t="s">
        <v>40</v>
      </c>
      <c r="E33" s="27" t="s">
        <v>41</v>
      </c>
      <c r="F33" s="85">
        <f>ROUND((SUM(BE124:BE143)),  2)</f>
        <v>0</v>
      </c>
      <c r="I33" s="96">
        <v>0.21</v>
      </c>
      <c r="J33" s="85">
        <f>ROUND(((SUM(BE124:BE143))*I33),  2)</f>
        <v>0</v>
      </c>
      <c r="L33" s="32"/>
    </row>
    <row r="34" spans="2:12" s="1" customFormat="1" ht="14.45" customHeight="1">
      <c r="B34" s="32"/>
      <c r="E34" s="27" t="s">
        <v>42</v>
      </c>
      <c r="F34" s="85">
        <f>ROUND((SUM(BF124:BF143)),  2)</f>
        <v>0</v>
      </c>
      <c r="I34" s="96">
        <v>0.12</v>
      </c>
      <c r="J34" s="85">
        <f>ROUND(((SUM(BF124:BF143))*I34),  2)</f>
        <v>0</v>
      </c>
      <c r="L34" s="32"/>
    </row>
    <row r="35" spans="2:12" s="1" customFormat="1" ht="14.45" hidden="1" customHeight="1">
      <c r="B35" s="32"/>
      <c r="E35" s="27" t="s">
        <v>43</v>
      </c>
      <c r="F35" s="85">
        <f>ROUND((SUM(BG124:BG143)),  2)</f>
        <v>0</v>
      </c>
      <c r="I35" s="96">
        <v>0.21</v>
      </c>
      <c r="J35" s="85">
        <f>0</f>
        <v>0</v>
      </c>
      <c r="L35" s="32"/>
    </row>
    <row r="36" spans="2:12" s="1" customFormat="1" ht="14.45" hidden="1" customHeight="1">
      <c r="B36" s="32"/>
      <c r="E36" s="27" t="s">
        <v>44</v>
      </c>
      <c r="F36" s="85">
        <f>ROUND((SUM(BH124:BH143)),  2)</f>
        <v>0</v>
      </c>
      <c r="I36" s="96">
        <v>0.12</v>
      </c>
      <c r="J36" s="85">
        <f>0</f>
        <v>0</v>
      </c>
      <c r="L36" s="32"/>
    </row>
    <row r="37" spans="2:12" s="1" customFormat="1" ht="14.45" hidden="1" customHeight="1">
      <c r="B37" s="32"/>
      <c r="E37" s="27" t="s">
        <v>45</v>
      </c>
      <c r="F37" s="85">
        <f>ROUND((SUM(BI124:BI143)),  2)</f>
        <v>0</v>
      </c>
      <c r="I37" s="96">
        <v>0</v>
      </c>
      <c r="J37" s="85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7"/>
      <c r="D39" s="98" t="s">
        <v>46</v>
      </c>
      <c r="E39" s="56"/>
      <c r="F39" s="56"/>
      <c r="G39" s="99" t="s">
        <v>47</v>
      </c>
      <c r="H39" s="100" t="s">
        <v>48</v>
      </c>
      <c r="I39" s="56"/>
      <c r="J39" s="101">
        <f>SUM(J30:J37)</f>
        <v>0</v>
      </c>
      <c r="K39" s="102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49</v>
      </c>
      <c r="E50" s="42"/>
      <c r="F50" s="42"/>
      <c r="G50" s="41" t="s">
        <v>50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51</v>
      </c>
      <c r="E61" s="34"/>
      <c r="F61" s="103" t="s">
        <v>52</v>
      </c>
      <c r="G61" s="43" t="s">
        <v>51</v>
      </c>
      <c r="H61" s="34"/>
      <c r="I61" s="34"/>
      <c r="J61" s="104" t="s">
        <v>52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53</v>
      </c>
      <c r="E65" s="42"/>
      <c r="F65" s="42"/>
      <c r="G65" s="41" t="s">
        <v>54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51</v>
      </c>
      <c r="E76" s="34"/>
      <c r="F76" s="103" t="s">
        <v>52</v>
      </c>
      <c r="G76" s="43" t="s">
        <v>51</v>
      </c>
      <c r="H76" s="34"/>
      <c r="I76" s="34"/>
      <c r="J76" s="104" t="s">
        <v>52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133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245" t="str">
        <f>E7</f>
        <v>Bytový dům Líbeznice, Martinova 142</v>
      </c>
      <c r="F85" s="246"/>
      <c r="G85" s="246"/>
      <c r="H85" s="246"/>
      <c r="L85" s="32"/>
    </row>
    <row r="86" spans="2:47" s="1" customFormat="1" ht="12" customHeight="1">
      <c r="B86" s="32"/>
      <c r="C86" s="27" t="s">
        <v>131</v>
      </c>
      <c r="L86" s="32"/>
    </row>
    <row r="87" spans="2:47" s="1" customFormat="1" ht="16.5" customHeight="1">
      <c r="B87" s="32"/>
      <c r="E87" s="241" t="str">
        <f>E9</f>
        <v>04 - Vedlejší rozpočtové náklady</v>
      </c>
      <c r="F87" s="244"/>
      <c r="G87" s="244"/>
      <c r="H87" s="244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Martinova 142, Líbeznice</v>
      </c>
      <c r="I89" s="27" t="s">
        <v>22</v>
      </c>
      <c r="J89" s="52" t="str">
        <f>IF(J12="","",J12)</f>
        <v>3. 11. 2025</v>
      </c>
      <c r="L89" s="32"/>
    </row>
    <row r="90" spans="2:47" s="1" customFormat="1" ht="6.95" customHeight="1">
      <c r="B90" s="32"/>
      <c r="L90" s="32"/>
    </row>
    <row r="91" spans="2:47" s="1" customFormat="1" ht="40.15" customHeight="1">
      <c r="B91" s="32"/>
      <c r="C91" s="27" t="s">
        <v>24</v>
      </c>
      <c r="F91" s="25" t="str">
        <f>E15</f>
        <v xml:space="preserve"> </v>
      </c>
      <c r="I91" s="27" t="s">
        <v>30</v>
      </c>
      <c r="J91" s="30" t="str">
        <f>E21</f>
        <v>Ateliér bod architekti s.r.o. osadní 799/26, P 7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Hana Pejšová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5" t="s">
        <v>134</v>
      </c>
      <c r="D94" s="97"/>
      <c r="E94" s="97"/>
      <c r="F94" s="97"/>
      <c r="G94" s="97"/>
      <c r="H94" s="97"/>
      <c r="I94" s="97"/>
      <c r="J94" s="106" t="s">
        <v>135</v>
      </c>
      <c r="K94" s="97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7" t="s">
        <v>136</v>
      </c>
      <c r="J96" s="65">
        <f>J124</f>
        <v>0</v>
      </c>
      <c r="L96" s="32"/>
      <c r="AU96" s="17" t="s">
        <v>137</v>
      </c>
    </row>
    <row r="97" spans="2:12" s="8" customFormat="1" ht="24.95" customHeight="1">
      <c r="B97" s="108"/>
      <c r="D97" s="109" t="s">
        <v>3668</v>
      </c>
      <c r="E97" s="110"/>
      <c r="F97" s="110"/>
      <c r="G97" s="110"/>
      <c r="H97" s="110"/>
      <c r="I97" s="110"/>
      <c r="J97" s="111">
        <f>J125</f>
        <v>0</v>
      </c>
      <c r="L97" s="108"/>
    </row>
    <row r="98" spans="2:12" s="9" customFormat="1" ht="19.899999999999999" customHeight="1">
      <c r="B98" s="112"/>
      <c r="D98" s="113" t="s">
        <v>5532</v>
      </c>
      <c r="E98" s="114"/>
      <c r="F98" s="114"/>
      <c r="G98" s="114"/>
      <c r="H98" s="114"/>
      <c r="I98" s="114"/>
      <c r="J98" s="115">
        <f>J126</f>
        <v>0</v>
      </c>
      <c r="L98" s="112"/>
    </row>
    <row r="99" spans="2:12" s="9" customFormat="1" ht="19.899999999999999" customHeight="1">
      <c r="B99" s="112"/>
      <c r="D99" s="113" t="s">
        <v>3669</v>
      </c>
      <c r="E99" s="114"/>
      <c r="F99" s="114"/>
      <c r="G99" s="114"/>
      <c r="H99" s="114"/>
      <c r="I99" s="114"/>
      <c r="J99" s="115">
        <f>J129</f>
        <v>0</v>
      </c>
      <c r="L99" s="112"/>
    </row>
    <row r="100" spans="2:12" s="9" customFormat="1" ht="19.899999999999999" customHeight="1">
      <c r="B100" s="112"/>
      <c r="D100" s="113" t="s">
        <v>5533</v>
      </c>
      <c r="E100" s="114"/>
      <c r="F100" s="114"/>
      <c r="G100" s="114"/>
      <c r="H100" s="114"/>
      <c r="I100" s="114"/>
      <c r="J100" s="115">
        <f>J131</f>
        <v>0</v>
      </c>
      <c r="L100" s="112"/>
    </row>
    <row r="101" spans="2:12" s="9" customFormat="1" ht="19.899999999999999" customHeight="1">
      <c r="B101" s="112"/>
      <c r="D101" s="113" t="s">
        <v>5534</v>
      </c>
      <c r="E101" s="114"/>
      <c r="F101" s="114"/>
      <c r="G101" s="114"/>
      <c r="H101" s="114"/>
      <c r="I101" s="114"/>
      <c r="J101" s="115">
        <f>J134</f>
        <v>0</v>
      </c>
      <c r="L101" s="112"/>
    </row>
    <row r="102" spans="2:12" s="9" customFormat="1" ht="19.899999999999999" customHeight="1">
      <c r="B102" s="112"/>
      <c r="D102" s="113" t="s">
        <v>5535</v>
      </c>
      <c r="E102" s="114"/>
      <c r="F102" s="114"/>
      <c r="G102" s="114"/>
      <c r="H102" s="114"/>
      <c r="I102" s="114"/>
      <c r="J102" s="115">
        <f>J138</f>
        <v>0</v>
      </c>
      <c r="L102" s="112"/>
    </row>
    <row r="103" spans="2:12" s="9" customFormat="1" ht="19.899999999999999" customHeight="1">
      <c r="B103" s="112"/>
      <c r="D103" s="113" t="s">
        <v>5536</v>
      </c>
      <c r="E103" s="114"/>
      <c r="F103" s="114"/>
      <c r="G103" s="114"/>
      <c r="H103" s="114"/>
      <c r="I103" s="114"/>
      <c r="J103" s="115">
        <f>J140</f>
        <v>0</v>
      </c>
      <c r="L103" s="112"/>
    </row>
    <row r="104" spans="2:12" s="9" customFormat="1" ht="19.899999999999999" customHeight="1">
      <c r="B104" s="112"/>
      <c r="D104" s="113" t="s">
        <v>5537</v>
      </c>
      <c r="E104" s="114"/>
      <c r="F104" s="114"/>
      <c r="G104" s="114"/>
      <c r="H104" s="114"/>
      <c r="I104" s="114"/>
      <c r="J104" s="115">
        <f>J142</f>
        <v>0</v>
      </c>
      <c r="L104" s="112"/>
    </row>
    <row r="105" spans="2:12" s="1" customFormat="1" ht="21.75" customHeight="1">
      <c r="B105" s="32"/>
      <c r="L105" s="32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170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16</v>
      </c>
      <c r="L113" s="32"/>
    </row>
    <row r="114" spans="2:65" s="1" customFormat="1" ht="16.5" customHeight="1">
      <c r="B114" s="32"/>
      <c r="E114" s="245" t="str">
        <f>E7</f>
        <v>Bytový dům Líbeznice, Martinova 142</v>
      </c>
      <c r="F114" s="246"/>
      <c r="G114" s="246"/>
      <c r="H114" s="246"/>
      <c r="L114" s="32"/>
    </row>
    <row r="115" spans="2:65" s="1" customFormat="1" ht="12" customHeight="1">
      <c r="B115" s="32"/>
      <c r="C115" s="27" t="s">
        <v>131</v>
      </c>
      <c r="L115" s="32"/>
    </row>
    <row r="116" spans="2:65" s="1" customFormat="1" ht="16.5" customHeight="1">
      <c r="B116" s="32"/>
      <c r="E116" s="241" t="str">
        <f>E9</f>
        <v>04 - Vedlejší rozpočtové náklady</v>
      </c>
      <c r="F116" s="244"/>
      <c r="G116" s="244"/>
      <c r="H116" s="244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20</v>
      </c>
      <c r="F118" s="25" t="str">
        <f>F12</f>
        <v>Martinova 142, Líbeznice</v>
      </c>
      <c r="I118" s="27" t="s">
        <v>22</v>
      </c>
      <c r="J118" s="52" t="str">
        <f>IF(J12="","",J12)</f>
        <v>3. 11. 2025</v>
      </c>
      <c r="L118" s="32"/>
    </row>
    <row r="119" spans="2:65" s="1" customFormat="1" ht="6.95" customHeight="1">
      <c r="B119" s="32"/>
      <c r="L119" s="32"/>
    </row>
    <row r="120" spans="2:65" s="1" customFormat="1" ht="40.15" customHeight="1">
      <c r="B120" s="32"/>
      <c r="C120" s="27" t="s">
        <v>24</v>
      </c>
      <c r="F120" s="25" t="str">
        <f>E15</f>
        <v xml:space="preserve"> </v>
      </c>
      <c r="I120" s="27" t="s">
        <v>30</v>
      </c>
      <c r="J120" s="30" t="str">
        <f>E21</f>
        <v>Ateliér bod architekti s.r.o. osadní 799/26, P 7</v>
      </c>
      <c r="L120" s="32"/>
    </row>
    <row r="121" spans="2:65" s="1" customFormat="1" ht="15.2" customHeight="1">
      <c r="B121" s="32"/>
      <c r="C121" s="27" t="s">
        <v>28</v>
      </c>
      <c r="F121" s="25" t="str">
        <f>IF(E18="","",E18)</f>
        <v>Vyplň údaj</v>
      </c>
      <c r="I121" s="27" t="s">
        <v>33</v>
      </c>
      <c r="J121" s="30" t="str">
        <f>E24</f>
        <v>Hana Pejšová</v>
      </c>
      <c r="L121" s="32"/>
    </row>
    <row r="122" spans="2:65" s="1" customFormat="1" ht="10.35" customHeight="1">
      <c r="B122" s="32"/>
      <c r="L122" s="32"/>
    </row>
    <row r="123" spans="2:65" s="10" customFormat="1" ht="29.25" customHeight="1">
      <c r="B123" s="116"/>
      <c r="C123" s="117" t="s">
        <v>171</v>
      </c>
      <c r="D123" s="118" t="s">
        <v>61</v>
      </c>
      <c r="E123" s="118" t="s">
        <v>57</v>
      </c>
      <c r="F123" s="118" t="s">
        <v>58</v>
      </c>
      <c r="G123" s="118" t="s">
        <v>172</v>
      </c>
      <c r="H123" s="118" t="s">
        <v>173</v>
      </c>
      <c r="I123" s="118" t="s">
        <v>174</v>
      </c>
      <c r="J123" s="118" t="s">
        <v>135</v>
      </c>
      <c r="K123" s="119" t="s">
        <v>175</v>
      </c>
      <c r="L123" s="116"/>
      <c r="M123" s="58" t="s">
        <v>1</v>
      </c>
      <c r="N123" s="59" t="s">
        <v>40</v>
      </c>
      <c r="O123" s="59" t="s">
        <v>176</v>
      </c>
      <c r="P123" s="59" t="s">
        <v>177</v>
      </c>
      <c r="Q123" s="59" t="s">
        <v>178</v>
      </c>
      <c r="R123" s="59" t="s">
        <v>179</v>
      </c>
      <c r="S123" s="59" t="s">
        <v>180</v>
      </c>
      <c r="T123" s="60" t="s">
        <v>181</v>
      </c>
    </row>
    <row r="124" spans="2:65" s="1" customFormat="1" ht="22.9" customHeight="1">
      <c r="B124" s="32"/>
      <c r="C124" s="63" t="s">
        <v>182</v>
      </c>
      <c r="J124" s="120">
        <f>BK124</f>
        <v>0</v>
      </c>
      <c r="L124" s="32"/>
      <c r="M124" s="61"/>
      <c r="N124" s="53"/>
      <c r="O124" s="53"/>
      <c r="P124" s="121">
        <f>P125</f>
        <v>0</v>
      </c>
      <c r="Q124" s="53"/>
      <c r="R124" s="121">
        <f>R125</f>
        <v>0</v>
      </c>
      <c r="S124" s="53"/>
      <c r="T124" s="122">
        <f>T125</f>
        <v>0</v>
      </c>
      <c r="AT124" s="17" t="s">
        <v>75</v>
      </c>
      <c r="AU124" s="17" t="s">
        <v>137</v>
      </c>
      <c r="BK124" s="123">
        <f>BK125</f>
        <v>0</v>
      </c>
    </row>
    <row r="125" spans="2:65" s="11" customFormat="1" ht="25.9" customHeight="1">
      <c r="B125" s="124"/>
      <c r="D125" s="125" t="s">
        <v>75</v>
      </c>
      <c r="E125" s="126" t="s">
        <v>3851</v>
      </c>
      <c r="F125" s="126" t="s">
        <v>128</v>
      </c>
      <c r="I125" s="127"/>
      <c r="J125" s="128">
        <f>BK125</f>
        <v>0</v>
      </c>
      <c r="L125" s="124"/>
      <c r="M125" s="129"/>
      <c r="P125" s="130">
        <f>P126+P129+P131+P134+P138+P140+P142</f>
        <v>0</v>
      </c>
      <c r="R125" s="130">
        <f>R126+R129+R131+R134+R138+R140+R142</f>
        <v>0</v>
      </c>
      <c r="T125" s="131">
        <f>T126+T129+T131+T134+T138+T140+T142</f>
        <v>0</v>
      </c>
      <c r="AR125" s="125" t="s">
        <v>206</v>
      </c>
      <c r="AT125" s="132" t="s">
        <v>75</v>
      </c>
      <c r="AU125" s="132" t="s">
        <v>76</v>
      </c>
      <c r="AY125" s="125" t="s">
        <v>185</v>
      </c>
      <c r="BK125" s="133">
        <f>BK126+BK129+BK131+BK134+BK138+BK140+BK142</f>
        <v>0</v>
      </c>
    </row>
    <row r="126" spans="2:65" s="11" customFormat="1" ht="22.9" customHeight="1">
      <c r="B126" s="124"/>
      <c r="D126" s="125" t="s">
        <v>75</v>
      </c>
      <c r="E126" s="134" t="s">
        <v>5538</v>
      </c>
      <c r="F126" s="134" t="s">
        <v>5539</v>
      </c>
      <c r="I126" s="127"/>
      <c r="J126" s="135">
        <f>BK126</f>
        <v>0</v>
      </c>
      <c r="L126" s="124"/>
      <c r="M126" s="129"/>
      <c r="P126" s="130">
        <f>SUM(P127:P128)</f>
        <v>0</v>
      </c>
      <c r="R126" s="130">
        <f>SUM(R127:R128)</f>
        <v>0</v>
      </c>
      <c r="T126" s="131">
        <f>SUM(T127:T128)</f>
        <v>0</v>
      </c>
      <c r="AR126" s="125" t="s">
        <v>206</v>
      </c>
      <c r="AT126" s="132" t="s">
        <v>75</v>
      </c>
      <c r="AU126" s="132" t="s">
        <v>84</v>
      </c>
      <c r="AY126" s="125" t="s">
        <v>185</v>
      </c>
      <c r="BK126" s="133">
        <f>SUM(BK127:BK128)</f>
        <v>0</v>
      </c>
    </row>
    <row r="127" spans="2:65" s="1" customFormat="1" ht="16.5" customHeight="1">
      <c r="B127" s="136"/>
      <c r="C127" s="137" t="s">
        <v>84</v>
      </c>
      <c r="D127" s="137" t="s">
        <v>187</v>
      </c>
      <c r="E127" s="138" t="s">
        <v>5540</v>
      </c>
      <c r="F127" s="139" t="s">
        <v>5541</v>
      </c>
      <c r="G127" s="140" t="s">
        <v>5542</v>
      </c>
      <c r="H127" s="141">
        <v>1</v>
      </c>
      <c r="I127" s="142"/>
      <c r="J127" s="143">
        <f>ROUND(I127*H127,2)</f>
        <v>0</v>
      </c>
      <c r="K127" s="139" t="s">
        <v>198</v>
      </c>
      <c r="L127" s="32"/>
      <c r="M127" s="144" t="s">
        <v>1</v>
      </c>
      <c r="N127" s="145" t="s">
        <v>42</v>
      </c>
      <c r="P127" s="146">
        <f>O127*H127</f>
        <v>0</v>
      </c>
      <c r="Q127" s="146">
        <v>0</v>
      </c>
      <c r="R127" s="146">
        <f>Q127*H127</f>
        <v>0</v>
      </c>
      <c r="S127" s="146">
        <v>0</v>
      </c>
      <c r="T127" s="147">
        <f>S127*H127</f>
        <v>0</v>
      </c>
      <c r="AR127" s="148" t="s">
        <v>3855</v>
      </c>
      <c r="AT127" s="148" t="s">
        <v>187</v>
      </c>
      <c r="AU127" s="148" t="s">
        <v>92</v>
      </c>
      <c r="AY127" s="17" t="s">
        <v>185</v>
      </c>
      <c r="BE127" s="149">
        <f>IF(N127="základní",J127,0)</f>
        <v>0</v>
      </c>
      <c r="BF127" s="149">
        <f>IF(N127="snížená",J127,0)</f>
        <v>0</v>
      </c>
      <c r="BG127" s="149">
        <f>IF(N127="zákl. přenesená",J127,0)</f>
        <v>0</v>
      </c>
      <c r="BH127" s="149">
        <f>IF(N127="sníž. přenesená",J127,0)</f>
        <v>0</v>
      </c>
      <c r="BI127" s="149">
        <f>IF(N127="nulová",J127,0)</f>
        <v>0</v>
      </c>
      <c r="BJ127" s="17" t="s">
        <v>92</v>
      </c>
      <c r="BK127" s="149">
        <f>ROUND(I127*H127,2)</f>
        <v>0</v>
      </c>
      <c r="BL127" s="17" t="s">
        <v>3855</v>
      </c>
      <c r="BM127" s="148" t="s">
        <v>5543</v>
      </c>
    </row>
    <row r="128" spans="2:65" s="1" customFormat="1" ht="16.5" customHeight="1">
      <c r="B128" s="136"/>
      <c r="C128" s="137" t="s">
        <v>92</v>
      </c>
      <c r="D128" s="137" t="s">
        <v>187</v>
      </c>
      <c r="E128" s="138" t="s">
        <v>5544</v>
      </c>
      <c r="F128" s="139" t="s">
        <v>5545</v>
      </c>
      <c r="G128" s="140" t="s">
        <v>5542</v>
      </c>
      <c r="H128" s="141">
        <v>1</v>
      </c>
      <c r="I128" s="142"/>
      <c r="J128" s="143">
        <f>ROUND(I128*H128,2)</f>
        <v>0</v>
      </c>
      <c r="K128" s="139" t="s">
        <v>198</v>
      </c>
      <c r="L128" s="32"/>
      <c r="M128" s="144" t="s">
        <v>1</v>
      </c>
      <c r="N128" s="145" t="s">
        <v>42</v>
      </c>
      <c r="P128" s="146">
        <f>O128*H128</f>
        <v>0</v>
      </c>
      <c r="Q128" s="146">
        <v>0</v>
      </c>
      <c r="R128" s="146">
        <f>Q128*H128</f>
        <v>0</v>
      </c>
      <c r="S128" s="146">
        <v>0</v>
      </c>
      <c r="T128" s="147">
        <f>S128*H128</f>
        <v>0</v>
      </c>
      <c r="AR128" s="148" t="s">
        <v>3855</v>
      </c>
      <c r="AT128" s="148" t="s">
        <v>187</v>
      </c>
      <c r="AU128" s="148" t="s">
        <v>92</v>
      </c>
      <c r="AY128" s="17" t="s">
        <v>185</v>
      </c>
      <c r="BE128" s="149">
        <f>IF(N128="základní",J128,0)</f>
        <v>0</v>
      </c>
      <c r="BF128" s="149">
        <f>IF(N128="snížená",J128,0)</f>
        <v>0</v>
      </c>
      <c r="BG128" s="149">
        <f>IF(N128="zákl. přenesená",J128,0)</f>
        <v>0</v>
      </c>
      <c r="BH128" s="149">
        <f>IF(N128="sníž. přenesená",J128,0)</f>
        <v>0</v>
      </c>
      <c r="BI128" s="149">
        <f>IF(N128="nulová",J128,0)</f>
        <v>0</v>
      </c>
      <c r="BJ128" s="17" t="s">
        <v>92</v>
      </c>
      <c r="BK128" s="149">
        <f>ROUND(I128*H128,2)</f>
        <v>0</v>
      </c>
      <c r="BL128" s="17" t="s">
        <v>3855</v>
      </c>
      <c r="BM128" s="148" t="s">
        <v>5546</v>
      </c>
    </row>
    <row r="129" spans="2:65" s="11" customFormat="1" ht="22.9" customHeight="1">
      <c r="B129" s="124"/>
      <c r="D129" s="125" t="s">
        <v>75</v>
      </c>
      <c r="E129" s="134" t="s">
        <v>3852</v>
      </c>
      <c r="F129" s="134" t="s">
        <v>3853</v>
      </c>
      <c r="I129" s="127"/>
      <c r="J129" s="135">
        <f>BK129</f>
        <v>0</v>
      </c>
      <c r="L129" s="124"/>
      <c r="M129" s="129"/>
      <c r="P129" s="130">
        <f>P130</f>
        <v>0</v>
      </c>
      <c r="R129" s="130">
        <f>R130</f>
        <v>0</v>
      </c>
      <c r="T129" s="131">
        <f>T130</f>
        <v>0</v>
      </c>
      <c r="AR129" s="125" t="s">
        <v>206</v>
      </c>
      <c r="AT129" s="132" t="s">
        <v>75</v>
      </c>
      <c r="AU129" s="132" t="s">
        <v>84</v>
      </c>
      <c r="AY129" s="125" t="s">
        <v>185</v>
      </c>
      <c r="BK129" s="133">
        <f>BK130</f>
        <v>0</v>
      </c>
    </row>
    <row r="130" spans="2:65" s="1" customFormat="1" ht="16.5" customHeight="1">
      <c r="B130" s="136"/>
      <c r="C130" s="137" t="s">
        <v>111</v>
      </c>
      <c r="D130" s="137" t="s">
        <v>187</v>
      </c>
      <c r="E130" s="138" t="s">
        <v>3854</v>
      </c>
      <c r="F130" s="139" t="s">
        <v>3853</v>
      </c>
      <c r="G130" s="140" t="s">
        <v>5542</v>
      </c>
      <c r="H130" s="141">
        <v>1</v>
      </c>
      <c r="I130" s="142"/>
      <c r="J130" s="143">
        <f>ROUND(I130*H130,2)</f>
        <v>0</v>
      </c>
      <c r="K130" s="139" t="s">
        <v>198</v>
      </c>
      <c r="L130" s="32"/>
      <c r="M130" s="144" t="s">
        <v>1</v>
      </c>
      <c r="N130" s="145" t="s">
        <v>42</v>
      </c>
      <c r="P130" s="146">
        <f>O130*H130</f>
        <v>0</v>
      </c>
      <c r="Q130" s="146">
        <v>0</v>
      </c>
      <c r="R130" s="146">
        <f>Q130*H130</f>
        <v>0</v>
      </c>
      <c r="S130" s="146">
        <v>0</v>
      </c>
      <c r="T130" s="147">
        <f>S130*H130</f>
        <v>0</v>
      </c>
      <c r="AR130" s="148" t="s">
        <v>3855</v>
      </c>
      <c r="AT130" s="148" t="s">
        <v>187</v>
      </c>
      <c r="AU130" s="148" t="s">
        <v>92</v>
      </c>
      <c r="AY130" s="17" t="s">
        <v>185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7" t="s">
        <v>92</v>
      </c>
      <c r="BK130" s="149">
        <f>ROUND(I130*H130,2)</f>
        <v>0</v>
      </c>
      <c r="BL130" s="17" t="s">
        <v>3855</v>
      </c>
      <c r="BM130" s="148" t="s">
        <v>5547</v>
      </c>
    </row>
    <row r="131" spans="2:65" s="11" customFormat="1" ht="22.9" customHeight="1">
      <c r="B131" s="124"/>
      <c r="D131" s="125" t="s">
        <v>75</v>
      </c>
      <c r="E131" s="134" t="s">
        <v>5548</v>
      </c>
      <c r="F131" s="134" t="s">
        <v>5549</v>
      </c>
      <c r="I131" s="127"/>
      <c r="J131" s="135">
        <f>BK131</f>
        <v>0</v>
      </c>
      <c r="L131" s="124"/>
      <c r="M131" s="129"/>
      <c r="P131" s="130">
        <f>SUM(P132:P133)</f>
        <v>0</v>
      </c>
      <c r="R131" s="130">
        <f>SUM(R132:R133)</f>
        <v>0</v>
      </c>
      <c r="T131" s="131">
        <f>SUM(T132:T133)</f>
        <v>0</v>
      </c>
      <c r="AR131" s="125" t="s">
        <v>206</v>
      </c>
      <c r="AT131" s="132" t="s">
        <v>75</v>
      </c>
      <c r="AU131" s="132" t="s">
        <v>84</v>
      </c>
      <c r="AY131" s="125" t="s">
        <v>185</v>
      </c>
      <c r="BK131" s="133">
        <f>SUM(BK132:BK133)</f>
        <v>0</v>
      </c>
    </row>
    <row r="132" spans="2:65" s="1" customFormat="1" ht="16.5" customHeight="1">
      <c r="B132" s="136"/>
      <c r="C132" s="137" t="s">
        <v>191</v>
      </c>
      <c r="D132" s="137" t="s">
        <v>187</v>
      </c>
      <c r="E132" s="138" t="s">
        <v>5550</v>
      </c>
      <c r="F132" s="139" t="s">
        <v>5551</v>
      </c>
      <c r="G132" s="140" t="s">
        <v>5542</v>
      </c>
      <c r="H132" s="141">
        <v>1</v>
      </c>
      <c r="I132" s="142"/>
      <c r="J132" s="143">
        <f>ROUND(I132*H132,2)</f>
        <v>0</v>
      </c>
      <c r="K132" s="139" t="s">
        <v>198</v>
      </c>
      <c r="L132" s="32"/>
      <c r="M132" s="144" t="s">
        <v>1</v>
      </c>
      <c r="N132" s="145" t="s">
        <v>42</v>
      </c>
      <c r="P132" s="146">
        <f>O132*H132</f>
        <v>0</v>
      </c>
      <c r="Q132" s="146">
        <v>0</v>
      </c>
      <c r="R132" s="146">
        <f>Q132*H132</f>
        <v>0</v>
      </c>
      <c r="S132" s="146">
        <v>0</v>
      </c>
      <c r="T132" s="147">
        <f>S132*H132</f>
        <v>0</v>
      </c>
      <c r="AR132" s="148" t="s">
        <v>3855</v>
      </c>
      <c r="AT132" s="148" t="s">
        <v>187</v>
      </c>
      <c r="AU132" s="148" t="s">
        <v>92</v>
      </c>
      <c r="AY132" s="17" t="s">
        <v>185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7" t="s">
        <v>92</v>
      </c>
      <c r="BK132" s="149">
        <f>ROUND(I132*H132,2)</f>
        <v>0</v>
      </c>
      <c r="BL132" s="17" t="s">
        <v>3855</v>
      </c>
      <c r="BM132" s="148" t="s">
        <v>5552</v>
      </c>
    </row>
    <row r="133" spans="2:65" s="1" customFormat="1" ht="16.5" customHeight="1">
      <c r="B133" s="136"/>
      <c r="C133" s="137" t="s">
        <v>206</v>
      </c>
      <c r="D133" s="137" t="s">
        <v>187</v>
      </c>
      <c r="E133" s="138" t="s">
        <v>5553</v>
      </c>
      <c r="F133" s="139" t="s">
        <v>5554</v>
      </c>
      <c r="G133" s="140" t="s">
        <v>5542</v>
      </c>
      <c r="H133" s="141">
        <v>1</v>
      </c>
      <c r="I133" s="142"/>
      <c r="J133" s="143">
        <f>ROUND(I133*H133,2)</f>
        <v>0</v>
      </c>
      <c r="K133" s="139" t="s">
        <v>198</v>
      </c>
      <c r="L133" s="32"/>
      <c r="M133" s="144" t="s">
        <v>1</v>
      </c>
      <c r="N133" s="145" t="s">
        <v>42</v>
      </c>
      <c r="P133" s="146">
        <f>O133*H133</f>
        <v>0</v>
      </c>
      <c r="Q133" s="146">
        <v>0</v>
      </c>
      <c r="R133" s="146">
        <f>Q133*H133</f>
        <v>0</v>
      </c>
      <c r="S133" s="146">
        <v>0</v>
      </c>
      <c r="T133" s="147">
        <f>S133*H133</f>
        <v>0</v>
      </c>
      <c r="AR133" s="148" t="s">
        <v>3855</v>
      </c>
      <c r="AT133" s="148" t="s">
        <v>187</v>
      </c>
      <c r="AU133" s="148" t="s">
        <v>92</v>
      </c>
      <c r="AY133" s="17" t="s">
        <v>185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7" t="s">
        <v>92</v>
      </c>
      <c r="BK133" s="149">
        <f>ROUND(I133*H133,2)</f>
        <v>0</v>
      </c>
      <c r="BL133" s="17" t="s">
        <v>3855</v>
      </c>
      <c r="BM133" s="148" t="s">
        <v>5555</v>
      </c>
    </row>
    <row r="134" spans="2:65" s="11" customFormat="1" ht="22.9" customHeight="1">
      <c r="B134" s="124"/>
      <c r="D134" s="125" t="s">
        <v>75</v>
      </c>
      <c r="E134" s="134" t="s">
        <v>5556</v>
      </c>
      <c r="F134" s="134" t="s">
        <v>5557</v>
      </c>
      <c r="I134" s="127"/>
      <c r="J134" s="135">
        <f>BK134</f>
        <v>0</v>
      </c>
      <c r="L134" s="124"/>
      <c r="M134" s="129"/>
      <c r="P134" s="130">
        <f>SUM(P135:P137)</f>
        <v>0</v>
      </c>
      <c r="R134" s="130">
        <f>SUM(R135:R137)</f>
        <v>0</v>
      </c>
      <c r="T134" s="131">
        <f>SUM(T135:T137)</f>
        <v>0</v>
      </c>
      <c r="AR134" s="125" t="s">
        <v>206</v>
      </c>
      <c r="AT134" s="132" t="s">
        <v>75</v>
      </c>
      <c r="AU134" s="132" t="s">
        <v>84</v>
      </c>
      <c r="AY134" s="125" t="s">
        <v>185</v>
      </c>
      <c r="BK134" s="133">
        <f>SUM(BK135:BK137)</f>
        <v>0</v>
      </c>
    </row>
    <row r="135" spans="2:65" s="1" customFormat="1" ht="16.5" customHeight="1">
      <c r="B135" s="136"/>
      <c r="C135" s="137" t="s">
        <v>211</v>
      </c>
      <c r="D135" s="137" t="s">
        <v>187</v>
      </c>
      <c r="E135" s="138" t="s">
        <v>5558</v>
      </c>
      <c r="F135" s="139" t="s">
        <v>5559</v>
      </c>
      <c r="G135" s="140" t="s">
        <v>5542</v>
      </c>
      <c r="H135" s="141">
        <v>1</v>
      </c>
      <c r="I135" s="142"/>
      <c r="J135" s="143">
        <f>ROUND(I135*H135,2)</f>
        <v>0</v>
      </c>
      <c r="K135" s="139" t="s">
        <v>198</v>
      </c>
      <c r="L135" s="32"/>
      <c r="M135" s="144" t="s">
        <v>1</v>
      </c>
      <c r="N135" s="145" t="s">
        <v>42</v>
      </c>
      <c r="P135" s="146">
        <f>O135*H135</f>
        <v>0</v>
      </c>
      <c r="Q135" s="146">
        <v>0</v>
      </c>
      <c r="R135" s="146">
        <f>Q135*H135</f>
        <v>0</v>
      </c>
      <c r="S135" s="146">
        <v>0</v>
      </c>
      <c r="T135" s="147">
        <f>S135*H135</f>
        <v>0</v>
      </c>
      <c r="AR135" s="148" t="s">
        <v>3855</v>
      </c>
      <c r="AT135" s="148" t="s">
        <v>187</v>
      </c>
      <c r="AU135" s="148" t="s">
        <v>92</v>
      </c>
      <c r="AY135" s="17" t="s">
        <v>185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7" t="s">
        <v>92</v>
      </c>
      <c r="BK135" s="149">
        <f>ROUND(I135*H135,2)</f>
        <v>0</v>
      </c>
      <c r="BL135" s="17" t="s">
        <v>3855</v>
      </c>
      <c r="BM135" s="148" t="s">
        <v>5560</v>
      </c>
    </row>
    <row r="136" spans="2:65" s="13" customFormat="1" ht="22.5">
      <c r="B136" s="168"/>
      <c r="D136" s="151" t="s">
        <v>193</v>
      </c>
      <c r="E136" s="169" t="s">
        <v>1</v>
      </c>
      <c r="F136" s="170" t="s">
        <v>5561</v>
      </c>
      <c r="H136" s="169" t="s">
        <v>1</v>
      </c>
      <c r="I136" s="171"/>
      <c r="L136" s="168"/>
      <c r="M136" s="172"/>
      <c r="T136" s="173"/>
      <c r="AT136" s="169" t="s">
        <v>193</v>
      </c>
      <c r="AU136" s="169" t="s">
        <v>92</v>
      </c>
      <c r="AV136" s="13" t="s">
        <v>84</v>
      </c>
      <c r="AW136" s="13" t="s">
        <v>32</v>
      </c>
      <c r="AX136" s="13" t="s">
        <v>76</v>
      </c>
      <c r="AY136" s="169" t="s">
        <v>185</v>
      </c>
    </row>
    <row r="137" spans="2:65" s="12" customFormat="1">
      <c r="B137" s="150"/>
      <c r="D137" s="151" t="s">
        <v>193</v>
      </c>
      <c r="E137" s="152" t="s">
        <v>1</v>
      </c>
      <c r="F137" s="153" t="s">
        <v>84</v>
      </c>
      <c r="H137" s="154">
        <v>1</v>
      </c>
      <c r="I137" s="155"/>
      <c r="L137" s="150"/>
      <c r="M137" s="156"/>
      <c r="T137" s="157"/>
      <c r="AT137" s="152" t="s">
        <v>193</v>
      </c>
      <c r="AU137" s="152" t="s">
        <v>92</v>
      </c>
      <c r="AV137" s="12" t="s">
        <v>92</v>
      </c>
      <c r="AW137" s="12" t="s">
        <v>32</v>
      </c>
      <c r="AX137" s="12" t="s">
        <v>84</v>
      </c>
      <c r="AY137" s="152" t="s">
        <v>185</v>
      </c>
    </row>
    <row r="138" spans="2:65" s="11" customFormat="1" ht="22.9" customHeight="1">
      <c r="B138" s="124"/>
      <c r="D138" s="125" t="s">
        <v>75</v>
      </c>
      <c r="E138" s="134" t="s">
        <v>5562</v>
      </c>
      <c r="F138" s="134" t="s">
        <v>5563</v>
      </c>
      <c r="I138" s="127"/>
      <c r="J138" s="135">
        <f>BK138</f>
        <v>0</v>
      </c>
      <c r="L138" s="124"/>
      <c r="M138" s="129"/>
      <c r="P138" s="130">
        <f>P139</f>
        <v>0</v>
      </c>
      <c r="R138" s="130">
        <f>R139</f>
        <v>0</v>
      </c>
      <c r="T138" s="131">
        <f>T139</f>
        <v>0</v>
      </c>
      <c r="AR138" s="125" t="s">
        <v>206</v>
      </c>
      <c r="AT138" s="132" t="s">
        <v>75</v>
      </c>
      <c r="AU138" s="132" t="s">
        <v>84</v>
      </c>
      <c r="AY138" s="125" t="s">
        <v>185</v>
      </c>
      <c r="BK138" s="133">
        <f>BK139</f>
        <v>0</v>
      </c>
    </row>
    <row r="139" spans="2:65" s="1" customFormat="1" ht="16.5" customHeight="1">
      <c r="B139" s="136"/>
      <c r="C139" s="137" t="s">
        <v>216</v>
      </c>
      <c r="D139" s="137" t="s">
        <v>187</v>
      </c>
      <c r="E139" s="138" t="s">
        <v>5564</v>
      </c>
      <c r="F139" s="139" t="s">
        <v>5563</v>
      </c>
      <c r="G139" s="140" t="s">
        <v>5542</v>
      </c>
      <c r="H139" s="141">
        <v>1</v>
      </c>
      <c r="I139" s="142"/>
      <c r="J139" s="143">
        <f>ROUND(I139*H139,2)</f>
        <v>0</v>
      </c>
      <c r="K139" s="139" t="s">
        <v>198</v>
      </c>
      <c r="L139" s="32"/>
      <c r="M139" s="144" t="s">
        <v>1</v>
      </c>
      <c r="N139" s="145" t="s">
        <v>42</v>
      </c>
      <c r="P139" s="146">
        <f>O139*H139</f>
        <v>0</v>
      </c>
      <c r="Q139" s="146">
        <v>0</v>
      </c>
      <c r="R139" s="146">
        <f>Q139*H139</f>
        <v>0</v>
      </c>
      <c r="S139" s="146">
        <v>0</v>
      </c>
      <c r="T139" s="147">
        <f>S139*H139</f>
        <v>0</v>
      </c>
      <c r="AR139" s="148" t="s">
        <v>3855</v>
      </c>
      <c r="AT139" s="148" t="s">
        <v>187</v>
      </c>
      <c r="AU139" s="148" t="s">
        <v>92</v>
      </c>
      <c r="AY139" s="17" t="s">
        <v>185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7" t="s">
        <v>92</v>
      </c>
      <c r="BK139" s="149">
        <f>ROUND(I139*H139,2)</f>
        <v>0</v>
      </c>
      <c r="BL139" s="17" t="s">
        <v>3855</v>
      </c>
      <c r="BM139" s="148" t="s">
        <v>5565</v>
      </c>
    </row>
    <row r="140" spans="2:65" s="11" customFormat="1" ht="22.9" customHeight="1">
      <c r="B140" s="124"/>
      <c r="D140" s="125" t="s">
        <v>75</v>
      </c>
      <c r="E140" s="134" t="s">
        <v>5566</v>
      </c>
      <c r="F140" s="134" t="s">
        <v>5567</v>
      </c>
      <c r="I140" s="127"/>
      <c r="J140" s="135">
        <f>BK140</f>
        <v>0</v>
      </c>
      <c r="L140" s="124"/>
      <c r="M140" s="129"/>
      <c r="P140" s="130">
        <f>P141</f>
        <v>0</v>
      </c>
      <c r="R140" s="130">
        <f>R141</f>
        <v>0</v>
      </c>
      <c r="T140" s="131">
        <f>T141</f>
        <v>0</v>
      </c>
      <c r="AR140" s="125" t="s">
        <v>206</v>
      </c>
      <c r="AT140" s="132" t="s">
        <v>75</v>
      </c>
      <c r="AU140" s="132" t="s">
        <v>84</v>
      </c>
      <c r="AY140" s="125" t="s">
        <v>185</v>
      </c>
      <c r="BK140" s="133">
        <f>BK141</f>
        <v>0</v>
      </c>
    </row>
    <row r="141" spans="2:65" s="1" customFormat="1" ht="16.5" customHeight="1">
      <c r="B141" s="136"/>
      <c r="C141" s="137" t="s">
        <v>222</v>
      </c>
      <c r="D141" s="137" t="s">
        <v>187</v>
      </c>
      <c r="E141" s="138" t="s">
        <v>5568</v>
      </c>
      <c r="F141" s="139" t="s">
        <v>5567</v>
      </c>
      <c r="G141" s="140" t="s">
        <v>5542</v>
      </c>
      <c r="H141" s="141">
        <v>1</v>
      </c>
      <c r="I141" s="142"/>
      <c r="J141" s="143">
        <f>ROUND(I141*H141,2)</f>
        <v>0</v>
      </c>
      <c r="K141" s="139" t="s">
        <v>198</v>
      </c>
      <c r="L141" s="32"/>
      <c r="M141" s="144" t="s">
        <v>1</v>
      </c>
      <c r="N141" s="145" t="s">
        <v>42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3855</v>
      </c>
      <c r="AT141" s="148" t="s">
        <v>187</v>
      </c>
      <c r="AU141" s="148" t="s">
        <v>92</v>
      </c>
      <c r="AY141" s="17" t="s">
        <v>185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7" t="s">
        <v>92</v>
      </c>
      <c r="BK141" s="149">
        <f>ROUND(I141*H141,2)</f>
        <v>0</v>
      </c>
      <c r="BL141" s="17" t="s">
        <v>3855</v>
      </c>
      <c r="BM141" s="148" t="s">
        <v>5569</v>
      </c>
    </row>
    <row r="142" spans="2:65" s="11" customFormat="1" ht="22.9" customHeight="1">
      <c r="B142" s="124"/>
      <c r="D142" s="125" t="s">
        <v>75</v>
      </c>
      <c r="E142" s="134" t="s">
        <v>5570</v>
      </c>
      <c r="F142" s="134" t="s">
        <v>5571</v>
      </c>
      <c r="I142" s="127"/>
      <c r="J142" s="135">
        <f>BK142</f>
        <v>0</v>
      </c>
      <c r="L142" s="124"/>
      <c r="M142" s="129"/>
      <c r="P142" s="130">
        <f>P143</f>
        <v>0</v>
      </c>
      <c r="R142" s="130">
        <f>R143</f>
        <v>0</v>
      </c>
      <c r="T142" s="131">
        <f>T143</f>
        <v>0</v>
      </c>
      <c r="AR142" s="125" t="s">
        <v>206</v>
      </c>
      <c r="AT142" s="132" t="s">
        <v>75</v>
      </c>
      <c r="AU142" s="132" t="s">
        <v>84</v>
      </c>
      <c r="AY142" s="125" t="s">
        <v>185</v>
      </c>
      <c r="BK142" s="133">
        <f>BK143</f>
        <v>0</v>
      </c>
    </row>
    <row r="143" spans="2:65" s="1" customFormat="1" ht="16.5" customHeight="1">
      <c r="B143" s="136"/>
      <c r="C143" s="137" t="s">
        <v>226</v>
      </c>
      <c r="D143" s="137" t="s">
        <v>187</v>
      </c>
      <c r="E143" s="138" t="s">
        <v>5572</v>
      </c>
      <c r="F143" s="139" t="s">
        <v>5571</v>
      </c>
      <c r="G143" s="140" t="s">
        <v>5542</v>
      </c>
      <c r="H143" s="141">
        <v>1</v>
      </c>
      <c r="I143" s="142"/>
      <c r="J143" s="143">
        <f>ROUND(I143*H143,2)</f>
        <v>0</v>
      </c>
      <c r="K143" s="139" t="s">
        <v>198</v>
      </c>
      <c r="L143" s="32"/>
      <c r="M143" s="189" t="s">
        <v>1</v>
      </c>
      <c r="N143" s="190" t="s">
        <v>42</v>
      </c>
      <c r="O143" s="191"/>
      <c r="P143" s="192">
        <f>O143*H143</f>
        <v>0</v>
      </c>
      <c r="Q143" s="192">
        <v>0</v>
      </c>
      <c r="R143" s="192">
        <f>Q143*H143</f>
        <v>0</v>
      </c>
      <c r="S143" s="192">
        <v>0</v>
      </c>
      <c r="T143" s="193">
        <f>S143*H143</f>
        <v>0</v>
      </c>
      <c r="AR143" s="148" t="s">
        <v>3855</v>
      </c>
      <c r="AT143" s="148" t="s">
        <v>187</v>
      </c>
      <c r="AU143" s="148" t="s">
        <v>92</v>
      </c>
      <c r="AY143" s="17" t="s">
        <v>185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7" t="s">
        <v>92</v>
      </c>
      <c r="BK143" s="149">
        <f>ROUND(I143*H143,2)</f>
        <v>0</v>
      </c>
      <c r="BL143" s="17" t="s">
        <v>3855</v>
      </c>
      <c r="BM143" s="148" t="s">
        <v>5573</v>
      </c>
    </row>
    <row r="144" spans="2:65" s="1" customFormat="1" ht="6.95" customHeight="1">
      <c r="B144" s="44"/>
      <c r="C144" s="45"/>
      <c r="D144" s="45"/>
      <c r="E144" s="45"/>
      <c r="F144" s="45"/>
      <c r="G144" s="45"/>
      <c r="H144" s="45"/>
      <c r="I144" s="45"/>
      <c r="J144" s="45"/>
      <c r="K144" s="45"/>
      <c r="L144" s="32"/>
    </row>
    <row r="146" spans="3:11" ht="24" customHeight="1">
      <c r="C146" s="197"/>
      <c r="D146" s="198"/>
      <c r="E146" s="197" t="s">
        <v>5574</v>
      </c>
      <c r="F146" s="198"/>
      <c r="G146" s="198"/>
      <c r="H146" s="198"/>
      <c r="I146" s="198"/>
      <c r="J146" s="198"/>
      <c r="K146" s="198"/>
    </row>
    <row r="147" spans="3:11" ht="24" customHeight="1">
      <c r="C147" s="249" t="s">
        <v>5575</v>
      </c>
      <c r="D147" s="249"/>
      <c r="E147" s="249"/>
      <c r="F147" s="249"/>
      <c r="G147" s="249"/>
      <c r="H147" s="249"/>
      <c r="I147" s="249"/>
      <c r="J147" s="249"/>
      <c r="K147" s="249"/>
    </row>
    <row r="148" spans="3:11" ht="24" customHeight="1">
      <c r="C148" s="249" t="s">
        <v>5576</v>
      </c>
      <c r="D148" s="249"/>
      <c r="E148" s="249"/>
      <c r="F148" s="249"/>
      <c r="G148" s="249"/>
      <c r="H148" s="249"/>
      <c r="I148" s="249"/>
      <c r="J148" s="249"/>
      <c r="K148" s="249"/>
    </row>
    <row r="149" spans="3:11" ht="24" customHeight="1">
      <c r="C149" s="248" t="s">
        <v>5577</v>
      </c>
      <c r="D149" s="248"/>
      <c r="E149" s="248"/>
      <c r="F149" s="248"/>
      <c r="G149" s="248"/>
      <c r="H149" s="248"/>
      <c r="I149" s="248"/>
      <c r="J149" s="248"/>
      <c r="K149" s="248"/>
    </row>
    <row r="150" spans="3:11" ht="24" customHeight="1">
      <c r="C150" s="248" t="s">
        <v>5578</v>
      </c>
      <c r="D150" s="248"/>
      <c r="E150" s="248"/>
      <c r="F150" s="248"/>
      <c r="G150" s="248"/>
      <c r="H150" s="248"/>
      <c r="I150" s="248"/>
      <c r="J150" s="248"/>
      <c r="K150" s="248"/>
    </row>
    <row r="151" spans="3:11" ht="24" customHeight="1">
      <c r="C151" s="248" t="s">
        <v>5579</v>
      </c>
      <c r="D151" s="248"/>
      <c r="E151" s="248"/>
      <c r="F151" s="248"/>
      <c r="G151" s="248"/>
      <c r="H151" s="248"/>
      <c r="I151" s="248"/>
      <c r="J151" s="248"/>
      <c r="K151" s="248"/>
    </row>
    <row r="152" spans="3:11" ht="24" customHeight="1">
      <c r="C152" s="248" t="s">
        <v>5580</v>
      </c>
      <c r="D152" s="248"/>
      <c r="E152" s="248"/>
      <c r="F152" s="248"/>
      <c r="G152" s="248"/>
      <c r="H152" s="248"/>
      <c r="I152" s="248"/>
      <c r="J152" s="248"/>
      <c r="K152" s="248"/>
    </row>
    <row r="153" spans="3:11" ht="24" customHeight="1">
      <c r="C153" s="248" t="s">
        <v>5581</v>
      </c>
      <c r="D153" s="248"/>
      <c r="E153" s="248"/>
      <c r="F153" s="248"/>
      <c r="G153" s="248"/>
      <c r="H153" s="248"/>
      <c r="I153" s="248"/>
      <c r="J153" s="248"/>
      <c r="K153" s="248"/>
    </row>
    <row r="154" spans="3:11" ht="24" customHeight="1">
      <c r="C154" s="248" t="s">
        <v>5582</v>
      </c>
      <c r="D154" s="248"/>
      <c r="E154" s="248"/>
      <c r="F154" s="248"/>
      <c r="G154" s="248"/>
      <c r="H154" s="248"/>
      <c r="I154" s="248"/>
      <c r="J154" s="248"/>
      <c r="K154" s="248"/>
    </row>
    <row r="155" spans="3:11" ht="24" customHeight="1">
      <c r="C155" s="199" t="s">
        <v>5583</v>
      </c>
      <c r="D155" s="199"/>
      <c r="E155" s="199"/>
      <c r="F155" s="199"/>
      <c r="G155" s="199"/>
      <c r="H155" s="199"/>
      <c r="I155" s="199"/>
      <c r="J155" s="199"/>
      <c r="K155" s="199"/>
    </row>
  </sheetData>
  <autoFilter ref="C123:K143" xr:uid="{00000000-0009-0000-0000-00000E000000}"/>
  <mergeCells count="17">
    <mergeCell ref="E87:H87"/>
    <mergeCell ref="E114:H114"/>
    <mergeCell ref="E116:H116"/>
    <mergeCell ref="L2:V2"/>
    <mergeCell ref="C147:K147"/>
    <mergeCell ref="E7:H7"/>
    <mergeCell ref="E9:H9"/>
    <mergeCell ref="E18:H18"/>
    <mergeCell ref="E27:H27"/>
    <mergeCell ref="E85:H85"/>
    <mergeCell ref="C153:K153"/>
    <mergeCell ref="C154:K154"/>
    <mergeCell ref="C148:K148"/>
    <mergeCell ref="C149:K149"/>
    <mergeCell ref="C150:K150"/>
    <mergeCell ref="C151:K151"/>
    <mergeCell ref="C152:K15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30</vt:i4>
      </vt:variant>
    </vt:vector>
  </HeadingPairs>
  <TitlesOfParts>
    <vt:vector size="45" baseType="lpstr">
      <vt:lpstr>Rekapitulace stavby</vt:lpstr>
      <vt:lpstr>01 - Bytový dům - stavebn...</vt:lpstr>
      <vt:lpstr>001 - Sanace vlhkosti a s...</vt:lpstr>
      <vt:lpstr>002 - Sanace vlhkosti a s...</vt:lpstr>
      <vt:lpstr>01 - ZTI</vt:lpstr>
      <vt:lpstr>02 - Vytápění</vt:lpstr>
      <vt:lpstr>03 - VZT</vt:lpstr>
      <vt:lpstr>a - Společné prostory</vt:lpstr>
      <vt:lpstr>b - Nebytové prostory</vt:lpstr>
      <vt:lpstr>c - Byty</vt:lpstr>
      <vt:lpstr>d - Hromosvod</vt:lpstr>
      <vt:lpstr>a - Společné prostory_01</vt:lpstr>
      <vt:lpstr>b - Nebytové prostory_01</vt:lpstr>
      <vt:lpstr>c - Byty_01</vt:lpstr>
      <vt:lpstr>04 - Vedlejší rozpočtové ...</vt:lpstr>
      <vt:lpstr>'001 - Sanace vlhkosti a s...'!Názvy_tisku</vt:lpstr>
      <vt:lpstr>'002 - Sanace vlhkosti a s...'!Názvy_tisku</vt:lpstr>
      <vt:lpstr>'01 - Bytový dům - stavebn...'!Názvy_tisku</vt:lpstr>
      <vt:lpstr>'01 - ZTI'!Názvy_tisku</vt:lpstr>
      <vt:lpstr>'02 - Vytápění'!Názvy_tisku</vt:lpstr>
      <vt:lpstr>'03 - VZT'!Názvy_tisku</vt:lpstr>
      <vt:lpstr>'04 - Vedlejší rozpočtové ...'!Názvy_tisku</vt:lpstr>
      <vt:lpstr>'a - Společné prostory'!Názvy_tisku</vt:lpstr>
      <vt:lpstr>'a - Společné prostory_01'!Názvy_tisku</vt:lpstr>
      <vt:lpstr>'b - Nebytové prostory'!Názvy_tisku</vt:lpstr>
      <vt:lpstr>'b - Nebytové prostory_01'!Názvy_tisku</vt:lpstr>
      <vt:lpstr>'c - Byty'!Názvy_tisku</vt:lpstr>
      <vt:lpstr>'c - Byty_01'!Názvy_tisku</vt:lpstr>
      <vt:lpstr>'d - Hromosvod'!Názvy_tisku</vt:lpstr>
      <vt:lpstr>'Rekapitulace stavby'!Názvy_tisku</vt:lpstr>
      <vt:lpstr>'001 - Sanace vlhkosti a s...'!Oblast_tisku</vt:lpstr>
      <vt:lpstr>'002 - Sanace vlhkosti a s...'!Oblast_tisku</vt:lpstr>
      <vt:lpstr>'01 - Bytový dům - stavebn...'!Oblast_tisku</vt:lpstr>
      <vt:lpstr>'01 - ZTI'!Oblast_tisku</vt:lpstr>
      <vt:lpstr>'02 - Vytápění'!Oblast_tisku</vt:lpstr>
      <vt:lpstr>'03 - VZT'!Oblast_tisku</vt:lpstr>
      <vt:lpstr>'04 - Vedlejší rozpočtové ...'!Oblast_tisku</vt:lpstr>
      <vt:lpstr>'a - Společné prostory'!Oblast_tisku</vt:lpstr>
      <vt:lpstr>'a - Společné prostory_01'!Oblast_tisku</vt:lpstr>
      <vt:lpstr>'b - Nebytové prostory'!Oblast_tisku</vt:lpstr>
      <vt:lpstr>'b - Nebytové prostory_01'!Oblast_tisku</vt:lpstr>
      <vt:lpstr>'c - Byty'!Oblast_tisku</vt:lpstr>
      <vt:lpstr>'c - Byty_01'!Oblast_tisku</vt:lpstr>
      <vt:lpstr>'d - Hromosvod'!Oblast_tisku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Pejšová</dc:creator>
  <cp:lastModifiedBy>BODCZC2 a</cp:lastModifiedBy>
  <dcterms:created xsi:type="dcterms:W3CDTF">2025-12-08T14:12:29Z</dcterms:created>
  <dcterms:modified xsi:type="dcterms:W3CDTF">2025-12-10T15:22:14Z</dcterms:modified>
</cp:coreProperties>
</file>