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KROS\"/>
    </mc:Choice>
  </mc:AlternateContent>
  <bookViews>
    <workbookView xWindow="0" yWindow="0" windowWidth="0" windowHeight="0"/>
  </bookViews>
  <sheets>
    <sheet name="Rekapitulace stavby" sheetId="1" r:id="rId1"/>
    <sheet name="1 - přípravné práce" sheetId="2" r:id="rId2"/>
    <sheet name="2 - zemní práce" sheetId="3" r:id="rId3"/>
    <sheet name="3 - komunikace" sheetId="4" r:id="rId4"/>
    <sheet name="4 - dešťová kanalizace" sheetId="5" r:id="rId5"/>
    <sheet name="5 - dokončovací práce" sheetId="6" r:id="rId6"/>
    <sheet name="6 - vedlejší rozpočtové n..." sheetId="7" r:id="rId7"/>
  </sheets>
  <definedNames>
    <definedName name="_xlnm.Print_Area" localSheetId="0">'Rekapitulace stavby'!$D$4:$AO$76,'Rekapitulace stavby'!$C$82:$AQ$101</definedName>
    <definedName name="_xlnm.Print_Titles" localSheetId="0">'Rekapitulace stavby'!$92:$92</definedName>
    <definedName name="_xlnm._FilterDatabase" localSheetId="1" hidden="1">'1 - přípravné práce'!$C$120:$K$168</definedName>
    <definedName name="_xlnm.Print_Area" localSheetId="1">'1 - přípravné práce'!$C$4:$J$76,'1 - přípravné práce'!$C$82:$J$102,'1 - přípravné práce'!$C$108:$J$168</definedName>
    <definedName name="_xlnm.Print_Titles" localSheetId="1">'1 - přípravné práce'!$120:$120</definedName>
    <definedName name="_xlnm._FilterDatabase" localSheetId="2" hidden="1">'2 - zemní práce'!$C$119:$K$159</definedName>
    <definedName name="_xlnm.Print_Area" localSheetId="2">'2 - zemní práce'!$C$4:$J$76,'2 - zemní práce'!$C$82:$J$101,'2 - zemní práce'!$C$107:$J$159</definedName>
    <definedName name="_xlnm.Print_Titles" localSheetId="2">'2 - zemní práce'!$119:$119</definedName>
    <definedName name="_xlnm._FilterDatabase" localSheetId="3" hidden="1">'3 - komunikace'!$C$120:$K$216</definedName>
    <definedName name="_xlnm.Print_Area" localSheetId="3">'3 - komunikace'!$C$4:$J$76,'3 - komunikace'!$C$82:$J$102,'3 - komunikace'!$C$108:$J$216</definedName>
    <definedName name="_xlnm.Print_Titles" localSheetId="3">'3 - komunikace'!$120:$120</definedName>
    <definedName name="_xlnm._FilterDatabase" localSheetId="4" hidden="1">'4 - dešťová kanalizace'!$C$122:$K$243</definedName>
    <definedName name="_xlnm.Print_Area" localSheetId="4">'4 - dešťová kanalizace'!$C$4:$J$76,'4 - dešťová kanalizace'!$C$82:$J$104,'4 - dešťová kanalizace'!$C$110:$J$243</definedName>
    <definedName name="_xlnm.Print_Titles" localSheetId="4">'4 - dešťová kanalizace'!$122:$122</definedName>
    <definedName name="_xlnm._FilterDatabase" localSheetId="5" hidden="1">'5 - dokončovací práce'!$C$119:$K$160</definedName>
    <definedName name="_xlnm.Print_Area" localSheetId="5">'5 - dokončovací práce'!$C$4:$J$76,'5 - dokončovací práce'!$C$82:$J$101,'5 - dokončovací práce'!$C$107:$J$160</definedName>
    <definedName name="_xlnm.Print_Titles" localSheetId="5">'5 - dokončovací práce'!$119:$119</definedName>
    <definedName name="_xlnm._FilterDatabase" localSheetId="6" hidden="1">'6 - vedlejší rozpočtové n...'!$C$123:$K$164</definedName>
    <definedName name="_xlnm.Print_Area" localSheetId="6">'6 - vedlejší rozpočtové n...'!$C$4:$J$76,'6 - vedlejší rozpočtové n...'!$C$82:$J$105,'6 - vedlejší rozpočtové n...'!$C$111:$J$164</definedName>
    <definedName name="_xlnm.Print_Titles" localSheetId="6">'6 - vedlejší rozpočtové n...'!$123:$123</definedName>
  </definedNames>
  <calcPr/>
</workbook>
</file>

<file path=xl/calcChain.xml><?xml version="1.0" encoding="utf-8"?>
<calcChain xmlns="http://schemas.openxmlformats.org/spreadsheetml/2006/main">
  <c i="7" l="1" r="J37"/>
  <c r="J36"/>
  <c i="1" r="AY100"/>
  <c i="7" r="J35"/>
  <c i="1" r="AX100"/>
  <c i="7"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0"/>
  <c r="BH140"/>
  <c r="BG140"/>
  <c r="BF140"/>
  <c r="T140"/>
  <c r="T139"/>
  <c r="T138"/>
  <c r="R140"/>
  <c r="R139"/>
  <c r="R138"/>
  <c r="P140"/>
  <c r="P139"/>
  <c r="P138"/>
  <c r="BI136"/>
  <c r="BH136"/>
  <c r="BG136"/>
  <c r="BF136"/>
  <c r="T136"/>
  <c r="T135"/>
  <c r="T134"/>
  <c r="R136"/>
  <c r="R135"/>
  <c r="R134"/>
  <c r="P136"/>
  <c r="P135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J121"/>
  <c r="J120"/>
  <c r="F120"/>
  <c r="F118"/>
  <c r="E116"/>
  <c r="J92"/>
  <c r="J91"/>
  <c r="F91"/>
  <c r="F89"/>
  <c r="E87"/>
  <c r="J18"/>
  <c r="E18"/>
  <c r="F121"/>
  <c r="J17"/>
  <c r="J12"/>
  <c r="J89"/>
  <c r="E7"/>
  <c r="E114"/>
  <c i="6" r="J37"/>
  <c r="J36"/>
  <c i="1" r="AY99"/>
  <c i="6" r="J35"/>
  <c i="1" r="AX99"/>
  <c i="6" r="BI157"/>
  <c r="BH157"/>
  <c r="BG157"/>
  <c r="BF157"/>
  <c r="T157"/>
  <c r="R157"/>
  <c r="P157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5"/>
  <c r="BH145"/>
  <c r="BG145"/>
  <c r="BF145"/>
  <c r="T145"/>
  <c r="R145"/>
  <c r="P145"/>
  <c r="BI141"/>
  <c r="BH141"/>
  <c r="BG141"/>
  <c r="BF141"/>
  <c r="T141"/>
  <c r="R141"/>
  <c r="P141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3"/>
  <c r="BH123"/>
  <c r="BG123"/>
  <c r="BF123"/>
  <c r="T123"/>
  <c r="T122"/>
  <c r="R123"/>
  <c r="R122"/>
  <c r="P123"/>
  <c r="P122"/>
  <c r="J117"/>
  <c r="J116"/>
  <c r="F116"/>
  <c r="F114"/>
  <c r="E112"/>
  <c r="J92"/>
  <c r="J91"/>
  <c r="F91"/>
  <c r="F89"/>
  <c r="E87"/>
  <c r="J18"/>
  <c r="E18"/>
  <c r="F117"/>
  <c r="J17"/>
  <c r="J12"/>
  <c r="J114"/>
  <c r="E7"/>
  <c r="E85"/>
  <c i="5" r="J37"/>
  <c r="J36"/>
  <c i="1" r="AY98"/>
  <c i="5" r="J35"/>
  <c i="1" r="AX98"/>
  <c i="5" r="BI242"/>
  <c r="BH242"/>
  <c r="BG242"/>
  <c r="BF242"/>
  <c r="T242"/>
  <c r="T241"/>
  <c r="R242"/>
  <c r="R241"/>
  <c r="P242"/>
  <c r="P241"/>
  <c r="BI237"/>
  <c r="BH237"/>
  <c r="BG237"/>
  <c r="BF237"/>
  <c r="T237"/>
  <c r="T236"/>
  <c r="R237"/>
  <c r="R236"/>
  <c r="P237"/>
  <c r="P236"/>
  <c r="BI232"/>
  <c r="BH232"/>
  <c r="BG232"/>
  <c r="BF232"/>
  <c r="T232"/>
  <c r="R232"/>
  <c r="P232"/>
  <c r="BI230"/>
  <c r="BH230"/>
  <c r="BG230"/>
  <c r="BF230"/>
  <c r="T230"/>
  <c r="R230"/>
  <c r="P230"/>
  <c r="BI227"/>
  <c r="BH227"/>
  <c r="BG227"/>
  <c r="BF227"/>
  <c r="T227"/>
  <c r="R227"/>
  <c r="P227"/>
  <c r="BI223"/>
  <c r="BH223"/>
  <c r="BG223"/>
  <c r="BF223"/>
  <c r="T223"/>
  <c r="R223"/>
  <c r="P223"/>
  <c r="BI220"/>
  <c r="BH220"/>
  <c r="BG220"/>
  <c r="BF220"/>
  <c r="T220"/>
  <c r="R220"/>
  <c r="P220"/>
  <c r="BI216"/>
  <c r="BH216"/>
  <c r="BG216"/>
  <c r="BF216"/>
  <c r="T216"/>
  <c r="R216"/>
  <c r="P216"/>
  <c r="BI211"/>
  <c r="BH211"/>
  <c r="BG211"/>
  <c r="BF211"/>
  <c r="T211"/>
  <c r="R211"/>
  <c r="P211"/>
  <c r="BI208"/>
  <c r="BH208"/>
  <c r="BG208"/>
  <c r="BF208"/>
  <c r="T208"/>
  <c r="R208"/>
  <c r="P208"/>
  <c r="BI204"/>
  <c r="BH204"/>
  <c r="BG204"/>
  <c r="BF204"/>
  <c r="T204"/>
  <c r="R204"/>
  <c r="P204"/>
  <c r="BI200"/>
  <c r="BH200"/>
  <c r="BG200"/>
  <c r="BF200"/>
  <c r="T200"/>
  <c r="R200"/>
  <c r="P200"/>
  <c r="BI196"/>
  <c r="BH196"/>
  <c r="BG196"/>
  <c r="BF196"/>
  <c r="T196"/>
  <c r="R196"/>
  <c r="P196"/>
  <c r="BI192"/>
  <c r="BH192"/>
  <c r="BG192"/>
  <c r="BF192"/>
  <c r="T192"/>
  <c r="R192"/>
  <c r="P192"/>
  <c r="BI188"/>
  <c r="BH188"/>
  <c r="BG188"/>
  <c r="BF188"/>
  <c r="T188"/>
  <c r="R188"/>
  <c r="P188"/>
  <c r="BI183"/>
  <c r="BH183"/>
  <c r="BG183"/>
  <c r="BF183"/>
  <c r="T183"/>
  <c r="R183"/>
  <c r="P183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5"/>
  <c r="BH165"/>
  <c r="BG165"/>
  <c r="BF165"/>
  <c r="T165"/>
  <c r="R165"/>
  <c r="P165"/>
  <c r="BI162"/>
  <c r="BH162"/>
  <c r="BG162"/>
  <c r="BF162"/>
  <c r="T162"/>
  <c r="R162"/>
  <c r="P162"/>
  <c r="BI159"/>
  <c r="BH159"/>
  <c r="BG159"/>
  <c r="BF159"/>
  <c r="T159"/>
  <c r="R159"/>
  <c r="P159"/>
  <c r="BI155"/>
  <c r="BH155"/>
  <c r="BG155"/>
  <c r="BF155"/>
  <c r="T155"/>
  <c r="R155"/>
  <c r="P155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29"/>
  <c r="BH129"/>
  <c r="BG129"/>
  <c r="BF129"/>
  <c r="T129"/>
  <c r="R129"/>
  <c r="P129"/>
  <c r="BI125"/>
  <c r="BH125"/>
  <c r="BG125"/>
  <c r="BF125"/>
  <c r="T125"/>
  <c r="R125"/>
  <c r="P125"/>
  <c r="J120"/>
  <c r="J119"/>
  <c r="F119"/>
  <c r="F117"/>
  <c r="E115"/>
  <c r="J92"/>
  <c r="J91"/>
  <c r="F91"/>
  <c r="F89"/>
  <c r="E87"/>
  <c r="J18"/>
  <c r="E18"/>
  <c r="F120"/>
  <c r="J17"/>
  <c r="J12"/>
  <c r="J117"/>
  <c r="E7"/>
  <c r="E85"/>
  <c i="4" r="J37"/>
  <c r="J36"/>
  <c i="1" r="AY97"/>
  <c i="4" r="J35"/>
  <c i="1" r="AX97"/>
  <c i="4" r="BI215"/>
  <c r="BH215"/>
  <c r="BG215"/>
  <c r="BF215"/>
  <c r="T215"/>
  <c r="T214"/>
  <c r="R215"/>
  <c r="R214"/>
  <c r="P215"/>
  <c r="P214"/>
  <c r="BI211"/>
  <c r="BH211"/>
  <c r="BG211"/>
  <c r="BF211"/>
  <c r="T211"/>
  <c r="R211"/>
  <c r="P211"/>
  <c r="BI207"/>
  <c r="BH207"/>
  <c r="BG207"/>
  <c r="BF207"/>
  <c r="T207"/>
  <c r="R207"/>
  <c r="P207"/>
  <c r="BI203"/>
  <c r="BH203"/>
  <c r="BG203"/>
  <c r="BF203"/>
  <c r="T203"/>
  <c r="R203"/>
  <c r="P203"/>
  <c r="BI199"/>
  <c r="BH199"/>
  <c r="BG199"/>
  <c r="BF199"/>
  <c r="T199"/>
  <c r="R199"/>
  <c r="P199"/>
  <c r="BI194"/>
  <c r="BH194"/>
  <c r="BG194"/>
  <c r="BF194"/>
  <c r="T194"/>
  <c r="R194"/>
  <c r="P194"/>
  <c r="BI190"/>
  <c r="BH190"/>
  <c r="BG190"/>
  <c r="BF190"/>
  <c r="T190"/>
  <c r="R190"/>
  <c r="P190"/>
  <c r="BI185"/>
  <c r="BH185"/>
  <c r="BG185"/>
  <c r="BF185"/>
  <c r="T185"/>
  <c r="R185"/>
  <c r="P185"/>
  <c r="BI182"/>
  <c r="BH182"/>
  <c r="BG182"/>
  <c r="BF182"/>
  <c r="T182"/>
  <c r="R182"/>
  <c r="P182"/>
  <c r="BI177"/>
  <c r="BH177"/>
  <c r="BG177"/>
  <c r="BF177"/>
  <c r="T177"/>
  <c r="R177"/>
  <c r="P177"/>
  <c r="BI173"/>
  <c r="BH173"/>
  <c r="BG173"/>
  <c r="BF173"/>
  <c r="T173"/>
  <c r="R173"/>
  <c r="P173"/>
  <c r="BI168"/>
  <c r="BH168"/>
  <c r="BG168"/>
  <c r="BF168"/>
  <c r="T168"/>
  <c r="R168"/>
  <c r="P168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R158"/>
  <c r="P158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24"/>
  <c r="BH124"/>
  <c r="BG124"/>
  <c r="BF124"/>
  <c r="T124"/>
  <c r="R124"/>
  <c r="P124"/>
  <c r="J118"/>
  <c r="J117"/>
  <c r="F117"/>
  <c r="F115"/>
  <c r="E113"/>
  <c r="J92"/>
  <c r="J91"/>
  <c r="F91"/>
  <c r="F89"/>
  <c r="E87"/>
  <c r="J18"/>
  <c r="E18"/>
  <c r="F92"/>
  <c r="J17"/>
  <c r="J12"/>
  <c r="J115"/>
  <c r="E7"/>
  <c r="E85"/>
  <c i="3" r="J37"/>
  <c r="J36"/>
  <c i="1" r="AY96"/>
  <c i="3" r="J35"/>
  <c i="1" r="AX96"/>
  <c i="3" r="BI154"/>
  <c r="BH154"/>
  <c r="BG154"/>
  <c r="BF154"/>
  <c r="T154"/>
  <c r="T153"/>
  <c r="T152"/>
  <c r="R154"/>
  <c r="R153"/>
  <c r="R152"/>
  <c r="P154"/>
  <c r="P153"/>
  <c r="P152"/>
  <c r="BI148"/>
  <c r="BH148"/>
  <c r="BG148"/>
  <c r="BF148"/>
  <c r="T148"/>
  <c r="R148"/>
  <c r="P148"/>
  <c r="BI144"/>
  <c r="BH144"/>
  <c r="BG144"/>
  <c r="BF144"/>
  <c r="T144"/>
  <c r="R144"/>
  <c r="P144"/>
  <c r="BI140"/>
  <c r="BH140"/>
  <c r="BG140"/>
  <c r="BF140"/>
  <c r="T140"/>
  <c r="R140"/>
  <c r="P140"/>
  <c r="BI135"/>
  <c r="BH135"/>
  <c r="BG135"/>
  <c r="BF135"/>
  <c r="T135"/>
  <c r="R135"/>
  <c r="P135"/>
  <c r="BI131"/>
  <c r="BH131"/>
  <c r="BG131"/>
  <c r="BF131"/>
  <c r="T131"/>
  <c r="R131"/>
  <c r="P131"/>
  <c r="BI127"/>
  <c r="BH127"/>
  <c r="BG127"/>
  <c r="BF127"/>
  <c r="T127"/>
  <c r="R127"/>
  <c r="P127"/>
  <c r="BI123"/>
  <c r="BH123"/>
  <c r="BG123"/>
  <c r="BF123"/>
  <c r="T123"/>
  <c r="R123"/>
  <c r="P123"/>
  <c r="J117"/>
  <c r="J116"/>
  <c r="F116"/>
  <c r="F114"/>
  <c r="E112"/>
  <c r="J92"/>
  <c r="J91"/>
  <c r="F91"/>
  <c r="F89"/>
  <c r="E87"/>
  <c r="J18"/>
  <c r="E18"/>
  <c r="F117"/>
  <c r="J17"/>
  <c r="J12"/>
  <c r="J89"/>
  <c r="E7"/>
  <c r="E110"/>
  <c i="2" r="J37"/>
  <c r="J36"/>
  <c i="1" r="AY95"/>
  <c i="2" r="J35"/>
  <c i="1" r="AX95"/>
  <c i="2" r="BI167"/>
  <c r="BH167"/>
  <c r="BG167"/>
  <c r="BF167"/>
  <c r="T167"/>
  <c r="T166"/>
  <c r="R167"/>
  <c r="R166"/>
  <c r="P167"/>
  <c r="P166"/>
  <c r="BI162"/>
  <c r="BH162"/>
  <c r="BG162"/>
  <c r="BF162"/>
  <c r="T162"/>
  <c r="T161"/>
  <c r="R162"/>
  <c r="R161"/>
  <c r="P162"/>
  <c r="P161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J118"/>
  <c r="J117"/>
  <c r="F117"/>
  <c r="F115"/>
  <c r="E113"/>
  <c r="J92"/>
  <c r="J91"/>
  <c r="F91"/>
  <c r="F89"/>
  <c r="E87"/>
  <c r="J18"/>
  <c r="E18"/>
  <c r="F118"/>
  <c r="J17"/>
  <c r="J12"/>
  <c r="J115"/>
  <c r="E7"/>
  <c r="E85"/>
  <c i="1" r="L90"/>
  <c r="AM90"/>
  <c r="AM89"/>
  <c r="L89"/>
  <c r="AM87"/>
  <c r="L87"/>
  <c r="L85"/>
  <c r="L84"/>
  <c i="7" r="BK161"/>
  <c r="BK150"/>
  <c r="J148"/>
  <c r="BK140"/>
  <c r="J136"/>
  <c r="J132"/>
  <c r="J130"/>
  <c i="6" r="BK154"/>
  <c r="BK145"/>
  <c r="BK141"/>
  <c r="J138"/>
  <c r="J136"/>
  <c r="BK132"/>
  <c r="BK130"/>
  <c i="5" r="BK242"/>
  <c r="J242"/>
  <c r="BK237"/>
  <c r="J232"/>
  <c r="BK230"/>
  <c r="J220"/>
  <c r="J188"/>
  <c r="BK183"/>
  <c r="J170"/>
  <c r="BK167"/>
  <c r="J165"/>
  <c r="BK162"/>
  <c r="BK159"/>
  <c r="J150"/>
  <c r="BK146"/>
  <c r="BK144"/>
  <c r="J142"/>
  <c r="BK138"/>
  <c r="J136"/>
  <c r="J134"/>
  <c r="BK129"/>
  <c i="4" r="BK211"/>
  <c r="J207"/>
  <c r="BK190"/>
  <c r="J185"/>
  <c r="J182"/>
  <c r="J168"/>
  <c r="J151"/>
  <c r="J148"/>
  <c r="J145"/>
  <c r="J137"/>
  <c r="BK134"/>
  <c r="BK130"/>
  <c r="BK124"/>
  <c i="3" r="BK154"/>
  <c r="BK148"/>
  <c r="J144"/>
  <c r="J135"/>
  <c r="J131"/>
  <c r="BK123"/>
  <c i="2" r="J162"/>
  <c r="BK153"/>
  <c r="BK149"/>
  <c r="J147"/>
  <c r="J141"/>
  <c r="J132"/>
  <c r="J129"/>
  <c r="J125"/>
  <c i="7" r="J161"/>
  <c r="BK152"/>
  <c r="J150"/>
  <c r="J140"/>
  <c r="BK128"/>
  <c r="BK126"/>
  <c i="6" r="BK157"/>
  <c r="J151"/>
  <c r="J148"/>
  <c r="BK134"/>
  <c r="J132"/>
  <c r="J130"/>
  <c r="BK128"/>
  <c r="J123"/>
  <c i="5" r="BK223"/>
  <c r="BK220"/>
  <c r="J216"/>
  <c r="BK211"/>
  <c r="BK208"/>
  <c r="BK192"/>
  <c r="BK188"/>
  <c r="BK179"/>
  <c r="BK176"/>
  <c r="J173"/>
  <c r="BK152"/>
  <c r="J146"/>
  <c r="J140"/>
  <c r="BK136"/>
  <c r="BK134"/>
  <c i="4" r="BK215"/>
  <c r="J215"/>
  <c r="J211"/>
  <c r="BK207"/>
  <c r="BK203"/>
  <c r="BK199"/>
  <c r="J177"/>
  <c r="J173"/>
  <c r="BK168"/>
  <c r="BK165"/>
  <c r="BK161"/>
  <c r="J158"/>
  <c r="J141"/>
  <c r="J127"/>
  <c i="3" r="J148"/>
  <c r="BK131"/>
  <c r="J127"/>
  <c i="2" r="J149"/>
  <c r="BK147"/>
  <c r="J145"/>
  <c r="BK143"/>
  <c r="BK141"/>
  <c r="BK135"/>
  <c r="BK132"/>
  <c r="J127"/>
  <c i="7" r="J163"/>
  <c r="J152"/>
  <c r="BK136"/>
  <c i="6" r="J154"/>
  <c r="J145"/>
  <c r="BK138"/>
  <c r="BK136"/>
  <c r="J134"/>
  <c r="J128"/>
  <c i="5" r="J237"/>
  <c r="BK232"/>
  <c r="J230"/>
  <c r="J227"/>
  <c r="J223"/>
  <c r="BK216"/>
  <c r="BK204"/>
  <c r="J200"/>
  <c r="BK196"/>
  <c r="J183"/>
  <c r="J176"/>
  <c r="J162"/>
  <c r="J159"/>
  <c r="J155"/>
  <c r="J144"/>
  <c r="BK142"/>
  <c r="BK125"/>
  <c i="4" r="J203"/>
  <c r="J199"/>
  <c r="BK194"/>
  <c r="BK182"/>
  <c r="BK177"/>
  <c r="BK173"/>
  <c r="BK154"/>
  <c r="BK151"/>
  <c r="BK148"/>
  <c r="J134"/>
  <c i="3" r="J154"/>
  <c r="J140"/>
  <c r="J123"/>
  <c i="2" r="BK167"/>
  <c r="BK157"/>
  <c r="BK145"/>
  <c r="J143"/>
  <c r="J123"/>
  <c i="7" r="BK163"/>
  <c r="BK159"/>
  <c r="J159"/>
  <c r="BK156"/>
  <c r="J156"/>
  <c r="BK154"/>
  <c r="J154"/>
  <c r="BK148"/>
  <c r="BK132"/>
  <c r="BK130"/>
  <c r="J128"/>
  <c r="J126"/>
  <c i="6" r="J157"/>
  <c r="BK151"/>
  <c r="BK148"/>
  <c r="J141"/>
  <c r="BK123"/>
  <c i="5" r="BK227"/>
  <c r="J211"/>
  <c r="J208"/>
  <c r="J204"/>
  <c r="BK200"/>
  <c r="J196"/>
  <c r="J192"/>
  <c r="J179"/>
  <c r="BK173"/>
  <c r="BK170"/>
  <c r="J167"/>
  <c r="BK165"/>
  <c r="BK155"/>
  <c r="J152"/>
  <c r="BK150"/>
  <c r="BK148"/>
  <c r="J148"/>
  <c r="BK140"/>
  <c r="J138"/>
  <c r="J129"/>
  <c r="J125"/>
  <c i="4" r="J194"/>
  <c r="J190"/>
  <c r="BK185"/>
  <c r="J165"/>
  <c r="J161"/>
  <c r="BK158"/>
  <c r="J154"/>
  <c r="BK145"/>
  <c r="BK141"/>
  <c r="BK137"/>
  <c r="J130"/>
  <c r="BK127"/>
  <c r="J124"/>
  <c i="3" r="BK144"/>
  <c r="BK140"/>
  <c r="BK135"/>
  <c r="BK127"/>
  <c i="2" r="J167"/>
  <c r="BK162"/>
  <c r="J157"/>
  <c r="J153"/>
  <c r="J135"/>
  <c r="BK129"/>
  <c r="BK127"/>
  <c r="BK125"/>
  <c r="BK123"/>
  <c i="1" r="AS94"/>
  <c i="2" l="1" r="T122"/>
  <c r="R140"/>
  <c r="R139"/>
  <c i="3" r="R122"/>
  <c r="R121"/>
  <c r="R120"/>
  <c i="4" r="P123"/>
  <c r="P133"/>
  <c r="T198"/>
  <c i="5" r="P124"/>
  <c r="R133"/>
  <c r="R187"/>
  <c r="R154"/>
  <c r="T215"/>
  <c i="6" r="R127"/>
  <c r="R121"/>
  <c r="R120"/>
  <c r="P140"/>
  <c i="7" r="R158"/>
  <c i="2" r="BK122"/>
  <c r="BK140"/>
  <c i="3" r="T122"/>
  <c r="T121"/>
  <c r="T120"/>
  <c i="4" r="R123"/>
  <c r="R133"/>
  <c r="R198"/>
  <c i="5" r="BK124"/>
  <c r="BK133"/>
  <c r="J133"/>
  <c r="J98"/>
  <c r="BK187"/>
  <c r="J187"/>
  <c r="J100"/>
  <c r="R215"/>
  <c i="6" r="T127"/>
  <c r="T121"/>
  <c r="T120"/>
  <c r="R140"/>
  <c i="7" r="BK125"/>
  <c r="P125"/>
  <c r="R125"/>
  <c r="BK147"/>
  <c r="J147"/>
  <c r="J103"/>
  <c r="P147"/>
  <c r="BK158"/>
  <c r="J158"/>
  <c r="J104"/>
  <c i="2" r="P122"/>
  <c r="P140"/>
  <c r="P139"/>
  <c i="3" r="BK122"/>
  <c r="J122"/>
  <c r="J98"/>
  <c i="4" r="BK123"/>
  <c r="J123"/>
  <c r="J98"/>
  <c r="BK133"/>
  <c r="J133"/>
  <c r="J99"/>
  <c r="BK198"/>
  <c r="J198"/>
  <c r="J100"/>
  <c i="5" r="R124"/>
  <c r="P133"/>
  <c r="T187"/>
  <c r="T154"/>
  <c r="P215"/>
  <c i="6" r="BK127"/>
  <c r="J127"/>
  <c r="J99"/>
  <c r="BK140"/>
  <c r="J140"/>
  <c r="J100"/>
  <c i="7" r="T147"/>
  <c r="P158"/>
  <c i="2" r="R122"/>
  <c r="R121"/>
  <c r="T140"/>
  <c r="T139"/>
  <c i="3" r="P122"/>
  <c r="P121"/>
  <c r="P120"/>
  <c i="1" r="AU96"/>
  <c i="4" r="T123"/>
  <c r="T133"/>
  <c r="P198"/>
  <c i="5" r="T124"/>
  <c r="T133"/>
  <c r="P187"/>
  <c r="P154"/>
  <c r="BK215"/>
  <c r="J215"/>
  <c r="J101"/>
  <c i="6" r="P127"/>
  <c r="P121"/>
  <c r="P120"/>
  <c i="1" r="AU99"/>
  <c i="6" r="T140"/>
  <c i="7" r="T125"/>
  <c r="R147"/>
  <c r="R146"/>
  <c r="T158"/>
  <c i="2" r="J89"/>
  <c r="E111"/>
  <c r="BE132"/>
  <c r="BE135"/>
  <c r="BE141"/>
  <c r="BE145"/>
  <c r="BE167"/>
  <c i="3" r="J114"/>
  <c r="BE148"/>
  <c i="4" r="E111"/>
  <c r="F118"/>
  <c r="BE130"/>
  <c r="BE134"/>
  <c r="BE151"/>
  <c r="BE168"/>
  <c r="BE173"/>
  <c r="BE194"/>
  <c r="BE199"/>
  <c i="5" r="F92"/>
  <c r="BE144"/>
  <c r="BE159"/>
  <c r="BE183"/>
  <c r="BE211"/>
  <c r="BE237"/>
  <c i="6" r="J89"/>
  <c r="F92"/>
  <c r="BE130"/>
  <c r="BE134"/>
  <c r="BE136"/>
  <c r="BE141"/>
  <c i="7" r="F92"/>
  <c r="BE140"/>
  <c r="BE152"/>
  <c r="BE154"/>
  <c r="BE156"/>
  <c r="BE159"/>
  <c r="BE163"/>
  <c r="BK135"/>
  <c r="BK134"/>
  <c r="J134"/>
  <c r="J98"/>
  <c i="2" r="BE125"/>
  <c r="BE127"/>
  <c r="BE129"/>
  <c r="BE147"/>
  <c r="BE149"/>
  <c r="BK161"/>
  <c r="J161"/>
  <c r="J100"/>
  <c i="3" r="BE123"/>
  <c r="BE127"/>
  <c r="BE131"/>
  <c r="BE144"/>
  <c i="4" r="J89"/>
  <c r="BE127"/>
  <c r="BE137"/>
  <c r="BE145"/>
  <c r="BE158"/>
  <c r="BE161"/>
  <c r="BE165"/>
  <c r="BE182"/>
  <c r="BE185"/>
  <c r="BE207"/>
  <c i="5" r="BE129"/>
  <c r="BE134"/>
  <c r="BE138"/>
  <c r="BE146"/>
  <c r="BE148"/>
  <c r="BE150"/>
  <c r="BE167"/>
  <c r="BE179"/>
  <c r="BE208"/>
  <c r="BE220"/>
  <c i="6" r="E110"/>
  <c r="BE128"/>
  <c r="BE132"/>
  <c r="BE145"/>
  <c r="BE157"/>
  <c i="7" r="E85"/>
  <c r="J118"/>
  <c r="BE128"/>
  <c r="BE130"/>
  <c r="BE132"/>
  <c r="BE148"/>
  <c r="BE150"/>
  <c r="BK139"/>
  <c r="J139"/>
  <c r="J101"/>
  <c i="2" r="F92"/>
  <c r="BE123"/>
  <c r="BE153"/>
  <c r="BE157"/>
  <c r="BE162"/>
  <c r="BK166"/>
  <c r="J166"/>
  <c r="J101"/>
  <c i="3" r="F92"/>
  <c r="BE140"/>
  <c r="BE154"/>
  <c i="4" r="BE124"/>
  <c r="BE141"/>
  <c r="BE148"/>
  <c r="BE177"/>
  <c r="BE190"/>
  <c r="BE211"/>
  <c r="BE215"/>
  <c r="BK214"/>
  <c r="J214"/>
  <c r="J101"/>
  <c i="5" r="J89"/>
  <c r="E113"/>
  <c r="BE125"/>
  <c r="BE136"/>
  <c r="BE140"/>
  <c r="BE142"/>
  <c r="BE155"/>
  <c r="BE162"/>
  <c r="BE165"/>
  <c r="BE227"/>
  <c r="BE230"/>
  <c i="6" r="BE138"/>
  <c r="BE151"/>
  <c r="BE154"/>
  <c r="BK122"/>
  <c r="J122"/>
  <c r="J98"/>
  <c i="7" r="BE136"/>
  <c r="BE161"/>
  <c i="2" r="BE143"/>
  <c i="3" r="E85"/>
  <c r="BE135"/>
  <c r="BK153"/>
  <c r="J153"/>
  <c r="J100"/>
  <c i="4" r="BE154"/>
  <c r="BE203"/>
  <c i="5" r="BE152"/>
  <c r="BE170"/>
  <c r="BE173"/>
  <c r="BE176"/>
  <c r="BE188"/>
  <c r="BE192"/>
  <c r="BE196"/>
  <c r="BE200"/>
  <c r="BE204"/>
  <c r="BE216"/>
  <c r="BE223"/>
  <c r="BE232"/>
  <c r="BE242"/>
  <c r="BK236"/>
  <c r="J236"/>
  <c r="J102"/>
  <c r="BK241"/>
  <c r="J241"/>
  <c r="J103"/>
  <c i="6" r="BE123"/>
  <c r="BE148"/>
  <c i="7" r="BE126"/>
  <c i="4" r="F34"/>
  <c i="1" r="BA97"/>
  <c i="4" r="J34"/>
  <c i="1" r="AW97"/>
  <c i="5" r="F37"/>
  <c i="1" r="BD98"/>
  <c i="2" r="F36"/>
  <c i="1" r="BC95"/>
  <c i="3" r="F35"/>
  <c i="1" r="BB96"/>
  <c i="6" r="F35"/>
  <c i="1" r="BB99"/>
  <c i="2" r="F35"/>
  <c i="1" r="BB95"/>
  <c i="3" r="F36"/>
  <c i="1" r="BC96"/>
  <c i="5" r="F34"/>
  <c i="1" r="BA98"/>
  <c i="6" r="F37"/>
  <c i="1" r="BD99"/>
  <c i="7" r="F35"/>
  <c i="1" r="BB100"/>
  <c i="2" r="F34"/>
  <c i="1" r="BA95"/>
  <c i="2" r="F37"/>
  <c i="1" r="BD95"/>
  <c i="3" r="F37"/>
  <c i="1" r="BD96"/>
  <c i="4" r="F37"/>
  <c i="1" r="BD97"/>
  <c i="7" r="J34"/>
  <c i="1" r="AW100"/>
  <c i="5" r="F35"/>
  <c i="1" r="BB98"/>
  <c i="2" r="J34"/>
  <c i="1" r="AW95"/>
  <c i="3" r="J34"/>
  <c i="1" r="AW96"/>
  <c i="4" r="F36"/>
  <c i="1" r="BC97"/>
  <c i="5" r="J34"/>
  <c i="1" r="AW98"/>
  <c i="6" r="F36"/>
  <c i="1" r="BC99"/>
  <c i="5" r="F36"/>
  <c i="1" r="BC98"/>
  <c i="6" r="F34"/>
  <c i="1" r="BA99"/>
  <c i="7" r="F34"/>
  <c i="1" r="BA100"/>
  <c i="3" r="F34"/>
  <c i="1" r="BA96"/>
  <c i="4" r="F35"/>
  <c i="1" r="BB97"/>
  <c i="6" r="J34"/>
  <c i="1" r="AW99"/>
  <c i="7" r="F37"/>
  <c i="1" r="BD100"/>
  <c i="7" r="F36"/>
  <c i="1" r="BC100"/>
  <c i="4" l="1" r="T122"/>
  <c r="T121"/>
  <c i="5" r="R123"/>
  <c i="2" r="P121"/>
  <c i="1" r="AU95"/>
  <c i="7" r="R124"/>
  <c i="5" r="P123"/>
  <c i="1" r="AU98"/>
  <c i="7" r="T146"/>
  <c r="T124"/>
  <c r="P146"/>
  <c i="2" r="BK139"/>
  <c r="J139"/>
  <c r="J98"/>
  <c i="5" r="T123"/>
  <c i="7" r="P124"/>
  <c i="1" r="AU100"/>
  <c i="4" r="R122"/>
  <c r="R121"/>
  <c i="2" r="T121"/>
  <c i="4" r="P122"/>
  <c r="P121"/>
  <c i="1" r="AU97"/>
  <c i="5" r="BK154"/>
  <c r="J154"/>
  <c r="J99"/>
  <c i="3" r="BK152"/>
  <c r="J152"/>
  <c r="J99"/>
  <c i="7" r="J135"/>
  <c r="J99"/>
  <c r="BK138"/>
  <c r="J138"/>
  <c r="J100"/>
  <c i="2" r="J122"/>
  <c r="J97"/>
  <c r="J140"/>
  <c r="J99"/>
  <c i="4" r="BK122"/>
  <c r="J122"/>
  <c r="J97"/>
  <c i="5" r="J124"/>
  <c r="J97"/>
  <c i="7" r="J125"/>
  <c r="J97"/>
  <c r="BK146"/>
  <c r="J146"/>
  <c r="J102"/>
  <c i="3" r="BK121"/>
  <c r="BK120"/>
  <c r="J120"/>
  <c r="J96"/>
  <c i="6" r="BK121"/>
  <c r="BK120"/>
  <c r="J120"/>
  <c i="3" r="F33"/>
  <c i="1" r="AZ96"/>
  <c r="BD94"/>
  <c r="W33"/>
  <c i="4" r="J33"/>
  <c i="1" r="AV97"/>
  <c r="AT97"/>
  <c i="2" r="J33"/>
  <c i="1" r="AV95"/>
  <c r="AT95"/>
  <c r="BB94"/>
  <c r="W31"/>
  <c i="6" r="J33"/>
  <c i="1" r="AV99"/>
  <c r="AT99"/>
  <c i="3" r="J33"/>
  <c i="1" r="AV96"/>
  <c r="AT96"/>
  <c i="5" r="F33"/>
  <c i="1" r="AZ98"/>
  <c i="7" r="F33"/>
  <c i="1" r="AZ100"/>
  <c r="BC94"/>
  <c r="W32"/>
  <c i="2" r="F33"/>
  <c i="1" r="AZ95"/>
  <c i="6" r="J30"/>
  <c i="1" r="AG99"/>
  <c r="AN99"/>
  <c i="5" r="J33"/>
  <c i="1" r="AV98"/>
  <c r="AT98"/>
  <c i="7" r="J33"/>
  <c i="1" r="AV100"/>
  <c r="AT100"/>
  <c r="BA94"/>
  <c r="AW94"/>
  <c r="AK30"/>
  <c i="4" r="F33"/>
  <c i="1" r="AZ97"/>
  <c i="6" r="F33"/>
  <c i="1" r="AZ99"/>
  <c i="6" l="1" r="J39"/>
  <c i="2" r="BK121"/>
  <c r="J121"/>
  <c r="J96"/>
  <c i="7" r="BK124"/>
  <c r="J124"/>
  <c r="J96"/>
  <c i="5" r="BK123"/>
  <c r="J123"/>
  <c i="3" r="J121"/>
  <c r="J97"/>
  <c i="6" r="J121"/>
  <c r="J97"/>
  <c r="J96"/>
  <c i="4" r="BK121"/>
  <c r="J121"/>
  <c i="1" r="AZ94"/>
  <c r="W29"/>
  <c r="AY94"/>
  <c r="W30"/>
  <c i="3" r="J30"/>
  <c i="1" r="AG96"/>
  <c r="AN96"/>
  <c r="AU94"/>
  <c i="5" r="J30"/>
  <c i="1" r="AG98"/>
  <c r="AN98"/>
  <c r="AX94"/>
  <c i="4" r="J30"/>
  <c i="1" r="AG97"/>
  <c r="AN97"/>
  <c i="4" l="1" r="J96"/>
  <c i="3" r="J39"/>
  <c i="4" r="J39"/>
  <c i="5" r="J39"/>
  <c r="J96"/>
  <c i="1" r="AV94"/>
  <c r="AK29"/>
  <c i="2" r="J30"/>
  <c i="1" r="AG95"/>
  <c r="AN95"/>
  <c i="7" r="J30"/>
  <c i="1" r="AG100"/>
  <c r="AN100"/>
  <c i="2" l="1" r="J39"/>
  <c i="7" r="J39"/>
  <c i="1" r="AG94"/>
  <c r="AT94"/>
  <c l="1" r="AN94"/>
  <c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<sst xmlns="http://schemas.openxmlformats.org/spreadsheetml/2006/main">
  <si>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</si>
  <si>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</si>
  <si>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</si>
  <si>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</si>
  <si>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</si>
  <si>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{ba04b7cd-19df-4949-85e4-0df30aa2bb1a}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</si>
  <si>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</si>
  <si>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</si>
  <si>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</si>
  <si>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</si>
  <si>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</si>
  <si>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</si>
  <si>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</si>
  <si>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</si>
  <si>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2026-02-04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</si>
  <si>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</si>
  <si>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</si>
  <si>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ulice Hlohová ve Zruči nad Sázavou</t>
  </si>
  <si>
    <t>KSO:</t>
  </si>
  <si>
    <t>CC-CZ:</t>
  </si>
  <si>
    <t>Místo:</t>
  </si>
  <si>
    <t>Zruč nad Sázavou</t>
  </si>
  <si>
    <t>Datum:</t>
  </si>
  <si>
    <t>5. 2. 2026</t>
  </si>
  <si>
    <t>Zadavatel:</t>
  </si>
  <si>
    <t>IČ:</t>
  </si>
  <si>
    <t>Město Zruč nad Sázavou</t>
  </si>
  <si>
    <t>DIČ:</t>
  </si>
  <si>
    <t>Uchazeč:</t>
  </si>
  <si>
    <t>Vyplň údaj</t>
  </si>
  <si>
    <t>Projektant:</t>
  </si>
  <si>
    <t>VDG Projektování s.r.o.</t>
  </si>
  <si>
    <t>True</t>
  </si>
  <si>
    <t>Zpracovatel:</t>
  </si>
  <si>
    <t>Ing. Vítězslav Pavel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</si>
  <si>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</si>
  <si>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</si>
  <si>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</si>
  <si>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</si>
  <si>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</si>
  <si>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</si>
  <si>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</si>
  <si>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</si>
  <si>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</si>
  <si>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</si>
  <si>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</si>
  <si>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</si>
  <si>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</si>
  <si>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</si>
  <si>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</si>
  <si>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</si>
  <si>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</si>
  <si>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</si>
  <si>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</si>
  <si>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</si>
  <si>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</si>
  <si>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</si>
  <si>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</si>
  <si>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</si>
  <si>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</si>
  <si>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</si>
  <si>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</si>
  <si>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</si>
  <si>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</si>
  <si>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</si>
  <si>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</si>
  <si>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</si>
  <si>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</si>
  <si>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</si>
  <si>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</si>
  <si>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</si>
  <si>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</si>
  <si>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</si>
  <si>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</si>
  <si>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</si>
  <si>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</si>
  <si>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</si>
  <si>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</si>
  <si>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</si>
  <si>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</si>
  <si>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</si>
  <si>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</si>
  <si>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přípravné práce</t>
  </si>
  <si>
    <t>STA</t>
  </si>
  <si>
    <t>{dade699a-46aa-4aeb-ae56-4124fd36aed3}</t>
  </si>
  <si>
    <t>2</t>
  </si>
  <si>
    <t>zemní práce</t>
  </si>
  <si>
    <t>{ff0e5724-f7c5-418b-998d-7eb784c12eea}</t>
  </si>
  <si>
    <t>3</t>
  </si>
  <si>
    <t>komunikace</t>
  </si>
  <si>
    <t>{7f38bd8f-7a83-4c82-9aca-68e5ea773b60}</t>
  </si>
  <si>
    <t>4</t>
  </si>
  <si>
    <t>dešťová kanalizace</t>
  </si>
  <si>
    <t>{a1085812-1ecd-4f93-9ac0-9b9a95349ec9}</t>
  </si>
  <si>
    <t>5</t>
  </si>
  <si>
    <t>dokončovací práce</t>
  </si>
  <si>
    <t>{b197e3ac-89b8-4fc1-a13c-dc43124dd9ce}</t>
  </si>
  <si>
    <t>6</t>
  </si>
  <si>
    <t>vedlejší rozpočtové náklady</t>
  </si>
  <si>
    <t>{34164532-20f6-43a6-a7ac-ed498f8d0b77}</t>
  </si>
  <si>
    <t>KRYCÍ LIST SOUPISU PRACÍ</t>
  </si>
  <si>
    <t>Objekt:</t>
  </si>
  <si>
    <t>1 - přípravné práce</t>
  </si>
  <si>
    <t>REKAPITULACE ČLENĚNÍ SOUPISU PRACÍ</t>
  </si>
  <si>
    <t>Kód dílu - Popis</t>
  </si>
  <si>
    <t>Cena celkem [CZK]</t>
  </si>
  <si>
    <t>Náklady ze soupisu prací</t>
  </si>
  <si>
    <t>-1</t>
  </si>
  <si>
    <t>997 - Přesun sutě</t>
  </si>
  <si>
    <t>HSV - Práce a dodávky HSV</t>
  </si>
  <si>
    <t xml:space="preserve">    1 - Přípravné a zemní práce</t>
  </si>
  <si>
    <t xml:space="preserve">    5 - Komunikace pozemní</t>
  </si>
  <si>
    <t xml:space="preserve">    9 - Ostatní konstrukce a práce, bourání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</si>
  <si>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</si>
  <si>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</si>
  <si>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</si>
  <si>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</si>
  <si>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</si>
  <si>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</si>
  <si>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</si>
  <si>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</si>
  <si>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</si>
  <si>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</si>
  <si>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</si>
  <si>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</si>
  <si>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</si>
  <si>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997</t>
  </si>
  <si>
    <t>Přesun sutě</t>
  </si>
  <si>
    <t>ROZPOCET</t>
  </si>
  <si>
    <t>K</t>
  </si>
  <si>
    <t>997002611</t>
  </si>
  <si>
    <t>Nakládání suti a vybouraných hmot</t>
  </si>
  <si>
    <t>t</t>
  </si>
  <si>
    <t>-1491511437</t>
  </si>
  <si>
    <t>PP</t>
  </si>
  <si>
    <t>Nakládání suti a vybouraných hmot na dopravní prostředek pro vodorovné přemístění</t>
  </si>
  <si>
    <t>997006512</t>
  </si>
  <si>
    <t>Vodorovné doprava suti s naložením a složením na skládku přes 100 m do 1 km</t>
  </si>
  <si>
    <t>1893684130</t>
  </si>
  <si>
    <t>Vodorovná doprava suti na skládku s naložením na dopravní prostředek a složením přes 100 m do 1 km</t>
  </si>
  <si>
    <t>997006519</t>
  </si>
  <si>
    <t>Příplatek k vodorovnému přemístění suti na skládku ZKD 1 km přes 1 km</t>
  </si>
  <si>
    <t>-17724935</t>
  </si>
  <si>
    <t>Vodorovná doprava suti na skládku Příplatek k ceně -6512 za každý další i započatý 1 km</t>
  </si>
  <si>
    <t>997221861</t>
  </si>
  <si>
    <t>Poplatek za uložení na recyklační skládce (skládkovné) stavebního odpadu z prostého betonu pod kódem 17 01 01</t>
  </si>
  <si>
    <t>-1699625477</t>
  </si>
  <si>
    <t>Poplatek za uložení stavebního odpadu na recyklační skládce (skládkovné) z prostého betonu zatříděného do Katalogu odpadů pod kódem 17 01 01</t>
  </si>
  <si>
    <t>VV</t>
  </si>
  <si>
    <t>143,91*1,8</t>
  </si>
  <si>
    <t>997221873</t>
  </si>
  <si>
    <t>Poplatek za předání recyklačnímu zařízení zeminy a kamení kód odpadu 17 05 04</t>
  </si>
  <si>
    <t>1450985830</t>
  </si>
  <si>
    <t>Poplatek za předání stavebního odpadu recyklačnímu zařízení zeminy a kamení zatříděného do Katalogu odpadů pod kódem 17 05 04</t>
  </si>
  <si>
    <t>778,829-(259,038+79,47)</t>
  </si>
  <si>
    <t>997221875</t>
  </si>
  <si>
    <t>Poplatek za uložení na recyklační skládce (skládkovné) stavebního odpadu asfaltového bez obsahu dehtu zatříděného do Katalogu odpadů pod kódem 17 03 02</t>
  </si>
  <si>
    <t>-1448762318</t>
  </si>
  <si>
    <t>Poplatek za uložení stavebního odpadu na recyklační skládce (skládkovné) asfaltového bez obsahu dehtu zatříděného do Katalogu odpadů pod kódem 17 03 02</t>
  </si>
  <si>
    <t>883*0,05*1,8</t>
  </si>
  <si>
    <t>"asfaltový odpad"</t>
  </si>
  <si>
    <t>HSV</t>
  </si>
  <si>
    <t>Práce a dodávky HSV</t>
  </si>
  <si>
    <t>Přípravné a zemní práce</t>
  </si>
  <si>
    <t>7</t>
  </si>
  <si>
    <t>012103000</t>
  </si>
  <si>
    <t>Geodetické práce před výstavbou</t>
  </si>
  <si>
    <t>soubor</t>
  </si>
  <si>
    <t>1024</t>
  </si>
  <si>
    <t>598407058</t>
  </si>
  <si>
    <t>8</t>
  </si>
  <si>
    <t>113106021</t>
  </si>
  <si>
    <t>Rozebrání dlažeb při překopech komunikací pro pěší z betonových dlaždic ručně</t>
  </si>
  <si>
    <t>m2</t>
  </si>
  <si>
    <t>759200853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</si>
  <si>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 betonových nebo kameninových dlaždic, desek nebo tvarovek</t>
  </si>
  <si>
    <t>9</t>
  </si>
  <si>
    <t>113106023</t>
  </si>
  <si>
    <t>Rozebrání dlažeb při překopech komunikací pro pěší ze zámkové dlažby ručně</t>
  </si>
  <si>
    <t>-1034807454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</si>
  <si>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ze zámkové dlažby</t>
  </si>
  <si>
    <t>10</t>
  </si>
  <si>
    <t>113106025</t>
  </si>
  <si>
    <t>Rozebrání dlažeb při překopech komunikací pro pěší z vegetační dlažby betonové ručně</t>
  </si>
  <si>
    <t>-213844208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</si>
  <si>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 vegetační dlažby betonové</t>
  </si>
  <si>
    <t>11</t>
  </si>
  <si>
    <t>113152112</t>
  </si>
  <si>
    <t>Odstranění podkladů zpevněných ploch s přemístěním na skládku na vzdálenost do 20 m nebo s naložením na dopravní prostředek z kameniva drceného</t>
  </si>
  <si>
    <t>m3</t>
  </si>
  <si>
    <t>933530206</t>
  </si>
  <si>
    <t>880*0,3</t>
  </si>
  <si>
    <t>"odstranění podkladu stávajícího povrchu komunikace"</t>
  </si>
  <si>
    <t>113154233</t>
  </si>
  <si>
    <t>Frézování živičného podkladu nebo krytu s naložením na dopravní prostředek plochy přes 500 do 1 000 m2 bez překážek v trase pruhu šířky přes 1 m do 2 m, tloušťky vrstvy 50 mm</t>
  </si>
  <si>
    <t>-308141401</t>
  </si>
  <si>
    <t>880+3</t>
  </si>
  <si>
    <t>"frézování/odstranění povrchu z asfaltobetonu"</t>
  </si>
  <si>
    <t>13</t>
  </si>
  <si>
    <t>981511116</t>
  </si>
  <si>
    <t>Demolice konstrukcí objektů z betonu prostého postupným rozebíráním</t>
  </si>
  <si>
    <t>-1446445389</t>
  </si>
  <si>
    <t>397*0,2*0,15+132</t>
  </si>
  <si>
    <t>"odstranění obrub a podkladových betonů"</t>
  </si>
  <si>
    <t>Komunikace pozemní</t>
  </si>
  <si>
    <t>14</t>
  </si>
  <si>
    <t>919735113</t>
  </si>
  <si>
    <t>Řezání stávajícího živičného krytu hl přes 100 do 150 mm</t>
  </si>
  <si>
    <t>m</t>
  </si>
  <si>
    <t>853543647</t>
  </si>
  <si>
    <t>36</t>
  </si>
  <si>
    <t>"zaříznutí povrchu před frézováním"</t>
  </si>
  <si>
    <t>Ostatní konstrukce a práce, bourání</t>
  </si>
  <si>
    <t>15</t>
  </si>
  <si>
    <t>966006132</t>
  </si>
  <si>
    <t>Odstranění značek dopravních nebo orientačních se sloupky s betonovými patkami</t>
  </si>
  <si>
    <t>kus</t>
  </si>
  <si>
    <t>1720784617</t>
  </si>
  <si>
    <t>Odstranění dopravních nebo orientačních značek se sloupkem s uložením hmot na vzdálenost do 20 m nebo s naložením na dopravní prostředek, se zásypem jam a jeho zhutněním s betonovou patkou</t>
  </si>
  <si>
    <t>2 - zemní práce</t>
  </si>
  <si>
    <t xml:space="preserve">    1 - Zemní práce</t>
  </si>
  <si>
    <t>VRN - Vedlejší rozpočtové náklady</t>
  </si>
  <si>
    <t xml:space="preserve">    VRN4 - Inženýrská činnost</t>
  </si>
  <si>
    <t>Zemní práce</t>
  </si>
  <si>
    <t>116951201</t>
  </si>
  <si>
    <t>Úprava zemin vápnem nebo směsnými hydraulickými pojivy</t>
  </si>
  <si>
    <t>-1370853678</t>
  </si>
  <si>
    <t>Úprava zemin vápnem nebo směsnými hydraulickými pojivy za účelem zlepšení mechanických vlastností a zpracovatelnosti, bez dodávky materiálu u hrubých terénních úprav, násypů a zásypů</t>
  </si>
  <si>
    <t>(880*1,1)*0,5</t>
  </si>
  <si>
    <t>"úprava aktivní zóny zemní pláně"</t>
  </si>
  <si>
    <t>M</t>
  </si>
  <si>
    <t>58591002</t>
  </si>
  <si>
    <t>pojivo hydraulické pro stabilizaci zeminy 50% vápna</t>
  </si>
  <si>
    <t>-1004981851</t>
  </si>
  <si>
    <t>(880*1,1)*0,5*1,8*0,03</t>
  </si>
  <si>
    <t>"hydraulické pojivo"</t>
  </si>
  <si>
    <t>122252204</t>
  </si>
  <si>
    <t>Odkopávky a prokopávky nezapažené pro silnice a dálnice v hornině třídy těžitelnosti I objem do 500 m3 strojně</t>
  </si>
  <si>
    <t>-1854001375</t>
  </si>
  <si>
    <t>Odkopávky a prokopávky nezapažené pro silnice a dálnice strojně v hornině třídy těžitelnosti I přes 100 do 500 m3</t>
  </si>
  <si>
    <t>880*1,1*0,15</t>
  </si>
  <si>
    <t>"odstranění zeminy z plánovaného kufru"</t>
  </si>
  <si>
    <t>162706111</t>
  </si>
  <si>
    <t>Vodorovné přemístění do 6000 m bez naložení výkopku ze zemin schopných zúrodnění</t>
  </si>
  <si>
    <t>1827650653</t>
  </si>
  <si>
    <t>"odvoz zeminy mimo stavbu"</t>
  </si>
  <si>
    <t>"uložení na skládku"</t>
  </si>
  <si>
    <t>171201231</t>
  </si>
  <si>
    <t>Poplatek za uložení zeminy a kamení na recyklační skládce (skládkovné) kód odpadu 17 05 04</t>
  </si>
  <si>
    <t>1450055687</t>
  </si>
  <si>
    <t>(880*1,1*0,15)*1,8</t>
  </si>
  <si>
    <t>"uložení přebytečné zeminy na skládce"</t>
  </si>
  <si>
    <t>171251201</t>
  </si>
  <si>
    <t>Uložení sypaniny na skládky nebo meziskládky</t>
  </si>
  <si>
    <t>-108208754</t>
  </si>
  <si>
    <t>"uložení materiálu na mezideponii"</t>
  </si>
  <si>
    <t>181252305</t>
  </si>
  <si>
    <t>Úprava pláně na stavbách silnic a dálnic strojně na násypech se zhutněním</t>
  </si>
  <si>
    <t>43218570</t>
  </si>
  <si>
    <t>880*1,1</t>
  </si>
  <si>
    <t>"úprava pláně"</t>
  </si>
  <si>
    <t>VRN</t>
  </si>
  <si>
    <t>Vedlejší rozpočtové náklady</t>
  </si>
  <si>
    <t>VRN4</t>
  </si>
  <si>
    <t>Inženýrská činnost</t>
  </si>
  <si>
    <t>043154000</t>
  </si>
  <si>
    <t>Zkoušky hutnicí</t>
  </si>
  <si>
    <t>-1265150804</t>
  </si>
  <si>
    <t>"provedení zkoušky zhutnění"</t>
  </si>
  <si>
    <t>"2x meření pláně (na dvou místech)"</t>
  </si>
  <si>
    <t>"2x měření na podkladových vrstvách (na dvou místech)"</t>
  </si>
  <si>
    <t>3 - komunikace</t>
  </si>
  <si>
    <t xml:space="preserve">    2 - Zakládání</t>
  </si>
  <si>
    <t xml:space="preserve">    9 - Obruby a dopravní značení</t>
  </si>
  <si>
    <t xml:space="preserve">    998 - Přesun hmot</t>
  </si>
  <si>
    <t>Zakládání</t>
  </si>
  <si>
    <t>211971110</t>
  </si>
  <si>
    <t>Zřízení opláštění žeber nebo trativodů geotextilií v rýze nebo zářezu sklonu do 1:2</t>
  </si>
  <si>
    <t>1814646640</t>
  </si>
  <si>
    <t>Zřízení opláštění výplně z geotextilie odvodňovacích žeber nebo trativodů v rýze nebo zářezu se stěnami šikmými o sklonu do 1:2</t>
  </si>
  <si>
    <t>180*(0,5+0,5+0,5+0,5)</t>
  </si>
  <si>
    <t>69311225</t>
  </si>
  <si>
    <t>geotextilie netkaná separační, ochranná, filtrační, drenážní PES 100g/m2</t>
  </si>
  <si>
    <t>-224132485</t>
  </si>
  <si>
    <t>303,925707049388*1,1845 'Přepočtené koeficientem množství</t>
  </si>
  <si>
    <t>212752401</t>
  </si>
  <si>
    <t>Trativod z drenážních trubek korugovaných PE-HD SN 8 perforace 360° včetně lože otevřený výkop DN 100 pro liniové stavby</t>
  </si>
  <si>
    <t>-699812235</t>
  </si>
  <si>
    <t>Trativody z drenážních trubek pro liniové stavby a komunikace se zřízením štěrkového lože pod trubky a s jejich obsypem v otevřeném výkopu trubka korugovaná sendvičová PE-HD SN 8 celoperforovaná 360° DN 100</t>
  </si>
  <si>
    <t>185</t>
  </si>
  <si>
    <t>564861111</t>
  </si>
  <si>
    <t>Podklad ze štěrkodrtě ŠD plochy přes 100 m2 tl 200 mm</t>
  </si>
  <si>
    <t>-1722750691</t>
  </si>
  <si>
    <t>Podklad ze štěrkodrti ŠD s rozprostřením a zhutněním plochy přes 100 m2, po zhutnění tl. 200 mm</t>
  </si>
  <si>
    <t>564871111</t>
  </si>
  <si>
    <t>Podklad ze štěrkodrtě ŠD plochy přes 100 m2 tl 250 mm</t>
  </si>
  <si>
    <t>-1522257247</t>
  </si>
  <si>
    <t>Podklad ze štěrkodrti ŠD s rozprostřením a zhutněním plochy přes 100 m2, po zhutnění tl. 250 mm</t>
  </si>
  <si>
    <t>42+3+9+22+3</t>
  </si>
  <si>
    <t>"doplnění podkladu pro opravované plochy z dlažby a betonu"</t>
  </si>
  <si>
    <t>567120114</t>
  </si>
  <si>
    <t>Podklad ze směsi stmelené cementem SC C 1,5/2,0 (SC II) tl 150 mm</t>
  </si>
  <si>
    <t>-240498139</t>
  </si>
  <si>
    <t>Podklad ze směsi stmelené cementem SC bez dilatačních spár, s rozprostřením a zhutněním SC C 1,5/2,0 (SC II), po zhutnění tl. 150 mm</t>
  </si>
  <si>
    <t>880*1,05</t>
  </si>
  <si>
    <t>"SC pro asfaltovou komunikaci"</t>
  </si>
  <si>
    <t>573111112</t>
  </si>
  <si>
    <t>Postřik infiltrační PI z asfaltu silničního s posypem kamenivem, v množství 1,00 kg/m2</t>
  </si>
  <si>
    <t>-1741644089</t>
  </si>
  <si>
    <t>880</t>
  </si>
  <si>
    <t>573231108</t>
  </si>
  <si>
    <t>Postřik spojovací PS bez posypu kamenivem ze silniční emulze, v množství 0,50 kg/m2</t>
  </si>
  <si>
    <t>-1564681920</t>
  </si>
  <si>
    <t>577134121</t>
  </si>
  <si>
    <t>Asfaltový beton vrstva obrusná ACO 11 (ABS) s rozprostřením a se zhutněním z nemodifikovaného asfaltu v pruhu šířky přes 3 m tř. I, po zhutnění tl. 40 mm</t>
  </si>
  <si>
    <t>-218033017</t>
  </si>
  <si>
    <t>577154011</t>
  </si>
  <si>
    <t>Asfaltový beton vrstva obrusná ACO 11+ tř. I tl 60 mm š do 1,5 m z nemodifikovaného asfaltu</t>
  </si>
  <si>
    <t>2041946189</t>
  </si>
  <si>
    <t>Asfaltový beton vrstva obrusná ACO 11 z nemodifikovaného asfaltu s rozprostřením a se zhutněním ACO 11+ v pruhu šířky do 1,5 m, po zhutnění tl. 60 mm</t>
  </si>
  <si>
    <t>"obnova asfaltových vstupů a vjezdů"</t>
  </si>
  <si>
    <t>577155122</t>
  </si>
  <si>
    <t>Asfaltový beton vrstva ložní ACL 16 + tl 60 mm š přes 3 m z nemodifikovaného asfaltu</t>
  </si>
  <si>
    <t>-146696764</t>
  </si>
  <si>
    <t>Asfaltový beton vrstva ložní ACL 16 z nemodifikovaného asfaltu s rozprostřením a zhutněním ACL 16 + v pruhu šířky přes 3 m, po zhutnění tl. 60 mm</t>
  </si>
  <si>
    <t>581111111</t>
  </si>
  <si>
    <t>Kryt cementobetonový vozovek skupiny CB I tl 100 mm</t>
  </si>
  <si>
    <t>1884420126</t>
  </si>
  <si>
    <t>Kryt cementobetonový silničních komunikací skupiny CB I tl. 100 mm</t>
  </si>
  <si>
    <t>"monolitické betonové vstupy"</t>
  </si>
  <si>
    <t>596211210</t>
  </si>
  <si>
    <t>Kladení zámkové dlažby komunikací pro pěší ručně tl 80 mm skupiny A pl do 50 m2</t>
  </si>
  <si>
    <t>83740615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</si>
  <si>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do 50 m2</t>
  </si>
  <si>
    <t>59245090</t>
  </si>
  <si>
    <t>dlažba zámková betonová profilová 230x140mm tl 80mm přírodní</t>
  </si>
  <si>
    <t>-1703106610</t>
  </si>
  <si>
    <t>9*0,2</t>
  </si>
  <si>
    <t>"doplnění poškozené dlažby"</t>
  </si>
  <si>
    <t>1,8*1,03 'Přepočtené koeficientem množství</t>
  </si>
  <si>
    <t>596411132</t>
  </si>
  <si>
    <t>Kladení dlažby z vegetačních tvárnic komunikací pro pěší velikosti dlaždic do 0,09 m2 tl do 80 mm pl přes 25 do 50 m2</t>
  </si>
  <si>
    <t>1734416411</t>
  </si>
  <si>
    <t>Kladení dlažby z betonových vegetačních dlaždic komunikací pro pěší s ložem z kameniva těženého nebo drceného tl. do 40 mm, s vyplněním spár a vegetačních otvorů, s hutněním vibrováním velikosti dlaždic do 0,09 m2 tl. do 80 mm, pro plochy přes 25 do 50 m2</t>
  </si>
  <si>
    <t>42</t>
  </si>
  <si>
    <t>"přeložení vegetační dlažby"</t>
  </si>
  <si>
    <t>16</t>
  </si>
  <si>
    <t>59245035</t>
  </si>
  <si>
    <t>dlažba plošná vegetační betonová 200x200mm tl 80mm přírodní</t>
  </si>
  <si>
    <t>-78393889</t>
  </si>
  <si>
    <t>42*0,2</t>
  </si>
  <si>
    <t>8,4*1,03 'Přepočtené koeficientem množství</t>
  </si>
  <si>
    <t>17</t>
  </si>
  <si>
    <t>596811311</t>
  </si>
  <si>
    <t>Kladení velkoformátové betonové dlažby tl do 100 mm velikosti do 0,5 m2 pl do 300 m2</t>
  </si>
  <si>
    <t>225963756</t>
  </si>
  <si>
    <t>Kladení velkoformátové dlažby pozemních komunikací a komunikací pro pěší s ložem z kameniva tl. 40 mm, s vyplněním spár, s hutněním, vibrováním a se smetením přebytečného materiálu tl. do 100 mm, velikosti dlaždic do 0,5 m2, pro plochy do 300 m2</t>
  </si>
  <si>
    <t>22</t>
  </si>
  <si>
    <t>18</t>
  </si>
  <si>
    <t>59246018</t>
  </si>
  <si>
    <t>dlažba velkoformátová betonová plochy do 0,5m2 tl 80mm tryskaný povrch</t>
  </si>
  <si>
    <t>186602801</t>
  </si>
  <si>
    <t>22*0,2</t>
  </si>
  <si>
    <t>4,4*1,03 'Přepočtené koeficientem množství</t>
  </si>
  <si>
    <t>19</t>
  </si>
  <si>
    <t>916991121</t>
  </si>
  <si>
    <t>Lože pod obrubníky, krajníky nebo obruby z dlažebních kostek z betonu prostého</t>
  </si>
  <si>
    <t>711581061</t>
  </si>
  <si>
    <t>(208+22+22+145)*0,3*0,3</t>
  </si>
  <si>
    <t>"lože pod obrubníky"</t>
  </si>
  <si>
    <t>20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</si>
  <si>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</si>
  <si>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</si>
  <si>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677836604</t>
  </si>
  <si>
    <t>"prořezání a zalití styčných ploch s původním asfaltem"</t>
  </si>
  <si>
    <t>Obruby a dopravní značení</t>
  </si>
  <si>
    <t>916131113</t>
  </si>
  <si>
    <t>Osazení silničního obrubníku betonového ležatého s boční opěrou do lože z betonu prostého</t>
  </si>
  <si>
    <t>807933062</t>
  </si>
  <si>
    <t>Osazení silničního obrubníku betonového se zřízením lože, s vyplněním a zatřením spár cementovou maltou ležatého s boční opěrou z betonu prostého, do lože z betonu prostého</t>
  </si>
  <si>
    <t>208+22+22+145</t>
  </si>
  <si>
    <t>"nové obrubníky"</t>
  </si>
  <si>
    <t>59217031</t>
  </si>
  <si>
    <t>obrubník betonový silniční 1000x150x250mm</t>
  </si>
  <si>
    <t>1059621216</t>
  </si>
  <si>
    <t>208</t>
  </si>
  <si>
    <t>23</t>
  </si>
  <si>
    <t>59217030</t>
  </si>
  <si>
    <t>obrubník silniční betonový přechodový 1000x150x150-250mm</t>
  </si>
  <si>
    <t>-297202299</t>
  </si>
  <si>
    <t>22+22</t>
  </si>
  <si>
    <t>"22* levý, 22* pravý"</t>
  </si>
  <si>
    <t>24</t>
  </si>
  <si>
    <t>59217029</t>
  </si>
  <si>
    <t>obrubník silniční betonový nájezdový 1000x150x150mm</t>
  </si>
  <si>
    <t>-278049016</t>
  </si>
  <si>
    <t>145</t>
  </si>
  <si>
    <t>998</t>
  </si>
  <si>
    <t>Přesun hmot</t>
  </si>
  <si>
    <t>25</t>
  </si>
  <si>
    <t>998225111</t>
  </si>
  <si>
    <t>Přesun hmot pro pozemní komunikace s krytem z kamene, monolitickým betonovým nebo živičným</t>
  </si>
  <si>
    <t>-2052740638</t>
  </si>
  <si>
    <t>4 - dešťová kanalizace</t>
  </si>
  <si>
    <t>0100 - Zemní práce</t>
  </si>
  <si>
    <t>0800 - Uliční vpusti</t>
  </si>
  <si>
    <t>HSV - Kanalizační šachty</t>
  </si>
  <si>
    <t xml:space="preserve">    1 - Přípravné práce</t>
  </si>
  <si>
    <t xml:space="preserve">    8 - Trubní vedení</t>
  </si>
  <si>
    <t>0100</t>
  </si>
  <si>
    <t>451573111</t>
  </si>
  <si>
    <t>Lože pod potrubí,stoky a drobné objekty
v otevř.výkopu, z písku a štěrkopísku &lt;63mm</t>
  </si>
  <si>
    <t xml:space="preserve">m3  </t>
  </si>
  <si>
    <t>270729112</t>
  </si>
  <si>
    <t>2*0,8*0,15</t>
  </si>
  <si>
    <t>"lože pod potrubí - max. zrnitost 8mm"</t>
  </si>
  <si>
    <t>-80</t>
  </si>
  <si>
    <t>štěrkopísek 0/32</t>
  </si>
  <si>
    <t>-1037410746</t>
  </si>
  <si>
    <t>0,24+0,24</t>
  </si>
  <si>
    <t>"lože pod potrubí+zásyp"</t>
  </si>
  <si>
    <t>0800</t>
  </si>
  <si>
    <t>Uliční vpusti</t>
  </si>
  <si>
    <t>Zrušení a zaslepení uliční vpusti</t>
  </si>
  <si>
    <t>-111572568</t>
  </si>
  <si>
    <t>592238200</t>
  </si>
  <si>
    <t>vpusť betonová uliční TBV-Q 500/290 K /skruž/ 29x50x5 cm</t>
  </si>
  <si>
    <t>-335929767</t>
  </si>
  <si>
    <t>592238520</t>
  </si>
  <si>
    <t>dno betonové pro uliční vpusť s kalovou prohlubní TBV-Q 2a 45x30x5 cm</t>
  </si>
  <si>
    <t>699258944</t>
  </si>
  <si>
    <t>592238540</t>
  </si>
  <si>
    <t>skruž betonová pro uliční vpusťs výtokovým otvorem PVC TBV-Q 450/350/3a, 45x35x5 cm</t>
  </si>
  <si>
    <t>-1191638209</t>
  </si>
  <si>
    <t>592238620</t>
  </si>
  <si>
    <t>skruž betonová pro uliční vpusť středová TBV-Q 450/295/6a 45x30x5 cm</t>
  </si>
  <si>
    <t>2013171007</t>
  </si>
  <si>
    <t>592238640</t>
  </si>
  <si>
    <t>prstenec betonový pro uliční vpusť vyrovnávací TBV-Q 390/60/10a, 39x6x5 cm</t>
  </si>
  <si>
    <t>-1638423160</t>
  </si>
  <si>
    <t>5921244</t>
  </si>
  <si>
    <t>mříž na vpusť kompozitní pojezdová 500/500 mm</t>
  </si>
  <si>
    <t>-1003958653</t>
  </si>
  <si>
    <t>592238740</t>
  </si>
  <si>
    <t>koš pozink. C3 DIN 4052, vysoký, pro rám 500/300</t>
  </si>
  <si>
    <t>-1833308813</t>
  </si>
  <si>
    <t>592238760</t>
  </si>
  <si>
    <t>rám zabetonovaný DIN 19583-9 500/500 mm</t>
  </si>
  <si>
    <t>-2053997833</t>
  </si>
  <si>
    <t>895941111</t>
  </si>
  <si>
    <t>Zřízení vpusti kanalizační uliční z betonových dílců typ UV-50 normální</t>
  </si>
  <si>
    <t>1729033095</t>
  </si>
  <si>
    <t>Kanalizační šachty</t>
  </si>
  <si>
    <t>275313611</t>
  </si>
  <si>
    <t>Základové patky z betonu tř. C 16/20</t>
  </si>
  <si>
    <t>-1813044693</t>
  </si>
  <si>
    <t>1*1*0,3</t>
  </si>
  <si>
    <t>"lože pod šachtové dno"</t>
  </si>
  <si>
    <t>894411121</t>
  </si>
  <si>
    <t>Zřízení šachet kanalizačních z betonových dílců na potrubí DN nad 200 do 300 dno beton tř. C 25/30</t>
  </si>
  <si>
    <t>983732190</t>
  </si>
  <si>
    <t>59224061</t>
  </si>
  <si>
    <t>dno betonové šachtové kulaté DN 1000x600, 100x75x15cm</t>
  </si>
  <si>
    <t>-1395174679</t>
  </si>
  <si>
    <t>59224187</t>
  </si>
  <si>
    <t>prstenec šachtový vyrovnávací betonový 625x120x100mm</t>
  </si>
  <si>
    <t>-1738044715</t>
  </si>
  <si>
    <t>59224414</t>
  </si>
  <si>
    <t>konus betonové šachty DN 1000 kanalizační 100x62,5x58cm tl stěny 10, stupadla poplastovaná</t>
  </si>
  <si>
    <t>-337239623</t>
  </si>
  <si>
    <t>59224052</t>
  </si>
  <si>
    <t>skruž pro kanalizační šachty se zabudovanými stupadly 100x100x12cm</t>
  </si>
  <si>
    <t>-1061332299</t>
  </si>
  <si>
    <t>59224161</t>
  </si>
  <si>
    <t>skruž betonová kanalizační se stupadly 100x50x12cm</t>
  </si>
  <si>
    <t>-970215940</t>
  </si>
  <si>
    <t>59224348</t>
  </si>
  <si>
    <t>těsnění elastomerové pro spojení šachetních dílů DN 1000</t>
  </si>
  <si>
    <t>-61943583</t>
  </si>
  <si>
    <t>899102111</t>
  </si>
  <si>
    <t>Osazení poklopů litinových nebo ocelových včetně rámů hmotnosti nad 50 do 100 kg</t>
  </si>
  <si>
    <t>1557734223</t>
  </si>
  <si>
    <t>"poklopy šachet"</t>
  </si>
  <si>
    <t>28614202</t>
  </si>
  <si>
    <t>poklop litinový s větráním s teleskopickým dílem a těsněním pro zatížení 40t na prodl. DN 500</t>
  </si>
  <si>
    <t>990116968</t>
  </si>
  <si>
    <t>"poklopy""</t>
  </si>
  <si>
    <t>Přípravné práce</t>
  </si>
  <si>
    <t>122201109</t>
  </si>
  <si>
    <t>Příplatek za lepivost u odkopávek v hornině tř. 1 až 3</t>
  </si>
  <si>
    <t>550861201</t>
  </si>
  <si>
    <t>(2*1,5*0,8)*0,5</t>
  </si>
  <si>
    <t>"příplatek za lepivost 50%"</t>
  </si>
  <si>
    <t>132254104</t>
  </si>
  <si>
    <t>Hloubení rýh zapažených š do 800 mm v hornině třídy těžitelnosti I skupiny 3 objem přes 100 m3 strojně</t>
  </si>
  <si>
    <t>-610474633</t>
  </si>
  <si>
    <t>2*1,5*0,8</t>
  </si>
  <si>
    <t>"výkop pro stoku, vpusti a přípojky vpustí"</t>
  </si>
  <si>
    <t>151101101</t>
  </si>
  <si>
    <t>Zřízení příložného pažení a rozepření stěn rýh hl do 2 m</t>
  </si>
  <si>
    <t>-1110393438</t>
  </si>
  <si>
    <t>"Pažení ve výkopu"</t>
  </si>
  <si>
    <t>2*1,5*2</t>
  </si>
  <si>
    <t>26</t>
  </si>
  <si>
    <t>151101111</t>
  </si>
  <si>
    <t>Odstranění příložného pažení a rozepření stěn rýh hl do 2 m</t>
  </si>
  <si>
    <t>-1081912558</t>
  </si>
  <si>
    <t>"Odstranění pažení"</t>
  </si>
  <si>
    <t>27</t>
  </si>
  <si>
    <t>162202111</t>
  </si>
  <si>
    <t>Vodorovné přemístění drnu bez naložení se složením přes 50 do 100 m</t>
  </si>
  <si>
    <t>212118379</t>
  </si>
  <si>
    <t>"přesun výkopku pro zpětné zasypání"</t>
  </si>
  <si>
    <t>28</t>
  </si>
  <si>
    <t>167151111</t>
  </si>
  <si>
    <t>Nakládání výkopku z hornin třídy těžitelnosti I skupiny 1 až 3 přes 100 m3</t>
  </si>
  <si>
    <t>234876758</t>
  </si>
  <si>
    <t>29</t>
  </si>
  <si>
    <t>174151101</t>
  </si>
  <si>
    <t>Zásyp jam, šachet rýh nebo kolem objektů sypaninou se zhutněním</t>
  </si>
  <si>
    <t>19981714</t>
  </si>
  <si>
    <t>"zásyp výkopovým materiálem"</t>
  </si>
  <si>
    <t>Trubní vedení</t>
  </si>
  <si>
    <t>30</t>
  </si>
  <si>
    <t>871353121</t>
  </si>
  <si>
    <t>Montáž kanalizačního potrubí z PVC těsněné gumovým kroužkem otevřený výkop sklon do 20 % DN 200</t>
  </si>
  <si>
    <t>396640765</t>
  </si>
  <si>
    <t>"potrubí na napojení vpusti"</t>
  </si>
  <si>
    <t>31</t>
  </si>
  <si>
    <t>28611178</t>
  </si>
  <si>
    <t>trubka kanalizační PVC DN 200x6000mm SN10</t>
  </si>
  <si>
    <t>-1350726342</t>
  </si>
  <si>
    <t>32</t>
  </si>
  <si>
    <t>R01</t>
  </si>
  <si>
    <t>Hnědá výstražná folie</t>
  </si>
  <si>
    <t>-58977371</t>
  </si>
  <si>
    <t>"délka potrubí"</t>
  </si>
  <si>
    <t>33</t>
  </si>
  <si>
    <t>877350320</t>
  </si>
  <si>
    <t>Montáž odboček na kanalizačním potrubí z PP nebo tvrdého PVC-U trub hladkých plnostěnných DN 200</t>
  </si>
  <si>
    <t>842807588</t>
  </si>
  <si>
    <t>34</t>
  </si>
  <si>
    <t>28617208</t>
  </si>
  <si>
    <t>odbočka kanalizační PP třívrstvá SN16 45° DN 200/200</t>
  </si>
  <si>
    <t>875469312</t>
  </si>
  <si>
    <t>35</t>
  </si>
  <si>
    <t>-K01</t>
  </si>
  <si>
    <t>Montáž výstražné folie</t>
  </si>
  <si>
    <t>-828168132</t>
  </si>
  <si>
    <t>"Délka potrubí"</t>
  </si>
  <si>
    <t>977151125</t>
  </si>
  <si>
    <t>Jádrové vrty diamantovými korunkami do stavebních materiálů D přes 180 do 200 mm</t>
  </si>
  <si>
    <t>-141733387</t>
  </si>
  <si>
    <t>Jádrové vrty diamantovými korunkami do stavebních materiálů (železobetonu, betonu, cihel, obkladů, dlažeb, kamene) průměru přes 180 do 200 mm</t>
  </si>
  <si>
    <t>2*0,2</t>
  </si>
  <si>
    <t>"jádrové vrtání do stávající šachty"</t>
  </si>
  <si>
    <t>37</t>
  </si>
  <si>
    <t>998276101</t>
  </si>
  <si>
    <t>Přesun hmot pro trubní vedení z trub z plastických hmot otevřený výkop</t>
  </si>
  <si>
    <t>-613847172</t>
  </si>
  <si>
    <t>5 - dokončovací práce</t>
  </si>
  <si>
    <t xml:space="preserve">    8 - Vedení trubní dálková a přípojná</t>
  </si>
  <si>
    <t>181411122</t>
  </si>
  <si>
    <t>Založení trávníku na půdě předem připravené plochy do 1000 m2 výsevem včetně utažení lučního na svahu přes 1:5 do 1:2</t>
  </si>
  <si>
    <t>-1811015307</t>
  </si>
  <si>
    <t>187*2*0,5</t>
  </si>
  <si>
    <t>"osetí ploc kolem krajnic"</t>
  </si>
  <si>
    <t>Vedení trubní dálková a přípojná</t>
  </si>
  <si>
    <t>899132212</t>
  </si>
  <si>
    <t>Výměna (výšková úprava) poklopu vodovodního samonivelačního nebo pevného šoupátkového</t>
  </si>
  <si>
    <t>-354867171</t>
  </si>
  <si>
    <t>55241104</t>
  </si>
  <si>
    <t>poklop šoupátkový litinový bez ventilace tř D400 v samonivelačním rámu</t>
  </si>
  <si>
    <t>1899982590</t>
  </si>
  <si>
    <t>899132213</t>
  </si>
  <si>
    <t>Výměna (výšková úprava) poklopu vodovodního samonivelačního nebo pevného hydrantového</t>
  </si>
  <si>
    <t>1786498760</t>
  </si>
  <si>
    <t>55241105</t>
  </si>
  <si>
    <t>poklop hydrantový litinový bez ventilace tř D400 v samonivelačním rámu</t>
  </si>
  <si>
    <t>1422614321</t>
  </si>
  <si>
    <t>899133111</t>
  </si>
  <si>
    <t>Výměna (výšková úprava) pevného poklopu včetně rámu s použitím plastových vyrovnávacích prvků osazeného na betonové šachtě</t>
  </si>
  <si>
    <t>2060445658</t>
  </si>
  <si>
    <t>Výměna (výšková úprava) poklopu s použitím plastových vyrovnávacích prvků kanalizačního s rámem osazeného na betonové šachtě pevného</t>
  </si>
  <si>
    <t>55241017</t>
  </si>
  <si>
    <t>poklop šachtový litinový kruhový DN 600 bez ventilace tř D400 pro běžný provoz</t>
  </si>
  <si>
    <t>-509823592</t>
  </si>
  <si>
    <t>914111111</t>
  </si>
  <si>
    <t>Montáž svislé dopravní značky do velikosti 1 m2 objímkami na sloupek nebo konzolu</t>
  </si>
  <si>
    <t>317483045</t>
  </si>
  <si>
    <t>"montáž 2 kusů dopravních značek"</t>
  </si>
  <si>
    <t>40445225</t>
  </si>
  <si>
    <t>sloupek pro dopravní značku Zn D 60mm v 3,5m</t>
  </si>
  <si>
    <t>-1177212248</t>
  </si>
  <si>
    <t>40445240</t>
  </si>
  <si>
    <t>patka pro sloupek Al D 60mm</t>
  </si>
  <si>
    <t>847160565</t>
  </si>
  <si>
    <t>40445256</t>
  </si>
  <si>
    <t>svorka upínací na sloupek dopravní značky D 60mm</t>
  </si>
  <si>
    <t>-1848132228</t>
  </si>
  <si>
    <t>2*2</t>
  </si>
  <si>
    <t>40445253</t>
  </si>
  <si>
    <t>víčko plastové na sloupek D 60mm</t>
  </si>
  <si>
    <t>-672094753</t>
  </si>
  <si>
    <t>40445619</t>
  </si>
  <si>
    <t>zákazové, příkazové dopravní značky B1-B34, C1-15 500mm</t>
  </si>
  <si>
    <t>1537362725</t>
  </si>
  <si>
    <t>"C2c+C2e"</t>
  </si>
  <si>
    <t>6 - vedlejší rozpočtové náklady</t>
  </si>
  <si>
    <t>0000 - Dokončovací práce</t>
  </si>
  <si>
    <t>000 - Nepojmenované práce</t>
  </si>
  <si>
    <t xml:space="preserve">    0 - Vedlejší rozpočtové náklady</t>
  </si>
  <si>
    <t xml:space="preserve">    VRN1 - Průzkumné, geodetické a projektové práce</t>
  </si>
  <si>
    <t xml:space="preserve">    VRN3 - Zařízení staveniště</t>
  </si>
  <si>
    <t>0000</t>
  </si>
  <si>
    <t>Dokončovací práce</t>
  </si>
  <si>
    <t>155</t>
  </si>
  <si>
    <t>likvidace odpadů</t>
  </si>
  <si>
    <t>1112098226</t>
  </si>
  <si>
    <t>-55</t>
  </si>
  <si>
    <t>náklady na ochranu stávajících inženýrských sítí</t>
  </si>
  <si>
    <t>1829750645</t>
  </si>
  <si>
    <t>156</t>
  </si>
  <si>
    <t>oprava poškození na přístupových cestách</t>
  </si>
  <si>
    <t>-892453482</t>
  </si>
  <si>
    <t>bezpečnostní a hygienická opatření na stavbě</t>
  </si>
  <si>
    <t>-1156969467</t>
  </si>
  <si>
    <t>Pasportizace příjezdových komunikací</t>
  </si>
  <si>
    <t>226787282</t>
  </si>
  <si>
    <t>000</t>
  </si>
  <si>
    <t>Nepojmenované práce</t>
  </si>
  <si>
    <t>0012</t>
  </si>
  <si>
    <t>DIO</t>
  </si>
  <si>
    <t>1250777892</t>
  </si>
  <si>
    <t>"kompletní vyznačení a povolení objezdných tras"</t>
  </si>
  <si>
    <t>"dočasné dopravní značení"</t>
  </si>
  <si>
    <t>"zajištění nutného průjezdu vozů technických služeb pro svoz odpadu atd."</t>
  </si>
  <si>
    <t>VRN1</t>
  </si>
  <si>
    <t>Průzkumné, geodetické a projektové práce</t>
  </si>
  <si>
    <t>podklady pro kolaudaci</t>
  </si>
  <si>
    <t>-672502602</t>
  </si>
  <si>
    <t>012203000</t>
  </si>
  <si>
    <t>Geodetické práce při provádění stavby</t>
  </si>
  <si>
    <t>1019156832</t>
  </si>
  <si>
    <t>030738</t>
  </si>
  <si>
    <t>mimostaveništní doprava, kompletační činnost, fotodokumentace</t>
  </si>
  <si>
    <t>822992670</t>
  </si>
  <si>
    <t>44441</t>
  </si>
  <si>
    <t>projekt skutečného provedení</t>
  </si>
  <si>
    <t>2021164695</t>
  </si>
  <si>
    <t>zaměření skutečného stavu</t>
  </si>
  <si>
    <t>2085474286</t>
  </si>
  <si>
    <t>VRN3</t>
  </si>
  <si>
    <t>Zařízení staveniště</t>
  </si>
  <si>
    <t>030733</t>
  </si>
  <si>
    <t xml:space="preserve">Staveništní buňka, Doprava usazení a pronájem staveništní buňky,  bere se jako celek  1 ks</t>
  </si>
  <si>
    <t>875803458</t>
  </si>
  <si>
    <t>030734</t>
  </si>
  <si>
    <t xml:space="preserve">Mobilní WC,  Doprava, usazení, pronájem a  provoz 2 ks mobilního WC,  bere se jako celek  1 ks</t>
  </si>
  <si>
    <t>1692722733</t>
  </si>
  <si>
    <t>030736</t>
  </si>
  <si>
    <t xml:space="preserve">Likvidace staveniště -  Likvidace staveniště, odvoz zbytků stavebního materiálu,	 uvedení pozemku do původního stavu  bere se jako celek  1 ks</t>
  </si>
  <si>
    <t>-1394676781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</si>
</sst>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6.jpg" /><Relationship Id="rId2" Type="http://schemas.openxmlformats.org/officeDocument/2006/relationships/image" Target="../media/image17.jpg" /><Relationship Id="rId3" Type="http://schemas.openxmlformats.org/officeDocument/2006/relationships/image" Target="../media/image1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0.jpg" /><Relationship Id="rId2" Type="http://schemas.openxmlformats.org/officeDocument/2006/relationships/image" Target="../media/image21.jpg" /><Relationship Id="rId3" Type="http://schemas.openxmlformats.org/officeDocument/2006/relationships/image" Target="../media/image2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jpg" /><Relationship Id="rId2" Type="http://schemas.openxmlformats.org/officeDocument/2006/relationships/image" Target="../media/image25.jpg" /><Relationship Id="rId3" Type="http://schemas.openxmlformats.org/officeDocument/2006/relationships/image" Target="../media/image2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467360</xdr:colOff>
      <xdr:row>3</xdr:row>
      <xdr:rowOff>0</xdr:rowOff>
    </xdr:from>
    <xdr:to>
      <xdr:col>40</xdr:col>
      <xdr:colOff>367030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38</xdr:col>
      <xdr:colOff>129540</xdr:colOff>
      <xdr:row>81</xdr:row>
      <xdr:rowOff>0</xdr:rowOff>
    </xdr:from>
    <xdr:to>
      <xdr:col>41</xdr:col>
      <xdr:colOff>177165</xdr:colOff>
      <xdr:row>84</xdr:row>
      <xdr:rowOff>452120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109</xdr:row>
      <xdr:rowOff>0</xdr:rowOff>
    </xdr:from>
    <xdr:to>
      <xdr:col>9</xdr:col>
      <xdr:colOff>1214120</xdr:colOff>
      <xdr:row>113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110</xdr:row>
      <xdr:rowOff>0</xdr:rowOff>
    </xdr:from>
    <xdr:to>
      <xdr:col>9</xdr:col>
      <xdr:colOff>1214120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29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32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33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34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32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36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37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38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39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40</v>
      </c>
      <c r="E29" s="46"/>
      <c r="F29" s="31" t="s">
        <v>41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42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43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44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45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46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47</v>
      </c>
      <c r="U35" s="53"/>
      <c r="V35" s="53"/>
      <c r="W35" s="53"/>
      <c r="X35" s="55" t="s">
        <v>48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49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50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51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52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51</v>
      </c>
      <c r="AI60" s="41"/>
      <c r="AJ60" s="41"/>
      <c r="AK60" s="41"/>
      <c r="AL60" s="41"/>
      <c r="AM60" s="63" t="s">
        <v>52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53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54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51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52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51</v>
      </c>
      <c r="AI75" s="41"/>
      <c r="AJ75" s="41"/>
      <c r="AK75" s="41"/>
      <c r="AL75" s="41"/>
      <c r="AM75" s="63" t="s">
        <v>52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55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2026-02-04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Rekonstrukce ulice Hlohová ve Zruči nad Sázavou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Zruč nad Sázavou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5. 2. 2026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>Město Zruč nad Sázavou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>VDG Projektování s.r.o.</v>
      </c>
      <c r="AN89" s="70"/>
      <c r="AO89" s="70"/>
      <c r="AP89" s="70"/>
      <c r="AQ89" s="39"/>
      <c r="AR89" s="43"/>
      <c r="AS89" s="80" t="s">
        <v>56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33</v>
      </c>
      <c r="AJ90" s="39"/>
      <c r="AK90" s="39"/>
      <c r="AL90" s="39"/>
      <c r="AM90" s="79" t="str">
        <f>IF(E20="","",E20)</f>
        <v>Ing. Vítězslav Pavel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57</v>
      </c>
      <c r="D92" s="93"/>
      <c r="E92" s="93"/>
      <c r="F92" s="93"/>
      <c r="G92" s="93"/>
      <c r="H92" s="94"/>
      <c r="I92" s="95" t="s">
        <v>58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59</v>
      </c>
      <c r="AH92" s="93"/>
      <c r="AI92" s="93"/>
      <c r="AJ92" s="93"/>
      <c r="AK92" s="93"/>
      <c r="AL92" s="93"/>
      <c r="AM92" s="93"/>
      <c r="AN92" s="95" t="s">
        <v>60</v>
      </c>
      <c r="AO92" s="93"/>
      <c r="AP92" s="97"/>
      <c r="AQ92" s="98" t="s">
        <v>61</v>
      </c>
      <c r="AR92" s="43"/>
      <c r="AS92" s="99" t="s">
        <v>62</v>
      </c>
      <c r="AT92" s="100" t="s">
        <v>63</v>
      </c>
      <c r="AU92" s="100" t="s">
        <v>64</v>
      </c>
      <c r="AV92" s="100" t="s">
        <v>65</v>
      </c>
      <c r="AW92" s="100" t="s">
        <v>66</v>
      </c>
      <c r="AX92" s="100" t="s">
        <v>67</v>
      </c>
      <c r="AY92" s="100" t="s">
        <v>68</v>
      </c>
      <c r="AZ92" s="100" t="s">
        <v>69</v>
      </c>
      <c r="BA92" s="100" t="s">
        <v>70</v>
      </c>
      <c r="BB92" s="100" t="s">
        <v>71</v>
      </c>
      <c r="BC92" s="100" t="s">
        <v>72</v>
      </c>
      <c r="BD92" s="101" t="s">
        <v>73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74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ROUND(SUM(AG95:AG100),2)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ROUND(SUM(AS95:AS100),2)</f>
        <v>0</v>
      </c>
      <c r="AT94" s="113">
        <f>ROUND(SUM(AV94:AW94),2)</f>
        <v>0</v>
      </c>
      <c r="AU94" s="114">
        <f>ROUND(SUM(AU95:AU100),5)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ROUND(SUM(AZ95:AZ100),2)</f>
        <v>0</v>
      </c>
      <c r="BA94" s="113">
        <f>ROUND(SUM(BA95:BA100),2)</f>
        <v>0</v>
      </c>
      <c r="BB94" s="113">
        <f>ROUND(SUM(BB95:BB100),2)</f>
        <v>0</v>
      </c>
      <c r="BC94" s="113">
        <f>ROUND(SUM(BC95:BC100),2)</f>
        <v>0</v>
      </c>
      <c r="BD94" s="115">
        <f>ROUND(SUM(BD95:BD100),2)</f>
        <v>0</v>
      </c>
      <c r="BE94" s="6"/>
      <c r="BS94" s="116" t="s">
        <v>75</v>
      </c>
      <c r="BT94" s="116" t="s">
        <v>76</v>
      </c>
      <c r="BU94" s="117" t="s">
        <v>77</v>
      </c>
      <c r="BV94" s="116" t="s">
        <v>78</v>
      </c>
      <c r="BW94" s="116" t="s">
        <v>5</v>
      </c>
      <c r="BX94" s="116" t="s">
        <v>79</v>
      </c>
      <c r="CL94" s="116" t="s">
        <v>1</v>
      </c>
    </row>
    <row r="95" s="7" customFormat="1" ht="16.5" customHeight="1">
      <c r="A95" s="118" t="s">
        <v>80</v>
      </c>
      <c r="B95" s="119"/>
      <c r="C95" s="120"/>
      <c r="D95" s="121" t="s">
        <v>81</v>
      </c>
      <c r="E95" s="121"/>
      <c r="F95" s="121"/>
      <c r="G95" s="121"/>
      <c r="H95" s="121"/>
      <c r="I95" s="122"/>
      <c r="J95" s="121" t="s">
        <v>82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'1 - přípravné práce'!J30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83</v>
      </c>
      <c r="AR95" s="125"/>
      <c r="AS95" s="126">
        <v>0</v>
      </c>
      <c r="AT95" s="127">
        <f>ROUND(SUM(AV95:AW95),2)</f>
        <v>0</v>
      </c>
      <c r="AU95" s="128">
        <f>'1 - přípravné práce'!P121</f>
        <v>0</v>
      </c>
      <c r="AV95" s="127">
        <f>'1 - přípravné práce'!J33</f>
        <v>0</v>
      </c>
      <c r="AW95" s="127">
        <f>'1 - přípravné práce'!J34</f>
        <v>0</v>
      </c>
      <c r="AX95" s="127">
        <f>'1 - přípravné práce'!J35</f>
        <v>0</v>
      </c>
      <c r="AY95" s="127">
        <f>'1 - přípravné práce'!J36</f>
        <v>0</v>
      </c>
      <c r="AZ95" s="127">
        <f>'1 - přípravné práce'!F33</f>
        <v>0</v>
      </c>
      <c r="BA95" s="127">
        <f>'1 - přípravné práce'!F34</f>
        <v>0</v>
      </c>
      <c r="BB95" s="127">
        <f>'1 - přípravné práce'!F35</f>
        <v>0</v>
      </c>
      <c r="BC95" s="127">
        <f>'1 - přípravné práce'!F36</f>
        <v>0</v>
      </c>
      <c r="BD95" s="129">
        <f>'1 - přípravné práce'!F37</f>
        <v>0</v>
      </c>
      <c r="BE95" s="7"/>
      <c r="BT95" s="130" t="s">
        <v>81</v>
      </c>
      <c r="BV95" s="130" t="s">
        <v>78</v>
      </c>
      <c r="BW95" s="130" t="s">
        <v>84</v>
      </c>
      <c r="BX95" s="130" t="s">
        <v>5</v>
      </c>
      <c r="CL95" s="130" t="s">
        <v>1</v>
      </c>
      <c r="CM95" s="130" t="s">
        <v>85</v>
      </c>
    </row>
    <row r="96" s="7" customFormat="1" ht="16.5" customHeight="1">
      <c r="A96" s="118" t="s">
        <v>80</v>
      </c>
      <c r="B96" s="119"/>
      <c r="C96" s="120"/>
      <c r="D96" s="121" t="s">
        <v>85</v>
      </c>
      <c r="E96" s="121"/>
      <c r="F96" s="121"/>
      <c r="G96" s="121"/>
      <c r="H96" s="121"/>
      <c r="I96" s="122"/>
      <c r="J96" s="121" t="s">
        <v>86</v>
      </c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3">
        <f>'2 - zemní práce'!J30</f>
        <v>0</v>
      </c>
      <c r="AH96" s="122"/>
      <c r="AI96" s="122"/>
      <c r="AJ96" s="122"/>
      <c r="AK96" s="122"/>
      <c r="AL96" s="122"/>
      <c r="AM96" s="122"/>
      <c r="AN96" s="123">
        <f>SUM(AG96,AT96)</f>
        <v>0</v>
      </c>
      <c r="AO96" s="122"/>
      <c r="AP96" s="122"/>
      <c r="AQ96" s="124" t="s">
        <v>83</v>
      </c>
      <c r="AR96" s="125"/>
      <c r="AS96" s="126">
        <v>0</v>
      </c>
      <c r="AT96" s="127">
        <f>ROUND(SUM(AV96:AW96),2)</f>
        <v>0</v>
      </c>
      <c r="AU96" s="128">
        <f>'2 - zemní práce'!P120</f>
        <v>0</v>
      </c>
      <c r="AV96" s="127">
        <f>'2 - zemní práce'!J33</f>
        <v>0</v>
      </c>
      <c r="AW96" s="127">
        <f>'2 - zemní práce'!J34</f>
        <v>0</v>
      </c>
      <c r="AX96" s="127">
        <f>'2 - zemní práce'!J35</f>
        <v>0</v>
      </c>
      <c r="AY96" s="127">
        <f>'2 - zemní práce'!J36</f>
        <v>0</v>
      </c>
      <c r="AZ96" s="127">
        <f>'2 - zemní práce'!F33</f>
        <v>0</v>
      </c>
      <c r="BA96" s="127">
        <f>'2 - zemní práce'!F34</f>
        <v>0</v>
      </c>
      <c r="BB96" s="127">
        <f>'2 - zemní práce'!F35</f>
        <v>0</v>
      </c>
      <c r="BC96" s="127">
        <f>'2 - zemní práce'!F36</f>
        <v>0</v>
      </c>
      <c r="BD96" s="129">
        <f>'2 - zemní práce'!F37</f>
        <v>0</v>
      </c>
      <c r="BE96" s="7"/>
      <c r="BT96" s="130" t="s">
        <v>81</v>
      </c>
      <c r="BV96" s="130" t="s">
        <v>78</v>
      </c>
      <c r="BW96" s="130" t="s">
        <v>87</v>
      </c>
      <c r="BX96" s="130" t="s">
        <v>5</v>
      </c>
      <c r="CL96" s="130" t="s">
        <v>1</v>
      </c>
      <c r="CM96" s="130" t="s">
        <v>85</v>
      </c>
    </row>
    <row r="97" s="7" customFormat="1" ht="16.5" customHeight="1">
      <c r="A97" s="118" t="s">
        <v>80</v>
      </c>
      <c r="B97" s="119"/>
      <c r="C97" s="120"/>
      <c r="D97" s="121" t="s">
        <v>88</v>
      </c>
      <c r="E97" s="121"/>
      <c r="F97" s="121"/>
      <c r="G97" s="121"/>
      <c r="H97" s="121"/>
      <c r="I97" s="122"/>
      <c r="J97" s="121" t="s">
        <v>89</v>
      </c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3">
        <f>'3 - komunikace'!J30</f>
        <v>0</v>
      </c>
      <c r="AH97" s="122"/>
      <c r="AI97" s="122"/>
      <c r="AJ97" s="122"/>
      <c r="AK97" s="122"/>
      <c r="AL97" s="122"/>
      <c r="AM97" s="122"/>
      <c r="AN97" s="123">
        <f>SUM(AG97,AT97)</f>
        <v>0</v>
      </c>
      <c r="AO97" s="122"/>
      <c r="AP97" s="122"/>
      <c r="AQ97" s="124" t="s">
        <v>83</v>
      </c>
      <c r="AR97" s="125"/>
      <c r="AS97" s="126">
        <v>0</v>
      </c>
      <c r="AT97" s="127">
        <f>ROUND(SUM(AV97:AW97),2)</f>
        <v>0</v>
      </c>
      <c r="AU97" s="128">
        <f>'3 - komunikace'!P121</f>
        <v>0</v>
      </c>
      <c r="AV97" s="127">
        <f>'3 - komunikace'!J33</f>
        <v>0</v>
      </c>
      <c r="AW97" s="127">
        <f>'3 - komunikace'!J34</f>
        <v>0</v>
      </c>
      <c r="AX97" s="127">
        <f>'3 - komunikace'!J35</f>
        <v>0</v>
      </c>
      <c r="AY97" s="127">
        <f>'3 - komunikace'!J36</f>
        <v>0</v>
      </c>
      <c r="AZ97" s="127">
        <f>'3 - komunikace'!F33</f>
        <v>0</v>
      </c>
      <c r="BA97" s="127">
        <f>'3 - komunikace'!F34</f>
        <v>0</v>
      </c>
      <c r="BB97" s="127">
        <f>'3 - komunikace'!F35</f>
        <v>0</v>
      </c>
      <c r="BC97" s="127">
        <f>'3 - komunikace'!F36</f>
        <v>0</v>
      </c>
      <c r="BD97" s="129">
        <f>'3 - komunikace'!F37</f>
        <v>0</v>
      </c>
      <c r="BE97" s="7"/>
      <c r="BT97" s="130" t="s">
        <v>81</v>
      </c>
      <c r="BV97" s="130" t="s">
        <v>78</v>
      </c>
      <c r="BW97" s="130" t="s">
        <v>90</v>
      </c>
      <c r="BX97" s="130" t="s">
        <v>5</v>
      </c>
      <c r="CL97" s="130" t="s">
        <v>1</v>
      </c>
      <c r="CM97" s="130" t="s">
        <v>85</v>
      </c>
    </row>
    <row r="98" s="7" customFormat="1" ht="16.5" customHeight="1">
      <c r="A98" s="118" t="s">
        <v>80</v>
      </c>
      <c r="B98" s="119"/>
      <c r="C98" s="120"/>
      <c r="D98" s="121" t="s">
        <v>91</v>
      </c>
      <c r="E98" s="121"/>
      <c r="F98" s="121"/>
      <c r="G98" s="121"/>
      <c r="H98" s="121"/>
      <c r="I98" s="122"/>
      <c r="J98" s="121" t="s">
        <v>92</v>
      </c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3">
        <f>'4 - dešťová kanalizace'!J30</f>
        <v>0</v>
      </c>
      <c r="AH98" s="122"/>
      <c r="AI98" s="122"/>
      <c r="AJ98" s="122"/>
      <c r="AK98" s="122"/>
      <c r="AL98" s="122"/>
      <c r="AM98" s="122"/>
      <c r="AN98" s="123">
        <f>SUM(AG98,AT98)</f>
        <v>0</v>
      </c>
      <c r="AO98" s="122"/>
      <c r="AP98" s="122"/>
      <c r="AQ98" s="124" t="s">
        <v>83</v>
      </c>
      <c r="AR98" s="125"/>
      <c r="AS98" s="126">
        <v>0</v>
      </c>
      <c r="AT98" s="127">
        <f>ROUND(SUM(AV98:AW98),2)</f>
        <v>0</v>
      </c>
      <c r="AU98" s="128">
        <f>'4 - dešťová kanalizace'!P123</f>
        <v>0</v>
      </c>
      <c r="AV98" s="127">
        <f>'4 - dešťová kanalizace'!J33</f>
        <v>0</v>
      </c>
      <c r="AW98" s="127">
        <f>'4 - dešťová kanalizace'!J34</f>
        <v>0</v>
      </c>
      <c r="AX98" s="127">
        <f>'4 - dešťová kanalizace'!J35</f>
        <v>0</v>
      </c>
      <c r="AY98" s="127">
        <f>'4 - dešťová kanalizace'!J36</f>
        <v>0</v>
      </c>
      <c r="AZ98" s="127">
        <f>'4 - dešťová kanalizace'!F33</f>
        <v>0</v>
      </c>
      <c r="BA98" s="127">
        <f>'4 - dešťová kanalizace'!F34</f>
        <v>0</v>
      </c>
      <c r="BB98" s="127">
        <f>'4 - dešťová kanalizace'!F35</f>
        <v>0</v>
      </c>
      <c r="BC98" s="127">
        <f>'4 - dešťová kanalizace'!F36</f>
        <v>0</v>
      </c>
      <c r="BD98" s="129">
        <f>'4 - dešťová kanalizace'!F37</f>
        <v>0</v>
      </c>
      <c r="BE98" s="7"/>
      <c r="BT98" s="130" t="s">
        <v>81</v>
      </c>
      <c r="BV98" s="130" t="s">
        <v>78</v>
      </c>
      <c r="BW98" s="130" t="s">
        <v>93</v>
      </c>
      <c r="BX98" s="130" t="s">
        <v>5</v>
      </c>
      <c r="CL98" s="130" t="s">
        <v>1</v>
      </c>
      <c r="CM98" s="130" t="s">
        <v>85</v>
      </c>
    </row>
    <row r="99" s="7" customFormat="1" ht="16.5" customHeight="1">
      <c r="A99" s="118" t="s">
        <v>80</v>
      </c>
      <c r="B99" s="119"/>
      <c r="C99" s="120"/>
      <c r="D99" s="121" t="s">
        <v>94</v>
      </c>
      <c r="E99" s="121"/>
      <c r="F99" s="121"/>
      <c r="G99" s="121"/>
      <c r="H99" s="121"/>
      <c r="I99" s="122"/>
      <c r="J99" s="121" t="s">
        <v>95</v>
      </c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3">
        <f>'5 - dokončovací práce'!J30</f>
        <v>0</v>
      </c>
      <c r="AH99" s="122"/>
      <c r="AI99" s="122"/>
      <c r="AJ99" s="122"/>
      <c r="AK99" s="122"/>
      <c r="AL99" s="122"/>
      <c r="AM99" s="122"/>
      <c r="AN99" s="123">
        <f>SUM(AG99,AT99)</f>
        <v>0</v>
      </c>
      <c r="AO99" s="122"/>
      <c r="AP99" s="122"/>
      <c r="AQ99" s="124" t="s">
        <v>83</v>
      </c>
      <c r="AR99" s="125"/>
      <c r="AS99" s="126">
        <v>0</v>
      </c>
      <c r="AT99" s="127">
        <f>ROUND(SUM(AV99:AW99),2)</f>
        <v>0</v>
      </c>
      <c r="AU99" s="128">
        <f>'5 - dokončovací práce'!P120</f>
        <v>0</v>
      </c>
      <c r="AV99" s="127">
        <f>'5 - dokončovací práce'!J33</f>
        <v>0</v>
      </c>
      <c r="AW99" s="127">
        <f>'5 - dokončovací práce'!J34</f>
        <v>0</v>
      </c>
      <c r="AX99" s="127">
        <f>'5 - dokončovací práce'!J35</f>
        <v>0</v>
      </c>
      <c r="AY99" s="127">
        <f>'5 - dokončovací práce'!J36</f>
        <v>0</v>
      </c>
      <c r="AZ99" s="127">
        <f>'5 - dokončovací práce'!F33</f>
        <v>0</v>
      </c>
      <c r="BA99" s="127">
        <f>'5 - dokončovací práce'!F34</f>
        <v>0</v>
      </c>
      <c r="BB99" s="127">
        <f>'5 - dokončovací práce'!F35</f>
        <v>0</v>
      </c>
      <c r="BC99" s="127">
        <f>'5 - dokončovací práce'!F36</f>
        <v>0</v>
      </c>
      <c r="BD99" s="129">
        <f>'5 - dokončovací práce'!F37</f>
        <v>0</v>
      </c>
      <c r="BE99" s="7"/>
      <c r="BT99" s="130" t="s">
        <v>81</v>
      </c>
      <c r="BV99" s="130" t="s">
        <v>78</v>
      </c>
      <c r="BW99" s="130" t="s">
        <v>96</v>
      </c>
      <c r="BX99" s="130" t="s">
        <v>5</v>
      </c>
      <c r="CL99" s="130" t="s">
        <v>1</v>
      </c>
      <c r="CM99" s="130" t="s">
        <v>85</v>
      </c>
    </row>
    <row r="100" s="7" customFormat="1" ht="16.5" customHeight="1">
      <c r="A100" s="118" t="s">
        <v>80</v>
      </c>
      <c r="B100" s="119"/>
      <c r="C100" s="120"/>
      <c r="D100" s="121" t="s">
        <v>97</v>
      </c>
      <c r="E100" s="121"/>
      <c r="F100" s="121"/>
      <c r="G100" s="121"/>
      <c r="H100" s="121"/>
      <c r="I100" s="122"/>
      <c r="J100" s="121" t="s">
        <v>98</v>
      </c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3">
        <f>'6 - vedlejší rozpočtové n...'!J30</f>
        <v>0</v>
      </c>
      <c r="AH100" s="122"/>
      <c r="AI100" s="122"/>
      <c r="AJ100" s="122"/>
      <c r="AK100" s="122"/>
      <c r="AL100" s="122"/>
      <c r="AM100" s="122"/>
      <c r="AN100" s="123">
        <f>SUM(AG100,AT100)</f>
        <v>0</v>
      </c>
      <c r="AO100" s="122"/>
      <c r="AP100" s="122"/>
      <c r="AQ100" s="124" t="s">
        <v>83</v>
      </c>
      <c r="AR100" s="125"/>
      <c r="AS100" s="131">
        <v>0</v>
      </c>
      <c r="AT100" s="132">
        <f>ROUND(SUM(AV100:AW100),2)</f>
        <v>0</v>
      </c>
      <c r="AU100" s="133">
        <f>'6 - vedlejší rozpočtové n...'!P124</f>
        <v>0</v>
      </c>
      <c r="AV100" s="132">
        <f>'6 - vedlejší rozpočtové n...'!J33</f>
        <v>0</v>
      </c>
      <c r="AW100" s="132">
        <f>'6 - vedlejší rozpočtové n...'!J34</f>
        <v>0</v>
      </c>
      <c r="AX100" s="132">
        <f>'6 - vedlejší rozpočtové n...'!J35</f>
        <v>0</v>
      </c>
      <c r="AY100" s="132">
        <f>'6 - vedlejší rozpočtové n...'!J36</f>
        <v>0</v>
      </c>
      <c r="AZ100" s="132">
        <f>'6 - vedlejší rozpočtové n...'!F33</f>
        <v>0</v>
      </c>
      <c r="BA100" s="132">
        <f>'6 - vedlejší rozpočtové n...'!F34</f>
        <v>0</v>
      </c>
      <c r="BB100" s="132">
        <f>'6 - vedlejší rozpočtové n...'!F35</f>
        <v>0</v>
      </c>
      <c r="BC100" s="132">
        <f>'6 - vedlejší rozpočtové n...'!F36</f>
        <v>0</v>
      </c>
      <c r="BD100" s="134">
        <f>'6 - vedlejší rozpočtové n...'!F37</f>
        <v>0</v>
      </c>
      <c r="BE100" s="7"/>
      <c r="BT100" s="130" t="s">
        <v>81</v>
      </c>
      <c r="BV100" s="130" t="s">
        <v>78</v>
      </c>
      <c r="BW100" s="130" t="s">
        <v>99</v>
      </c>
      <c r="BX100" s="130" t="s">
        <v>5</v>
      </c>
      <c r="CL100" s="130" t="s">
        <v>1</v>
      </c>
      <c r="CM100" s="130" t="s">
        <v>85</v>
      </c>
    </row>
    <row r="101" s="2" customFormat="1" ht="30" customHeight="1">
      <c r="A101" s="37"/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43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="2" customFormat="1" ht="6.96" customHeight="1">
      <c r="A102" s="37"/>
      <c r="B102" s="65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43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</sheetData>
  <sheetProtection sheet="1" formatColumns="0" formatRows="0" objects="1" scenarios="1" spinCount="100000" saltValue="80dZnFTBPc/POJc3LHktZmZCJ3RQX1FnN3yM38XFJSJ1/fBeDTWZIQZYQ14dpXdEuYibc1Ixt4RfW6O1+db99g==" hashValue="Scy/o0iiauHbVFKCKhuT/ncfjdBAJj9+WFXK5M1vcLIhQpDK71/CZHtXFeIRABjCcffaAk2GymJ19cPXOzj81w==" algorithmName="SHA-512" password="CDCC"/>
  <mergeCells count="62">
    <mergeCell ref="L85:AJ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1 - přípravné práce'!C2" display="/"/>
    <hyperlink ref="A96" location="'2 - zemní práce'!C2" display="/"/>
    <hyperlink ref="A97" location="'3 - komunikace'!C2" display="/"/>
    <hyperlink ref="A98" location="'4 - dešťová kanalizace'!C2" display="/"/>
    <hyperlink ref="A99" location="'5 - dokončovací práce'!C2" display="/"/>
    <hyperlink ref="A100" location="'6 - vedlejší rozpočtové n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84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85</v>
      </c>
    </row>
    <row r="4" s="1" customFormat="1" ht="24.96" customHeight="1">
      <c r="B4" s="19"/>
      <c r="D4" s="137" t="s">
        <v>100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Rekonstrukce ulice Hlohová ve Zruči nad Sázavou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101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102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5. 2. 2026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">
        <v>26</v>
      </c>
      <c r="F15" s="37"/>
      <c r="G15" s="37"/>
      <c r="H15" s="37"/>
      <c r="I15" s="139" t="s">
        <v>27</v>
      </c>
      <c r="J15" s="142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31</v>
      </c>
      <c r="F21" s="37"/>
      <c r="G21" s="37"/>
      <c r="H21" s="37"/>
      <c r="I21" s="139" t="s">
        <v>27</v>
      </c>
      <c r="J21" s="142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33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34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36</v>
      </c>
      <c r="E30" s="37"/>
      <c r="F30" s="37"/>
      <c r="G30" s="37"/>
      <c r="H30" s="37"/>
      <c r="I30" s="37"/>
      <c r="J30" s="150">
        <f>ROUND(J121,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38</v>
      </c>
      <c r="G32" s="37"/>
      <c r="H32" s="37"/>
      <c r="I32" s="151" t="s">
        <v>37</v>
      </c>
      <c r="J32" s="151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40</v>
      </c>
      <c r="E33" s="139" t="s">
        <v>41</v>
      </c>
      <c r="F33" s="153">
        <f>ROUND((SUM(BE121:BE168)),  2)</f>
        <v>0</v>
      </c>
      <c r="G33" s="37"/>
      <c r="H33" s="37"/>
      <c r="I33" s="154">
        <v>0.20999999999999999</v>
      </c>
      <c r="J33" s="153">
        <f>ROUND(((SUM(BE121:BE168))*I33),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42</v>
      </c>
      <c r="F34" s="153">
        <f>ROUND((SUM(BF121:BF168)),  2)</f>
        <v>0</v>
      </c>
      <c r="G34" s="37"/>
      <c r="H34" s="37"/>
      <c r="I34" s="154">
        <v>0.12</v>
      </c>
      <c r="J34" s="153">
        <f>ROUND(((SUM(BF121:BF168))*I34),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43</v>
      </c>
      <c r="F35" s="153">
        <f>ROUND((SUM(BG121:BG168)),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44</v>
      </c>
      <c r="F36" s="153">
        <f>ROUND((SUM(BH121:BH168)),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45</v>
      </c>
      <c r="F37" s="153">
        <f>ROUND((SUM(BI121:BI168)),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46</v>
      </c>
      <c r="E39" s="157"/>
      <c r="F39" s="157"/>
      <c r="G39" s="158" t="s">
        <v>47</v>
      </c>
      <c r="H39" s="159" t="s">
        <v>48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49</v>
      </c>
      <c r="E50" s="163"/>
      <c r="F50" s="163"/>
      <c r="G50" s="162" t="s">
        <v>50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51</v>
      </c>
      <c r="E61" s="165"/>
      <c r="F61" s="166" t="s">
        <v>52</v>
      </c>
      <c r="G61" s="164" t="s">
        <v>51</v>
      </c>
      <c r="H61" s="165"/>
      <c r="I61" s="165"/>
      <c r="J61" s="167" t="s">
        <v>52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53</v>
      </c>
      <c r="E65" s="168"/>
      <c r="F65" s="168"/>
      <c r="G65" s="162" t="s">
        <v>54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51</v>
      </c>
      <c r="E76" s="165"/>
      <c r="F76" s="166" t="s">
        <v>52</v>
      </c>
      <c r="G76" s="164" t="s">
        <v>51</v>
      </c>
      <c r="H76" s="165"/>
      <c r="I76" s="165"/>
      <c r="J76" s="167" t="s">
        <v>52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103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3" t="str">
        <f>E7</f>
        <v>Rekonstrukce ulice Hlohová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101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1 - přípravné práce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Zruč nad Sázavou</v>
      </c>
      <c r="G89" s="39"/>
      <c r="H89" s="39"/>
      <c r="I89" s="31" t="s">
        <v>22</v>
      </c>
      <c r="J89" s="78" t="str">
        <f>IF(J12="","",J12)</f>
        <v>5. 2. 2026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24</v>
      </c>
      <c r="D91" s="39"/>
      <c r="E91" s="39"/>
      <c r="F91" s="26" t="str">
        <f>E15</f>
        <v>Město Zruč nad Sázavou</v>
      </c>
      <c r="G91" s="39"/>
      <c r="H91" s="39"/>
      <c r="I91" s="31" t="s">
        <v>30</v>
      </c>
      <c r="J91" s="35" t="str">
        <f>E21</f>
        <v>VDG Projektování s.r.o.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Ing. Vítězslav Pavel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104</v>
      </c>
      <c r="D94" s="175"/>
      <c r="E94" s="175"/>
      <c r="F94" s="175"/>
      <c r="G94" s="175"/>
      <c r="H94" s="175"/>
      <c r="I94" s="175"/>
      <c r="J94" s="176" t="s">
        <v>105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106</v>
      </c>
      <c r="D96" s="39"/>
      <c r="E96" s="39"/>
      <c r="F96" s="39"/>
      <c r="G96" s="39"/>
      <c r="H96" s="39"/>
      <c r="I96" s="39"/>
      <c r="J96" s="109">
        <f>J121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107</v>
      </c>
    </row>
    <row r="97" s="9" customFormat="1" ht="24.96" customHeight="1">
      <c r="A97" s="9"/>
      <c r="B97" s="178"/>
      <c r="C97" s="179"/>
      <c r="D97" s="180" t="s">
        <v>108</v>
      </c>
      <c r="E97" s="181"/>
      <c r="F97" s="181"/>
      <c r="G97" s="181"/>
      <c r="H97" s="181"/>
      <c r="I97" s="181"/>
      <c r="J97" s="182">
        <f>J122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8"/>
      <c r="C98" s="179"/>
      <c r="D98" s="180" t="s">
        <v>109</v>
      </c>
      <c r="E98" s="181"/>
      <c r="F98" s="181"/>
      <c r="G98" s="181"/>
      <c r="H98" s="181"/>
      <c r="I98" s="181"/>
      <c r="J98" s="182">
        <f>J139</f>
        <v>0</v>
      </c>
      <c r="K98" s="179"/>
      <c r="L98" s="18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10" customFormat="1" ht="19.92" customHeight="1">
      <c r="A99" s="10"/>
      <c r="B99" s="184"/>
      <c r="C99" s="185"/>
      <c r="D99" s="186" t="s">
        <v>110</v>
      </c>
      <c r="E99" s="187"/>
      <c r="F99" s="187"/>
      <c r="G99" s="187"/>
      <c r="H99" s="187"/>
      <c r="I99" s="187"/>
      <c r="J99" s="188">
        <f>J140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111</v>
      </c>
      <c r="E100" s="187"/>
      <c r="F100" s="187"/>
      <c r="G100" s="187"/>
      <c r="H100" s="187"/>
      <c r="I100" s="187"/>
      <c r="J100" s="188">
        <f>J161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112</v>
      </c>
      <c r="E101" s="187"/>
      <c r="F101" s="187"/>
      <c r="G101" s="187"/>
      <c r="H101" s="187"/>
      <c r="I101" s="187"/>
      <c r="J101" s="188">
        <f>J166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7"/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="2" customFormat="1" ht="6.96" customHeight="1">
      <c r="A103" s="37"/>
      <c r="B103" s="65"/>
      <c r="C103" s="66"/>
      <c r="D103" s="66"/>
      <c r="E103" s="66"/>
      <c r="F103" s="66"/>
      <c r="G103" s="66"/>
      <c r="H103" s="66"/>
      <c r="I103" s="66"/>
      <c r="J103" s="66"/>
      <c r="K103" s="66"/>
      <c r="L103" s="62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7" s="2" customFormat="1" ht="6.96" customHeight="1">
      <c r="A107" s="37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24.96" customHeight="1">
      <c r="A108" s="37"/>
      <c r="B108" s="38"/>
      <c r="C108" s="22" t="s">
        <v>113</v>
      </c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2" customHeight="1">
      <c r="A110" s="37"/>
      <c r="B110" s="38"/>
      <c r="C110" s="31" t="s">
        <v>16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6.5" customHeight="1">
      <c r="A111" s="37"/>
      <c r="B111" s="38"/>
      <c r="C111" s="39"/>
      <c r="D111" s="39"/>
      <c r="E111" s="173" t="str">
        <f>E7</f>
        <v>Rekonstrukce ulice Hlohová ve Zruči nad Sázavou</v>
      </c>
      <c r="F111" s="31"/>
      <c r="G111" s="31"/>
      <c r="H111" s="31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2" customHeight="1">
      <c r="A112" s="37"/>
      <c r="B112" s="38"/>
      <c r="C112" s="31" t="s">
        <v>101</v>
      </c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6.5" customHeight="1">
      <c r="A113" s="37"/>
      <c r="B113" s="38"/>
      <c r="C113" s="39"/>
      <c r="D113" s="39"/>
      <c r="E113" s="75" t="str">
        <f>E9</f>
        <v>1 - přípravné práce</v>
      </c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20</v>
      </c>
      <c r="D115" s="39"/>
      <c r="E115" s="39"/>
      <c r="F115" s="26" t="str">
        <f>F12</f>
        <v>Zruč nad Sázavou</v>
      </c>
      <c r="G115" s="39"/>
      <c r="H115" s="39"/>
      <c r="I115" s="31" t="s">
        <v>22</v>
      </c>
      <c r="J115" s="78" t="str">
        <f>IF(J12="","",J12)</f>
        <v>5. 2. 2026</v>
      </c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5.65" customHeight="1">
      <c r="A117" s="37"/>
      <c r="B117" s="38"/>
      <c r="C117" s="31" t="s">
        <v>24</v>
      </c>
      <c r="D117" s="39"/>
      <c r="E117" s="39"/>
      <c r="F117" s="26" t="str">
        <f>E15</f>
        <v>Město Zruč nad Sázavou</v>
      </c>
      <c r="G117" s="39"/>
      <c r="H117" s="39"/>
      <c r="I117" s="31" t="s">
        <v>30</v>
      </c>
      <c r="J117" s="35" t="str">
        <f>E21</f>
        <v>VDG Projektování s.r.o.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5.15" customHeight="1">
      <c r="A118" s="37"/>
      <c r="B118" s="38"/>
      <c r="C118" s="31" t="s">
        <v>28</v>
      </c>
      <c r="D118" s="39"/>
      <c r="E118" s="39"/>
      <c r="F118" s="26" t="str">
        <f>IF(E18="","",E18)</f>
        <v>Vyplň údaj</v>
      </c>
      <c r="G118" s="39"/>
      <c r="H118" s="39"/>
      <c r="I118" s="31" t="s">
        <v>33</v>
      </c>
      <c r="J118" s="35" t="str">
        <f>E24</f>
        <v>Ing. Vítězslav Pavel</v>
      </c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0.32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11" customFormat="1" ht="29.28" customHeight="1">
      <c r="A120" s="190"/>
      <c r="B120" s="191"/>
      <c r="C120" s="192" t="s">
        <v>114</v>
      </c>
      <c r="D120" s="193" t="s">
        <v>61</v>
      </c>
      <c r="E120" s="193" t="s">
        <v>57</v>
      </c>
      <c r="F120" s="193" t="s">
        <v>58</v>
      </c>
      <c r="G120" s="193" t="s">
        <v>115</v>
      </c>
      <c r="H120" s="193" t="s">
        <v>116</v>
      </c>
      <c r="I120" s="193" t="s">
        <v>117</v>
      </c>
      <c r="J120" s="194" t="s">
        <v>105</v>
      </c>
      <c r="K120" s="195" t="s">
        <v>118</v>
      </c>
      <c r="L120" s="196"/>
      <c r="M120" s="99" t="s">
        <v>1</v>
      </c>
      <c r="N120" s="100" t="s">
        <v>40</v>
      </c>
      <c r="O120" s="100" t="s">
        <v>119</v>
      </c>
      <c r="P120" s="100" t="s">
        <v>120</v>
      </c>
      <c r="Q120" s="100" t="s">
        <v>121</v>
      </c>
      <c r="R120" s="100" t="s">
        <v>122</v>
      </c>
      <c r="S120" s="100" t="s">
        <v>123</v>
      </c>
      <c r="T120" s="101" t="s">
        <v>124</v>
      </c>
      <c r="U120" s="190"/>
      <c r="V120" s="190"/>
      <c r="W120" s="190"/>
      <c r="X120" s="190"/>
      <c r="Y120" s="190"/>
      <c r="Z120" s="190"/>
      <c r="AA120" s="190"/>
      <c r="AB120" s="190"/>
      <c r="AC120" s="190"/>
      <c r="AD120" s="190"/>
      <c r="AE120" s="190"/>
    </row>
    <row r="121" s="2" customFormat="1" ht="22.8" customHeight="1">
      <c r="A121" s="37"/>
      <c r="B121" s="38"/>
      <c r="C121" s="106" t="s">
        <v>125</v>
      </c>
      <c r="D121" s="39"/>
      <c r="E121" s="39"/>
      <c r="F121" s="39"/>
      <c r="G121" s="39"/>
      <c r="H121" s="39"/>
      <c r="I121" s="39"/>
      <c r="J121" s="197">
        <f>BK121</f>
        <v>0</v>
      </c>
      <c r="K121" s="39"/>
      <c r="L121" s="43"/>
      <c r="M121" s="102"/>
      <c r="N121" s="198"/>
      <c r="O121" s="103"/>
      <c r="P121" s="199">
        <f>P122+P139</f>
        <v>0</v>
      </c>
      <c r="Q121" s="103"/>
      <c r="R121" s="199">
        <f>R122+R139</f>
        <v>0.061809999999999997</v>
      </c>
      <c r="S121" s="103"/>
      <c r="T121" s="200">
        <f>T122+T139</f>
        <v>778.82900000000006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16" t="s">
        <v>75</v>
      </c>
      <c r="AU121" s="16" t="s">
        <v>107</v>
      </c>
      <c r="BK121" s="201">
        <f>BK122+BK139</f>
        <v>0</v>
      </c>
    </row>
    <row r="122" s="12" customFormat="1" ht="25.92" customHeight="1">
      <c r="A122" s="12"/>
      <c r="B122" s="202"/>
      <c r="C122" s="203"/>
      <c r="D122" s="204" t="s">
        <v>75</v>
      </c>
      <c r="E122" s="205" t="s">
        <v>126</v>
      </c>
      <c r="F122" s="205" t="s">
        <v>127</v>
      </c>
      <c r="G122" s="203"/>
      <c r="H122" s="203"/>
      <c r="I122" s="206"/>
      <c r="J122" s="207">
        <f>BK122</f>
        <v>0</v>
      </c>
      <c r="K122" s="203"/>
      <c r="L122" s="208"/>
      <c r="M122" s="209"/>
      <c r="N122" s="210"/>
      <c r="O122" s="210"/>
      <c r="P122" s="211">
        <f>SUM(P123:P138)</f>
        <v>0</v>
      </c>
      <c r="Q122" s="210"/>
      <c r="R122" s="211">
        <f>SUM(R123:R138)</f>
        <v>0</v>
      </c>
      <c r="S122" s="210"/>
      <c r="T122" s="212">
        <f>SUM(T123:T138)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3" t="s">
        <v>81</v>
      </c>
      <c r="AT122" s="214" t="s">
        <v>75</v>
      </c>
      <c r="AU122" s="214" t="s">
        <v>76</v>
      </c>
      <c r="AY122" s="213" t="s">
        <v>128</v>
      </c>
      <c r="BK122" s="215">
        <f>SUM(BK123:BK138)</f>
        <v>0</v>
      </c>
    </row>
    <row r="123" s="2" customFormat="1" ht="16.5" customHeight="1">
      <c r="A123" s="37"/>
      <c r="B123" s="38"/>
      <c r="C123" s="216" t="s">
        <v>81</v>
      </c>
      <c r="D123" s="216" t="s">
        <v>129</v>
      </c>
      <c r="E123" s="217" t="s">
        <v>130</v>
      </c>
      <c r="F123" s="218" t="s">
        <v>131</v>
      </c>
      <c r="G123" s="219" t="s">
        <v>132</v>
      </c>
      <c r="H123" s="220">
        <v>778.82899999999995</v>
      </c>
      <c r="I123" s="221"/>
      <c r="J123" s="222">
        <f>ROUND(I123*H123,2)</f>
        <v>0</v>
      </c>
      <c r="K123" s="223"/>
      <c r="L123" s="43"/>
      <c r="M123" s="224" t="s">
        <v>1</v>
      </c>
      <c r="N123" s="225" t="s">
        <v>41</v>
      </c>
      <c r="O123" s="90"/>
      <c r="P123" s="226">
        <f>O123*H123</f>
        <v>0</v>
      </c>
      <c r="Q123" s="226">
        <v>0</v>
      </c>
      <c r="R123" s="226">
        <f>Q123*H123</f>
        <v>0</v>
      </c>
      <c r="S123" s="226">
        <v>0</v>
      </c>
      <c r="T123" s="227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28" t="s">
        <v>91</v>
      </c>
      <c r="AT123" s="228" t="s">
        <v>129</v>
      </c>
      <c r="AU123" s="228" t="s">
        <v>81</v>
      </c>
      <c r="AY123" s="16" t="s">
        <v>128</v>
      </c>
      <c r="BE123" s="229">
        <f>IF(N123="základní",J123,0)</f>
        <v>0</v>
      </c>
      <c r="BF123" s="229">
        <f>IF(N123="snížená",J123,0)</f>
        <v>0</v>
      </c>
      <c r="BG123" s="229">
        <f>IF(N123="zákl. přenesená",J123,0)</f>
        <v>0</v>
      </c>
      <c r="BH123" s="229">
        <f>IF(N123="sníž. přenesená",J123,0)</f>
        <v>0</v>
      </c>
      <c r="BI123" s="229">
        <f>IF(N123="nulová",J123,0)</f>
        <v>0</v>
      </c>
      <c r="BJ123" s="16" t="s">
        <v>81</v>
      </c>
      <c r="BK123" s="229">
        <f>ROUND(I123*H123,2)</f>
        <v>0</v>
      </c>
      <c r="BL123" s="16" t="s">
        <v>91</v>
      </c>
      <c r="BM123" s="228" t="s">
        <v>133</v>
      </c>
    </row>
    <row r="124" s="2" customFormat="1">
      <c r="A124" s="37"/>
      <c r="B124" s="38"/>
      <c r="C124" s="39"/>
      <c r="D124" s="230" t="s">
        <v>134</v>
      </c>
      <c r="E124" s="39"/>
      <c r="F124" s="231" t="s">
        <v>135</v>
      </c>
      <c r="G124" s="39"/>
      <c r="H124" s="39"/>
      <c r="I124" s="232"/>
      <c r="J124" s="39"/>
      <c r="K124" s="39"/>
      <c r="L124" s="43"/>
      <c r="M124" s="233"/>
      <c r="N124" s="234"/>
      <c r="O124" s="90"/>
      <c r="P124" s="90"/>
      <c r="Q124" s="90"/>
      <c r="R124" s="90"/>
      <c r="S124" s="90"/>
      <c r="T124" s="91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6" t="s">
        <v>134</v>
      </c>
      <c r="AU124" s="16" t="s">
        <v>81</v>
      </c>
    </row>
    <row r="125" s="2" customFormat="1" ht="24.15" customHeight="1">
      <c r="A125" s="37"/>
      <c r="B125" s="38"/>
      <c r="C125" s="216" t="s">
        <v>85</v>
      </c>
      <c r="D125" s="216" t="s">
        <v>129</v>
      </c>
      <c r="E125" s="217" t="s">
        <v>136</v>
      </c>
      <c r="F125" s="218" t="s">
        <v>137</v>
      </c>
      <c r="G125" s="219" t="s">
        <v>132</v>
      </c>
      <c r="H125" s="220">
        <v>778.82899999999995</v>
      </c>
      <c r="I125" s="221"/>
      <c r="J125" s="222">
        <f>ROUND(I125*H125,2)</f>
        <v>0</v>
      </c>
      <c r="K125" s="223"/>
      <c r="L125" s="43"/>
      <c r="M125" s="224" t="s">
        <v>1</v>
      </c>
      <c r="N125" s="225" t="s">
        <v>41</v>
      </c>
      <c r="O125" s="90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7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28" t="s">
        <v>91</v>
      </c>
      <c r="AT125" s="228" t="s">
        <v>129</v>
      </c>
      <c r="AU125" s="228" t="s">
        <v>81</v>
      </c>
      <c r="AY125" s="16" t="s">
        <v>128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6" t="s">
        <v>81</v>
      </c>
      <c r="BK125" s="229">
        <f>ROUND(I125*H125,2)</f>
        <v>0</v>
      </c>
      <c r="BL125" s="16" t="s">
        <v>91</v>
      </c>
      <c r="BM125" s="228" t="s">
        <v>138</v>
      </c>
    </row>
    <row r="126" s="2" customFormat="1">
      <c r="A126" s="37"/>
      <c r="B126" s="38"/>
      <c r="C126" s="39"/>
      <c r="D126" s="230" t="s">
        <v>134</v>
      </c>
      <c r="E126" s="39"/>
      <c r="F126" s="231" t="s">
        <v>139</v>
      </c>
      <c r="G126" s="39"/>
      <c r="H126" s="39"/>
      <c r="I126" s="232"/>
      <c r="J126" s="39"/>
      <c r="K126" s="39"/>
      <c r="L126" s="43"/>
      <c r="M126" s="233"/>
      <c r="N126" s="234"/>
      <c r="O126" s="90"/>
      <c r="P126" s="90"/>
      <c r="Q126" s="90"/>
      <c r="R126" s="90"/>
      <c r="S126" s="90"/>
      <c r="T126" s="91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134</v>
      </c>
      <c r="AU126" s="16" t="s">
        <v>81</v>
      </c>
    </row>
    <row r="127" s="2" customFormat="1" ht="24.15" customHeight="1">
      <c r="A127" s="37"/>
      <c r="B127" s="38"/>
      <c r="C127" s="216" t="s">
        <v>88</v>
      </c>
      <c r="D127" s="216" t="s">
        <v>129</v>
      </c>
      <c r="E127" s="217" t="s">
        <v>140</v>
      </c>
      <c r="F127" s="218" t="s">
        <v>141</v>
      </c>
      <c r="G127" s="219" t="s">
        <v>132</v>
      </c>
      <c r="H127" s="220">
        <v>778.82899999999995</v>
      </c>
      <c r="I127" s="221"/>
      <c r="J127" s="222">
        <f>ROUND(I127*H127,2)</f>
        <v>0</v>
      </c>
      <c r="K127" s="223"/>
      <c r="L127" s="43"/>
      <c r="M127" s="224" t="s">
        <v>1</v>
      </c>
      <c r="N127" s="225" t="s">
        <v>41</v>
      </c>
      <c r="O127" s="90"/>
      <c r="P127" s="226">
        <f>O127*H127</f>
        <v>0</v>
      </c>
      <c r="Q127" s="226">
        <v>0</v>
      </c>
      <c r="R127" s="226">
        <f>Q127*H127</f>
        <v>0</v>
      </c>
      <c r="S127" s="226">
        <v>0</v>
      </c>
      <c r="T127" s="227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28" t="s">
        <v>91</v>
      </c>
      <c r="AT127" s="228" t="s">
        <v>129</v>
      </c>
      <c r="AU127" s="228" t="s">
        <v>81</v>
      </c>
      <c r="AY127" s="16" t="s">
        <v>128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6" t="s">
        <v>81</v>
      </c>
      <c r="BK127" s="229">
        <f>ROUND(I127*H127,2)</f>
        <v>0</v>
      </c>
      <c r="BL127" s="16" t="s">
        <v>91</v>
      </c>
      <c r="BM127" s="228" t="s">
        <v>142</v>
      </c>
    </row>
    <row r="128" s="2" customFormat="1">
      <c r="A128" s="37"/>
      <c r="B128" s="38"/>
      <c r="C128" s="39"/>
      <c r="D128" s="230" t="s">
        <v>134</v>
      </c>
      <c r="E128" s="39"/>
      <c r="F128" s="231" t="s">
        <v>143</v>
      </c>
      <c r="G128" s="39"/>
      <c r="H128" s="39"/>
      <c r="I128" s="232"/>
      <c r="J128" s="39"/>
      <c r="K128" s="39"/>
      <c r="L128" s="43"/>
      <c r="M128" s="233"/>
      <c r="N128" s="234"/>
      <c r="O128" s="90"/>
      <c r="P128" s="90"/>
      <c r="Q128" s="90"/>
      <c r="R128" s="90"/>
      <c r="S128" s="90"/>
      <c r="T128" s="91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16" t="s">
        <v>134</v>
      </c>
      <c r="AU128" s="16" t="s">
        <v>81</v>
      </c>
    </row>
    <row r="129" s="2" customFormat="1" ht="37.8" customHeight="1">
      <c r="A129" s="37"/>
      <c r="B129" s="38"/>
      <c r="C129" s="216" t="s">
        <v>91</v>
      </c>
      <c r="D129" s="216" t="s">
        <v>129</v>
      </c>
      <c r="E129" s="217" t="s">
        <v>144</v>
      </c>
      <c r="F129" s="218" t="s">
        <v>145</v>
      </c>
      <c r="G129" s="219" t="s">
        <v>132</v>
      </c>
      <c r="H129" s="220">
        <v>259.03800000000001</v>
      </c>
      <c r="I129" s="221"/>
      <c r="J129" s="222">
        <f>ROUND(I129*H129,2)</f>
        <v>0</v>
      </c>
      <c r="K129" s="223"/>
      <c r="L129" s="43"/>
      <c r="M129" s="224" t="s">
        <v>1</v>
      </c>
      <c r="N129" s="225" t="s">
        <v>41</v>
      </c>
      <c r="O129" s="90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28" t="s">
        <v>91</v>
      </c>
      <c r="AT129" s="228" t="s">
        <v>129</v>
      </c>
      <c r="AU129" s="228" t="s">
        <v>81</v>
      </c>
      <c r="AY129" s="16" t="s">
        <v>128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6" t="s">
        <v>81</v>
      </c>
      <c r="BK129" s="229">
        <f>ROUND(I129*H129,2)</f>
        <v>0</v>
      </c>
      <c r="BL129" s="16" t="s">
        <v>91</v>
      </c>
      <c r="BM129" s="228" t="s">
        <v>146</v>
      </c>
    </row>
    <row r="130" s="2" customFormat="1">
      <c r="A130" s="37"/>
      <c r="B130" s="38"/>
      <c r="C130" s="39"/>
      <c r="D130" s="230" t="s">
        <v>134</v>
      </c>
      <c r="E130" s="39"/>
      <c r="F130" s="231" t="s">
        <v>147</v>
      </c>
      <c r="G130" s="39"/>
      <c r="H130" s="39"/>
      <c r="I130" s="232"/>
      <c r="J130" s="39"/>
      <c r="K130" s="39"/>
      <c r="L130" s="43"/>
      <c r="M130" s="233"/>
      <c r="N130" s="234"/>
      <c r="O130" s="90"/>
      <c r="P130" s="90"/>
      <c r="Q130" s="90"/>
      <c r="R130" s="90"/>
      <c r="S130" s="90"/>
      <c r="T130" s="91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16" t="s">
        <v>134</v>
      </c>
      <c r="AU130" s="16" t="s">
        <v>81</v>
      </c>
    </row>
    <row r="131" s="13" customFormat="1">
      <c r="A131" s="13"/>
      <c r="B131" s="235"/>
      <c r="C131" s="236"/>
      <c r="D131" s="230" t="s">
        <v>148</v>
      </c>
      <c r="E131" s="237" t="s">
        <v>1</v>
      </c>
      <c r="F131" s="238" t="s">
        <v>149</v>
      </c>
      <c r="G131" s="236"/>
      <c r="H131" s="239">
        <v>259.03800000000001</v>
      </c>
      <c r="I131" s="240"/>
      <c r="J131" s="236"/>
      <c r="K131" s="236"/>
      <c r="L131" s="241"/>
      <c r="M131" s="242"/>
      <c r="N131" s="243"/>
      <c r="O131" s="243"/>
      <c r="P131" s="243"/>
      <c r="Q131" s="243"/>
      <c r="R131" s="243"/>
      <c r="S131" s="243"/>
      <c r="T131" s="24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5" t="s">
        <v>148</v>
      </c>
      <c r="AU131" s="245" t="s">
        <v>81</v>
      </c>
      <c r="AV131" s="13" t="s">
        <v>85</v>
      </c>
      <c r="AW131" s="13" t="s">
        <v>32</v>
      </c>
      <c r="AX131" s="13" t="s">
        <v>81</v>
      </c>
      <c r="AY131" s="245" t="s">
        <v>128</v>
      </c>
    </row>
    <row r="132" s="2" customFormat="1" ht="24.15" customHeight="1">
      <c r="A132" s="37"/>
      <c r="B132" s="38"/>
      <c r="C132" s="216" t="s">
        <v>94</v>
      </c>
      <c r="D132" s="216" t="s">
        <v>129</v>
      </c>
      <c r="E132" s="217" t="s">
        <v>150</v>
      </c>
      <c r="F132" s="218" t="s">
        <v>151</v>
      </c>
      <c r="G132" s="219" t="s">
        <v>132</v>
      </c>
      <c r="H132" s="220">
        <v>440.32100000000003</v>
      </c>
      <c r="I132" s="221"/>
      <c r="J132" s="222">
        <f>ROUND(I132*H132,2)</f>
        <v>0</v>
      </c>
      <c r="K132" s="223"/>
      <c r="L132" s="43"/>
      <c r="M132" s="224" t="s">
        <v>1</v>
      </c>
      <c r="N132" s="225" t="s">
        <v>41</v>
      </c>
      <c r="O132" s="90"/>
      <c r="P132" s="226">
        <f>O132*H132</f>
        <v>0</v>
      </c>
      <c r="Q132" s="226">
        <v>0</v>
      </c>
      <c r="R132" s="226">
        <f>Q132*H132</f>
        <v>0</v>
      </c>
      <c r="S132" s="226">
        <v>0</v>
      </c>
      <c r="T132" s="227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8" t="s">
        <v>91</v>
      </c>
      <c r="AT132" s="228" t="s">
        <v>129</v>
      </c>
      <c r="AU132" s="228" t="s">
        <v>81</v>
      </c>
      <c r="AY132" s="16" t="s">
        <v>128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6" t="s">
        <v>81</v>
      </c>
      <c r="BK132" s="229">
        <f>ROUND(I132*H132,2)</f>
        <v>0</v>
      </c>
      <c r="BL132" s="16" t="s">
        <v>91</v>
      </c>
      <c r="BM132" s="228" t="s">
        <v>152</v>
      </c>
    </row>
    <row r="133" s="2" customFormat="1">
      <c r="A133" s="37"/>
      <c r="B133" s="38"/>
      <c r="C133" s="39"/>
      <c r="D133" s="230" t="s">
        <v>134</v>
      </c>
      <c r="E133" s="39"/>
      <c r="F133" s="231" t="s">
        <v>153</v>
      </c>
      <c r="G133" s="39"/>
      <c r="H133" s="39"/>
      <c r="I133" s="232"/>
      <c r="J133" s="39"/>
      <c r="K133" s="39"/>
      <c r="L133" s="43"/>
      <c r="M133" s="233"/>
      <c r="N133" s="234"/>
      <c r="O133" s="90"/>
      <c r="P133" s="90"/>
      <c r="Q133" s="90"/>
      <c r="R133" s="90"/>
      <c r="S133" s="90"/>
      <c r="T133" s="91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16" t="s">
        <v>134</v>
      </c>
      <c r="AU133" s="16" t="s">
        <v>81</v>
      </c>
    </row>
    <row r="134" s="13" customFormat="1">
      <c r="A134" s="13"/>
      <c r="B134" s="235"/>
      <c r="C134" s="236"/>
      <c r="D134" s="230" t="s">
        <v>148</v>
      </c>
      <c r="E134" s="237" t="s">
        <v>1</v>
      </c>
      <c r="F134" s="238" t="s">
        <v>154</v>
      </c>
      <c r="G134" s="236"/>
      <c r="H134" s="239">
        <v>440.32100000000003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148</v>
      </c>
      <c r="AU134" s="245" t="s">
        <v>81</v>
      </c>
      <c r="AV134" s="13" t="s">
        <v>85</v>
      </c>
      <c r="AW134" s="13" t="s">
        <v>32</v>
      </c>
      <c r="AX134" s="13" t="s">
        <v>81</v>
      </c>
      <c r="AY134" s="245" t="s">
        <v>128</v>
      </c>
    </row>
    <row r="135" s="2" customFormat="1" ht="44.25" customHeight="1">
      <c r="A135" s="37"/>
      <c r="B135" s="38"/>
      <c r="C135" s="216" t="s">
        <v>97</v>
      </c>
      <c r="D135" s="216" t="s">
        <v>129</v>
      </c>
      <c r="E135" s="217" t="s">
        <v>155</v>
      </c>
      <c r="F135" s="218" t="s">
        <v>156</v>
      </c>
      <c r="G135" s="219" t="s">
        <v>132</v>
      </c>
      <c r="H135" s="220">
        <v>79.469999999999999</v>
      </c>
      <c r="I135" s="221"/>
      <c r="J135" s="222">
        <f>ROUND(I135*H135,2)</f>
        <v>0</v>
      </c>
      <c r="K135" s="223"/>
      <c r="L135" s="43"/>
      <c r="M135" s="224" t="s">
        <v>1</v>
      </c>
      <c r="N135" s="225" t="s">
        <v>41</v>
      </c>
      <c r="O135" s="90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7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28" t="s">
        <v>91</v>
      </c>
      <c r="AT135" s="228" t="s">
        <v>129</v>
      </c>
      <c r="AU135" s="228" t="s">
        <v>81</v>
      </c>
      <c r="AY135" s="16" t="s">
        <v>128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6" t="s">
        <v>81</v>
      </c>
      <c r="BK135" s="229">
        <f>ROUND(I135*H135,2)</f>
        <v>0</v>
      </c>
      <c r="BL135" s="16" t="s">
        <v>91</v>
      </c>
      <c r="BM135" s="228" t="s">
        <v>157</v>
      </c>
    </row>
    <row r="136" s="2" customFormat="1">
      <c r="A136" s="37"/>
      <c r="B136" s="38"/>
      <c r="C136" s="39"/>
      <c r="D136" s="230" t="s">
        <v>134</v>
      </c>
      <c r="E136" s="39"/>
      <c r="F136" s="231" t="s">
        <v>158</v>
      </c>
      <c r="G136" s="39"/>
      <c r="H136" s="39"/>
      <c r="I136" s="232"/>
      <c r="J136" s="39"/>
      <c r="K136" s="39"/>
      <c r="L136" s="43"/>
      <c r="M136" s="233"/>
      <c r="N136" s="234"/>
      <c r="O136" s="90"/>
      <c r="P136" s="90"/>
      <c r="Q136" s="90"/>
      <c r="R136" s="90"/>
      <c r="S136" s="90"/>
      <c r="T136" s="91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16" t="s">
        <v>134</v>
      </c>
      <c r="AU136" s="16" t="s">
        <v>81</v>
      </c>
    </row>
    <row r="137" s="13" customFormat="1">
      <c r="A137" s="13"/>
      <c r="B137" s="235"/>
      <c r="C137" s="236"/>
      <c r="D137" s="230" t="s">
        <v>148</v>
      </c>
      <c r="E137" s="237" t="s">
        <v>1</v>
      </c>
      <c r="F137" s="238" t="s">
        <v>159</v>
      </c>
      <c r="G137" s="236"/>
      <c r="H137" s="239">
        <v>79.469999999999999</v>
      </c>
      <c r="I137" s="240"/>
      <c r="J137" s="236"/>
      <c r="K137" s="236"/>
      <c r="L137" s="241"/>
      <c r="M137" s="242"/>
      <c r="N137" s="243"/>
      <c r="O137" s="243"/>
      <c r="P137" s="243"/>
      <c r="Q137" s="243"/>
      <c r="R137" s="243"/>
      <c r="S137" s="243"/>
      <c r="T137" s="24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148</v>
      </c>
      <c r="AU137" s="245" t="s">
        <v>81</v>
      </c>
      <c r="AV137" s="13" t="s">
        <v>85</v>
      </c>
      <c r="AW137" s="13" t="s">
        <v>32</v>
      </c>
      <c r="AX137" s="13" t="s">
        <v>81</v>
      </c>
      <c r="AY137" s="245" t="s">
        <v>128</v>
      </c>
    </row>
    <row r="138" s="14" customFormat="1">
      <c r="A138" s="14"/>
      <c r="B138" s="246"/>
      <c r="C138" s="247"/>
      <c r="D138" s="230" t="s">
        <v>148</v>
      </c>
      <c r="E138" s="248" t="s">
        <v>1</v>
      </c>
      <c r="F138" s="249" t="s">
        <v>160</v>
      </c>
      <c r="G138" s="247"/>
      <c r="H138" s="248" t="s">
        <v>1</v>
      </c>
      <c r="I138" s="250"/>
      <c r="J138" s="247"/>
      <c r="K138" s="247"/>
      <c r="L138" s="251"/>
      <c r="M138" s="252"/>
      <c r="N138" s="253"/>
      <c r="O138" s="253"/>
      <c r="P138" s="253"/>
      <c r="Q138" s="253"/>
      <c r="R138" s="253"/>
      <c r="S138" s="253"/>
      <c r="T138" s="25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5" t="s">
        <v>148</v>
      </c>
      <c r="AU138" s="255" t="s">
        <v>81</v>
      </c>
      <c r="AV138" s="14" t="s">
        <v>81</v>
      </c>
      <c r="AW138" s="14" t="s">
        <v>32</v>
      </c>
      <c r="AX138" s="14" t="s">
        <v>76</v>
      </c>
      <c r="AY138" s="255" t="s">
        <v>128</v>
      </c>
    </row>
    <row r="139" s="12" customFormat="1" ht="25.92" customHeight="1">
      <c r="A139" s="12"/>
      <c r="B139" s="202"/>
      <c r="C139" s="203"/>
      <c r="D139" s="204" t="s">
        <v>75</v>
      </c>
      <c r="E139" s="205" t="s">
        <v>161</v>
      </c>
      <c r="F139" s="205" t="s">
        <v>162</v>
      </c>
      <c r="G139" s="203"/>
      <c r="H139" s="203"/>
      <c r="I139" s="206"/>
      <c r="J139" s="207">
        <f>BK139</f>
        <v>0</v>
      </c>
      <c r="K139" s="203"/>
      <c r="L139" s="208"/>
      <c r="M139" s="209"/>
      <c r="N139" s="210"/>
      <c r="O139" s="210"/>
      <c r="P139" s="211">
        <f>P140+P161+P166</f>
        <v>0</v>
      </c>
      <c r="Q139" s="210"/>
      <c r="R139" s="211">
        <f>R140+R161+R166</f>
        <v>0.061809999999999997</v>
      </c>
      <c r="S139" s="210"/>
      <c r="T139" s="212">
        <f>T140+T161+T166</f>
        <v>778.82900000000006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3" t="s">
        <v>81</v>
      </c>
      <c r="AT139" s="214" t="s">
        <v>75</v>
      </c>
      <c r="AU139" s="214" t="s">
        <v>76</v>
      </c>
      <c r="AY139" s="213" t="s">
        <v>128</v>
      </c>
      <c r="BK139" s="215">
        <f>BK140+BK161+BK166</f>
        <v>0</v>
      </c>
    </row>
    <row r="140" s="12" customFormat="1" ht="22.8" customHeight="1">
      <c r="A140" s="12"/>
      <c r="B140" s="202"/>
      <c r="C140" s="203"/>
      <c r="D140" s="204" t="s">
        <v>75</v>
      </c>
      <c r="E140" s="256" t="s">
        <v>81</v>
      </c>
      <c r="F140" s="256" t="s">
        <v>163</v>
      </c>
      <c r="G140" s="203"/>
      <c r="H140" s="203"/>
      <c r="I140" s="206"/>
      <c r="J140" s="257">
        <f>BK140</f>
        <v>0</v>
      </c>
      <c r="K140" s="203"/>
      <c r="L140" s="208"/>
      <c r="M140" s="209"/>
      <c r="N140" s="210"/>
      <c r="O140" s="210"/>
      <c r="P140" s="211">
        <f>SUM(P141:P160)</f>
        <v>0</v>
      </c>
      <c r="Q140" s="210"/>
      <c r="R140" s="211">
        <f>SUM(R141:R160)</f>
        <v>0.061809999999999997</v>
      </c>
      <c r="S140" s="210"/>
      <c r="T140" s="212">
        <f>SUM(T141:T160)</f>
        <v>778.74700000000007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3" t="s">
        <v>81</v>
      </c>
      <c r="AT140" s="214" t="s">
        <v>75</v>
      </c>
      <c r="AU140" s="214" t="s">
        <v>81</v>
      </c>
      <c r="AY140" s="213" t="s">
        <v>128</v>
      </c>
      <c r="BK140" s="215">
        <f>SUM(BK141:BK160)</f>
        <v>0</v>
      </c>
    </row>
    <row r="141" s="2" customFormat="1" ht="16.5" customHeight="1">
      <c r="A141" s="37"/>
      <c r="B141" s="38"/>
      <c r="C141" s="216" t="s">
        <v>164</v>
      </c>
      <c r="D141" s="216" t="s">
        <v>129</v>
      </c>
      <c r="E141" s="217" t="s">
        <v>165</v>
      </c>
      <c r="F141" s="218" t="s">
        <v>166</v>
      </c>
      <c r="G141" s="219" t="s">
        <v>167</v>
      </c>
      <c r="H141" s="220">
        <v>1</v>
      </c>
      <c r="I141" s="221"/>
      <c r="J141" s="222">
        <f>ROUND(I141*H141,2)</f>
        <v>0</v>
      </c>
      <c r="K141" s="223"/>
      <c r="L141" s="43"/>
      <c r="M141" s="224" t="s">
        <v>1</v>
      </c>
      <c r="N141" s="225" t="s">
        <v>41</v>
      </c>
      <c r="O141" s="90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28" t="s">
        <v>168</v>
      </c>
      <c r="AT141" s="228" t="s">
        <v>129</v>
      </c>
      <c r="AU141" s="228" t="s">
        <v>85</v>
      </c>
      <c r="AY141" s="16" t="s">
        <v>128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6" t="s">
        <v>81</v>
      </c>
      <c r="BK141" s="229">
        <f>ROUND(I141*H141,2)</f>
        <v>0</v>
      </c>
      <c r="BL141" s="16" t="s">
        <v>168</v>
      </c>
      <c r="BM141" s="228" t="s">
        <v>169</v>
      </c>
    </row>
    <row r="142" s="2" customFormat="1">
      <c r="A142" s="37"/>
      <c r="B142" s="38"/>
      <c r="C142" s="39"/>
      <c r="D142" s="230" t="s">
        <v>134</v>
      </c>
      <c r="E142" s="39"/>
      <c r="F142" s="231" t="s">
        <v>166</v>
      </c>
      <c r="G142" s="39"/>
      <c r="H142" s="39"/>
      <c r="I142" s="232"/>
      <c r="J142" s="39"/>
      <c r="K142" s="39"/>
      <c r="L142" s="43"/>
      <c r="M142" s="233"/>
      <c r="N142" s="234"/>
      <c r="O142" s="90"/>
      <c r="P142" s="90"/>
      <c r="Q142" s="90"/>
      <c r="R142" s="90"/>
      <c r="S142" s="90"/>
      <c r="T142" s="91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6" t="s">
        <v>134</v>
      </c>
      <c r="AU142" s="16" t="s">
        <v>85</v>
      </c>
    </row>
    <row r="143" s="2" customFormat="1" ht="24.15" customHeight="1">
      <c r="A143" s="37"/>
      <c r="B143" s="38"/>
      <c r="C143" s="216" t="s">
        <v>170</v>
      </c>
      <c r="D143" s="216" t="s">
        <v>129</v>
      </c>
      <c r="E143" s="217" t="s">
        <v>171</v>
      </c>
      <c r="F143" s="218" t="s">
        <v>172</v>
      </c>
      <c r="G143" s="219" t="s">
        <v>173</v>
      </c>
      <c r="H143" s="220">
        <v>22</v>
      </c>
      <c r="I143" s="221"/>
      <c r="J143" s="222">
        <f>ROUND(I143*H143,2)</f>
        <v>0</v>
      </c>
      <c r="K143" s="223"/>
      <c r="L143" s="43"/>
      <c r="M143" s="224" t="s">
        <v>1</v>
      </c>
      <c r="N143" s="225" t="s">
        <v>41</v>
      </c>
      <c r="O143" s="90"/>
      <c r="P143" s="226">
        <f>O143*H143</f>
        <v>0</v>
      </c>
      <c r="Q143" s="226">
        <v>0</v>
      </c>
      <c r="R143" s="226">
        <f>Q143*H143</f>
        <v>0</v>
      </c>
      <c r="S143" s="226">
        <v>0.255</v>
      </c>
      <c r="T143" s="227">
        <f>S143*H143</f>
        <v>5.6100000000000003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28" t="s">
        <v>91</v>
      </c>
      <c r="AT143" s="228" t="s">
        <v>129</v>
      </c>
      <c r="AU143" s="228" t="s">
        <v>85</v>
      </c>
      <c r="AY143" s="16" t="s">
        <v>128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6" t="s">
        <v>81</v>
      </c>
      <c r="BK143" s="229">
        <f>ROUND(I143*H143,2)</f>
        <v>0</v>
      </c>
      <c r="BL143" s="16" t="s">
        <v>91</v>
      </c>
      <c r="BM143" s="228" t="s">
        <v>174</v>
      </c>
    </row>
    <row r="144" s="2" customFormat="1">
      <c r="A144" s="37"/>
      <c r="B144" s="38"/>
      <c r="C144" s="39"/>
      <c r="D144" s="230" t="s">
        <v>134</v>
      </c>
      <c r="E144" s="39"/>
      <c r="F144" s="231" t="s">
        <v>175</v>
      </c>
      <c r="G144" s="39"/>
      <c r="H144" s="39"/>
      <c r="I144" s="232"/>
      <c r="J144" s="39"/>
      <c r="K144" s="39"/>
      <c r="L144" s="43"/>
      <c r="M144" s="233"/>
      <c r="N144" s="234"/>
      <c r="O144" s="90"/>
      <c r="P144" s="90"/>
      <c r="Q144" s="90"/>
      <c r="R144" s="90"/>
      <c r="S144" s="90"/>
      <c r="T144" s="91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16" t="s">
        <v>134</v>
      </c>
      <c r="AU144" s="16" t="s">
        <v>85</v>
      </c>
    </row>
    <row r="145" s="2" customFormat="1" ht="24.15" customHeight="1">
      <c r="A145" s="37"/>
      <c r="B145" s="38"/>
      <c r="C145" s="216" t="s">
        <v>176</v>
      </c>
      <c r="D145" s="216" t="s">
        <v>129</v>
      </c>
      <c r="E145" s="217" t="s">
        <v>177</v>
      </c>
      <c r="F145" s="218" t="s">
        <v>178</v>
      </c>
      <c r="G145" s="219" t="s">
        <v>173</v>
      </c>
      <c r="H145" s="220">
        <v>9</v>
      </c>
      <c r="I145" s="221"/>
      <c r="J145" s="222">
        <f>ROUND(I145*H145,2)</f>
        <v>0</v>
      </c>
      <c r="K145" s="223"/>
      <c r="L145" s="43"/>
      <c r="M145" s="224" t="s">
        <v>1</v>
      </c>
      <c r="N145" s="225" t="s">
        <v>41</v>
      </c>
      <c r="O145" s="90"/>
      <c r="P145" s="226">
        <f>O145*H145</f>
        <v>0</v>
      </c>
      <c r="Q145" s="226">
        <v>0</v>
      </c>
      <c r="R145" s="226">
        <f>Q145*H145</f>
        <v>0</v>
      </c>
      <c r="S145" s="226">
        <v>0.26000000000000001</v>
      </c>
      <c r="T145" s="227">
        <f>S145*H145</f>
        <v>2.3399999999999999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8" t="s">
        <v>91</v>
      </c>
      <c r="AT145" s="228" t="s">
        <v>129</v>
      </c>
      <c r="AU145" s="228" t="s">
        <v>85</v>
      </c>
      <c r="AY145" s="16" t="s">
        <v>128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6" t="s">
        <v>81</v>
      </c>
      <c r="BK145" s="229">
        <f>ROUND(I145*H145,2)</f>
        <v>0</v>
      </c>
      <c r="BL145" s="16" t="s">
        <v>91</v>
      </c>
      <c r="BM145" s="228" t="s">
        <v>179</v>
      </c>
    </row>
    <row r="146" s="2" customFormat="1">
      <c r="A146" s="37"/>
      <c r="B146" s="38"/>
      <c r="C146" s="39"/>
      <c r="D146" s="230" t="s">
        <v>134</v>
      </c>
      <c r="E146" s="39"/>
      <c r="F146" s="231" t="s">
        <v>180</v>
      </c>
      <c r="G146" s="39"/>
      <c r="H146" s="39"/>
      <c r="I146" s="232"/>
      <c r="J146" s="39"/>
      <c r="K146" s="39"/>
      <c r="L146" s="43"/>
      <c r="M146" s="233"/>
      <c r="N146" s="234"/>
      <c r="O146" s="90"/>
      <c r="P146" s="90"/>
      <c r="Q146" s="90"/>
      <c r="R146" s="90"/>
      <c r="S146" s="90"/>
      <c r="T146" s="91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134</v>
      </c>
      <c r="AU146" s="16" t="s">
        <v>85</v>
      </c>
    </row>
    <row r="147" s="2" customFormat="1" ht="24.15" customHeight="1">
      <c r="A147" s="37"/>
      <c r="B147" s="38"/>
      <c r="C147" s="216" t="s">
        <v>181</v>
      </c>
      <c r="D147" s="216" t="s">
        <v>129</v>
      </c>
      <c r="E147" s="217" t="s">
        <v>182</v>
      </c>
      <c r="F147" s="218" t="s">
        <v>183</v>
      </c>
      <c r="G147" s="219" t="s">
        <v>173</v>
      </c>
      <c r="H147" s="220">
        <v>42</v>
      </c>
      <c r="I147" s="221"/>
      <c r="J147" s="222">
        <f>ROUND(I147*H147,2)</f>
        <v>0</v>
      </c>
      <c r="K147" s="223"/>
      <c r="L147" s="43"/>
      <c r="M147" s="224" t="s">
        <v>1</v>
      </c>
      <c r="N147" s="225" t="s">
        <v>41</v>
      </c>
      <c r="O147" s="90"/>
      <c r="P147" s="226">
        <f>O147*H147</f>
        <v>0</v>
      </c>
      <c r="Q147" s="226">
        <v>0</v>
      </c>
      <c r="R147" s="226">
        <f>Q147*H147</f>
        <v>0</v>
      </c>
      <c r="S147" s="226">
        <v>0.22500000000000001</v>
      </c>
      <c r="T147" s="227">
        <f>S147*H147</f>
        <v>9.4500000000000011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28" t="s">
        <v>91</v>
      </c>
      <c r="AT147" s="228" t="s">
        <v>129</v>
      </c>
      <c r="AU147" s="228" t="s">
        <v>85</v>
      </c>
      <c r="AY147" s="16" t="s">
        <v>128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6" t="s">
        <v>81</v>
      </c>
      <c r="BK147" s="229">
        <f>ROUND(I147*H147,2)</f>
        <v>0</v>
      </c>
      <c r="BL147" s="16" t="s">
        <v>91</v>
      </c>
      <c r="BM147" s="228" t="s">
        <v>184</v>
      </c>
    </row>
    <row r="148" s="2" customFormat="1">
      <c r="A148" s="37"/>
      <c r="B148" s="38"/>
      <c r="C148" s="39"/>
      <c r="D148" s="230" t="s">
        <v>134</v>
      </c>
      <c r="E148" s="39"/>
      <c r="F148" s="231" t="s">
        <v>185</v>
      </c>
      <c r="G148" s="39"/>
      <c r="H148" s="39"/>
      <c r="I148" s="232"/>
      <c r="J148" s="39"/>
      <c r="K148" s="39"/>
      <c r="L148" s="43"/>
      <c r="M148" s="233"/>
      <c r="N148" s="234"/>
      <c r="O148" s="90"/>
      <c r="P148" s="90"/>
      <c r="Q148" s="90"/>
      <c r="R148" s="90"/>
      <c r="S148" s="90"/>
      <c r="T148" s="91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T148" s="16" t="s">
        <v>134</v>
      </c>
      <c r="AU148" s="16" t="s">
        <v>85</v>
      </c>
    </row>
    <row r="149" s="2" customFormat="1" ht="44.25" customHeight="1">
      <c r="A149" s="37"/>
      <c r="B149" s="38"/>
      <c r="C149" s="216" t="s">
        <v>186</v>
      </c>
      <c r="D149" s="216" t="s">
        <v>129</v>
      </c>
      <c r="E149" s="217" t="s">
        <v>187</v>
      </c>
      <c r="F149" s="218" t="s">
        <v>188</v>
      </c>
      <c r="G149" s="219" t="s">
        <v>189</v>
      </c>
      <c r="H149" s="220">
        <v>264</v>
      </c>
      <c r="I149" s="221"/>
      <c r="J149" s="222">
        <f>ROUND(I149*H149,2)</f>
        <v>0</v>
      </c>
      <c r="K149" s="223"/>
      <c r="L149" s="43"/>
      <c r="M149" s="224" t="s">
        <v>1</v>
      </c>
      <c r="N149" s="225" t="s">
        <v>41</v>
      </c>
      <c r="O149" s="90"/>
      <c r="P149" s="226">
        <f>O149*H149</f>
        <v>0</v>
      </c>
      <c r="Q149" s="226">
        <v>0</v>
      </c>
      <c r="R149" s="226">
        <f>Q149*H149</f>
        <v>0</v>
      </c>
      <c r="S149" s="226">
        <v>1.3</v>
      </c>
      <c r="T149" s="227">
        <f>S149*H149</f>
        <v>343.19999999999999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8" t="s">
        <v>91</v>
      </c>
      <c r="AT149" s="228" t="s">
        <v>129</v>
      </c>
      <c r="AU149" s="228" t="s">
        <v>85</v>
      </c>
      <c r="AY149" s="16" t="s">
        <v>128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6" t="s">
        <v>81</v>
      </c>
      <c r="BK149" s="229">
        <f>ROUND(I149*H149,2)</f>
        <v>0</v>
      </c>
      <c r="BL149" s="16" t="s">
        <v>91</v>
      </c>
      <c r="BM149" s="228" t="s">
        <v>190</v>
      </c>
    </row>
    <row r="150" s="2" customFormat="1">
      <c r="A150" s="37"/>
      <c r="B150" s="38"/>
      <c r="C150" s="39"/>
      <c r="D150" s="230" t="s">
        <v>134</v>
      </c>
      <c r="E150" s="39"/>
      <c r="F150" s="231" t="s">
        <v>188</v>
      </c>
      <c r="G150" s="39"/>
      <c r="H150" s="39"/>
      <c r="I150" s="232"/>
      <c r="J150" s="39"/>
      <c r="K150" s="39"/>
      <c r="L150" s="43"/>
      <c r="M150" s="233"/>
      <c r="N150" s="234"/>
      <c r="O150" s="90"/>
      <c r="P150" s="90"/>
      <c r="Q150" s="90"/>
      <c r="R150" s="90"/>
      <c r="S150" s="90"/>
      <c r="T150" s="91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16" t="s">
        <v>134</v>
      </c>
      <c r="AU150" s="16" t="s">
        <v>85</v>
      </c>
    </row>
    <row r="151" s="13" customFormat="1">
      <c r="A151" s="13"/>
      <c r="B151" s="235"/>
      <c r="C151" s="236"/>
      <c r="D151" s="230" t="s">
        <v>148</v>
      </c>
      <c r="E151" s="237" t="s">
        <v>1</v>
      </c>
      <c r="F151" s="238" t="s">
        <v>191</v>
      </c>
      <c r="G151" s="236"/>
      <c r="H151" s="239">
        <v>264</v>
      </c>
      <c r="I151" s="240"/>
      <c r="J151" s="236"/>
      <c r="K151" s="236"/>
      <c r="L151" s="241"/>
      <c r="M151" s="242"/>
      <c r="N151" s="243"/>
      <c r="O151" s="243"/>
      <c r="P151" s="243"/>
      <c r="Q151" s="243"/>
      <c r="R151" s="243"/>
      <c r="S151" s="243"/>
      <c r="T151" s="244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5" t="s">
        <v>148</v>
      </c>
      <c r="AU151" s="245" t="s">
        <v>85</v>
      </c>
      <c r="AV151" s="13" t="s">
        <v>85</v>
      </c>
      <c r="AW151" s="13" t="s">
        <v>32</v>
      </c>
      <c r="AX151" s="13" t="s">
        <v>81</v>
      </c>
      <c r="AY151" s="245" t="s">
        <v>128</v>
      </c>
    </row>
    <row r="152" s="14" customFormat="1">
      <c r="A152" s="14"/>
      <c r="B152" s="246"/>
      <c r="C152" s="247"/>
      <c r="D152" s="230" t="s">
        <v>148</v>
      </c>
      <c r="E152" s="248" t="s">
        <v>1</v>
      </c>
      <c r="F152" s="249" t="s">
        <v>192</v>
      </c>
      <c r="G152" s="247"/>
      <c r="H152" s="248" t="s">
        <v>1</v>
      </c>
      <c r="I152" s="250"/>
      <c r="J152" s="247"/>
      <c r="K152" s="247"/>
      <c r="L152" s="251"/>
      <c r="M152" s="252"/>
      <c r="N152" s="253"/>
      <c r="O152" s="253"/>
      <c r="P152" s="253"/>
      <c r="Q152" s="253"/>
      <c r="R152" s="253"/>
      <c r="S152" s="253"/>
      <c r="T152" s="25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5" t="s">
        <v>148</v>
      </c>
      <c r="AU152" s="255" t="s">
        <v>85</v>
      </c>
      <c r="AV152" s="14" t="s">
        <v>81</v>
      </c>
      <c r="AW152" s="14" t="s">
        <v>32</v>
      </c>
      <c r="AX152" s="14" t="s">
        <v>76</v>
      </c>
      <c r="AY152" s="255" t="s">
        <v>128</v>
      </c>
    </row>
    <row r="153" s="2" customFormat="1" ht="49.05" customHeight="1">
      <c r="A153" s="37"/>
      <c r="B153" s="38"/>
      <c r="C153" s="216" t="s">
        <v>8</v>
      </c>
      <c r="D153" s="216" t="s">
        <v>129</v>
      </c>
      <c r="E153" s="217" t="s">
        <v>193</v>
      </c>
      <c r="F153" s="218" t="s">
        <v>194</v>
      </c>
      <c r="G153" s="219" t="s">
        <v>173</v>
      </c>
      <c r="H153" s="220">
        <v>883</v>
      </c>
      <c r="I153" s="221"/>
      <c r="J153" s="222">
        <f>ROUND(I153*H153,2)</f>
        <v>0</v>
      </c>
      <c r="K153" s="223"/>
      <c r="L153" s="43"/>
      <c r="M153" s="224" t="s">
        <v>1</v>
      </c>
      <c r="N153" s="225" t="s">
        <v>41</v>
      </c>
      <c r="O153" s="90"/>
      <c r="P153" s="226">
        <f>O153*H153</f>
        <v>0</v>
      </c>
      <c r="Q153" s="226">
        <v>6.9999999999999994E-05</v>
      </c>
      <c r="R153" s="226">
        <f>Q153*H153</f>
        <v>0.061809999999999997</v>
      </c>
      <c r="S153" s="226">
        <v>0.11500000000000001</v>
      </c>
      <c r="T153" s="227">
        <f>S153*H153</f>
        <v>101.545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28" t="s">
        <v>91</v>
      </c>
      <c r="AT153" s="228" t="s">
        <v>129</v>
      </c>
      <c r="AU153" s="228" t="s">
        <v>85</v>
      </c>
      <c r="AY153" s="16" t="s">
        <v>128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16" t="s">
        <v>81</v>
      </c>
      <c r="BK153" s="229">
        <f>ROUND(I153*H153,2)</f>
        <v>0</v>
      </c>
      <c r="BL153" s="16" t="s">
        <v>91</v>
      </c>
      <c r="BM153" s="228" t="s">
        <v>195</v>
      </c>
    </row>
    <row r="154" s="2" customFormat="1">
      <c r="A154" s="37"/>
      <c r="B154" s="38"/>
      <c r="C154" s="39"/>
      <c r="D154" s="230" t="s">
        <v>134</v>
      </c>
      <c r="E154" s="39"/>
      <c r="F154" s="231" t="s">
        <v>194</v>
      </c>
      <c r="G154" s="39"/>
      <c r="H154" s="39"/>
      <c r="I154" s="232"/>
      <c r="J154" s="39"/>
      <c r="K154" s="39"/>
      <c r="L154" s="43"/>
      <c r="M154" s="233"/>
      <c r="N154" s="234"/>
      <c r="O154" s="90"/>
      <c r="P154" s="90"/>
      <c r="Q154" s="90"/>
      <c r="R154" s="90"/>
      <c r="S154" s="90"/>
      <c r="T154" s="91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T154" s="16" t="s">
        <v>134</v>
      </c>
      <c r="AU154" s="16" t="s">
        <v>85</v>
      </c>
    </row>
    <row r="155" s="13" customFormat="1">
      <c r="A155" s="13"/>
      <c r="B155" s="235"/>
      <c r="C155" s="236"/>
      <c r="D155" s="230" t="s">
        <v>148</v>
      </c>
      <c r="E155" s="237" t="s">
        <v>1</v>
      </c>
      <c r="F155" s="238" t="s">
        <v>196</v>
      </c>
      <c r="G155" s="236"/>
      <c r="H155" s="239">
        <v>883</v>
      </c>
      <c r="I155" s="240"/>
      <c r="J155" s="236"/>
      <c r="K155" s="236"/>
      <c r="L155" s="241"/>
      <c r="M155" s="242"/>
      <c r="N155" s="243"/>
      <c r="O155" s="243"/>
      <c r="P155" s="243"/>
      <c r="Q155" s="243"/>
      <c r="R155" s="243"/>
      <c r="S155" s="243"/>
      <c r="T155" s="244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5" t="s">
        <v>148</v>
      </c>
      <c r="AU155" s="245" t="s">
        <v>85</v>
      </c>
      <c r="AV155" s="13" t="s">
        <v>85</v>
      </c>
      <c r="AW155" s="13" t="s">
        <v>32</v>
      </c>
      <c r="AX155" s="13" t="s">
        <v>81</v>
      </c>
      <c r="AY155" s="245" t="s">
        <v>128</v>
      </c>
    </row>
    <row r="156" s="14" customFormat="1">
      <c r="A156" s="14"/>
      <c r="B156" s="246"/>
      <c r="C156" s="247"/>
      <c r="D156" s="230" t="s">
        <v>148</v>
      </c>
      <c r="E156" s="248" t="s">
        <v>1</v>
      </c>
      <c r="F156" s="249" t="s">
        <v>197</v>
      </c>
      <c r="G156" s="247"/>
      <c r="H156" s="248" t="s">
        <v>1</v>
      </c>
      <c r="I156" s="250"/>
      <c r="J156" s="247"/>
      <c r="K156" s="247"/>
      <c r="L156" s="251"/>
      <c r="M156" s="252"/>
      <c r="N156" s="253"/>
      <c r="O156" s="253"/>
      <c r="P156" s="253"/>
      <c r="Q156" s="253"/>
      <c r="R156" s="253"/>
      <c r="S156" s="253"/>
      <c r="T156" s="25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5" t="s">
        <v>148</v>
      </c>
      <c r="AU156" s="255" t="s">
        <v>85</v>
      </c>
      <c r="AV156" s="14" t="s">
        <v>81</v>
      </c>
      <c r="AW156" s="14" t="s">
        <v>32</v>
      </c>
      <c r="AX156" s="14" t="s">
        <v>76</v>
      </c>
      <c r="AY156" s="255" t="s">
        <v>128</v>
      </c>
    </row>
    <row r="157" s="2" customFormat="1" ht="24.15" customHeight="1">
      <c r="A157" s="37"/>
      <c r="B157" s="38"/>
      <c r="C157" s="216" t="s">
        <v>198</v>
      </c>
      <c r="D157" s="216" t="s">
        <v>129</v>
      </c>
      <c r="E157" s="217" t="s">
        <v>199</v>
      </c>
      <c r="F157" s="218" t="s">
        <v>200</v>
      </c>
      <c r="G157" s="219" t="s">
        <v>189</v>
      </c>
      <c r="H157" s="220">
        <v>143.91</v>
      </c>
      <c r="I157" s="221"/>
      <c r="J157" s="222">
        <f>ROUND(I157*H157,2)</f>
        <v>0</v>
      </c>
      <c r="K157" s="223"/>
      <c r="L157" s="43"/>
      <c r="M157" s="224" t="s">
        <v>1</v>
      </c>
      <c r="N157" s="225" t="s">
        <v>41</v>
      </c>
      <c r="O157" s="90"/>
      <c r="P157" s="226">
        <f>O157*H157</f>
        <v>0</v>
      </c>
      <c r="Q157" s="226">
        <v>0</v>
      </c>
      <c r="R157" s="226">
        <f>Q157*H157</f>
        <v>0</v>
      </c>
      <c r="S157" s="226">
        <v>2.2000000000000002</v>
      </c>
      <c r="T157" s="227">
        <f>S157*H157</f>
        <v>316.60200000000003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8" t="s">
        <v>91</v>
      </c>
      <c r="AT157" s="228" t="s">
        <v>129</v>
      </c>
      <c r="AU157" s="228" t="s">
        <v>85</v>
      </c>
      <c r="AY157" s="16" t="s">
        <v>128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6" t="s">
        <v>81</v>
      </c>
      <c r="BK157" s="229">
        <f>ROUND(I157*H157,2)</f>
        <v>0</v>
      </c>
      <c r="BL157" s="16" t="s">
        <v>91</v>
      </c>
      <c r="BM157" s="228" t="s">
        <v>201</v>
      </c>
    </row>
    <row r="158" s="2" customFormat="1">
      <c r="A158" s="37"/>
      <c r="B158" s="38"/>
      <c r="C158" s="39"/>
      <c r="D158" s="230" t="s">
        <v>134</v>
      </c>
      <c r="E158" s="39"/>
      <c r="F158" s="231" t="s">
        <v>200</v>
      </c>
      <c r="G158" s="39"/>
      <c r="H158" s="39"/>
      <c r="I158" s="232"/>
      <c r="J158" s="39"/>
      <c r="K158" s="39"/>
      <c r="L158" s="43"/>
      <c r="M158" s="233"/>
      <c r="N158" s="234"/>
      <c r="O158" s="90"/>
      <c r="P158" s="90"/>
      <c r="Q158" s="90"/>
      <c r="R158" s="90"/>
      <c r="S158" s="90"/>
      <c r="T158" s="91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16" t="s">
        <v>134</v>
      </c>
      <c r="AU158" s="16" t="s">
        <v>85</v>
      </c>
    </row>
    <row r="159" s="13" customFormat="1">
      <c r="A159" s="13"/>
      <c r="B159" s="235"/>
      <c r="C159" s="236"/>
      <c r="D159" s="230" t="s">
        <v>148</v>
      </c>
      <c r="E159" s="237" t="s">
        <v>1</v>
      </c>
      <c r="F159" s="238" t="s">
        <v>202</v>
      </c>
      <c r="G159" s="236"/>
      <c r="H159" s="239">
        <v>143.91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148</v>
      </c>
      <c r="AU159" s="245" t="s">
        <v>85</v>
      </c>
      <c r="AV159" s="13" t="s">
        <v>85</v>
      </c>
      <c r="AW159" s="13" t="s">
        <v>32</v>
      </c>
      <c r="AX159" s="13" t="s">
        <v>81</v>
      </c>
      <c r="AY159" s="245" t="s">
        <v>128</v>
      </c>
    </row>
    <row r="160" s="14" customFormat="1">
      <c r="A160" s="14"/>
      <c r="B160" s="246"/>
      <c r="C160" s="247"/>
      <c r="D160" s="230" t="s">
        <v>148</v>
      </c>
      <c r="E160" s="248" t="s">
        <v>1</v>
      </c>
      <c r="F160" s="249" t="s">
        <v>203</v>
      </c>
      <c r="G160" s="247"/>
      <c r="H160" s="248" t="s">
        <v>1</v>
      </c>
      <c r="I160" s="250"/>
      <c r="J160" s="247"/>
      <c r="K160" s="247"/>
      <c r="L160" s="251"/>
      <c r="M160" s="252"/>
      <c r="N160" s="253"/>
      <c r="O160" s="253"/>
      <c r="P160" s="253"/>
      <c r="Q160" s="253"/>
      <c r="R160" s="253"/>
      <c r="S160" s="253"/>
      <c r="T160" s="25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5" t="s">
        <v>148</v>
      </c>
      <c r="AU160" s="255" t="s">
        <v>85</v>
      </c>
      <c r="AV160" s="14" t="s">
        <v>81</v>
      </c>
      <c r="AW160" s="14" t="s">
        <v>32</v>
      </c>
      <c r="AX160" s="14" t="s">
        <v>76</v>
      </c>
      <c r="AY160" s="255" t="s">
        <v>128</v>
      </c>
    </row>
    <row r="161" s="12" customFormat="1" ht="22.8" customHeight="1">
      <c r="A161" s="12"/>
      <c r="B161" s="202"/>
      <c r="C161" s="203"/>
      <c r="D161" s="204" t="s">
        <v>75</v>
      </c>
      <c r="E161" s="256" t="s">
        <v>94</v>
      </c>
      <c r="F161" s="256" t="s">
        <v>204</v>
      </c>
      <c r="G161" s="203"/>
      <c r="H161" s="203"/>
      <c r="I161" s="206"/>
      <c r="J161" s="257">
        <f>BK161</f>
        <v>0</v>
      </c>
      <c r="K161" s="203"/>
      <c r="L161" s="208"/>
      <c r="M161" s="209"/>
      <c r="N161" s="210"/>
      <c r="O161" s="210"/>
      <c r="P161" s="211">
        <f>SUM(P162:P165)</f>
        <v>0</v>
      </c>
      <c r="Q161" s="210"/>
      <c r="R161" s="211">
        <f>SUM(R162:R165)</f>
        <v>0</v>
      </c>
      <c r="S161" s="210"/>
      <c r="T161" s="212">
        <f>SUM(T162:T165)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13" t="s">
        <v>81</v>
      </c>
      <c r="AT161" s="214" t="s">
        <v>75</v>
      </c>
      <c r="AU161" s="214" t="s">
        <v>81</v>
      </c>
      <c r="AY161" s="213" t="s">
        <v>128</v>
      </c>
      <c r="BK161" s="215">
        <f>SUM(BK162:BK165)</f>
        <v>0</v>
      </c>
    </row>
    <row r="162" s="2" customFormat="1" ht="24.15" customHeight="1">
      <c r="A162" s="37"/>
      <c r="B162" s="38"/>
      <c r="C162" s="216" t="s">
        <v>205</v>
      </c>
      <c r="D162" s="216" t="s">
        <v>129</v>
      </c>
      <c r="E162" s="217" t="s">
        <v>206</v>
      </c>
      <c r="F162" s="218" t="s">
        <v>207</v>
      </c>
      <c r="G162" s="219" t="s">
        <v>208</v>
      </c>
      <c r="H162" s="220">
        <v>36</v>
      </c>
      <c r="I162" s="221"/>
      <c r="J162" s="222">
        <f>ROUND(I162*H162,2)</f>
        <v>0</v>
      </c>
      <c r="K162" s="223"/>
      <c r="L162" s="43"/>
      <c r="M162" s="224" t="s">
        <v>1</v>
      </c>
      <c r="N162" s="225" t="s">
        <v>41</v>
      </c>
      <c r="O162" s="90"/>
      <c r="P162" s="226">
        <f>O162*H162</f>
        <v>0</v>
      </c>
      <c r="Q162" s="226">
        <v>0</v>
      </c>
      <c r="R162" s="226">
        <f>Q162*H162</f>
        <v>0</v>
      </c>
      <c r="S162" s="226">
        <v>0</v>
      </c>
      <c r="T162" s="227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28" t="s">
        <v>91</v>
      </c>
      <c r="AT162" s="228" t="s">
        <v>129</v>
      </c>
      <c r="AU162" s="228" t="s">
        <v>85</v>
      </c>
      <c r="AY162" s="16" t="s">
        <v>128</v>
      </c>
      <c r="BE162" s="229">
        <f>IF(N162="základní",J162,0)</f>
        <v>0</v>
      </c>
      <c r="BF162" s="229">
        <f>IF(N162="snížená",J162,0)</f>
        <v>0</v>
      </c>
      <c r="BG162" s="229">
        <f>IF(N162="zákl. přenesená",J162,0)</f>
        <v>0</v>
      </c>
      <c r="BH162" s="229">
        <f>IF(N162="sníž. přenesená",J162,0)</f>
        <v>0</v>
      </c>
      <c r="BI162" s="229">
        <f>IF(N162="nulová",J162,0)</f>
        <v>0</v>
      </c>
      <c r="BJ162" s="16" t="s">
        <v>81</v>
      </c>
      <c r="BK162" s="229">
        <f>ROUND(I162*H162,2)</f>
        <v>0</v>
      </c>
      <c r="BL162" s="16" t="s">
        <v>91</v>
      </c>
      <c r="BM162" s="228" t="s">
        <v>209</v>
      </c>
    </row>
    <row r="163" s="2" customFormat="1">
      <c r="A163" s="37"/>
      <c r="B163" s="38"/>
      <c r="C163" s="39"/>
      <c r="D163" s="230" t="s">
        <v>134</v>
      </c>
      <c r="E163" s="39"/>
      <c r="F163" s="231" t="s">
        <v>207</v>
      </c>
      <c r="G163" s="39"/>
      <c r="H163" s="39"/>
      <c r="I163" s="232"/>
      <c r="J163" s="39"/>
      <c r="K163" s="39"/>
      <c r="L163" s="43"/>
      <c r="M163" s="233"/>
      <c r="N163" s="234"/>
      <c r="O163" s="90"/>
      <c r="P163" s="90"/>
      <c r="Q163" s="90"/>
      <c r="R163" s="90"/>
      <c r="S163" s="90"/>
      <c r="T163" s="91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16" t="s">
        <v>134</v>
      </c>
      <c r="AU163" s="16" t="s">
        <v>85</v>
      </c>
    </row>
    <row r="164" s="13" customFormat="1">
      <c r="A164" s="13"/>
      <c r="B164" s="235"/>
      <c r="C164" s="236"/>
      <c r="D164" s="230" t="s">
        <v>148</v>
      </c>
      <c r="E164" s="237" t="s">
        <v>1</v>
      </c>
      <c r="F164" s="238" t="s">
        <v>210</v>
      </c>
      <c r="G164" s="236"/>
      <c r="H164" s="239">
        <v>36</v>
      </c>
      <c r="I164" s="240"/>
      <c r="J164" s="236"/>
      <c r="K164" s="236"/>
      <c r="L164" s="241"/>
      <c r="M164" s="242"/>
      <c r="N164" s="243"/>
      <c r="O164" s="243"/>
      <c r="P164" s="243"/>
      <c r="Q164" s="243"/>
      <c r="R164" s="243"/>
      <c r="S164" s="243"/>
      <c r="T164" s="244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5" t="s">
        <v>148</v>
      </c>
      <c r="AU164" s="245" t="s">
        <v>85</v>
      </c>
      <c r="AV164" s="13" t="s">
        <v>85</v>
      </c>
      <c r="AW164" s="13" t="s">
        <v>32</v>
      </c>
      <c r="AX164" s="13" t="s">
        <v>81</v>
      </c>
      <c r="AY164" s="245" t="s">
        <v>128</v>
      </c>
    </row>
    <row r="165" s="14" customFormat="1">
      <c r="A165" s="14"/>
      <c r="B165" s="246"/>
      <c r="C165" s="247"/>
      <c r="D165" s="230" t="s">
        <v>148</v>
      </c>
      <c r="E165" s="248" t="s">
        <v>1</v>
      </c>
      <c r="F165" s="249" t="s">
        <v>211</v>
      </c>
      <c r="G165" s="247"/>
      <c r="H165" s="248" t="s">
        <v>1</v>
      </c>
      <c r="I165" s="250"/>
      <c r="J165" s="247"/>
      <c r="K165" s="247"/>
      <c r="L165" s="251"/>
      <c r="M165" s="252"/>
      <c r="N165" s="253"/>
      <c r="O165" s="253"/>
      <c r="P165" s="253"/>
      <c r="Q165" s="253"/>
      <c r="R165" s="253"/>
      <c r="S165" s="253"/>
      <c r="T165" s="25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5" t="s">
        <v>148</v>
      </c>
      <c r="AU165" s="255" t="s">
        <v>85</v>
      </c>
      <c r="AV165" s="14" t="s">
        <v>81</v>
      </c>
      <c r="AW165" s="14" t="s">
        <v>32</v>
      </c>
      <c r="AX165" s="14" t="s">
        <v>76</v>
      </c>
      <c r="AY165" s="255" t="s">
        <v>128</v>
      </c>
    </row>
    <row r="166" s="12" customFormat="1" ht="22.8" customHeight="1">
      <c r="A166" s="12"/>
      <c r="B166" s="202"/>
      <c r="C166" s="203"/>
      <c r="D166" s="204" t="s">
        <v>75</v>
      </c>
      <c r="E166" s="256" t="s">
        <v>176</v>
      </c>
      <c r="F166" s="256" t="s">
        <v>212</v>
      </c>
      <c r="G166" s="203"/>
      <c r="H166" s="203"/>
      <c r="I166" s="206"/>
      <c r="J166" s="257">
        <f>BK166</f>
        <v>0</v>
      </c>
      <c r="K166" s="203"/>
      <c r="L166" s="208"/>
      <c r="M166" s="209"/>
      <c r="N166" s="210"/>
      <c r="O166" s="210"/>
      <c r="P166" s="211">
        <f>SUM(P167:P168)</f>
        <v>0</v>
      </c>
      <c r="Q166" s="210"/>
      <c r="R166" s="211">
        <f>SUM(R167:R168)</f>
        <v>0</v>
      </c>
      <c r="S166" s="210"/>
      <c r="T166" s="212">
        <f>SUM(T167:T168)</f>
        <v>0.082000000000000003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3" t="s">
        <v>81</v>
      </c>
      <c r="AT166" s="214" t="s">
        <v>75</v>
      </c>
      <c r="AU166" s="214" t="s">
        <v>81</v>
      </c>
      <c r="AY166" s="213" t="s">
        <v>128</v>
      </c>
      <c r="BK166" s="215">
        <f>SUM(BK167:BK168)</f>
        <v>0</v>
      </c>
    </row>
    <row r="167" s="2" customFormat="1" ht="24.15" customHeight="1">
      <c r="A167" s="37"/>
      <c r="B167" s="38"/>
      <c r="C167" s="216" t="s">
        <v>213</v>
      </c>
      <c r="D167" s="216" t="s">
        <v>129</v>
      </c>
      <c r="E167" s="217" t="s">
        <v>214</v>
      </c>
      <c r="F167" s="218" t="s">
        <v>215</v>
      </c>
      <c r="G167" s="219" t="s">
        <v>216</v>
      </c>
      <c r="H167" s="220">
        <v>1</v>
      </c>
      <c r="I167" s="221"/>
      <c r="J167" s="222">
        <f>ROUND(I167*H167,2)</f>
        <v>0</v>
      </c>
      <c r="K167" s="223"/>
      <c r="L167" s="43"/>
      <c r="M167" s="224" t="s">
        <v>1</v>
      </c>
      <c r="N167" s="225" t="s">
        <v>41</v>
      </c>
      <c r="O167" s="90"/>
      <c r="P167" s="226">
        <f>O167*H167</f>
        <v>0</v>
      </c>
      <c r="Q167" s="226">
        <v>0</v>
      </c>
      <c r="R167" s="226">
        <f>Q167*H167</f>
        <v>0</v>
      </c>
      <c r="S167" s="226">
        <v>0.082000000000000003</v>
      </c>
      <c r="T167" s="227">
        <f>S167*H167</f>
        <v>0.082000000000000003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8" t="s">
        <v>91</v>
      </c>
      <c r="AT167" s="228" t="s">
        <v>129</v>
      </c>
      <c r="AU167" s="228" t="s">
        <v>85</v>
      </c>
      <c r="AY167" s="16" t="s">
        <v>128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6" t="s">
        <v>81</v>
      </c>
      <c r="BK167" s="229">
        <f>ROUND(I167*H167,2)</f>
        <v>0</v>
      </c>
      <c r="BL167" s="16" t="s">
        <v>91</v>
      </c>
      <c r="BM167" s="228" t="s">
        <v>217</v>
      </c>
    </row>
    <row r="168" s="2" customFormat="1">
      <c r="A168" s="37"/>
      <c r="B168" s="38"/>
      <c r="C168" s="39"/>
      <c r="D168" s="230" t="s">
        <v>134</v>
      </c>
      <c r="E168" s="39"/>
      <c r="F168" s="231" t="s">
        <v>218</v>
      </c>
      <c r="G168" s="39"/>
      <c r="H168" s="39"/>
      <c r="I168" s="232"/>
      <c r="J168" s="39"/>
      <c r="K168" s="39"/>
      <c r="L168" s="43"/>
      <c r="M168" s="258"/>
      <c r="N168" s="259"/>
      <c r="O168" s="260"/>
      <c r="P168" s="260"/>
      <c r="Q168" s="260"/>
      <c r="R168" s="260"/>
      <c r="S168" s="260"/>
      <c r="T168" s="261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T168" s="16" t="s">
        <v>134</v>
      </c>
      <c r="AU168" s="16" t="s">
        <v>85</v>
      </c>
    </row>
    <row r="169" s="2" customFormat="1" ht="6.96" customHeight="1">
      <c r="A169" s="37"/>
      <c r="B169" s="65"/>
      <c r="C169" s="66"/>
      <c r="D169" s="66"/>
      <c r="E169" s="66"/>
      <c r="F169" s="66"/>
      <c r="G169" s="66"/>
      <c r="H169" s="66"/>
      <c r="I169" s="66"/>
      <c r="J169" s="66"/>
      <c r="K169" s="66"/>
      <c r="L169" s="43"/>
      <c r="M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</row>
  </sheetData>
  <sheetProtection sheet="1" autoFilter="0" formatColumns="0" formatRows="0" objects="1" scenarios="1" spinCount="100000" saltValue="EZrJHXs1ZmUN6HibmG/T2QO21GTV3GYvPbe+HeFtOjrr4o6H+WVPF/z9X3oY5pf0GyDh73dXHFBYNc3aq+whww==" hashValue="7bStQvJ1L87+WXQtPkHm//+JMZwIukif/HxT0ikq2CZL6cJSm63occ+zhvZncEhP/o3OPAcqj4jRlRlLXpg2bg==" algorithmName="SHA-512" password="CDCC"/>
  <autoFilter ref="C120:K168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87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85</v>
      </c>
    </row>
    <row r="4" s="1" customFormat="1" ht="24.96" customHeight="1">
      <c r="B4" s="19"/>
      <c r="D4" s="137" t="s">
        <v>100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Rekonstrukce ulice Hlohová ve Zruči nad Sázavou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101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219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5. 2. 2026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">
        <v>26</v>
      </c>
      <c r="F15" s="37"/>
      <c r="G15" s="37"/>
      <c r="H15" s="37"/>
      <c r="I15" s="139" t="s">
        <v>27</v>
      </c>
      <c r="J15" s="142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31</v>
      </c>
      <c r="F21" s="37"/>
      <c r="G21" s="37"/>
      <c r="H21" s="37"/>
      <c r="I21" s="139" t="s">
        <v>27</v>
      </c>
      <c r="J21" s="142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33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34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36</v>
      </c>
      <c r="E30" s="37"/>
      <c r="F30" s="37"/>
      <c r="G30" s="37"/>
      <c r="H30" s="37"/>
      <c r="I30" s="37"/>
      <c r="J30" s="150">
        <f>ROUND(J120,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38</v>
      </c>
      <c r="G32" s="37"/>
      <c r="H32" s="37"/>
      <c r="I32" s="151" t="s">
        <v>37</v>
      </c>
      <c r="J32" s="151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40</v>
      </c>
      <c r="E33" s="139" t="s">
        <v>41</v>
      </c>
      <c r="F33" s="153">
        <f>ROUND((SUM(BE120:BE159)),  2)</f>
        <v>0</v>
      </c>
      <c r="G33" s="37"/>
      <c r="H33" s="37"/>
      <c r="I33" s="154">
        <v>0.20999999999999999</v>
      </c>
      <c r="J33" s="153">
        <f>ROUND(((SUM(BE120:BE159))*I33),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42</v>
      </c>
      <c r="F34" s="153">
        <f>ROUND((SUM(BF120:BF159)),  2)</f>
        <v>0</v>
      </c>
      <c r="G34" s="37"/>
      <c r="H34" s="37"/>
      <c r="I34" s="154">
        <v>0.12</v>
      </c>
      <c r="J34" s="153">
        <f>ROUND(((SUM(BF120:BF159))*I34),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43</v>
      </c>
      <c r="F35" s="153">
        <f>ROUND((SUM(BG120:BG159)),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44</v>
      </c>
      <c r="F36" s="153">
        <f>ROUND((SUM(BH120:BH159)),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45</v>
      </c>
      <c r="F37" s="153">
        <f>ROUND((SUM(BI120:BI159)),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46</v>
      </c>
      <c r="E39" s="157"/>
      <c r="F39" s="157"/>
      <c r="G39" s="158" t="s">
        <v>47</v>
      </c>
      <c r="H39" s="159" t="s">
        <v>48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49</v>
      </c>
      <c r="E50" s="163"/>
      <c r="F50" s="163"/>
      <c r="G50" s="162" t="s">
        <v>50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51</v>
      </c>
      <c r="E61" s="165"/>
      <c r="F61" s="166" t="s">
        <v>52</v>
      </c>
      <c r="G61" s="164" t="s">
        <v>51</v>
      </c>
      <c r="H61" s="165"/>
      <c r="I61" s="165"/>
      <c r="J61" s="167" t="s">
        <v>52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53</v>
      </c>
      <c r="E65" s="168"/>
      <c r="F65" s="168"/>
      <c r="G65" s="162" t="s">
        <v>54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51</v>
      </c>
      <c r="E76" s="165"/>
      <c r="F76" s="166" t="s">
        <v>52</v>
      </c>
      <c r="G76" s="164" t="s">
        <v>51</v>
      </c>
      <c r="H76" s="165"/>
      <c r="I76" s="165"/>
      <c r="J76" s="167" t="s">
        <v>52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103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3" t="str">
        <f>E7</f>
        <v>Rekonstrukce ulice Hlohová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101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2 - zemní práce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Zruč nad Sázavou</v>
      </c>
      <c r="G89" s="39"/>
      <c r="H89" s="39"/>
      <c r="I89" s="31" t="s">
        <v>22</v>
      </c>
      <c r="J89" s="78" t="str">
        <f>IF(J12="","",J12)</f>
        <v>5. 2. 2026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24</v>
      </c>
      <c r="D91" s="39"/>
      <c r="E91" s="39"/>
      <c r="F91" s="26" t="str">
        <f>E15</f>
        <v>Město Zruč nad Sázavou</v>
      </c>
      <c r="G91" s="39"/>
      <c r="H91" s="39"/>
      <c r="I91" s="31" t="s">
        <v>30</v>
      </c>
      <c r="J91" s="35" t="str">
        <f>E21</f>
        <v>VDG Projektování s.r.o.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Ing. Vítězslav Pavel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104</v>
      </c>
      <c r="D94" s="175"/>
      <c r="E94" s="175"/>
      <c r="F94" s="175"/>
      <c r="G94" s="175"/>
      <c r="H94" s="175"/>
      <c r="I94" s="175"/>
      <c r="J94" s="176" t="s">
        <v>105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106</v>
      </c>
      <c r="D96" s="39"/>
      <c r="E96" s="39"/>
      <c r="F96" s="39"/>
      <c r="G96" s="39"/>
      <c r="H96" s="39"/>
      <c r="I96" s="39"/>
      <c r="J96" s="109">
        <f>J120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107</v>
      </c>
    </row>
    <row r="97" s="9" customFormat="1" ht="24.96" customHeight="1">
      <c r="A97" s="9"/>
      <c r="B97" s="178"/>
      <c r="C97" s="179"/>
      <c r="D97" s="180" t="s">
        <v>109</v>
      </c>
      <c r="E97" s="181"/>
      <c r="F97" s="181"/>
      <c r="G97" s="181"/>
      <c r="H97" s="181"/>
      <c r="I97" s="181"/>
      <c r="J97" s="182">
        <f>J121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220</v>
      </c>
      <c r="E98" s="187"/>
      <c r="F98" s="187"/>
      <c r="G98" s="187"/>
      <c r="H98" s="187"/>
      <c r="I98" s="187"/>
      <c r="J98" s="188">
        <f>J122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8"/>
      <c r="C99" s="179"/>
      <c r="D99" s="180" t="s">
        <v>221</v>
      </c>
      <c r="E99" s="181"/>
      <c r="F99" s="181"/>
      <c r="G99" s="181"/>
      <c r="H99" s="181"/>
      <c r="I99" s="181"/>
      <c r="J99" s="182">
        <f>J152</f>
        <v>0</v>
      </c>
      <c r="K99" s="179"/>
      <c r="L99" s="18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4"/>
      <c r="C100" s="185"/>
      <c r="D100" s="186" t="s">
        <v>222</v>
      </c>
      <c r="E100" s="187"/>
      <c r="F100" s="187"/>
      <c r="G100" s="187"/>
      <c r="H100" s="187"/>
      <c r="I100" s="187"/>
      <c r="J100" s="188">
        <f>J153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7"/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62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2" s="2" customFormat="1" ht="6.96" customHeight="1">
      <c r="A102" s="37"/>
      <c r="B102" s="65"/>
      <c r="C102" s="66"/>
      <c r="D102" s="66"/>
      <c r="E102" s="66"/>
      <c r="F102" s="66"/>
      <c r="G102" s="66"/>
      <c r="H102" s="66"/>
      <c r="I102" s="66"/>
      <c r="J102" s="66"/>
      <c r="K102" s="66"/>
      <c r="L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6" s="2" customFormat="1" ht="6.96" customHeight="1">
      <c r="A106" s="37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24.96" customHeight="1">
      <c r="A107" s="37"/>
      <c r="B107" s="38"/>
      <c r="C107" s="22" t="s">
        <v>113</v>
      </c>
      <c r="D107" s="39"/>
      <c r="E107" s="39"/>
      <c r="F107" s="39"/>
      <c r="G107" s="39"/>
      <c r="H107" s="39"/>
      <c r="I107" s="39"/>
      <c r="J107" s="39"/>
      <c r="K107" s="39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6.96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12" customHeight="1">
      <c r="A109" s="37"/>
      <c r="B109" s="38"/>
      <c r="C109" s="31" t="s">
        <v>16</v>
      </c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6.5" customHeight="1">
      <c r="A110" s="37"/>
      <c r="B110" s="38"/>
      <c r="C110" s="39"/>
      <c r="D110" s="39"/>
      <c r="E110" s="173" t="str">
        <f>E7</f>
        <v>Rekonstrukce ulice Hlohová ve Zruči nad Sázavou</v>
      </c>
      <c r="F110" s="31"/>
      <c r="G110" s="31"/>
      <c r="H110" s="31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2" customHeight="1">
      <c r="A111" s="37"/>
      <c r="B111" s="38"/>
      <c r="C111" s="31" t="s">
        <v>101</v>
      </c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6.5" customHeight="1">
      <c r="A112" s="37"/>
      <c r="B112" s="38"/>
      <c r="C112" s="39"/>
      <c r="D112" s="39"/>
      <c r="E112" s="75" t="str">
        <f>E9</f>
        <v>2 - zemní práce</v>
      </c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20</v>
      </c>
      <c r="D114" s="39"/>
      <c r="E114" s="39"/>
      <c r="F114" s="26" t="str">
        <f>F12</f>
        <v>Zruč nad Sázavou</v>
      </c>
      <c r="G114" s="39"/>
      <c r="H114" s="39"/>
      <c r="I114" s="31" t="s">
        <v>22</v>
      </c>
      <c r="J114" s="78" t="str">
        <f>IF(J12="","",J12)</f>
        <v>5. 2. 2026</v>
      </c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25.65" customHeight="1">
      <c r="A116" s="37"/>
      <c r="B116" s="38"/>
      <c r="C116" s="31" t="s">
        <v>24</v>
      </c>
      <c r="D116" s="39"/>
      <c r="E116" s="39"/>
      <c r="F116" s="26" t="str">
        <f>E15</f>
        <v>Město Zruč nad Sázavou</v>
      </c>
      <c r="G116" s="39"/>
      <c r="H116" s="39"/>
      <c r="I116" s="31" t="s">
        <v>30</v>
      </c>
      <c r="J116" s="35" t="str">
        <f>E21</f>
        <v>VDG Projektování s.r.o.</v>
      </c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5.15" customHeight="1">
      <c r="A117" s="37"/>
      <c r="B117" s="38"/>
      <c r="C117" s="31" t="s">
        <v>28</v>
      </c>
      <c r="D117" s="39"/>
      <c r="E117" s="39"/>
      <c r="F117" s="26" t="str">
        <f>IF(E18="","",E18)</f>
        <v>Vyplň údaj</v>
      </c>
      <c r="G117" s="39"/>
      <c r="H117" s="39"/>
      <c r="I117" s="31" t="s">
        <v>33</v>
      </c>
      <c r="J117" s="35" t="str">
        <f>E24</f>
        <v>Ing. Vítězslav Pavel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0.32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11" customFormat="1" ht="29.28" customHeight="1">
      <c r="A119" s="190"/>
      <c r="B119" s="191"/>
      <c r="C119" s="192" t="s">
        <v>114</v>
      </c>
      <c r="D119" s="193" t="s">
        <v>61</v>
      </c>
      <c r="E119" s="193" t="s">
        <v>57</v>
      </c>
      <c r="F119" s="193" t="s">
        <v>58</v>
      </c>
      <c r="G119" s="193" t="s">
        <v>115</v>
      </c>
      <c r="H119" s="193" t="s">
        <v>116</v>
      </c>
      <c r="I119" s="193" t="s">
        <v>117</v>
      </c>
      <c r="J119" s="194" t="s">
        <v>105</v>
      </c>
      <c r="K119" s="195" t="s">
        <v>118</v>
      </c>
      <c r="L119" s="196"/>
      <c r="M119" s="99" t="s">
        <v>1</v>
      </c>
      <c r="N119" s="100" t="s">
        <v>40</v>
      </c>
      <c r="O119" s="100" t="s">
        <v>119</v>
      </c>
      <c r="P119" s="100" t="s">
        <v>120</v>
      </c>
      <c r="Q119" s="100" t="s">
        <v>121</v>
      </c>
      <c r="R119" s="100" t="s">
        <v>122</v>
      </c>
      <c r="S119" s="100" t="s">
        <v>123</v>
      </c>
      <c r="T119" s="101" t="s">
        <v>124</v>
      </c>
      <c r="U119" s="190"/>
      <c r="V119" s="190"/>
      <c r="W119" s="190"/>
      <c r="X119" s="190"/>
      <c r="Y119" s="190"/>
      <c r="Z119" s="190"/>
      <c r="AA119" s="190"/>
      <c r="AB119" s="190"/>
      <c r="AC119" s="190"/>
      <c r="AD119" s="190"/>
      <c r="AE119" s="190"/>
    </row>
    <row r="120" s="2" customFormat="1" ht="22.8" customHeight="1">
      <c r="A120" s="37"/>
      <c r="B120" s="38"/>
      <c r="C120" s="106" t="s">
        <v>125</v>
      </c>
      <c r="D120" s="39"/>
      <c r="E120" s="39"/>
      <c r="F120" s="39"/>
      <c r="G120" s="39"/>
      <c r="H120" s="39"/>
      <c r="I120" s="39"/>
      <c r="J120" s="197">
        <f>BK120</f>
        <v>0</v>
      </c>
      <c r="K120" s="39"/>
      <c r="L120" s="43"/>
      <c r="M120" s="102"/>
      <c r="N120" s="198"/>
      <c r="O120" s="103"/>
      <c r="P120" s="199">
        <f>P121+P152</f>
        <v>0</v>
      </c>
      <c r="Q120" s="103"/>
      <c r="R120" s="199">
        <f>R121+R152</f>
        <v>26.135999999999999</v>
      </c>
      <c r="S120" s="103"/>
      <c r="T120" s="200">
        <f>T121+T152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16" t="s">
        <v>75</v>
      </c>
      <c r="AU120" s="16" t="s">
        <v>107</v>
      </c>
      <c r="BK120" s="201">
        <f>BK121+BK152</f>
        <v>0</v>
      </c>
    </row>
    <row r="121" s="12" customFormat="1" ht="25.92" customHeight="1">
      <c r="A121" s="12"/>
      <c r="B121" s="202"/>
      <c r="C121" s="203"/>
      <c r="D121" s="204" t="s">
        <v>75</v>
      </c>
      <c r="E121" s="205" t="s">
        <v>161</v>
      </c>
      <c r="F121" s="205" t="s">
        <v>162</v>
      </c>
      <c r="G121" s="203"/>
      <c r="H121" s="203"/>
      <c r="I121" s="206"/>
      <c r="J121" s="207">
        <f>BK121</f>
        <v>0</v>
      </c>
      <c r="K121" s="203"/>
      <c r="L121" s="208"/>
      <c r="M121" s="209"/>
      <c r="N121" s="210"/>
      <c r="O121" s="210"/>
      <c r="P121" s="211">
        <f>P122</f>
        <v>0</v>
      </c>
      <c r="Q121" s="210"/>
      <c r="R121" s="211">
        <f>R122</f>
        <v>26.135999999999999</v>
      </c>
      <c r="S121" s="210"/>
      <c r="T121" s="212">
        <f>T122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3" t="s">
        <v>81</v>
      </c>
      <c r="AT121" s="214" t="s">
        <v>75</v>
      </c>
      <c r="AU121" s="214" t="s">
        <v>76</v>
      </c>
      <c r="AY121" s="213" t="s">
        <v>128</v>
      </c>
      <c r="BK121" s="215">
        <f>BK122</f>
        <v>0</v>
      </c>
    </row>
    <row r="122" s="12" customFormat="1" ht="22.8" customHeight="1">
      <c r="A122" s="12"/>
      <c r="B122" s="202"/>
      <c r="C122" s="203"/>
      <c r="D122" s="204" t="s">
        <v>75</v>
      </c>
      <c r="E122" s="256" t="s">
        <v>81</v>
      </c>
      <c r="F122" s="256" t="s">
        <v>223</v>
      </c>
      <c r="G122" s="203"/>
      <c r="H122" s="203"/>
      <c r="I122" s="206"/>
      <c r="J122" s="257">
        <f>BK122</f>
        <v>0</v>
      </c>
      <c r="K122" s="203"/>
      <c r="L122" s="208"/>
      <c r="M122" s="209"/>
      <c r="N122" s="210"/>
      <c r="O122" s="210"/>
      <c r="P122" s="211">
        <f>SUM(P123:P151)</f>
        <v>0</v>
      </c>
      <c r="Q122" s="210"/>
      <c r="R122" s="211">
        <f>SUM(R123:R151)</f>
        <v>26.135999999999999</v>
      </c>
      <c r="S122" s="210"/>
      <c r="T122" s="212">
        <f>SUM(T123:T151)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3" t="s">
        <v>81</v>
      </c>
      <c r="AT122" s="214" t="s">
        <v>75</v>
      </c>
      <c r="AU122" s="214" t="s">
        <v>81</v>
      </c>
      <c r="AY122" s="213" t="s">
        <v>128</v>
      </c>
      <c r="BK122" s="215">
        <f>SUM(BK123:BK151)</f>
        <v>0</v>
      </c>
    </row>
    <row r="123" s="2" customFormat="1" ht="24.15" customHeight="1">
      <c r="A123" s="37"/>
      <c r="B123" s="38"/>
      <c r="C123" s="216" t="s">
        <v>81</v>
      </c>
      <c r="D123" s="216" t="s">
        <v>129</v>
      </c>
      <c r="E123" s="217" t="s">
        <v>224</v>
      </c>
      <c r="F123" s="218" t="s">
        <v>225</v>
      </c>
      <c r="G123" s="219" t="s">
        <v>189</v>
      </c>
      <c r="H123" s="220">
        <v>484</v>
      </c>
      <c r="I123" s="221"/>
      <c r="J123" s="222">
        <f>ROUND(I123*H123,2)</f>
        <v>0</v>
      </c>
      <c r="K123" s="223"/>
      <c r="L123" s="43"/>
      <c r="M123" s="224" t="s">
        <v>1</v>
      </c>
      <c r="N123" s="225" t="s">
        <v>41</v>
      </c>
      <c r="O123" s="90"/>
      <c r="P123" s="226">
        <f>O123*H123</f>
        <v>0</v>
      </c>
      <c r="Q123" s="226">
        <v>0</v>
      </c>
      <c r="R123" s="226">
        <f>Q123*H123</f>
        <v>0</v>
      </c>
      <c r="S123" s="226">
        <v>0</v>
      </c>
      <c r="T123" s="227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28" t="s">
        <v>91</v>
      </c>
      <c r="AT123" s="228" t="s">
        <v>129</v>
      </c>
      <c r="AU123" s="228" t="s">
        <v>85</v>
      </c>
      <c r="AY123" s="16" t="s">
        <v>128</v>
      </c>
      <c r="BE123" s="229">
        <f>IF(N123="základní",J123,0)</f>
        <v>0</v>
      </c>
      <c r="BF123" s="229">
        <f>IF(N123="snížená",J123,0)</f>
        <v>0</v>
      </c>
      <c r="BG123" s="229">
        <f>IF(N123="zákl. přenesená",J123,0)</f>
        <v>0</v>
      </c>
      <c r="BH123" s="229">
        <f>IF(N123="sníž. přenesená",J123,0)</f>
        <v>0</v>
      </c>
      <c r="BI123" s="229">
        <f>IF(N123="nulová",J123,0)</f>
        <v>0</v>
      </c>
      <c r="BJ123" s="16" t="s">
        <v>81</v>
      </c>
      <c r="BK123" s="229">
        <f>ROUND(I123*H123,2)</f>
        <v>0</v>
      </c>
      <c r="BL123" s="16" t="s">
        <v>91</v>
      </c>
      <c r="BM123" s="228" t="s">
        <v>226</v>
      </c>
    </row>
    <row r="124" s="2" customFormat="1">
      <c r="A124" s="37"/>
      <c r="B124" s="38"/>
      <c r="C124" s="39"/>
      <c r="D124" s="230" t="s">
        <v>134</v>
      </c>
      <c r="E124" s="39"/>
      <c r="F124" s="231" t="s">
        <v>227</v>
      </c>
      <c r="G124" s="39"/>
      <c r="H124" s="39"/>
      <c r="I124" s="232"/>
      <c r="J124" s="39"/>
      <c r="K124" s="39"/>
      <c r="L124" s="43"/>
      <c r="M124" s="233"/>
      <c r="N124" s="234"/>
      <c r="O124" s="90"/>
      <c r="P124" s="90"/>
      <c r="Q124" s="90"/>
      <c r="R124" s="90"/>
      <c r="S124" s="90"/>
      <c r="T124" s="91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6" t="s">
        <v>134</v>
      </c>
      <c r="AU124" s="16" t="s">
        <v>85</v>
      </c>
    </row>
    <row r="125" s="13" customFormat="1">
      <c r="A125" s="13"/>
      <c r="B125" s="235"/>
      <c r="C125" s="236"/>
      <c r="D125" s="230" t="s">
        <v>148</v>
      </c>
      <c r="E125" s="237" t="s">
        <v>1</v>
      </c>
      <c r="F125" s="238" t="s">
        <v>228</v>
      </c>
      <c r="G125" s="236"/>
      <c r="H125" s="239">
        <v>484</v>
      </c>
      <c r="I125" s="240"/>
      <c r="J125" s="236"/>
      <c r="K125" s="236"/>
      <c r="L125" s="241"/>
      <c r="M125" s="242"/>
      <c r="N125" s="243"/>
      <c r="O125" s="243"/>
      <c r="P125" s="243"/>
      <c r="Q125" s="243"/>
      <c r="R125" s="243"/>
      <c r="S125" s="243"/>
      <c r="T125" s="244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5" t="s">
        <v>148</v>
      </c>
      <c r="AU125" s="245" t="s">
        <v>85</v>
      </c>
      <c r="AV125" s="13" t="s">
        <v>85</v>
      </c>
      <c r="AW125" s="13" t="s">
        <v>32</v>
      </c>
      <c r="AX125" s="13" t="s">
        <v>81</v>
      </c>
      <c r="AY125" s="245" t="s">
        <v>128</v>
      </c>
    </row>
    <row r="126" s="14" customFormat="1">
      <c r="A126" s="14"/>
      <c r="B126" s="246"/>
      <c r="C126" s="247"/>
      <c r="D126" s="230" t="s">
        <v>148</v>
      </c>
      <c r="E126" s="248" t="s">
        <v>1</v>
      </c>
      <c r="F126" s="249" t="s">
        <v>229</v>
      </c>
      <c r="G126" s="247"/>
      <c r="H126" s="248" t="s">
        <v>1</v>
      </c>
      <c r="I126" s="250"/>
      <c r="J126" s="247"/>
      <c r="K126" s="247"/>
      <c r="L126" s="251"/>
      <c r="M126" s="252"/>
      <c r="N126" s="253"/>
      <c r="O126" s="253"/>
      <c r="P126" s="253"/>
      <c r="Q126" s="253"/>
      <c r="R126" s="253"/>
      <c r="S126" s="253"/>
      <c r="T126" s="25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5" t="s">
        <v>148</v>
      </c>
      <c r="AU126" s="255" t="s">
        <v>85</v>
      </c>
      <c r="AV126" s="14" t="s">
        <v>81</v>
      </c>
      <c r="AW126" s="14" t="s">
        <v>32</v>
      </c>
      <c r="AX126" s="14" t="s">
        <v>76</v>
      </c>
      <c r="AY126" s="255" t="s">
        <v>128</v>
      </c>
    </row>
    <row r="127" s="2" customFormat="1" ht="21.75" customHeight="1">
      <c r="A127" s="37"/>
      <c r="B127" s="38"/>
      <c r="C127" s="262" t="s">
        <v>85</v>
      </c>
      <c r="D127" s="262" t="s">
        <v>230</v>
      </c>
      <c r="E127" s="263" t="s">
        <v>231</v>
      </c>
      <c r="F127" s="264" t="s">
        <v>232</v>
      </c>
      <c r="G127" s="265" t="s">
        <v>132</v>
      </c>
      <c r="H127" s="266">
        <v>26.135999999999999</v>
      </c>
      <c r="I127" s="267"/>
      <c r="J127" s="268">
        <f>ROUND(I127*H127,2)</f>
        <v>0</v>
      </c>
      <c r="K127" s="269"/>
      <c r="L127" s="270"/>
      <c r="M127" s="271" t="s">
        <v>1</v>
      </c>
      <c r="N127" s="272" t="s">
        <v>41</v>
      </c>
      <c r="O127" s="90"/>
      <c r="P127" s="226">
        <f>O127*H127</f>
        <v>0</v>
      </c>
      <c r="Q127" s="226">
        <v>1</v>
      </c>
      <c r="R127" s="226">
        <f>Q127*H127</f>
        <v>26.135999999999999</v>
      </c>
      <c r="S127" s="226">
        <v>0</v>
      </c>
      <c r="T127" s="227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28" t="s">
        <v>170</v>
      </c>
      <c r="AT127" s="228" t="s">
        <v>230</v>
      </c>
      <c r="AU127" s="228" t="s">
        <v>85</v>
      </c>
      <c r="AY127" s="16" t="s">
        <v>128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6" t="s">
        <v>81</v>
      </c>
      <c r="BK127" s="229">
        <f>ROUND(I127*H127,2)</f>
        <v>0</v>
      </c>
      <c r="BL127" s="16" t="s">
        <v>91</v>
      </c>
      <c r="BM127" s="228" t="s">
        <v>233</v>
      </c>
    </row>
    <row r="128" s="2" customFormat="1">
      <c r="A128" s="37"/>
      <c r="B128" s="38"/>
      <c r="C128" s="39"/>
      <c r="D128" s="230" t="s">
        <v>134</v>
      </c>
      <c r="E128" s="39"/>
      <c r="F128" s="231" t="s">
        <v>232</v>
      </c>
      <c r="G128" s="39"/>
      <c r="H128" s="39"/>
      <c r="I128" s="232"/>
      <c r="J128" s="39"/>
      <c r="K128" s="39"/>
      <c r="L128" s="43"/>
      <c r="M128" s="233"/>
      <c r="N128" s="234"/>
      <c r="O128" s="90"/>
      <c r="P128" s="90"/>
      <c r="Q128" s="90"/>
      <c r="R128" s="90"/>
      <c r="S128" s="90"/>
      <c r="T128" s="91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16" t="s">
        <v>134</v>
      </c>
      <c r="AU128" s="16" t="s">
        <v>85</v>
      </c>
    </row>
    <row r="129" s="13" customFormat="1">
      <c r="A129" s="13"/>
      <c r="B129" s="235"/>
      <c r="C129" s="236"/>
      <c r="D129" s="230" t="s">
        <v>148</v>
      </c>
      <c r="E129" s="237" t="s">
        <v>1</v>
      </c>
      <c r="F129" s="238" t="s">
        <v>234</v>
      </c>
      <c r="G129" s="236"/>
      <c r="H129" s="239">
        <v>26.135999999999999</v>
      </c>
      <c r="I129" s="240"/>
      <c r="J129" s="236"/>
      <c r="K129" s="236"/>
      <c r="L129" s="241"/>
      <c r="M129" s="242"/>
      <c r="N129" s="243"/>
      <c r="O129" s="243"/>
      <c r="P129" s="243"/>
      <c r="Q129" s="243"/>
      <c r="R129" s="243"/>
      <c r="S129" s="243"/>
      <c r="T129" s="244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5" t="s">
        <v>148</v>
      </c>
      <c r="AU129" s="245" t="s">
        <v>85</v>
      </c>
      <c r="AV129" s="13" t="s">
        <v>85</v>
      </c>
      <c r="AW129" s="13" t="s">
        <v>32</v>
      </c>
      <c r="AX129" s="13" t="s">
        <v>81</v>
      </c>
      <c r="AY129" s="245" t="s">
        <v>128</v>
      </c>
    </row>
    <row r="130" s="14" customFormat="1">
      <c r="A130" s="14"/>
      <c r="B130" s="246"/>
      <c r="C130" s="247"/>
      <c r="D130" s="230" t="s">
        <v>148</v>
      </c>
      <c r="E130" s="248" t="s">
        <v>1</v>
      </c>
      <c r="F130" s="249" t="s">
        <v>235</v>
      </c>
      <c r="G130" s="247"/>
      <c r="H130" s="248" t="s">
        <v>1</v>
      </c>
      <c r="I130" s="250"/>
      <c r="J130" s="247"/>
      <c r="K130" s="247"/>
      <c r="L130" s="251"/>
      <c r="M130" s="252"/>
      <c r="N130" s="253"/>
      <c r="O130" s="253"/>
      <c r="P130" s="253"/>
      <c r="Q130" s="253"/>
      <c r="R130" s="253"/>
      <c r="S130" s="253"/>
      <c r="T130" s="25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5" t="s">
        <v>148</v>
      </c>
      <c r="AU130" s="255" t="s">
        <v>85</v>
      </c>
      <c r="AV130" s="14" t="s">
        <v>81</v>
      </c>
      <c r="AW130" s="14" t="s">
        <v>32</v>
      </c>
      <c r="AX130" s="14" t="s">
        <v>76</v>
      </c>
      <c r="AY130" s="255" t="s">
        <v>128</v>
      </c>
    </row>
    <row r="131" s="2" customFormat="1" ht="37.8" customHeight="1">
      <c r="A131" s="37"/>
      <c r="B131" s="38"/>
      <c r="C131" s="216" t="s">
        <v>176</v>
      </c>
      <c r="D131" s="216" t="s">
        <v>129</v>
      </c>
      <c r="E131" s="217" t="s">
        <v>236</v>
      </c>
      <c r="F131" s="218" t="s">
        <v>237</v>
      </c>
      <c r="G131" s="219" t="s">
        <v>189</v>
      </c>
      <c r="H131" s="220">
        <v>145.19999999999999</v>
      </c>
      <c r="I131" s="221"/>
      <c r="J131" s="222">
        <f>ROUND(I131*H131,2)</f>
        <v>0</v>
      </c>
      <c r="K131" s="223"/>
      <c r="L131" s="43"/>
      <c r="M131" s="224" t="s">
        <v>1</v>
      </c>
      <c r="N131" s="225" t="s">
        <v>41</v>
      </c>
      <c r="O131" s="90"/>
      <c r="P131" s="226">
        <f>O131*H131</f>
        <v>0</v>
      </c>
      <c r="Q131" s="226">
        <v>0</v>
      </c>
      <c r="R131" s="226">
        <f>Q131*H131</f>
        <v>0</v>
      </c>
      <c r="S131" s="226">
        <v>0</v>
      </c>
      <c r="T131" s="227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8" t="s">
        <v>91</v>
      </c>
      <c r="AT131" s="228" t="s">
        <v>129</v>
      </c>
      <c r="AU131" s="228" t="s">
        <v>85</v>
      </c>
      <c r="AY131" s="16" t="s">
        <v>128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6" t="s">
        <v>81</v>
      </c>
      <c r="BK131" s="229">
        <f>ROUND(I131*H131,2)</f>
        <v>0</v>
      </c>
      <c r="BL131" s="16" t="s">
        <v>91</v>
      </c>
      <c r="BM131" s="228" t="s">
        <v>238</v>
      </c>
    </row>
    <row r="132" s="2" customFormat="1">
      <c r="A132" s="37"/>
      <c r="B132" s="38"/>
      <c r="C132" s="39"/>
      <c r="D132" s="230" t="s">
        <v>134</v>
      </c>
      <c r="E132" s="39"/>
      <c r="F132" s="231" t="s">
        <v>239</v>
      </c>
      <c r="G132" s="39"/>
      <c r="H132" s="39"/>
      <c r="I132" s="232"/>
      <c r="J132" s="39"/>
      <c r="K132" s="39"/>
      <c r="L132" s="43"/>
      <c r="M132" s="233"/>
      <c r="N132" s="234"/>
      <c r="O132" s="90"/>
      <c r="P132" s="90"/>
      <c r="Q132" s="90"/>
      <c r="R132" s="90"/>
      <c r="S132" s="90"/>
      <c r="T132" s="91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16" t="s">
        <v>134</v>
      </c>
      <c r="AU132" s="16" t="s">
        <v>85</v>
      </c>
    </row>
    <row r="133" s="13" customFormat="1">
      <c r="A133" s="13"/>
      <c r="B133" s="235"/>
      <c r="C133" s="236"/>
      <c r="D133" s="230" t="s">
        <v>148</v>
      </c>
      <c r="E133" s="237" t="s">
        <v>1</v>
      </c>
      <c r="F133" s="238" t="s">
        <v>240</v>
      </c>
      <c r="G133" s="236"/>
      <c r="H133" s="239">
        <v>145.19999999999999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5" t="s">
        <v>148</v>
      </c>
      <c r="AU133" s="245" t="s">
        <v>85</v>
      </c>
      <c r="AV133" s="13" t="s">
        <v>85</v>
      </c>
      <c r="AW133" s="13" t="s">
        <v>32</v>
      </c>
      <c r="AX133" s="13" t="s">
        <v>81</v>
      </c>
      <c r="AY133" s="245" t="s">
        <v>128</v>
      </c>
    </row>
    <row r="134" s="14" customFormat="1">
      <c r="A134" s="14"/>
      <c r="B134" s="246"/>
      <c r="C134" s="247"/>
      <c r="D134" s="230" t="s">
        <v>148</v>
      </c>
      <c r="E134" s="248" t="s">
        <v>1</v>
      </c>
      <c r="F134" s="249" t="s">
        <v>241</v>
      </c>
      <c r="G134" s="247"/>
      <c r="H134" s="248" t="s">
        <v>1</v>
      </c>
      <c r="I134" s="250"/>
      <c r="J134" s="247"/>
      <c r="K134" s="247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148</v>
      </c>
      <c r="AU134" s="255" t="s">
        <v>85</v>
      </c>
      <c r="AV134" s="14" t="s">
        <v>81</v>
      </c>
      <c r="AW134" s="14" t="s">
        <v>32</v>
      </c>
      <c r="AX134" s="14" t="s">
        <v>76</v>
      </c>
      <c r="AY134" s="255" t="s">
        <v>128</v>
      </c>
    </row>
    <row r="135" s="2" customFormat="1" ht="24.15" customHeight="1">
      <c r="A135" s="37"/>
      <c r="B135" s="38"/>
      <c r="C135" s="216" t="s">
        <v>91</v>
      </c>
      <c r="D135" s="216" t="s">
        <v>129</v>
      </c>
      <c r="E135" s="217" t="s">
        <v>242</v>
      </c>
      <c r="F135" s="218" t="s">
        <v>243</v>
      </c>
      <c r="G135" s="219" t="s">
        <v>189</v>
      </c>
      <c r="H135" s="220">
        <v>145.19999999999999</v>
      </c>
      <c r="I135" s="221"/>
      <c r="J135" s="222">
        <f>ROUND(I135*H135,2)</f>
        <v>0</v>
      </c>
      <c r="K135" s="223"/>
      <c r="L135" s="43"/>
      <c r="M135" s="224" t="s">
        <v>1</v>
      </c>
      <c r="N135" s="225" t="s">
        <v>41</v>
      </c>
      <c r="O135" s="90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7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28" t="s">
        <v>91</v>
      </c>
      <c r="AT135" s="228" t="s">
        <v>129</v>
      </c>
      <c r="AU135" s="228" t="s">
        <v>85</v>
      </c>
      <c r="AY135" s="16" t="s">
        <v>128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6" t="s">
        <v>81</v>
      </c>
      <c r="BK135" s="229">
        <f>ROUND(I135*H135,2)</f>
        <v>0</v>
      </c>
      <c r="BL135" s="16" t="s">
        <v>91</v>
      </c>
      <c r="BM135" s="228" t="s">
        <v>244</v>
      </c>
    </row>
    <row r="136" s="2" customFormat="1">
      <c r="A136" s="37"/>
      <c r="B136" s="38"/>
      <c r="C136" s="39"/>
      <c r="D136" s="230" t="s">
        <v>134</v>
      </c>
      <c r="E136" s="39"/>
      <c r="F136" s="231" t="s">
        <v>243</v>
      </c>
      <c r="G136" s="39"/>
      <c r="H136" s="39"/>
      <c r="I136" s="232"/>
      <c r="J136" s="39"/>
      <c r="K136" s="39"/>
      <c r="L136" s="43"/>
      <c r="M136" s="233"/>
      <c r="N136" s="234"/>
      <c r="O136" s="90"/>
      <c r="P136" s="90"/>
      <c r="Q136" s="90"/>
      <c r="R136" s="90"/>
      <c r="S136" s="90"/>
      <c r="T136" s="91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16" t="s">
        <v>134</v>
      </c>
      <c r="AU136" s="16" t="s">
        <v>85</v>
      </c>
    </row>
    <row r="137" s="13" customFormat="1">
      <c r="A137" s="13"/>
      <c r="B137" s="235"/>
      <c r="C137" s="236"/>
      <c r="D137" s="230" t="s">
        <v>148</v>
      </c>
      <c r="E137" s="237" t="s">
        <v>1</v>
      </c>
      <c r="F137" s="238" t="s">
        <v>240</v>
      </c>
      <c r="G137" s="236"/>
      <c r="H137" s="239">
        <v>145.19999999999999</v>
      </c>
      <c r="I137" s="240"/>
      <c r="J137" s="236"/>
      <c r="K137" s="236"/>
      <c r="L137" s="241"/>
      <c r="M137" s="242"/>
      <c r="N137" s="243"/>
      <c r="O137" s="243"/>
      <c r="P137" s="243"/>
      <c r="Q137" s="243"/>
      <c r="R137" s="243"/>
      <c r="S137" s="243"/>
      <c r="T137" s="24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148</v>
      </c>
      <c r="AU137" s="245" t="s">
        <v>85</v>
      </c>
      <c r="AV137" s="13" t="s">
        <v>85</v>
      </c>
      <c r="AW137" s="13" t="s">
        <v>32</v>
      </c>
      <c r="AX137" s="13" t="s">
        <v>81</v>
      </c>
      <c r="AY137" s="245" t="s">
        <v>128</v>
      </c>
    </row>
    <row r="138" s="14" customFormat="1">
      <c r="A138" s="14"/>
      <c r="B138" s="246"/>
      <c r="C138" s="247"/>
      <c r="D138" s="230" t="s">
        <v>148</v>
      </c>
      <c r="E138" s="248" t="s">
        <v>1</v>
      </c>
      <c r="F138" s="249" t="s">
        <v>245</v>
      </c>
      <c r="G138" s="247"/>
      <c r="H138" s="248" t="s">
        <v>1</v>
      </c>
      <c r="I138" s="250"/>
      <c r="J138" s="247"/>
      <c r="K138" s="247"/>
      <c r="L138" s="251"/>
      <c r="M138" s="252"/>
      <c r="N138" s="253"/>
      <c r="O138" s="253"/>
      <c r="P138" s="253"/>
      <c r="Q138" s="253"/>
      <c r="R138" s="253"/>
      <c r="S138" s="253"/>
      <c r="T138" s="25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5" t="s">
        <v>148</v>
      </c>
      <c r="AU138" s="255" t="s">
        <v>85</v>
      </c>
      <c r="AV138" s="14" t="s">
        <v>81</v>
      </c>
      <c r="AW138" s="14" t="s">
        <v>32</v>
      </c>
      <c r="AX138" s="14" t="s">
        <v>76</v>
      </c>
      <c r="AY138" s="255" t="s">
        <v>128</v>
      </c>
    </row>
    <row r="139" s="14" customFormat="1">
      <c r="A139" s="14"/>
      <c r="B139" s="246"/>
      <c r="C139" s="247"/>
      <c r="D139" s="230" t="s">
        <v>148</v>
      </c>
      <c r="E139" s="248" t="s">
        <v>1</v>
      </c>
      <c r="F139" s="249" t="s">
        <v>246</v>
      </c>
      <c r="G139" s="247"/>
      <c r="H139" s="248" t="s">
        <v>1</v>
      </c>
      <c r="I139" s="250"/>
      <c r="J139" s="247"/>
      <c r="K139" s="247"/>
      <c r="L139" s="251"/>
      <c r="M139" s="252"/>
      <c r="N139" s="253"/>
      <c r="O139" s="253"/>
      <c r="P139" s="253"/>
      <c r="Q139" s="253"/>
      <c r="R139" s="253"/>
      <c r="S139" s="253"/>
      <c r="T139" s="25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5" t="s">
        <v>148</v>
      </c>
      <c r="AU139" s="255" t="s">
        <v>85</v>
      </c>
      <c r="AV139" s="14" t="s">
        <v>81</v>
      </c>
      <c r="AW139" s="14" t="s">
        <v>32</v>
      </c>
      <c r="AX139" s="14" t="s">
        <v>76</v>
      </c>
      <c r="AY139" s="255" t="s">
        <v>128</v>
      </c>
    </row>
    <row r="140" s="2" customFormat="1" ht="33" customHeight="1">
      <c r="A140" s="37"/>
      <c r="B140" s="38"/>
      <c r="C140" s="216" t="s">
        <v>94</v>
      </c>
      <c r="D140" s="216" t="s">
        <v>129</v>
      </c>
      <c r="E140" s="217" t="s">
        <v>247</v>
      </c>
      <c r="F140" s="218" t="s">
        <v>248</v>
      </c>
      <c r="G140" s="219" t="s">
        <v>132</v>
      </c>
      <c r="H140" s="220">
        <v>261.36000000000001</v>
      </c>
      <c r="I140" s="221"/>
      <c r="J140" s="222">
        <f>ROUND(I140*H140,2)</f>
        <v>0</v>
      </c>
      <c r="K140" s="223"/>
      <c r="L140" s="43"/>
      <c r="M140" s="224" t="s">
        <v>1</v>
      </c>
      <c r="N140" s="225" t="s">
        <v>41</v>
      </c>
      <c r="O140" s="90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7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8" t="s">
        <v>91</v>
      </c>
      <c r="AT140" s="228" t="s">
        <v>129</v>
      </c>
      <c r="AU140" s="228" t="s">
        <v>85</v>
      </c>
      <c r="AY140" s="16" t="s">
        <v>128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6" t="s">
        <v>81</v>
      </c>
      <c r="BK140" s="229">
        <f>ROUND(I140*H140,2)</f>
        <v>0</v>
      </c>
      <c r="BL140" s="16" t="s">
        <v>91</v>
      </c>
      <c r="BM140" s="228" t="s">
        <v>249</v>
      </c>
    </row>
    <row r="141" s="2" customFormat="1">
      <c r="A141" s="37"/>
      <c r="B141" s="38"/>
      <c r="C141" s="39"/>
      <c r="D141" s="230" t="s">
        <v>134</v>
      </c>
      <c r="E141" s="39"/>
      <c r="F141" s="231" t="s">
        <v>248</v>
      </c>
      <c r="G141" s="39"/>
      <c r="H141" s="39"/>
      <c r="I141" s="232"/>
      <c r="J141" s="39"/>
      <c r="K141" s="39"/>
      <c r="L141" s="43"/>
      <c r="M141" s="233"/>
      <c r="N141" s="234"/>
      <c r="O141" s="90"/>
      <c r="P141" s="90"/>
      <c r="Q141" s="90"/>
      <c r="R141" s="90"/>
      <c r="S141" s="90"/>
      <c r="T141" s="91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134</v>
      </c>
      <c r="AU141" s="16" t="s">
        <v>85</v>
      </c>
    </row>
    <row r="142" s="13" customFormat="1">
      <c r="A142" s="13"/>
      <c r="B142" s="235"/>
      <c r="C142" s="236"/>
      <c r="D142" s="230" t="s">
        <v>148</v>
      </c>
      <c r="E142" s="237" t="s">
        <v>1</v>
      </c>
      <c r="F142" s="238" t="s">
        <v>250</v>
      </c>
      <c r="G142" s="236"/>
      <c r="H142" s="239">
        <v>261.36000000000001</v>
      </c>
      <c r="I142" s="240"/>
      <c r="J142" s="236"/>
      <c r="K142" s="236"/>
      <c r="L142" s="241"/>
      <c r="M142" s="242"/>
      <c r="N142" s="243"/>
      <c r="O142" s="243"/>
      <c r="P142" s="243"/>
      <c r="Q142" s="243"/>
      <c r="R142" s="243"/>
      <c r="S142" s="243"/>
      <c r="T142" s="244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5" t="s">
        <v>148</v>
      </c>
      <c r="AU142" s="245" t="s">
        <v>85</v>
      </c>
      <c r="AV142" s="13" t="s">
        <v>85</v>
      </c>
      <c r="AW142" s="13" t="s">
        <v>32</v>
      </c>
      <c r="AX142" s="13" t="s">
        <v>81</v>
      </c>
      <c r="AY142" s="245" t="s">
        <v>128</v>
      </c>
    </row>
    <row r="143" s="14" customFormat="1">
      <c r="A143" s="14"/>
      <c r="B143" s="246"/>
      <c r="C143" s="247"/>
      <c r="D143" s="230" t="s">
        <v>148</v>
      </c>
      <c r="E143" s="248" t="s">
        <v>1</v>
      </c>
      <c r="F143" s="249" t="s">
        <v>251</v>
      </c>
      <c r="G143" s="247"/>
      <c r="H143" s="248" t="s">
        <v>1</v>
      </c>
      <c r="I143" s="250"/>
      <c r="J143" s="247"/>
      <c r="K143" s="247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148</v>
      </c>
      <c r="AU143" s="255" t="s">
        <v>85</v>
      </c>
      <c r="AV143" s="14" t="s">
        <v>81</v>
      </c>
      <c r="AW143" s="14" t="s">
        <v>32</v>
      </c>
      <c r="AX143" s="14" t="s">
        <v>76</v>
      </c>
      <c r="AY143" s="255" t="s">
        <v>128</v>
      </c>
    </row>
    <row r="144" s="2" customFormat="1" ht="16.5" customHeight="1">
      <c r="A144" s="37"/>
      <c r="B144" s="38"/>
      <c r="C144" s="216" t="s">
        <v>97</v>
      </c>
      <c r="D144" s="216" t="s">
        <v>129</v>
      </c>
      <c r="E144" s="217" t="s">
        <v>252</v>
      </c>
      <c r="F144" s="218" t="s">
        <v>253</v>
      </c>
      <c r="G144" s="219" t="s">
        <v>189</v>
      </c>
      <c r="H144" s="220">
        <v>145.19999999999999</v>
      </c>
      <c r="I144" s="221"/>
      <c r="J144" s="222">
        <f>ROUND(I144*H144,2)</f>
        <v>0</v>
      </c>
      <c r="K144" s="223"/>
      <c r="L144" s="43"/>
      <c r="M144" s="224" t="s">
        <v>1</v>
      </c>
      <c r="N144" s="225" t="s">
        <v>41</v>
      </c>
      <c r="O144" s="90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7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8" t="s">
        <v>91</v>
      </c>
      <c r="AT144" s="228" t="s">
        <v>129</v>
      </c>
      <c r="AU144" s="228" t="s">
        <v>85</v>
      </c>
      <c r="AY144" s="16" t="s">
        <v>128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16" t="s">
        <v>81</v>
      </c>
      <c r="BK144" s="229">
        <f>ROUND(I144*H144,2)</f>
        <v>0</v>
      </c>
      <c r="BL144" s="16" t="s">
        <v>91</v>
      </c>
      <c r="BM144" s="228" t="s">
        <v>254</v>
      </c>
    </row>
    <row r="145" s="2" customFormat="1">
      <c r="A145" s="37"/>
      <c r="B145" s="38"/>
      <c r="C145" s="39"/>
      <c r="D145" s="230" t="s">
        <v>134</v>
      </c>
      <c r="E145" s="39"/>
      <c r="F145" s="231" t="s">
        <v>253</v>
      </c>
      <c r="G145" s="39"/>
      <c r="H145" s="39"/>
      <c r="I145" s="232"/>
      <c r="J145" s="39"/>
      <c r="K145" s="39"/>
      <c r="L145" s="43"/>
      <c r="M145" s="233"/>
      <c r="N145" s="234"/>
      <c r="O145" s="90"/>
      <c r="P145" s="90"/>
      <c r="Q145" s="90"/>
      <c r="R145" s="90"/>
      <c r="S145" s="90"/>
      <c r="T145" s="91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16" t="s">
        <v>134</v>
      </c>
      <c r="AU145" s="16" t="s">
        <v>85</v>
      </c>
    </row>
    <row r="146" s="13" customFormat="1">
      <c r="A146" s="13"/>
      <c r="B146" s="235"/>
      <c r="C146" s="236"/>
      <c r="D146" s="230" t="s">
        <v>148</v>
      </c>
      <c r="E146" s="237" t="s">
        <v>1</v>
      </c>
      <c r="F146" s="238" t="s">
        <v>240</v>
      </c>
      <c r="G146" s="236"/>
      <c r="H146" s="239">
        <v>145.19999999999999</v>
      </c>
      <c r="I146" s="240"/>
      <c r="J146" s="236"/>
      <c r="K146" s="236"/>
      <c r="L146" s="241"/>
      <c r="M146" s="242"/>
      <c r="N146" s="243"/>
      <c r="O146" s="243"/>
      <c r="P146" s="243"/>
      <c r="Q146" s="243"/>
      <c r="R146" s="243"/>
      <c r="S146" s="243"/>
      <c r="T146" s="24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5" t="s">
        <v>148</v>
      </c>
      <c r="AU146" s="245" t="s">
        <v>85</v>
      </c>
      <c r="AV146" s="13" t="s">
        <v>85</v>
      </c>
      <c r="AW146" s="13" t="s">
        <v>32</v>
      </c>
      <c r="AX146" s="13" t="s">
        <v>81</v>
      </c>
      <c r="AY146" s="245" t="s">
        <v>128</v>
      </c>
    </row>
    <row r="147" s="14" customFormat="1">
      <c r="A147" s="14"/>
      <c r="B147" s="246"/>
      <c r="C147" s="247"/>
      <c r="D147" s="230" t="s">
        <v>148</v>
      </c>
      <c r="E147" s="248" t="s">
        <v>1</v>
      </c>
      <c r="F147" s="249" t="s">
        <v>255</v>
      </c>
      <c r="G147" s="247"/>
      <c r="H147" s="248" t="s">
        <v>1</v>
      </c>
      <c r="I147" s="250"/>
      <c r="J147" s="247"/>
      <c r="K147" s="247"/>
      <c r="L147" s="251"/>
      <c r="M147" s="252"/>
      <c r="N147" s="253"/>
      <c r="O147" s="253"/>
      <c r="P147" s="253"/>
      <c r="Q147" s="253"/>
      <c r="R147" s="253"/>
      <c r="S147" s="253"/>
      <c r="T147" s="25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5" t="s">
        <v>148</v>
      </c>
      <c r="AU147" s="255" t="s">
        <v>85</v>
      </c>
      <c r="AV147" s="14" t="s">
        <v>81</v>
      </c>
      <c r="AW147" s="14" t="s">
        <v>32</v>
      </c>
      <c r="AX147" s="14" t="s">
        <v>76</v>
      </c>
      <c r="AY147" s="255" t="s">
        <v>128</v>
      </c>
    </row>
    <row r="148" s="2" customFormat="1" ht="24.15" customHeight="1">
      <c r="A148" s="37"/>
      <c r="B148" s="38"/>
      <c r="C148" s="216" t="s">
        <v>164</v>
      </c>
      <c r="D148" s="216" t="s">
        <v>129</v>
      </c>
      <c r="E148" s="217" t="s">
        <v>256</v>
      </c>
      <c r="F148" s="218" t="s">
        <v>257</v>
      </c>
      <c r="G148" s="219" t="s">
        <v>173</v>
      </c>
      <c r="H148" s="220">
        <v>968</v>
      </c>
      <c r="I148" s="221"/>
      <c r="J148" s="222">
        <f>ROUND(I148*H148,2)</f>
        <v>0</v>
      </c>
      <c r="K148" s="223"/>
      <c r="L148" s="43"/>
      <c r="M148" s="224" t="s">
        <v>1</v>
      </c>
      <c r="N148" s="225" t="s">
        <v>41</v>
      </c>
      <c r="O148" s="90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7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8" t="s">
        <v>91</v>
      </c>
      <c r="AT148" s="228" t="s">
        <v>129</v>
      </c>
      <c r="AU148" s="228" t="s">
        <v>85</v>
      </c>
      <c r="AY148" s="16" t="s">
        <v>128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6" t="s">
        <v>81</v>
      </c>
      <c r="BK148" s="229">
        <f>ROUND(I148*H148,2)</f>
        <v>0</v>
      </c>
      <c r="BL148" s="16" t="s">
        <v>91</v>
      </c>
      <c r="BM148" s="228" t="s">
        <v>258</v>
      </c>
    </row>
    <row r="149" s="2" customFormat="1">
      <c r="A149" s="37"/>
      <c r="B149" s="38"/>
      <c r="C149" s="39"/>
      <c r="D149" s="230" t="s">
        <v>134</v>
      </c>
      <c r="E149" s="39"/>
      <c r="F149" s="231" t="s">
        <v>257</v>
      </c>
      <c r="G149" s="39"/>
      <c r="H149" s="39"/>
      <c r="I149" s="232"/>
      <c r="J149" s="39"/>
      <c r="K149" s="39"/>
      <c r="L149" s="43"/>
      <c r="M149" s="233"/>
      <c r="N149" s="234"/>
      <c r="O149" s="90"/>
      <c r="P149" s="90"/>
      <c r="Q149" s="90"/>
      <c r="R149" s="90"/>
      <c r="S149" s="90"/>
      <c r="T149" s="91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134</v>
      </c>
      <c r="AU149" s="16" t="s">
        <v>85</v>
      </c>
    </row>
    <row r="150" s="13" customFormat="1">
      <c r="A150" s="13"/>
      <c r="B150" s="235"/>
      <c r="C150" s="236"/>
      <c r="D150" s="230" t="s">
        <v>148</v>
      </c>
      <c r="E150" s="237" t="s">
        <v>1</v>
      </c>
      <c r="F150" s="238" t="s">
        <v>259</v>
      </c>
      <c r="G150" s="236"/>
      <c r="H150" s="239">
        <v>968</v>
      </c>
      <c r="I150" s="240"/>
      <c r="J150" s="236"/>
      <c r="K150" s="236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148</v>
      </c>
      <c r="AU150" s="245" t="s">
        <v>85</v>
      </c>
      <c r="AV150" s="13" t="s">
        <v>85</v>
      </c>
      <c r="AW150" s="13" t="s">
        <v>32</v>
      </c>
      <c r="AX150" s="13" t="s">
        <v>81</v>
      </c>
      <c r="AY150" s="245" t="s">
        <v>128</v>
      </c>
    </row>
    <row r="151" s="14" customFormat="1">
      <c r="A151" s="14"/>
      <c r="B151" s="246"/>
      <c r="C151" s="247"/>
      <c r="D151" s="230" t="s">
        <v>148</v>
      </c>
      <c r="E151" s="248" t="s">
        <v>1</v>
      </c>
      <c r="F151" s="249" t="s">
        <v>260</v>
      </c>
      <c r="G151" s="247"/>
      <c r="H151" s="248" t="s">
        <v>1</v>
      </c>
      <c r="I151" s="250"/>
      <c r="J151" s="247"/>
      <c r="K151" s="247"/>
      <c r="L151" s="251"/>
      <c r="M151" s="252"/>
      <c r="N151" s="253"/>
      <c r="O151" s="253"/>
      <c r="P151" s="253"/>
      <c r="Q151" s="253"/>
      <c r="R151" s="253"/>
      <c r="S151" s="253"/>
      <c r="T151" s="25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5" t="s">
        <v>148</v>
      </c>
      <c r="AU151" s="255" t="s">
        <v>85</v>
      </c>
      <c r="AV151" s="14" t="s">
        <v>81</v>
      </c>
      <c r="AW151" s="14" t="s">
        <v>32</v>
      </c>
      <c r="AX151" s="14" t="s">
        <v>76</v>
      </c>
      <c r="AY151" s="255" t="s">
        <v>128</v>
      </c>
    </row>
    <row r="152" s="12" customFormat="1" ht="25.92" customHeight="1">
      <c r="A152" s="12"/>
      <c r="B152" s="202"/>
      <c r="C152" s="203"/>
      <c r="D152" s="204" t="s">
        <v>75</v>
      </c>
      <c r="E152" s="205" t="s">
        <v>261</v>
      </c>
      <c r="F152" s="205" t="s">
        <v>262</v>
      </c>
      <c r="G152" s="203"/>
      <c r="H152" s="203"/>
      <c r="I152" s="206"/>
      <c r="J152" s="207">
        <f>BK152</f>
        <v>0</v>
      </c>
      <c r="K152" s="203"/>
      <c r="L152" s="208"/>
      <c r="M152" s="209"/>
      <c r="N152" s="210"/>
      <c r="O152" s="210"/>
      <c r="P152" s="211">
        <f>P153</f>
        <v>0</v>
      </c>
      <c r="Q152" s="210"/>
      <c r="R152" s="211">
        <f>R153</f>
        <v>0</v>
      </c>
      <c r="S152" s="210"/>
      <c r="T152" s="212">
        <f>T153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3" t="s">
        <v>94</v>
      </c>
      <c r="AT152" s="214" t="s">
        <v>75</v>
      </c>
      <c r="AU152" s="214" t="s">
        <v>76</v>
      </c>
      <c r="AY152" s="213" t="s">
        <v>128</v>
      </c>
      <c r="BK152" s="215">
        <f>BK153</f>
        <v>0</v>
      </c>
    </row>
    <row r="153" s="12" customFormat="1" ht="22.8" customHeight="1">
      <c r="A153" s="12"/>
      <c r="B153" s="202"/>
      <c r="C153" s="203"/>
      <c r="D153" s="204" t="s">
        <v>75</v>
      </c>
      <c r="E153" s="256" t="s">
        <v>263</v>
      </c>
      <c r="F153" s="256" t="s">
        <v>264</v>
      </c>
      <c r="G153" s="203"/>
      <c r="H153" s="203"/>
      <c r="I153" s="206"/>
      <c r="J153" s="257">
        <f>BK153</f>
        <v>0</v>
      </c>
      <c r="K153" s="203"/>
      <c r="L153" s="208"/>
      <c r="M153" s="209"/>
      <c r="N153" s="210"/>
      <c r="O153" s="210"/>
      <c r="P153" s="211">
        <f>SUM(P154:P159)</f>
        <v>0</v>
      </c>
      <c r="Q153" s="210"/>
      <c r="R153" s="211">
        <f>SUM(R154:R159)</f>
        <v>0</v>
      </c>
      <c r="S153" s="210"/>
      <c r="T153" s="212">
        <f>SUM(T154:T159)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3" t="s">
        <v>94</v>
      </c>
      <c r="AT153" s="214" t="s">
        <v>75</v>
      </c>
      <c r="AU153" s="214" t="s">
        <v>81</v>
      </c>
      <c r="AY153" s="213" t="s">
        <v>128</v>
      </c>
      <c r="BK153" s="215">
        <f>SUM(BK154:BK159)</f>
        <v>0</v>
      </c>
    </row>
    <row r="154" s="2" customFormat="1" ht="16.5" customHeight="1">
      <c r="A154" s="37"/>
      <c r="B154" s="38"/>
      <c r="C154" s="216" t="s">
        <v>170</v>
      </c>
      <c r="D154" s="216" t="s">
        <v>129</v>
      </c>
      <c r="E154" s="217" t="s">
        <v>265</v>
      </c>
      <c r="F154" s="218" t="s">
        <v>266</v>
      </c>
      <c r="G154" s="219" t="s">
        <v>167</v>
      </c>
      <c r="H154" s="220">
        <v>1</v>
      </c>
      <c r="I154" s="221"/>
      <c r="J154" s="222">
        <f>ROUND(I154*H154,2)</f>
        <v>0</v>
      </c>
      <c r="K154" s="223"/>
      <c r="L154" s="43"/>
      <c r="M154" s="224" t="s">
        <v>1</v>
      </c>
      <c r="N154" s="225" t="s">
        <v>41</v>
      </c>
      <c r="O154" s="90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7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8" t="s">
        <v>168</v>
      </c>
      <c r="AT154" s="228" t="s">
        <v>129</v>
      </c>
      <c r="AU154" s="228" t="s">
        <v>85</v>
      </c>
      <c r="AY154" s="16" t="s">
        <v>128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6" t="s">
        <v>81</v>
      </c>
      <c r="BK154" s="229">
        <f>ROUND(I154*H154,2)</f>
        <v>0</v>
      </c>
      <c r="BL154" s="16" t="s">
        <v>168</v>
      </c>
      <c r="BM154" s="228" t="s">
        <v>267</v>
      </c>
    </row>
    <row r="155" s="2" customFormat="1">
      <c r="A155" s="37"/>
      <c r="B155" s="38"/>
      <c r="C155" s="39"/>
      <c r="D155" s="230" t="s">
        <v>134</v>
      </c>
      <c r="E155" s="39"/>
      <c r="F155" s="231" t="s">
        <v>266</v>
      </c>
      <c r="G155" s="39"/>
      <c r="H155" s="39"/>
      <c r="I155" s="232"/>
      <c r="J155" s="39"/>
      <c r="K155" s="39"/>
      <c r="L155" s="43"/>
      <c r="M155" s="233"/>
      <c r="N155" s="234"/>
      <c r="O155" s="90"/>
      <c r="P155" s="90"/>
      <c r="Q155" s="90"/>
      <c r="R155" s="90"/>
      <c r="S155" s="90"/>
      <c r="T155" s="91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16" t="s">
        <v>134</v>
      </c>
      <c r="AU155" s="16" t="s">
        <v>85</v>
      </c>
    </row>
    <row r="156" s="13" customFormat="1">
      <c r="A156" s="13"/>
      <c r="B156" s="235"/>
      <c r="C156" s="236"/>
      <c r="D156" s="230" t="s">
        <v>148</v>
      </c>
      <c r="E156" s="237" t="s">
        <v>1</v>
      </c>
      <c r="F156" s="238" t="s">
        <v>81</v>
      </c>
      <c r="G156" s="236"/>
      <c r="H156" s="239">
        <v>1</v>
      </c>
      <c r="I156" s="240"/>
      <c r="J156" s="236"/>
      <c r="K156" s="236"/>
      <c r="L156" s="241"/>
      <c r="M156" s="242"/>
      <c r="N156" s="243"/>
      <c r="O156" s="243"/>
      <c r="P156" s="243"/>
      <c r="Q156" s="243"/>
      <c r="R156" s="243"/>
      <c r="S156" s="243"/>
      <c r="T156" s="24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5" t="s">
        <v>148</v>
      </c>
      <c r="AU156" s="245" t="s">
        <v>85</v>
      </c>
      <c r="AV156" s="13" t="s">
        <v>85</v>
      </c>
      <c r="AW156" s="13" t="s">
        <v>32</v>
      </c>
      <c r="AX156" s="13" t="s">
        <v>81</v>
      </c>
      <c r="AY156" s="245" t="s">
        <v>128</v>
      </c>
    </row>
    <row r="157" s="14" customFormat="1">
      <c r="A157" s="14"/>
      <c r="B157" s="246"/>
      <c r="C157" s="247"/>
      <c r="D157" s="230" t="s">
        <v>148</v>
      </c>
      <c r="E157" s="248" t="s">
        <v>1</v>
      </c>
      <c r="F157" s="249" t="s">
        <v>268</v>
      </c>
      <c r="G157" s="247"/>
      <c r="H157" s="248" t="s">
        <v>1</v>
      </c>
      <c r="I157" s="250"/>
      <c r="J157" s="247"/>
      <c r="K157" s="247"/>
      <c r="L157" s="251"/>
      <c r="M157" s="252"/>
      <c r="N157" s="253"/>
      <c r="O157" s="253"/>
      <c r="P157" s="253"/>
      <c r="Q157" s="253"/>
      <c r="R157" s="253"/>
      <c r="S157" s="253"/>
      <c r="T157" s="25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5" t="s">
        <v>148</v>
      </c>
      <c r="AU157" s="255" t="s">
        <v>85</v>
      </c>
      <c r="AV157" s="14" t="s">
        <v>81</v>
      </c>
      <c r="AW157" s="14" t="s">
        <v>32</v>
      </c>
      <c r="AX157" s="14" t="s">
        <v>76</v>
      </c>
      <c r="AY157" s="255" t="s">
        <v>128</v>
      </c>
    </row>
    <row r="158" s="14" customFormat="1">
      <c r="A158" s="14"/>
      <c r="B158" s="246"/>
      <c r="C158" s="247"/>
      <c r="D158" s="230" t="s">
        <v>148</v>
      </c>
      <c r="E158" s="248" t="s">
        <v>1</v>
      </c>
      <c r="F158" s="249" t="s">
        <v>269</v>
      </c>
      <c r="G158" s="247"/>
      <c r="H158" s="248" t="s">
        <v>1</v>
      </c>
      <c r="I158" s="250"/>
      <c r="J158" s="247"/>
      <c r="K158" s="247"/>
      <c r="L158" s="251"/>
      <c r="M158" s="252"/>
      <c r="N158" s="253"/>
      <c r="O158" s="253"/>
      <c r="P158" s="253"/>
      <c r="Q158" s="253"/>
      <c r="R158" s="253"/>
      <c r="S158" s="253"/>
      <c r="T158" s="25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5" t="s">
        <v>148</v>
      </c>
      <c r="AU158" s="255" t="s">
        <v>85</v>
      </c>
      <c r="AV158" s="14" t="s">
        <v>81</v>
      </c>
      <c r="AW158" s="14" t="s">
        <v>32</v>
      </c>
      <c r="AX158" s="14" t="s">
        <v>76</v>
      </c>
      <c r="AY158" s="255" t="s">
        <v>128</v>
      </c>
    </row>
    <row r="159" s="14" customFormat="1">
      <c r="A159" s="14"/>
      <c r="B159" s="246"/>
      <c r="C159" s="247"/>
      <c r="D159" s="230" t="s">
        <v>148</v>
      </c>
      <c r="E159" s="248" t="s">
        <v>1</v>
      </c>
      <c r="F159" s="249" t="s">
        <v>270</v>
      </c>
      <c r="G159" s="247"/>
      <c r="H159" s="248" t="s">
        <v>1</v>
      </c>
      <c r="I159" s="250"/>
      <c r="J159" s="247"/>
      <c r="K159" s="247"/>
      <c r="L159" s="251"/>
      <c r="M159" s="273"/>
      <c r="N159" s="274"/>
      <c r="O159" s="274"/>
      <c r="P159" s="274"/>
      <c r="Q159" s="274"/>
      <c r="R159" s="274"/>
      <c r="S159" s="274"/>
      <c r="T159" s="275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5" t="s">
        <v>148</v>
      </c>
      <c r="AU159" s="255" t="s">
        <v>85</v>
      </c>
      <c r="AV159" s="14" t="s">
        <v>81</v>
      </c>
      <c r="AW159" s="14" t="s">
        <v>32</v>
      </c>
      <c r="AX159" s="14" t="s">
        <v>76</v>
      </c>
      <c r="AY159" s="255" t="s">
        <v>128</v>
      </c>
    </row>
    <row r="160" s="2" customFormat="1" ht="6.96" customHeight="1">
      <c r="A160" s="37"/>
      <c r="B160" s="65"/>
      <c r="C160" s="66"/>
      <c r="D160" s="66"/>
      <c r="E160" s="66"/>
      <c r="F160" s="66"/>
      <c r="G160" s="66"/>
      <c r="H160" s="66"/>
      <c r="I160" s="66"/>
      <c r="J160" s="66"/>
      <c r="K160" s="66"/>
      <c r="L160" s="43"/>
      <c r="M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</row>
  </sheetData>
  <sheetProtection sheet="1" autoFilter="0" formatColumns="0" formatRows="0" objects="1" scenarios="1" spinCount="100000" saltValue="qxPfFPYQcSwZzeR8dMHQmmvnhcOFbKtltsg0CdEnp52Ku/3tuXV0K4aR5O6X4rOTf+dijFGfW+7C6Y31hun5wA==" hashValue="73VGGPv3ePtMgFUPSGvsmkJylyWRtF5Lcr/y4HsMGDgI6TzKZRBs5M5I8POMKEeabi2GI6MvbtfFeeBLOqxJUQ==" algorithmName="SHA-512" password="CDCC"/>
  <autoFilter ref="C119:K159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90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85</v>
      </c>
    </row>
    <row r="4" s="1" customFormat="1" ht="24.96" customHeight="1">
      <c r="B4" s="19"/>
      <c r="D4" s="137" t="s">
        <v>100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Rekonstrukce ulice Hlohová ve Zruči nad Sázavou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101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271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5. 2. 2026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">
        <v>26</v>
      </c>
      <c r="F15" s="37"/>
      <c r="G15" s="37"/>
      <c r="H15" s="37"/>
      <c r="I15" s="139" t="s">
        <v>27</v>
      </c>
      <c r="J15" s="142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31</v>
      </c>
      <c r="F21" s="37"/>
      <c r="G21" s="37"/>
      <c r="H21" s="37"/>
      <c r="I21" s="139" t="s">
        <v>27</v>
      </c>
      <c r="J21" s="142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33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34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36</v>
      </c>
      <c r="E30" s="37"/>
      <c r="F30" s="37"/>
      <c r="G30" s="37"/>
      <c r="H30" s="37"/>
      <c r="I30" s="37"/>
      <c r="J30" s="150">
        <f>ROUND(J121,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38</v>
      </c>
      <c r="G32" s="37"/>
      <c r="H32" s="37"/>
      <c r="I32" s="151" t="s">
        <v>37</v>
      </c>
      <c r="J32" s="151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40</v>
      </c>
      <c r="E33" s="139" t="s">
        <v>41</v>
      </c>
      <c r="F33" s="153">
        <f>ROUND((SUM(BE121:BE216)),  2)</f>
        <v>0</v>
      </c>
      <c r="G33" s="37"/>
      <c r="H33" s="37"/>
      <c r="I33" s="154">
        <v>0.20999999999999999</v>
      </c>
      <c r="J33" s="153">
        <f>ROUND(((SUM(BE121:BE216))*I33),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42</v>
      </c>
      <c r="F34" s="153">
        <f>ROUND((SUM(BF121:BF216)),  2)</f>
        <v>0</v>
      </c>
      <c r="G34" s="37"/>
      <c r="H34" s="37"/>
      <c r="I34" s="154">
        <v>0.12</v>
      </c>
      <c r="J34" s="153">
        <f>ROUND(((SUM(BF121:BF216))*I34),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43</v>
      </c>
      <c r="F35" s="153">
        <f>ROUND((SUM(BG121:BG216)),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44</v>
      </c>
      <c r="F36" s="153">
        <f>ROUND((SUM(BH121:BH216)),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45</v>
      </c>
      <c r="F37" s="153">
        <f>ROUND((SUM(BI121:BI216)),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46</v>
      </c>
      <c r="E39" s="157"/>
      <c r="F39" s="157"/>
      <c r="G39" s="158" t="s">
        <v>47</v>
      </c>
      <c r="H39" s="159" t="s">
        <v>48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49</v>
      </c>
      <c r="E50" s="163"/>
      <c r="F50" s="163"/>
      <c r="G50" s="162" t="s">
        <v>50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51</v>
      </c>
      <c r="E61" s="165"/>
      <c r="F61" s="166" t="s">
        <v>52</v>
      </c>
      <c r="G61" s="164" t="s">
        <v>51</v>
      </c>
      <c r="H61" s="165"/>
      <c r="I61" s="165"/>
      <c r="J61" s="167" t="s">
        <v>52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53</v>
      </c>
      <c r="E65" s="168"/>
      <c r="F65" s="168"/>
      <c r="G65" s="162" t="s">
        <v>54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51</v>
      </c>
      <c r="E76" s="165"/>
      <c r="F76" s="166" t="s">
        <v>52</v>
      </c>
      <c r="G76" s="164" t="s">
        <v>51</v>
      </c>
      <c r="H76" s="165"/>
      <c r="I76" s="165"/>
      <c r="J76" s="167" t="s">
        <v>52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103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3" t="str">
        <f>E7</f>
        <v>Rekonstrukce ulice Hlohová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101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3 - komunikace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Zruč nad Sázavou</v>
      </c>
      <c r="G89" s="39"/>
      <c r="H89" s="39"/>
      <c r="I89" s="31" t="s">
        <v>22</v>
      </c>
      <c r="J89" s="78" t="str">
        <f>IF(J12="","",J12)</f>
        <v>5. 2. 2026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24</v>
      </c>
      <c r="D91" s="39"/>
      <c r="E91" s="39"/>
      <c r="F91" s="26" t="str">
        <f>E15</f>
        <v>Město Zruč nad Sázavou</v>
      </c>
      <c r="G91" s="39"/>
      <c r="H91" s="39"/>
      <c r="I91" s="31" t="s">
        <v>30</v>
      </c>
      <c r="J91" s="35" t="str">
        <f>E21</f>
        <v>VDG Projektování s.r.o.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Ing. Vítězslav Pavel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104</v>
      </c>
      <c r="D94" s="175"/>
      <c r="E94" s="175"/>
      <c r="F94" s="175"/>
      <c r="G94" s="175"/>
      <c r="H94" s="175"/>
      <c r="I94" s="175"/>
      <c r="J94" s="176" t="s">
        <v>105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106</v>
      </c>
      <c r="D96" s="39"/>
      <c r="E96" s="39"/>
      <c r="F96" s="39"/>
      <c r="G96" s="39"/>
      <c r="H96" s="39"/>
      <c r="I96" s="39"/>
      <c r="J96" s="109">
        <f>J121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107</v>
      </c>
    </row>
    <row r="97" s="9" customFormat="1" ht="24.96" customHeight="1">
      <c r="A97" s="9"/>
      <c r="B97" s="178"/>
      <c r="C97" s="179"/>
      <c r="D97" s="180" t="s">
        <v>109</v>
      </c>
      <c r="E97" s="181"/>
      <c r="F97" s="181"/>
      <c r="G97" s="181"/>
      <c r="H97" s="181"/>
      <c r="I97" s="181"/>
      <c r="J97" s="182">
        <f>J122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272</v>
      </c>
      <c r="E98" s="187"/>
      <c r="F98" s="187"/>
      <c r="G98" s="187"/>
      <c r="H98" s="187"/>
      <c r="I98" s="187"/>
      <c r="J98" s="188">
        <f>J123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111</v>
      </c>
      <c r="E99" s="187"/>
      <c r="F99" s="187"/>
      <c r="G99" s="187"/>
      <c r="H99" s="187"/>
      <c r="I99" s="187"/>
      <c r="J99" s="188">
        <f>J133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273</v>
      </c>
      <c r="E100" s="187"/>
      <c r="F100" s="187"/>
      <c r="G100" s="187"/>
      <c r="H100" s="187"/>
      <c r="I100" s="187"/>
      <c r="J100" s="188">
        <f>J198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274</v>
      </c>
      <c r="E101" s="187"/>
      <c r="F101" s="187"/>
      <c r="G101" s="187"/>
      <c r="H101" s="187"/>
      <c r="I101" s="187"/>
      <c r="J101" s="188">
        <f>J214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7"/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="2" customFormat="1" ht="6.96" customHeight="1">
      <c r="A103" s="37"/>
      <c r="B103" s="65"/>
      <c r="C103" s="66"/>
      <c r="D103" s="66"/>
      <c r="E103" s="66"/>
      <c r="F103" s="66"/>
      <c r="G103" s="66"/>
      <c r="H103" s="66"/>
      <c r="I103" s="66"/>
      <c r="J103" s="66"/>
      <c r="K103" s="66"/>
      <c r="L103" s="62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7" s="2" customFormat="1" ht="6.96" customHeight="1">
      <c r="A107" s="37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24.96" customHeight="1">
      <c r="A108" s="37"/>
      <c r="B108" s="38"/>
      <c r="C108" s="22" t="s">
        <v>113</v>
      </c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2" customHeight="1">
      <c r="A110" s="37"/>
      <c r="B110" s="38"/>
      <c r="C110" s="31" t="s">
        <v>16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6.5" customHeight="1">
      <c r="A111" s="37"/>
      <c r="B111" s="38"/>
      <c r="C111" s="39"/>
      <c r="D111" s="39"/>
      <c r="E111" s="173" t="str">
        <f>E7</f>
        <v>Rekonstrukce ulice Hlohová ve Zruči nad Sázavou</v>
      </c>
      <c r="F111" s="31"/>
      <c r="G111" s="31"/>
      <c r="H111" s="31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2" customHeight="1">
      <c r="A112" s="37"/>
      <c r="B112" s="38"/>
      <c r="C112" s="31" t="s">
        <v>101</v>
      </c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6.5" customHeight="1">
      <c r="A113" s="37"/>
      <c r="B113" s="38"/>
      <c r="C113" s="39"/>
      <c r="D113" s="39"/>
      <c r="E113" s="75" t="str">
        <f>E9</f>
        <v>3 - komunikace</v>
      </c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20</v>
      </c>
      <c r="D115" s="39"/>
      <c r="E115" s="39"/>
      <c r="F115" s="26" t="str">
        <f>F12</f>
        <v>Zruč nad Sázavou</v>
      </c>
      <c r="G115" s="39"/>
      <c r="H115" s="39"/>
      <c r="I115" s="31" t="s">
        <v>22</v>
      </c>
      <c r="J115" s="78" t="str">
        <f>IF(J12="","",J12)</f>
        <v>5. 2. 2026</v>
      </c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5.65" customHeight="1">
      <c r="A117" s="37"/>
      <c r="B117" s="38"/>
      <c r="C117" s="31" t="s">
        <v>24</v>
      </c>
      <c r="D117" s="39"/>
      <c r="E117" s="39"/>
      <c r="F117" s="26" t="str">
        <f>E15</f>
        <v>Město Zruč nad Sázavou</v>
      </c>
      <c r="G117" s="39"/>
      <c r="H117" s="39"/>
      <c r="I117" s="31" t="s">
        <v>30</v>
      </c>
      <c r="J117" s="35" t="str">
        <f>E21</f>
        <v>VDG Projektování s.r.o.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5.15" customHeight="1">
      <c r="A118" s="37"/>
      <c r="B118" s="38"/>
      <c r="C118" s="31" t="s">
        <v>28</v>
      </c>
      <c r="D118" s="39"/>
      <c r="E118" s="39"/>
      <c r="F118" s="26" t="str">
        <f>IF(E18="","",E18)</f>
        <v>Vyplň údaj</v>
      </c>
      <c r="G118" s="39"/>
      <c r="H118" s="39"/>
      <c r="I118" s="31" t="s">
        <v>33</v>
      </c>
      <c r="J118" s="35" t="str">
        <f>E24</f>
        <v>Ing. Vítězslav Pavel</v>
      </c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0.32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11" customFormat="1" ht="29.28" customHeight="1">
      <c r="A120" s="190"/>
      <c r="B120" s="191"/>
      <c r="C120" s="192" t="s">
        <v>114</v>
      </c>
      <c r="D120" s="193" t="s">
        <v>61</v>
      </c>
      <c r="E120" s="193" t="s">
        <v>57</v>
      </c>
      <c r="F120" s="193" t="s">
        <v>58</v>
      </c>
      <c r="G120" s="193" t="s">
        <v>115</v>
      </c>
      <c r="H120" s="193" t="s">
        <v>116</v>
      </c>
      <c r="I120" s="193" t="s">
        <v>117</v>
      </c>
      <c r="J120" s="194" t="s">
        <v>105</v>
      </c>
      <c r="K120" s="195" t="s">
        <v>118</v>
      </c>
      <c r="L120" s="196"/>
      <c r="M120" s="99" t="s">
        <v>1</v>
      </c>
      <c r="N120" s="100" t="s">
        <v>40</v>
      </c>
      <c r="O120" s="100" t="s">
        <v>119</v>
      </c>
      <c r="P120" s="100" t="s">
        <v>120</v>
      </c>
      <c r="Q120" s="100" t="s">
        <v>121</v>
      </c>
      <c r="R120" s="100" t="s">
        <v>122</v>
      </c>
      <c r="S120" s="100" t="s">
        <v>123</v>
      </c>
      <c r="T120" s="101" t="s">
        <v>124</v>
      </c>
      <c r="U120" s="190"/>
      <c r="V120" s="190"/>
      <c r="W120" s="190"/>
      <c r="X120" s="190"/>
      <c r="Y120" s="190"/>
      <c r="Z120" s="190"/>
      <c r="AA120" s="190"/>
      <c r="AB120" s="190"/>
      <c r="AC120" s="190"/>
      <c r="AD120" s="190"/>
      <c r="AE120" s="190"/>
    </row>
    <row r="121" s="2" customFormat="1" ht="22.8" customHeight="1">
      <c r="A121" s="37"/>
      <c r="B121" s="38"/>
      <c r="C121" s="106" t="s">
        <v>125</v>
      </c>
      <c r="D121" s="39"/>
      <c r="E121" s="39"/>
      <c r="F121" s="39"/>
      <c r="G121" s="39"/>
      <c r="H121" s="39"/>
      <c r="I121" s="39"/>
      <c r="J121" s="197">
        <f>BK121</f>
        <v>0</v>
      </c>
      <c r="K121" s="39"/>
      <c r="L121" s="43"/>
      <c r="M121" s="102"/>
      <c r="N121" s="198"/>
      <c r="O121" s="103"/>
      <c r="P121" s="199">
        <f>P122</f>
        <v>0</v>
      </c>
      <c r="Q121" s="103"/>
      <c r="R121" s="199">
        <f>R122</f>
        <v>240.96553819999997</v>
      </c>
      <c r="S121" s="103"/>
      <c r="T121" s="200">
        <f>T122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16" t="s">
        <v>75</v>
      </c>
      <c r="AU121" s="16" t="s">
        <v>107</v>
      </c>
      <c r="BK121" s="201">
        <f>BK122</f>
        <v>0</v>
      </c>
    </row>
    <row r="122" s="12" customFormat="1" ht="25.92" customHeight="1">
      <c r="A122" s="12"/>
      <c r="B122" s="202"/>
      <c r="C122" s="203"/>
      <c r="D122" s="204" t="s">
        <v>75</v>
      </c>
      <c r="E122" s="205" t="s">
        <v>161</v>
      </c>
      <c r="F122" s="205" t="s">
        <v>162</v>
      </c>
      <c r="G122" s="203"/>
      <c r="H122" s="203"/>
      <c r="I122" s="206"/>
      <c r="J122" s="207">
        <f>BK122</f>
        <v>0</v>
      </c>
      <c r="K122" s="203"/>
      <c r="L122" s="208"/>
      <c r="M122" s="209"/>
      <c r="N122" s="210"/>
      <c r="O122" s="210"/>
      <c r="P122" s="211">
        <f>P123+P133+P198+P214</f>
        <v>0</v>
      </c>
      <c r="Q122" s="210"/>
      <c r="R122" s="211">
        <f>R123+R133+R198+R214</f>
        <v>240.96553819999997</v>
      </c>
      <c r="S122" s="210"/>
      <c r="T122" s="212">
        <f>T123+T133+T198+T214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3" t="s">
        <v>81</v>
      </c>
      <c r="AT122" s="214" t="s">
        <v>75</v>
      </c>
      <c r="AU122" s="214" t="s">
        <v>76</v>
      </c>
      <c r="AY122" s="213" t="s">
        <v>128</v>
      </c>
      <c r="BK122" s="215">
        <f>BK123+BK133+BK198+BK214</f>
        <v>0</v>
      </c>
    </row>
    <row r="123" s="12" customFormat="1" ht="22.8" customHeight="1">
      <c r="A123" s="12"/>
      <c r="B123" s="202"/>
      <c r="C123" s="203"/>
      <c r="D123" s="204" t="s">
        <v>75</v>
      </c>
      <c r="E123" s="256" t="s">
        <v>85</v>
      </c>
      <c r="F123" s="256" t="s">
        <v>275</v>
      </c>
      <c r="G123" s="203"/>
      <c r="H123" s="203"/>
      <c r="I123" s="206"/>
      <c r="J123" s="257">
        <f>BK123</f>
        <v>0</v>
      </c>
      <c r="K123" s="203"/>
      <c r="L123" s="208"/>
      <c r="M123" s="209"/>
      <c r="N123" s="210"/>
      <c r="O123" s="210"/>
      <c r="P123" s="211">
        <f>SUM(P124:P132)</f>
        <v>0</v>
      </c>
      <c r="Q123" s="210"/>
      <c r="R123" s="211">
        <f>SUM(R124:R132)</f>
        <v>37.979649999999999</v>
      </c>
      <c r="S123" s="210"/>
      <c r="T123" s="212">
        <f>SUM(T124:T132)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3" t="s">
        <v>81</v>
      </c>
      <c r="AT123" s="214" t="s">
        <v>75</v>
      </c>
      <c r="AU123" s="214" t="s">
        <v>81</v>
      </c>
      <c r="AY123" s="213" t="s">
        <v>128</v>
      </c>
      <c r="BK123" s="215">
        <f>SUM(BK124:BK132)</f>
        <v>0</v>
      </c>
    </row>
    <row r="124" s="2" customFormat="1" ht="24.15" customHeight="1">
      <c r="A124" s="37"/>
      <c r="B124" s="38"/>
      <c r="C124" s="216" t="s">
        <v>81</v>
      </c>
      <c r="D124" s="216" t="s">
        <v>129</v>
      </c>
      <c r="E124" s="217" t="s">
        <v>276</v>
      </c>
      <c r="F124" s="218" t="s">
        <v>277</v>
      </c>
      <c r="G124" s="219" t="s">
        <v>173</v>
      </c>
      <c r="H124" s="220">
        <v>360</v>
      </c>
      <c r="I124" s="221"/>
      <c r="J124" s="222">
        <f>ROUND(I124*H124,2)</f>
        <v>0</v>
      </c>
      <c r="K124" s="223"/>
      <c r="L124" s="43"/>
      <c r="M124" s="224" t="s">
        <v>1</v>
      </c>
      <c r="N124" s="225" t="s">
        <v>41</v>
      </c>
      <c r="O124" s="90"/>
      <c r="P124" s="226">
        <f>O124*H124</f>
        <v>0</v>
      </c>
      <c r="Q124" s="226">
        <v>0.00017000000000000001</v>
      </c>
      <c r="R124" s="226">
        <f>Q124*H124</f>
        <v>0.061200000000000004</v>
      </c>
      <c r="S124" s="226">
        <v>0</v>
      </c>
      <c r="T124" s="227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228" t="s">
        <v>91</v>
      </c>
      <c r="AT124" s="228" t="s">
        <v>129</v>
      </c>
      <c r="AU124" s="228" t="s">
        <v>85</v>
      </c>
      <c r="AY124" s="16" t="s">
        <v>128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16" t="s">
        <v>81</v>
      </c>
      <c r="BK124" s="229">
        <f>ROUND(I124*H124,2)</f>
        <v>0</v>
      </c>
      <c r="BL124" s="16" t="s">
        <v>91</v>
      </c>
      <c r="BM124" s="228" t="s">
        <v>278</v>
      </c>
    </row>
    <row r="125" s="2" customFormat="1">
      <c r="A125" s="37"/>
      <c r="B125" s="38"/>
      <c r="C125" s="39"/>
      <c r="D125" s="230" t="s">
        <v>134</v>
      </c>
      <c r="E125" s="39"/>
      <c r="F125" s="231" t="s">
        <v>279</v>
      </c>
      <c r="G125" s="39"/>
      <c r="H125" s="39"/>
      <c r="I125" s="232"/>
      <c r="J125" s="39"/>
      <c r="K125" s="39"/>
      <c r="L125" s="43"/>
      <c r="M125" s="233"/>
      <c r="N125" s="234"/>
      <c r="O125" s="90"/>
      <c r="P125" s="90"/>
      <c r="Q125" s="90"/>
      <c r="R125" s="90"/>
      <c r="S125" s="90"/>
      <c r="T125" s="91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16" t="s">
        <v>134</v>
      </c>
      <c r="AU125" s="16" t="s">
        <v>85</v>
      </c>
    </row>
    <row r="126" s="13" customFormat="1">
      <c r="A126" s="13"/>
      <c r="B126" s="235"/>
      <c r="C126" s="236"/>
      <c r="D126" s="230" t="s">
        <v>148</v>
      </c>
      <c r="E126" s="237" t="s">
        <v>1</v>
      </c>
      <c r="F126" s="238" t="s">
        <v>280</v>
      </c>
      <c r="G126" s="236"/>
      <c r="H126" s="239">
        <v>360</v>
      </c>
      <c r="I126" s="240"/>
      <c r="J126" s="236"/>
      <c r="K126" s="236"/>
      <c r="L126" s="241"/>
      <c r="M126" s="242"/>
      <c r="N126" s="243"/>
      <c r="O126" s="243"/>
      <c r="P126" s="243"/>
      <c r="Q126" s="243"/>
      <c r="R126" s="243"/>
      <c r="S126" s="243"/>
      <c r="T126" s="244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5" t="s">
        <v>148</v>
      </c>
      <c r="AU126" s="245" t="s">
        <v>85</v>
      </c>
      <c r="AV126" s="13" t="s">
        <v>85</v>
      </c>
      <c r="AW126" s="13" t="s">
        <v>32</v>
      </c>
      <c r="AX126" s="13" t="s">
        <v>81</v>
      </c>
      <c r="AY126" s="245" t="s">
        <v>128</v>
      </c>
    </row>
    <row r="127" s="2" customFormat="1" ht="24.15" customHeight="1">
      <c r="A127" s="37"/>
      <c r="B127" s="38"/>
      <c r="C127" s="262" t="s">
        <v>85</v>
      </c>
      <c r="D127" s="262" t="s">
        <v>230</v>
      </c>
      <c r="E127" s="263" t="s">
        <v>281</v>
      </c>
      <c r="F127" s="264" t="s">
        <v>282</v>
      </c>
      <c r="G127" s="265" t="s">
        <v>173</v>
      </c>
      <c r="H127" s="266">
        <v>360</v>
      </c>
      <c r="I127" s="267"/>
      <c r="J127" s="268">
        <f>ROUND(I127*H127,2)</f>
        <v>0</v>
      </c>
      <c r="K127" s="269"/>
      <c r="L127" s="270"/>
      <c r="M127" s="271" t="s">
        <v>1</v>
      </c>
      <c r="N127" s="272" t="s">
        <v>41</v>
      </c>
      <c r="O127" s="90"/>
      <c r="P127" s="226">
        <f>O127*H127</f>
        <v>0</v>
      </c>
      <c r="Q127" s="226">
        <v>0.00010000000000000001</v>
      </c>
      <c r="R127" s="226">
        <f>Q127*H127</f>
        <v>0.036000000000000004</v>
      </c>
      <c r="S127" s="226">
        <v>0</v>
      </c>
      <c r="T127" s="227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28" t="s">
        <v>170</v>
      </c>
      <c r="AT127" s="228" t="s">
        <v>230</v>
      </c>
      <c r="AU127" s="228" t="s">
        <v>85</v>
      </c>
      <c r="AY127" s="16" t="s">
        <v>128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6" t="s">
        <v>81</v>
      </c>
      <c r="BK127" s="229">
        <f>ROUND(I127*H127,2)</f>
        <v>0</v>
      </c>
      <c r="BL127" s="16" t="s">
        <v>91</v>
      </c>
      <c r="BM127" s="228" t="s">
        <v>283</v>
      </c>
    </row>
    <row r="128" s="2" customFormat="1">
      <c r="A128" s="37"/>
      <c r="B128" s="38"/>
      <c r="C128" s="39"/>
      <c r="D128" s="230" t="s">
        <v>134</v>
      </c>
      <c r="E128" s="39"/>
      <c r="F128" s="231" t="s">
        <v>282</v>
      </c>
      <c r="G128" s="39"/>
      <c r="H128" s="39"/>
      <c r="I128" s="232"/>
      <c r="J128" s="39"/>
      <c r="K128" s="39"/>
      <c r="L128" s="43"/>
      <c r="M128" s="233"/>
      <c r="N128" s="234"/>
      <c r="O128" s="90"/>
      <c r="P128" s="90"/>
      <c r="Q128" s="90"/>
      <c r="R128" s="90"/>
      <c r="S128" s="90"/>
      <c r="T128" s="91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16" t="s">
        <v>134</v>
      </c>
      <c r="AU128" s="16" t="s">
        <v>85</v>
      </c>
    </row>
    <row r="129" s="13" customFormat="1">
      <c r="A129" s="13"/>
      <c r="B129" s="235"/>
      <c r="C129" s="236"/>
      <c r="D129" s="230" t="s">
        <v>148</v>
      </c>
      <c r="E129" s="236"/>
      <c r="F129" s="238" t="s">
        <v>284</v>
      </c>
      <c r="G129" s="236"/>
      <c r="H129" s="239">
        <v>360</v>
      </c>
      <c r="I129" s="240"/>
      <c r="J129" s="236"/>
      <c r="K129" s="236"/>
      <c r="L129" s="241"/>
      <c r="M129" s="242"/>
      <c r="N129" s="243"/>
      <c r="O129" s="243"/>
      <c r="P129" s="243"/>
      <c r="Q129" s="243"/>
      <c r="R129" s="243"/>
      <c r="S129" s="243"/>
      <c r="T129" s="244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5" t="s">
        <v>148</v>
      </c>
      <c r="AU129" s="245" t="s">
        <v>85</v>
      </c>
      <c r="AV129" s="13" t="s">
        <v>85</v>
      </c>
      <c r="AW129" s="13" t="s">
        <v>4</v>
      </c>
      <c r="AX129" s="13" t="s">
        <v>81</v>
      </c>
      <c r="AY129" s="245" t="s">
        <v>128</v>
      </c>
    </row>
    <row r="130" s="2" customFormat="1" ht="37.8" customHeight="1">
      <c r="A130" s="37"/>
      <c r="B130" s="38"/>
      <c r="C130" s="216" t="s">
        <v>88</v>
      </c>
      <c r="D130" s="216" t="s">
        <v>129</v>
      </c>
      <c r="E130" s="217" t="s">
        <v>285</v>
      </c>
      <c r="F130" s="218" t="s">
        <v>286</v>
      </c>
      <c r="G130" s="219" t="s">
        <v>208</v>
      </c>
      <c r="H130" s="220">
        <v>185</v>
      </c>
      <c r="I130" s="221"/>
      <c r="J130" s="222">
        <f>ROUND(I130*H130,2)</f>
        <v>0</v>
      </c>
      <c r="K130" s="223"/>
      <c r="L130" s="43"/>
      <c r="M130" s="224" t="s">
        <v>1</v>
      </c>
      <c r="N130" s="225" t="s">
        <v>41</v>
      </c>
      <c r="O130" s="90"/>
      <c r="P130" s="226">
        <f>O130*H130</f>
        <v>0</v>
      </c>
      <c r="Q130" s="226">
        <v>0.20477000000000001</v>
      </c>
      <c r="R130" s="226">
        <f>Q130*H130</f>
        <v>37.882449999999999</v>
      </c>
      <c r="S130" s="226">
        <v>0</v>
      </c>
      <c r="T130" s="227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8" t="s">
        <v>91</v>
      </c>
      <c r="AT130" s="228" t="s">
        <v>129</v>
      </c>
      <c r="AU130" s="228" t="s">
        <v>85</v>
      </c>
      <c r="AY130" s="16" t="s">
        <v>128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6" t="s">
        <v>81</v>
      </c>
      <c r="BK130" s="229">
        <f>ROUND(I130*H130,2)</f>
        <v>0</v>
      </c>
      <c r="BL130" s="16" t="s">
        <v>91</v>
      </c>
      <c r="BM130" s="228" t="s">
        <v>287</v>
      </c>
    </row>
    <row r="131" s="2" customFormat="1">
      <c r="A131" s="37"/>
      <c r="B131" s="38"/>
      <c r="C131" s="39"/>
      <c r="D131" s="230" t="s">
        <v>134</v>
      </c>
      <c r="E131" s="39"/>
      <c r="F131" s="231" t="s">
        <v>288</v>
      </c>
      <c r="G131" s="39"/>
      <c r="H131" s="39"/>
      <c r="I131" s="232"/>
      <c r="J131" s="39"/>
      <c r="K131" s="39"/>
      <c r="L131" s="43"/>
      <c r="M131" s="233"/>
      <c r="N131" s="234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134</v>
      </c>
      <c r="AU131" s="16" t="s">
        <v>85</v>
      </c>
    </row>
    <row r="132" s="13" customFormat="1">
      <c r="A132" s="13"/>
      <c r="B132" s="235"/>
      <c r="C132" s="236"/>
      <c r="D132" s="230" t="s">
        <v>148</v>
      </c>
      <c r="E132" s="237" t="s">
        <v>1</v>
      </c>
      <c r="F132" s="238" t="s">
        <v>289</v>
      </c>
      <c r="G132" s="236"/>
      <c r="H132" s="239">
        <v>185</v>
      </c>
      <c r="I132" s="240"/>
      <c r="J132" s="236"/>
      <c r="K132" s="236"/>
      <c r="L132" s="241"/>
      <c r="M132" s="242"/>
      <c r="N132" s="243"/>
      <c r="O132" s="243"/>
      <c r="P132" s="243"/>
      <c r="Q132" s="243"/>
      <c r="R132" s="243"/>
      <c r="S132" s="243"/>
      <c r="T132" s="244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5" t="s">
        <v>148</v>
      </c>
      <c r="AU132" s="245" t="s">
        <v>85</v>
      </c>
      <c r="AV132" s="13" t="s">
        <v>85</v>
      </c>
      <c r="AW132" s="13" t="s">
        <v>32</v>
      </c>
      <c r="AX132" s="13" t="s">
        <v>81</v>
      </c>
      <c r="AY132" s="245" t="s">
        <v>128</v>
      </c>
    </row>
    <row r="133" s="12" customFormat="1" ht="22.8" customHeight="1">
      <c r="A133" s="12"/>
      <c r="B133" s="202"/>
      <c r="C133" s="203"/>
      <c r="D133" s="204" t="s">
        <v>75</v>
      </c>
      <c r="E133" s="256" t="s">
        <v>94</v>
      </c>
      <c r="F133" s="256" t="s">
        <v>204</v>
      </c>
      <c r="G133" s="203"/>
      <c r="H133" s="203"/>
      <c r="I133" s="206"/>
      <c r="J133" s="257">
        <f>BK133</f>
        <v>0</v>
      </c>
      <c r="K133" s="203"/>
      <c r="L133" s="208"/>
      <c r="M133" s="209"/>
      <c r="N133" s="210"/>
      <c r="O133" s="210"/>
      <c r="P133" s="211">
        <f>SUM(P134:P197)</f>
        <v>0</v>
      </c>
      <c r="Q133" s="210"/>
      <c r="R133" s="211">
        <f>SUM(R134:R197)</f>
        <v>89.311408199999988</v>
      </c>
      <c r="S133" s="210"/>
      <c r="T133" s="212">
        <f>SUM(T134:T197)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13" t="s">
        <v>81</v>
      </c>
      <c r="AT133" s="214" t="s">
        <v>75</v>
      </c>
      <c r="AU133" s="214" t="s">
        <v>81</v>
      </c>
      <c r="AY133" s="213" t="s">
        <v>128</v>
      </c>
      <c r="BK133" s="215">
        <f>SUM(BK134:BK197)</f>
        <v>0</v>
      </c>
    </row>
    <row r="134" s="2" customFormat="1" ht="24.15" customHeight="1">
      <c r="A134" s="37"/>
      <c r="B134" s="38"/>
      <c r="C134" s="216" t="s">
        <v>91</v>
      </c>
      <c r="D134" s="216" t="s">
        <v>129</v>
      </c>
      <c r="E134" s="217" t="s">
        <v>290</v>
      </c>
      <c r="F134" s="218" t="s">
        <v>291</v>
      </c>
      <c r="G134" s="219" t="s">
        <v>173</v>
      </c>
      <c r="H134" s="220">
        <v>968</v>
      </c>
      <c r="I134" s="221"/>
      <c r="J134" s="222">
        <f>ROUND(I134*H134,2)</f>
        <v>0</v>
      </c>
      <c r="K134" s="223"/>
      <c r="L134" s="43"/>
      <c r="M134" s="224" t="s">
        <v>1</v>
      </c>
      <c r="N134" s="225" t="s">
        <v>41</v>
      </c>
      <c r="O134" s="90"/>
      <c r="P134" s="226">
        <f>O134*H134</f>
        <v>0</v>
      </c>
      <c r="Q134" s="226">
        <v>0</v>
      </c>
      <c r="R134" s="226">
        <f>Q134*H134</f>
        <v>0</v>
      </c>
      <c r="S134" s="226">
        <v>0</v>
      </c>
      <c r="T134" s="227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8" t="s">
        <v>91</v>
      </c>
      <c r="AT134" s="228" t="s">
        <v>129</v>
      </c>
      <c r="AU134" s="228" t="s">
        <v>85</v>
      </c>
      <c r="AY134" s="16" t="s">
        <v>128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16" t="s">
        <v>81</v>
      </c>
      <c r="BK134" s="229">
        <f>ROUND(I134*H134,2)</f>
        <v>0</v>
      </c>
      <c r="BL134" s="16" t="s">
        <v>91</v>
      </c>
      <c r="BM134" s="228" t="s">
        <v>292</v>
      </c>
    </row>
    <row r="135" s="2" customFormat="1">
      <c r="A135" s="37"/>
      <c r="B135" s="38"/>
      <c r="C135" s="39"/>
      <c r="D135" s="230" t="s">
        <v>134</v>
      </c>
      <c r="E135" s="39"/>
      <c r="F135" s="231" t="s">
        <v>293</v>
      </c>
      <c r="G135" s="39"/>
      <c r="H135" s="39"/>
      <c r="I135" s="232"/>
      <c r="J135" s="39"/>
      <c r="K135" s="39"/>
      <c r="L135" s="43"/>
      <c r="M135" s="233"/>
      <c r="N135" s="234"/>
      <c r="O135" s="90"/>
      <c r="P135" s="90"/>
      <c r="Q135" s="90"/>
      <c r="R135" s="90"/>
      <c r="S135" s="90"/>
      <c r="T135" s="91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16" t="s">
        <v>134</v>
      </c>
      <c r="AU135" s="16" t="s">
        <v>85</v>
      </c>
    </row>
    <row r="136" s="13" customFormat="1">
      <c r="A136" s="13"/>
      <c r="B136" s="235"/>
      <c r="C136" s="236"/>
      <c r="D136" s="230" t="s">
        <v>148</v>
      </c>
      <c r="E136" s="237" t="s">
        <v>1</v>
      </c>
      <c r="F136" s="238" t="s">
        <v>259</v>
      </c>
      <c r="G136" s="236"/>
      <c r="H136" s="239">
        <v>968</v>
      </c>
      <c r="I136" s="240"/>
      <c r="J136" s="236"/>
      <c r="K136" s="236"/>
      <c r="L136" s="241"/>
      <c r="M136" s="242"/>
      <c r="N136" s="243"/>
      <c r="O136" s="243"/>
      <c r="P136" s="243"/>
      <c r="Q136" s="243"/>
      <c r="R136" s="243"/>
      <c r="S136" s="243"/>
      <c r="T136" s="24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5" t="s">
        <v>148</v>
      </c>
      <c r="AU136" s="245" t="s">
        <v>85</v>
      </c>
      <c r="AV136" s="13" t="s">
        <v>85</v>
      </c>
      <c r="AW136" s="13" t="s">
        <v>32</v>
      </c>
      <c r="AX136" s="13" t="s">
        <v>81</v>
      </c>
      <c r="AY136" s="245" t="s">
        <v>128</v>
      </c>
    </row>
    <row r="137" s="2" customFormat="1" ht="24.15" customHeight="1">
      <c r="A137" s="37"/>
      <c r="B137" s="38"/>
      <c r="C137" s="216" t="s">
        <v>94</v>
      </c>
      <c r="D137" s="216" t="s">
        <v>129</v>
      </c>
      <c r="E137" s="217" t="s">
        <v>294</v>
      </c>
      <c r="F137" s="218" t="s">
        <v>295</v>
      </c>
      <c r="G137" s="219" t="s">
        <v>173</v>
      </c>
      <c r="H137" s="220">
        <v>79</v>
      </c>
      <c r="I137" s="221"/>
      <c r="J137" s="222">
        <f>ROUND(I137*H137,2)</f>
        <v>0</v>
      </c>
      <c r="K137" s="223"/>
      <c r="L137" s="43"/>
      <c r="M137" s="224" t="s">
        <v>1</v>
      </c>
      <c r="N137" s="225" t="s">
        <v>41</v>
      </c>
      <c r="O137" s="90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28" t="s">
        <v>91</v>
      </c>
      <c r="AT137" s="228" t="s">
        <v>129</v>
      </c>
      <c r="AU137" s="228" t="s">
        <v>85</v>
      </c>
      <c r="AY137" s="16" t="s">
        <v>128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6" t="s">
        <v>81</v>
      </c>
      <c r="BK137" s="229">
        <f>ROUND(I137*H137,2)</f>
        <v>0</v>
      </c>
      <c r="BL137" s="16" t="s">
        <v>91</v>
      </c>
      <c r="BM137" s="228" t="s">
        <v>296</v>
      </c>
    </row>
    <row r="138" s="2" customFormat="1">
      <c r="A138" s="37"/>
      <c r="B138" s="38"/>
      <c r="C138" s="39"/>
      <c r="D138" s="230" t="s">
        <v>134</v>
      </c>
      <c r="E138" s="39"/>
      <c r="F138" s="231" t="s">
        <v>297</v>
      </c>
      <c r="G138" s="39"/>
      <c r="H138" s="39"/>
      <c r="I138" s="232"/>
      <c r="J138" s="39"/>
      <c r="K138" s="39"/>
      <c r="L138" s="43"/>
      <c r="M138" s="233"/>
      <c r="N138" s="234"/>
      <c r="O138" s="90"/>
      <c r="P138" s="90"/>
      <c r="Q138" s="90"/>
      <c r="R138" s="90"/>
      <c r="S138" s="90"/>
      <c r="T138" s="91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16" t="s">
        <v>134</v>
      </c>
      <c r="AU138" s="16" t="s">
        <v>85</v>
      </c>
    </row>
    <row r="139" s="13" customFormat="1">
      <c r="A139" s="13"/>
      <c r="B139" s="235"/>
      <c r="C139" s="236"/>
      <c r="D139" s="230" t="s">
        <v>148</v>
      </c>
      <c r="E139" s="237" t="s">
        <v>1</v>
      </c>
      <c r="F139" s="238" t="s">
        <v>298</v>
      </c>
      <c r="G139" s="236"/>
      <c r="H139" s="239">
        <v>79</v>
      </c>
      <c r="I139" s="240"/>
      <c r="J139" s="236"/>
      <c r="K139" s="236"/>
      <c r="L139" s="241"/>
      <c r="M139" s="242"/>
      <c r="N139" s="243"/>
      <c r="O139" s="243"/>
      <c r="P139" s="243"/>
      <c r="Q139" s="243"/>
      <c r="R139" s="243"/>
      <c r="S139" s="243"/>
      <c r="T139" s="244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5" t="s">
        <v>148</v>
      </c>
      <c r="AU139" s="245" t="s">
        <v>85</v>
      </c>
      <c r="AV139" s="13" t="s">
        <v>85</v>
      </c>
      <c r="AW139" s="13" t="s">
        <v>32</v>
      </c>
      <c r="AX139" s="13" t="s">
        <v>81</v>
      </c>
      <c r="AY139" s="245" t="s">
        <v>128</v>
      </c>
    </row>
    <row r="140" s="14" customFormat="1">
      <c r="A140" s="14"/>
      <c r="B140" s="246"/>
      <c r="C140" s="247"/>
      <c r="D140" s="230" t="s">
        <v>148</v>
      </c>
      <c r="E140" s="248" t="s">
        <v>1</v>
      </c>
      <c r="F140" s="249" t="s">
        <v>299</v>
      </c>
      <c r="G140" s="247"/>
      <c r="H140" s="248" t="s">
        <v>1</v>
      </c>
      <c r="I140" s="250"/>
      <c r="J140" s="247"/>
      <c r="K140" s="247"/>
      <c r="L140" s="251"/>
      <c r="M140" s="252"/>
      <c r="N140" s="253"/>
      <c r="O140" s="253"/>
      <c r="P140" s="253"/>
      <c r="Q140" s="253"/>
      <c r="R140" s="253"/>
      <c r="S140" s="253"/>
      <c r="T140" s="25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5" t="s">
        <v>148</v>
      </c>
      <c r="AU140" s="255" t="s">
        <v>85</v>
      </c>
      <c r="AV140" s="14" t="s">
        <v>81</v>
      </c>
      <c r="AW140" s="14" t="s">
        <v>32</v>
      </c>
      <c r="AX140" s="14" t="s">
        <v>76</v>
      </c>
      <c r="AY140" s="255" t="s">
        <v>128</v>
      </c>
    </row>
    <row r="141" s="2" customFormat="1" ht="24.15" customHeight="1">
      <c r="A141" s="37"/>
      <c r="B141" s="38"/>
      <c r="C141" s="216" t="s">
        <v>97</v>
      </c>
      <c r="D141" s="216" t="s">
        <v>129</v>
      </c>
      <c r="E141" s="217" t="s">
        <v>300</v>
      </c>
      <c r="F141" s="218" t="s">
        <v>301</v>
      </c>
      <c r="G141" s="219" t="s">
        <v>173</v>
      </c>
      <c r="H141" s="220">
        <v>924</v>
      </c>
      <c r="I141" s="221"/>
      <c r="J141" s="222">
        <f>ROUND(I141*H141,2)</f>
        <v>0</v>
      </c>
      <c r="K141" s="223"/>
      <c r="L141" s="43"/>
      <c r="M141" s="224" t="s">
        <v>1</v>
      </c>
      <c r="N141" s="225" t="s">
        <v>41</v>
      </c>
      <c r="O141" s="90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28" t="s">
        <v>91</v>
      </c>
      <c r="AT141" s="228" t="s">
        <v>129</v>
      </c>
      <c r="AU141" s="228" t="s">
        <v>85</v>
      </c>
      <c r="AY141" s="16" t="s">
        <v>128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6" t="s">
        <v>81</v>
      </c>
      <c r="BK141" s="229">
        <f>ROUND(I141*H141,2)</f>
        <v>0</v>
      </c>
      <c r="BL141" s="16" t="s">
        <v>91</v>
      </c>
      <c r="BM141" s="228" t="s">
        <v>302</v>
      </c>
    </row>
    <row r="142" s="2" customFormat="1">
      <c r="A142" s="37"/>
      <c r="B142" s="38"/>
      <c r="C142" s="39"/>
      <c r="D142" s="230" t="s">
        <v>134</v>
      </c>
      <c r="E142" s="39"/>
      <c r="F142" s="231" t="s">
        <v>303</v>
      </c>
      <c r="G142" s="39"/>
      <c r="H142" s="39"/>
      <c r="I142" s="232"/>
      <c r="J142" s="39"/>
      <c r="K142" s="39"/>
      <c r="L142" s="43"/>
      <c r="M142" s="233"/>
      <c r="N142" s="234"/>
      <c r="O142" s="90"/>
      <c r="P142" s="90"/>
      <c r="Q142" s="90"/>
      <c r="R142" s="90"/>
      <c r="S142" s="90"/>
      <c r="T142" s="91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6" t="s">
        <v>134</v>
      </c>
      <c r="AU142" s="16" t="s">
        <v>85</v>
      </c>
    </row>
    <row r="143" s="13" customFormat="1">
      <c r="A143" s="13"/>
      <c r="B143" s="235"/>
      <c r="C143" s="236"/>
      <c r="D143" s="230" t="s">
        <v>148</v>
      </c>
      <c r="E143" s="237" t="s">
        <v>1</v>
      </c>
      <c r="F143" s="238" t="s">
        <v>304</v>
      </c>
      <c r="G143" s="236"/>
      <c r="H143" s="239">
        <v>924</v>
      </c>
      <c r="I143" s="240"/>
      <c r="J143" s="236"/>
      <c r="K143" s="236"/>
      <c r="L143" s="241"/>
      <c r="M143" s="242"/>
      <c r="N143" s="243"/>
      <c r="O143" s="243"/>
      <c r="P143" s="243"/>
      <c r="Q143" s="243"/>
      <c r="R143" s="243"/>
      <c r="S143" s="243"/>
      <c r="T143" s="24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5" t="s">
        <v>148</v>
      </c>
      <c r="AU143" s="245" t="s">
        <v>85</v>
      </c>
      <c r="AV143" s="13" t="s">
        <v>85</v>
      </c>
      <c r="AW143" s="13" t="s">
        <v>32</v>
      </c>
      <c r="AX143" s="13" t="s">
        <v>81</v>
      </c>
      <c r="AY143" s="245" t="s">
        <v>128</v>
      </c>
    </row>
    <row r="144" s="14" customFormat="1">
      <c r="A144" s="14"/>
      <c r="B144" s="246"/>
      <c r="C144" s="247"/>
      <c r="D144" s="230" t="s">
        <v>148</v>
      </c>
      <c r="E144" s="248" t="s">
        <v>1</v>
      </c>
      <c r="F144" s="249" t="s">
        <v>305</v>
      </c>
      <c r="G144" s="247"/>
      <c r="H144" s="248" t="s">
        <v>1</v>
      </c>
      <c r="I144" s="250"/>
      <c r="J144" s="247"/>
      <c r="K144" s="247"/>
      <c r="L144" s="251"/>
      <c r="M144" s="252"/>
      <c r="N144" s="253"/>
      <c r="O144" s="253"/>
      <c r="P144" s="253"/>
      <c r="Q144" s="253"/>
      <c r="R144" s="253"/>
      <c r="S144" s="253"/>
      <c r="T144" s="25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5" t="s">
        <v>148</v>
      </c>
      <c r="AU144" s="255" t="s">
        <v>85</v>
      </c>
      <c r="AV144" s="14" t="s">
        <v>81</v>
      </c>
      <c r="AW144" s="14" t="s">
        <v>32</v>
      </c>
      <c r="AX144" s="14" t="s">
        <v>76</v>
      </c>
      <c r="AY144" s="255" t="s">
        <v>128</v>
      </c>
    </row>
    <row r="145" s="2" customFormat="1" ht="24.15" customHeight="1">
      <c r="A145" s="37"/>
      <c r="B145" s="38"/>
      <c r="C145" s="216" t="s">
        <v>164</v>
      </c>
      <c r="D145" s="216" t="s">
        <v>129</v>
      </c>
      <c r="E145" s="217" t="s">
        <v>306</v>
      </c>
      <c r="F145" s="218" t="s">
        <v>307</v>
      </c>
      <c r="G145" s="219" t="s">
        <v>173</v>
      </c>
      <c r="H145" s="220">
        <v>880</v>
      </c>
      <c r="I145" s="221"/>
      <c r="J145" s="222">
        <f>ROUND(I145*H145,2)</f>
        <v>0</v>
      </c>
      <c r="K145" s="223"/>
      <c r="L145" s="43"/>
      <c r="M145" s="224" t="s">
        <v>1</v>
      </c>
      <c r="N145" s="225" t="s">
        <v>41</v>
      </c>
      <c r="O145" s="90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7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8" t="s">
        <v>91</v>
      </c>
      <c r="AT145" s="228" t="s">
        <v>129</v>
      </c>
      <c r="AU145" s="228" t="s">
        <v>85</v>
      </c>
      <c r="AY145" s="16" t="s">
        <v>128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6" t="s">
        <v>81</v>
      </c>
      <c r="BK145" s="229">
        <f>ROUND(I145*H145,2)</f>
        <v>0</v>
      </c>
      <c r="BL145" s="16" t="s">
        <v>91</v>
      </c>
      <c r="BM145" s="228" t="s">
        <v>308</v>
      </c>
    </row>
    <row r="146" s="2" customFormat="1">
      <c r="A146" s="37"/>
      <c r="B146" s="38"/>
      <c r="C146" s="39"/>
      <c r="D146" s="230" t="s">
        <v>134</v>
      </c>
      <c r="E146" s="39"/>
      <c r="F146" s="231" t="s">
        <v>307</v>
      </c>
      <c r="G146" s="39"/>
      <c r="H146" s="39"/>
      <c r="I146" s="232"/>
      <c r="J146" s="39"/>
      <c r="K146" s="39"/>
      <c r="L146" s="43"/>
      <c r="M146" s="233"/>
      <c r="N146" s="234"/>
      <c r="O146" s="90"/>
      <c r="P146" s="90"/>
      <c r="Q146" s="90"/>
      <c r="R146" s="90"/>
      <c r="S146" s="90"/>
      <c r="T146" s="91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134</v>
      </c>
      <c r="AU146" s="16" t="s">
        <v>85</v>
      </c>
    </row>
    <row r="147" s="13" customFormat="1">
      <c r="A147" s="13"/>
      <c r="B147" s="235"/>
      <c r="C147" s="236"/>
      <c r="D147" s="230" t="s">
        <v>148</v>
      </c>
      <c r="E147" s="237" t="s">
        <v>1</v>
      </c>
      <c r="F147" s="238" t="s">
        <v>309</v>
      </c>
      <c r="G147" s="236"/>
      <c r="H147" s="239">
        <v>880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148</v>
      </c>
      <c r="AU147" s="245" t="s">
        <v>85</v>
      </c>
      <c r="AV147" s="13" t="s">
        <v>85</v>
      </c>
      <c r="AW147" s="13" t="s">
        <v>32</v>
      </c>
      <c r="AX147" s="13" t="s">
        <v>81</v>
      </c>
      <c r="AY147" s="245" t="s">
        <v>128</v>
      </c>
    </row>
    <row r="148" s="2" customFormat="1" ht="24.15" customHeight="1">
      <c r="A148" s="37"/>
      <c r="B148" s="38"/>
      <c r="C148" s="216" t="s">
        <v>170</v>
      </c>
      <c r="D148" s="216" t="s">
        <v>129</v>
      </c>
      <c r="E148" s="217" t="s">
        <v>310</v>
      </c>
      <c r="F148" s="218" t="s">
        <v>311</v>
      </c>
      <c r="G148" s="219" t="s">
        <v>173</v>
      </c>
      <c r="H148" s="220">
        <v>880</v>
      </c>
      <c r="I148" s="221"/>
      <c r="J148" s="222">
        <f>ROUND(I148*H148,2)</f>
        <v>0</v>
      </c>
      <c r="K148" s="223"/>
      <c r="L148" s="43"/>
      <c r="M148" s="224" t="s">
        <v>1</v>
      </c>
      <c r="N148" s="225" t="s">
        <v>41</v>
      </c>
      <c r="O148" s="90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7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8" t="s">
        <v>91</v>
      </c>
      <c r="AT148" s="228" t="s">
        <v>129</v>
      </c>
      <c r="AU148" s="228" t="s">
        <v>85</v>
      </c>
      <c r="AY148" s="16" t="s">
        <v>128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6" t="s">
        <v>81</v>
      </c>
      <c r="BK148" s="229">
        <f>ROUND(I148*H148,2)</f>
        <v>0</v>
      </c>
      <c r="BL148" s="16" t="s">
        <v>91</v>
      </c>
      <c r="BM148" s="228" t="s">
        <v>312</v>
      </c>
    </row>
    <row r="149" s="2" customFormat="1">
      <c r="A149" s="37"/>
      <c r="B149" s="38"/>
      <c r="C149" s="39"/>
      <c r="D149" s="230" t="s">
        <v>134</v>
      </c>
      <c r="E149" s="39"/>
      <c r="F149" s="231" t="s">
        <v>311</v>
      </c>
      <c r="G149" s="39"/>
      <c r="H149" s="39"/>
      <c r="I149" s="232"/>
      <c r="J149" s="39"/>
      <c r="K149" s="39"/>
      <c r="L149" s="43"/>
      <c r="M149" s="233"/>
      <c r="N149" s="234"/>
      <c r="O149" s="90"/>
      <c r="P149" s="90"/>
      <c r="Q149" s="90"/>
      <c r="R149" s="90"/>
      <c r="S149" s="90"/>
      <c r="T149" s="91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134</v>
      </c>
      <c r="AU149" s="16" t="s">
        <v>85</v>
      </c>
    </row>
    <row r="150" s="13" customFormat="1">
      <c r="A150" s="13"/>
      <c r="B150" s="235"/>
      <c r="C150" s="236"/>
      <c r="D150" s="230" t="s">
        <v>148</v>
      </c>
      <c r="E150" s="237" t="s">
        <v>1</v>
      </c>
      <c r="F150" s="238" t="s">
        <v>309</v>
      </c>
      <c r="G150" s="236"/>
      <c r="H150" s="239">
        <v>880</v>
      </c>
      <c r="I150" s="240"/>
      <c r="J150" s="236"/>
      <c r="K150" s="236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148</v>
      </c>
      <c r="AU150" s="245" t="s">
        <v>85</v>
      </c>
      <c r="AV150" s="13" t="s">
        <v>85</v>
      </c>
      <c r="AW150" s="13" t="s">
        <v>32</v>
      </c>
      <c r="AX150" s="13" t="s">
        <v>81</v>
      </c>
      <c r="AY150" s="245" t="s">
        <v>128</v>
      </c>
    </row>
    <row r="151" s="2" customFormat="1" ht="44.25" customHeight="1">
      <c r="A151" s="37"/>
      <c r="B151" s="38"/>
      <c r="C151" s="216" t="s">
        <v>176</v>
      </c>
      <c r="D151" s="216" t="s">
        <v>129</v>
      </c>
      <c r="E151" s="217" t="s">
        <v>313</v>
      </c>
      <c r="F151" s="218" t="s">
        <v>314</v>
      </c>
      <c r="G151" s="219" t="s">
        <v>173</v>
      </c>
      <c r="H151" s="220">
        <v>880</v>
      </c>
      <c r="I151" s="221"/>
      <c r="J151" s="222">
        <f>ROUND(I151*H151,2)</f>
        <v>0</v>
      </c>
      <c r="K151" s="223"/>
      <c r="L151" s="43"/>
      <c r="M151" s="224" t="s">
        <v>1</v>
      </c>
      <c r="N151" s="225" t="s">
        <v>41</v>
      </c>
      <c r="O151" s="90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7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8" t="s">
        <v>91</v>
      </c>
      <c r="AT151" s="228" t="s">
        <v>129</v>
      </c>
      <c r="AU151" s="228" t="s">
        <v>85</v>
      </c>
      <c r="AY151" s="16" t="s">
        <v>128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6" t="s">
        <v>81</v>
      </c>
      <c r="BK151" s="229">
        <f>ROUND(I151*H151,2)</f>
        <v>0</v>
      </c>
      <c r="BL151" s="16" t="s">
        <v>91</v>
      </c>
      <c r="BM151" s="228" t="s">
        <v>315</v>
      </c>
    </row>
    <row r="152" s="2" customFormat="1">
      <c r="A152" s="37"/>
      <c r="B152" s="38"/>
      <c r="C152" s="39"/>
      <c r="D152" s="230" t="s">
        <v>134</v>
      </c>
      <c r="E152" s="39"/>
      <c r="F152" s="231" t="s">
        <v>314</v>
      </c>
      <c r="G152" s="39"/>
      <c r="H152" s="39"/>
      <c r="I152" s="232"/>
      <c r="J152" s="39"/>
      <c r="K152" s="39"/>
      <c r="L152" s="43"/>
      <c r="M152" s="233"/>
      <c r="N152" s="234"/>
      <c r="O152" s="90"/>
      <c r="P152" s="90"/>
      <c r="Q152" s="90"/>
      <c r="R152" s="90"/>
      <c r="S152" s="90"/>
      <c r="T152" s="91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16" t="s">
        <v>134</v>
      </c>
      <c r="AU152" s="16" t="s">
        <v>85</v>
      </c>
    </row>
    <row r="153" s="13" customFormat="1">
      <c r="A153" s="13"/>
      <c r="B153" s="235"/>
      <c r="C153" s="236"/>
      <c r="D153" s="230" t="s">
        <v>148</v>
      </c>
      <c r="E153" s="237" t="s">
        <v>1</v>
      </c>
      <c r="F153" s="238" t="s">
        <v>309</v>
      </c>
      <c r="G153" s="236"/>
      <c r="H153" s="239">
        <v>880</v>
      </c>
      <c r="I153" s="240"/>
      <c r="J153" s="236"/>
      <c r="K153" s="236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148</v>
      </c>
      <c r="AU153" s="245" t="s">
        <v>85</v>
      </c>
      <c r="AV153" s="13" t="s">
        <v>85</v>
      </c>
      <c r="AW153" s="13" t="s">
        <v>32</v>
      </c>
      <c r="AX153" s="13" t="s">
        <v>81</v>
      </c>
      <c r="AY153" s="245" t="s">
        <v>128</v>
      </c>
    </row>
    <row r="154" s="2" customFormat="1" ht="24.15" customHeight="1">
      <c r="A154" s="37"/>
      <c r="B154" s="38"/>
      <c r="C154" s="216" t="s">
        <v>181</v>
      </c>
      <c r="D154" s="216" t="s">
        <v>129</v>
      </c>
      <c r="E154" s="217" t="s">
        <v>316</v>
      </c>
      <c r="F154" s="218" t="s">
        <v>317</v>
      </c>
      <c r="G154" s="219" t="s">
        <v>173</v>
      </c>
      <c r="H154" s="220">
        <v>3</v>
      </c>
      <c r="I154" s="221"/>
      <c r="J154" s="222">
        <f>ROUND(I154*H154,2)</f>
        <v>0</v>
      </c>
      <c r="K154" s="223"/>
      <c r="L154" s="43"/>
      <c r="M154" s="224" t="s">
        <v>1</v>
      </c>
      <c r="N154" s="225" t="s">
        <v>41</v>
      </c>
      <c r="O154" s="90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7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8" t="s">
        <v>91</v>
      </c>
      <c r="AT154" s="228" t="s">
        <v>129</v>
      </c>
      <c r="AU154" s="228" t="s">
        <v>85</v>
      </c>
      <c r="AY154" s="16" t="s">
        <v>128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6" t="s">
        <v>81</v>
      </c>
      <c r="BK154" s="229">
        <f>ROUND(I154*H154,2)</f>
        <v>0</v>
      </c>
      <c r="BL154" s="16" t="s">
        <v>91</v>
      </c>
      <c r="BM154" s="228" t="s">
        <v>318</v>
      </c>
    </row>
    <row r="155" s="2" customFormat="1">
      <c r="A155" s="37"/>
      <c r="B155" s="38"/>
      <c r="C155" s="39"/>
      <c r="D155" s="230" t="s">
        <v>134</v>
      </c>
      <c r="E155" s="39"/>
      <c r="F155" s="231" t="s">
        <v>319</v>
      </c>
      <c r="G155" s="39"/>
      <c r="H155" s="39"/>
      <c r="I155" s="232"/>
      <c r="J155" s="39"/>
      <c r="K155" s="39"/>
      <c r="L155" s="43"/>
      <c r="M155" s="233"/>
      <c r="N155" s="234"/>
      <c r="O155" s="90"/>
      <c r="P155" s="90"/>
      <c r="Q155" s="90"/>
      <c r="R155" s="90"/>
      <c r="S155" s="90"/>
      <c r="T155" s="91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16" t="s">
        <v>134</v>
      </c>
      <c r="AU155" s="16" t="s">
        <v>85</v>
      </c>
    </row>
    <row r="156" s="13" customFormat="1">
      <c r="A156" s="13"/>
      <c r="B156" s="235"/>
      <c r="C156" s="236"/>
      <c r="D156" s="230" t="s">
        <v>148</v>
      </c>
      <c r="E156" s="237" t="s">
        <v>1</v>
      </c>
      <c r="F156" s="238" t="s">
        <v>88</v>
      </c>
      <c r="G156" s="236"/>
      <c r="H156" s="239">
        <v>3</v>
      </c>
      <c r="I156" s="240"/>
      <c r="J156" s="236"/>
      <c r="K156" s="236"/>
      <c r="L156" s="241"/>
      <c r="M156" s="242"/>
      <c r="N156" s="243"/>
      <c r="O156" s="243"/>
      <c r="P156" s="243"/>
      <c r="Q156" s="243"/>
      <c r="R156" s="243"/>
      <c r="S156" s="243"/>
      <c r="T156" s="24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5" t="s">
        <v>148</v>
      </c>
      <c r="AU156" s="245" t="s">
        <v>85</v>
      </c>
      <c r="AV156" s="13" t="s">
        <v>85</v>
      </c>
      <c r="AW156" s="13" t="s">
        <v>32</v>
      </c>
      <c r="AX156" s="13" t="s">
        <v>81</v>
      </c>
      <c r="AY156" s="245" t="s">
        <v>128</v>
      </c>
    </row>
    <row r="157" s="14" customFormat="1">
      <c r="A157" s="14"/>
      <c r="B157" s="246"/>
      <c r="C157" s="247"/>
      <c r="D157" s="230" t="s">
        <v>148</v>
      </c>
      <c r="E157" s="248" t="s">
        <v>1</v>
      </c>
      <c r="F157" s="249" t="s">
        <v>320</v>
      </c>
      <c r="G157" s="247"/>
      <c r="H157" s="248" t="s">
        <v>1</v>
      </c>
      <c r="I157" s="250"/>
      <c r="J157" s="247"/>
      <c r="K157" s="247"/>
      <c r="L157" s="251"/>
      <c r="M157" s="252"/>
      <c r="N157" s="253"/>
      <c r="O157" s="253"/>
      <c r="P157" s="253"/>
      <c r="Q157" s="253"/>
      <c r="R157" s="253"/>
      <c r="S157" s="253"/>
      <c r="T157" s="25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5" t="s">
        <v>148</v>
      </c>
      <c r="AU157" s="255" t="s">
        <v>85</v>
      </c>
      <c r="AV157" s="14" t="s">
        <v>81</v>
      </c>
      <c r="AW157" s="14" t="s">
        <v>32</v>
      </c>
      <c r="AX157" s="14" t="s">
        <v>76</v>
      </c>
      <c r="AY157" s="255" t="s">
        <v>128</v>
      </c>
    </row>
    <row r="158" s="2" customFormat="1" ht="24.15" customHeight="1">
      <c r="A158" s="37"/>
      <c r="B158" s="38"/>
      <c r="C158" s="216" t="s">
        <v>186</v>
      </c>
      <c r="D158" s="216" t="s">
        <v>129</v>
      </c>
      <c r="E158" s="217" t="s">
        <v>321</v>
      </c>
      <c r="F158" s="218" t="s">
        <v>322</v>
      </c>
      <c r="G158" s="219" t="s">
        <v>173</v>
      </c>
      <c r="H158" s="220">
        <v>880</v>
      </c>
      <c r="I158" s="221"/>
      <c r="J158" s="222">
        <f>ROUND(I158*H158,2)</f>
        <v>0</v>
      </c>
      <c r="K158" s="223"/>
      <c r="L158" s="43"/>
      <c r="M158" s="224" t="s">
        <v>1</v>
      </c>
      <c r="N158" s="225" t="s">
        <v>41</v>
      </c>
      <c r="O158" s="90"/>
      <c r="P158" s="226">
        <f>O158*H158</f>
        <v>0</v>
      </c>
      <c r="Q158" s="226">
        <v>0</v>
      </c>
      <c r="R158" s="226">
        <f>Q158*H158</f>
        <v>0</v>
      </c>
      <c r="S158" s="226">
        <v>0</v>
      </c>
      <c r="T158" s="227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28" t="s">
        <v>91</v>
      </c>
      <c r="AT158" s="228" t="s">
        <v>129</v>
      </c>
      <c r="AU158" s="228" t="s">
        <v>85</v>
      </c>
      <c r="AY158" s="16" t="s">
        <v>128</v>
      </c>
      <c r="BE158" s="229">
        <f>IF(N158="základní",J158,0)</f>
        <v>0</v>
      </c>
      <c r="BF158" s="229">
        <f>IF(N158="snížená",J158,0)</f>
        <v>0</v>
      </c>
      <c r="BG158" s="229">
        <f>IF(N158="zákl. přenesená",J158,0)</f>
        <v>0</v>
      </c>
      <c r="BH158" s="229">
        <f>IF(N158="sníž. přenesená",J158,0)</f>
        <v>0</v>
      </c>
      <c r="BI158" s="229">
        <f>IF(N158="nulová",J158,0)</f>
        <v>0</v>
      </c>
      <c r="BJ158" s="16" t="s">
        <v>81</v>
      </c>
      <c r="BK158" s="229">
        <f>ROUND(I158*H158,2)</f>
        <v>0</v>
      </c>
      <c r="BL158" s="16" t="s">
        <v>91</v>
      </c>
      <c r="BM158" s="228" t="s">
        <v>323</v>
      </c>
    </row>
    <row r="159" s="2" customFormat="1">
      <c r="A159" s="37"/>
      <c r="B159" s="38"/>
      <c r="C159" s="39"/>
      <c r="D159" s="230" t="s">
        <v>134</v>
      </c>
      <c r="E159" s="39"/>
      <c r="F159" s="231" t="s">
        <v>324</v>
      </c>
      <c r="G159" s="39"/>
      <c r="H159" s="39"/>
      <c r="I159" s="232"/>
      <c r="J159" s="39"/>
      <c r="K159" s="39"/>
      <c r="L159" s="43"/>
      <c r="M159" s="233"/>
      <c r="N159" s="234"/>
      <c r="O159" s="90"/>
      <c r="P159" s="90"/>
      <c r="Q159" s="90"/>
      <c r="R159" s="90"/>
      <c r="S159" s="90"/>
      <c r="T159" s="91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16" t="s">
        <v>134</v>
      </c>
      <c r="AU159" s="16" t="s">
        <v>85</v>
      </c>
    </row>
    <row r="160" s="13" customFormat="1">
      <c r="A160" s="13"/>
      <c r="B160" s="235"/>
      <c r="C160" s="236"/>
      <c r="D160" s="230" t="s">
        <v>148</v>
      </c>
      <c r="E160" s="237" t="s">
        <v>1</v>
      </c>
      <c r="F160" s="238" t="s">
        <v>309</v>
      </c>
      <c r="G160" s="236"/>
      <c r="H160" s="239">
        <v>880</v>
      </c>
      <c r="I160" s="240"/>
      <c r="J160" s="236"/>
      <c r="K160" s="236"/>
      <c r="L160" s="241"/>
      <c r="M160" s="242"/>
      <c r="N160" s="243"/>
      <c r="O160" s="243"/>
      <c r="P160" s="243"/>
      <c r="Q160" s="243"/>
      <c r="R160" s="243"/>
      <c r="S160" s="243"/>
      <c r="T160" s="244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5" t="s">
        <v>148</v>
      </c>
      <c r="AU160" s="245" t="s">
        <v>85</v>
      </c>
      <c r="AV160" s="13" t="s">
        <v>85</v>
      </c>
      <c r="AW160" s="13" t="s">
        <v>32</v>
      </c>
      <c r="AX160" s="13" t="s">
        <v>81</v>
      </c>
      <c r="AY160" s="245" t="s">
        <v>128</v>
      </c>
    </row>
    <row r="161" s="2" customFormat="1" ht="21.75" customHeight="1">
      <c r="A161" s="37"/>
      <c r="B161" s="38"/>
      <c r="C161" s="216" t="s">
        <v>8</v>
      </c>
      <c r="D161" s="216" t="s">
        <v>129</v>
      </c>
      <c r="E161" s="217" t="s">
        <v>325</v>
      </c>
      <c r="F161" s="218" t="s">
        <v>326</v>
      </c>
      <c r="G161" s="219" t="s">
        <v>173</v>
      </c>
      <c r="H161" s="220">
        <v>3</v>
      </c>
      <c r="I161" s="221"/>
      <c r="J161" s="222">
        <f>ROUND(I161*H161,2)</f>
        <v>0</v>
      </c>
      <c r="K161" s="223"/>
      <c r="L161" s="43"/>
      <c r="M161" s="224" t="s">
        <v>1</v>
      </c>
      <c r="N161" s="225" t="s">
        <v>41</v>
      </c>
      <c r="O161" s="90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7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8" t="s">
        <v>91</v>
      </c>
      <c r="AT161" s="228" t="s">
        <v>129</v>
      </c>
      <c r="AU161" s="228" t="s">
        <v>85</v>
      </c>
      <c r="AY161" s="16" t="s">
        <v>128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6" t="s">
        <v>81</v>
      </c>
      <c r="BK161" s="229">
        <f>ROUND(I161*H161,2)</f>
        <v>0</v>
      </c>
      <c r="BL161" s="16" t="s">
        <v>91</v>
      </c>
      <c r="BM161" s="228" t="s">
        <v>327</v>
      </c>
    </row>
    <row r="162" s="2" customFormat="1">
      <c r="A162" s="37"/>
      <c r="B162" s="38"/>
      <c r="C162" s="39"/>
      <c r="D162" s="230" t="s">
        <v>134</v>
      </c>
      <c r="E162" s="39"/>
      <c r="F162" s="231" t="s">
        <v>328</v>
      </c>
      <c r="G162" s="39"/>
      <c r="H162" s="39"/>
      <c r="I162" s="232"/>
      <c r="J162" s="39"/>
      <c r="K162" s="39"/>
      <c r="L162" s="43"/>
      <c r="M162" s="233"/>
      <c r="N162" s="234"/>
      <c r="O162" s="90"/>
      <c r="P162" s="90"/>
      <c r="Q162" s="90"/>
      <c r="R162" s="90"/>
      <c r="S162" s="90"/>
      <c r="T162" s="91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16" t="s">
        <v>134</v>
      </c>
      <c r="AU162" s="16" t="s">
        <v>85</v>
      </c>
    </row>
    <row r="163" s="13" customFormat="1">
      <c r="A163" s="13"/>
      <c r="B163" s="235"/>
      <c r="C163" s="236"/>
      <c r="D163" s="230" t="s">
        <v>148</v>
      </c>
      <c r="E163" s="237" t="s">
        <v>1</v>
      </c>
      <c r="F163" s="238" t="s">
        <v>88</v>
      </c>
      <c r="G163" s="236"/>
      <c r="H163" s="239">
        <v>3</v>
      </c>
      <c r="I163" s="240"/>
      <c r="J163" s="236"/>
      <c r="K163" s="236"/>
      <c r="L163" s="241"/>
      <c r="M163" s="242"/>
      <c r="N163" s="243"/>
      <c r="O163" s="243"/>
      <c r="P163" s="243"/>
      <c r="Q163" s="243"/>
      <c r="R163" s="243"/>
      <c r="S163" s="243"/>
      <c r="T163" s="244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5" t="s">
        <v>148</v>
      </c>
      <c r="AU163" s="245" t="s">
        <v>85</v>
      </c>
      <c r="AV163" s="13" t="s">
        <v>85</v>
      </c>
      <c r="AW163" s="13" t="s">
        <v>32</v>
      </c>
      <c r="AX163" s="13" t="s">
        <v>81</v>
      </c>
      <c r="AY163" s="245" t="s">
        <v>128</v>
      </c>
    </row>
    <row r="164" s="14" customFormat="1">
      <c r="A164" s="14"/>
      <c r="B164" s="246"/>
      <c r="C164" s="247"/>
      <c r="D164" s="230" t="s">
        <v>148</v>
      </c>
      <c r="E164" s="248" t="s">
        <v>1</v>
      </c>
      <c r="F164" s="249" t="s">
        <v>329</v>
      </c>
      <c r="G164" s="247"/>
      <c r="H164" s="248" t="s">
        <v>1</v>
      </c>
      <c r="I164" s="250"/>
      <c r="J164" s="247"/>
      <c r="K164" s="247"/>
      <c r="L164" s="251"/>
      <c r="M164" s="252"/>
      <c r="N164" s="253"/>
      <c r="O164" s="253"/>
      <c r="P164" s="253"/>
      <c r="Q164" s="253"/>
      <c r="R164" s="253"/>
      <c r="S164" s="253"/>
      <c r="T164" s="25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5" t="s">
        <v>148</v>
      </c>
      <c r="AU164" s="255" t="s">
        <v>85</v>
      </c>
      <c r="AV164" s="14" t="s">
        <v>81</v>
      </c>
      <c r="AW164" s="14" t="s">
        <v>32</v>
      </c>
      <c r="AX164" s="14" t="s">
        <v>76</v>
      </c>
      <c r="AY164" s="255" t="s">
        <v>128</v>
      </c>
    </row>
    <row r="165" s="2" customFormat="1" ht="24.15" customHeight="1">
      <c r="A165" s="37"/>
      <c r="B165" s="38"/>
      <c r="C165" s="216" t="s">
        <v>198</v>
      </c>
      <c r="D165" s="216" t="s">
        <v>129</v>
      </c>
      <c r="E165" s="217" t="s">
        <v>330</v>
      </c>
      <c r="F165" s="218" t="s">
        <v>331</v>
      </c>
      <c r="G165" s="219" t="s">
        <v>173</v>
      </c>
      <c r="H165" s="220">
        <v>9</v>
      </c>
      <c r="I165" s="221"/>
      <c r="J165" s="222">
        <f>ROUND(I165*H165,2)</f>
        <v>0</v>
      </c>
      <c r="K165" s="223"/>
      <c r="L165" s="43"/>
      <c r="M165" s="224" t="s">
        <v>1</v>
      </c>
      <c r="N165" s="225" t="s">
        <v>41</v>
      </c>
      <c r="O165" s="90"/>
      <c r="P165" s="226">
        <f>O165*H165</f>
        <v>0</v>
      </c>
      <c r="Q165" s="226">
        <v>0.090620000000000006</v>
      </c>
      <c r="R165" s="226">
        <f>Q165*H165</f>
        <v>0.81558000000000008</v>
      </c>
      <c r="S165" s="226">
        <v>0</v>
      </c>
      <c r="T165" s="227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28" t="s">
        <v>91</v>
      </c>
      <c r="AT165" s="228" t="s">
        <v>129</v>
      </c>
      <c r="AU165" s="228" t="s">
        <v>85</v>
      </c>
      <c r="AY165" s="16" t="s">
        <v>128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6" t="s">
        <v>81</v>
      </c>
      <c r="BK165" s="229">
        <f>ROUND(I165*H165,2)</f>
        <v>0</v>
      </c>
      <c r="BL165" s="16" t="s">
        <v>91</v>
      </c>
      <c r="BM165" s="228" t="s">
        <v>332</v>
      </c>
    </row>
    <row r="166" s="2" customFormat="1">
      <c r="A166" s="37"/>
      <c r="B166" s="38"/>
      <c r="C166" s="39"/>
      <c r="D166" s="230" t="s">
        <v>134</v>
      </c>
      <c r="E166" s="39"/>
      <c r="F166" s="231" t="s">
        <v>333</v>
      </c>
      <c r="G166" s="39"/>
      <c r="H166" s="39"/>
      <c r="I166" s="232"/>
      <c r="J166" s="39"/>
      <c r="K166" s="39"/>
      <c r="L166" s="43"/>
      <c r="M166" s="233"/>
      <c r="N166" s="234"/>
      <c r="O166" s="90"/>
      <c r="P166" s="90"/>
      <c r="Q166" s="90"/>
      <c r="R166" s="90"/>
      <c r="S166" s="90"/>
      <c r="T166" s="91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16" t="s">
        <v>134</v>
      </c>
      <c r="AU166" s="16" t="s">
        <v>85</v>
      </c>
    </row>
    <row r="167" s="13" customFormat="1">
      <c r="A167" s="13"/>
      <c r="B167" s="235"/>
      <c r="C167" s="236"/>
      <c r="D167" s="230" t="s">
        <v>148</v>
      </c>
      <c r="E167" s="237" t="s">
        <v>1</v>
      </c>
      <c r="F167" s="238" t="s">
        <v>176</v>
      </c>
      <c r="G167" s="236"/>
      <c r="H167" s="239">
        <v>9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4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5" t="s">
        <v>148</v>
      </c>
      <c r="AU167" s="245" t="s">
        <v>85</v>
      </c>
      <c r="AV167" s="13" t="s">
        <v>85</v>
      </c>
      <c r="AW167" s="13" t="s">
        <v>32</v>
      </c>
      <c r="AX167" s="13" t="s">
        <v>81</v>
      </c>
      <c r="AY167" s="245" t="s">
        <v>128</v>
      </c>
    </row>
    <row r="168" s="2" customFormat="1" ht="24.15" customHeight="1">
      <c r="A168" s="37"/>
      <c r="B168" s="38"/>
      <c r="C168" s="262" t="s">
        <v>205</v>
      </c>
      <c r="D168" s="262" t="s">
        <v>230</v>
      </c>
      <c r="E168" s="263" t="s">
        <v>334</v>
      </c>
      <c r="F168" s="264" t="s">
        <v>335</v>
      </c>
      <c r="G168" s="265" t="s">
        <v>173</v>
      </c>
      <c r="H168" s="266">
        <v>1.8540000000000001</v>
      </c>
      <c r="I168" s="267"/>
      <c r="J168" s="268">
        <f>ROUND(I168*H168,2)</f>
        <v>0</v>
      </c>
      <c r="K168" s="269"/>
      <c r="L168" s="270"/>
      <c r="M168" s="271" t="s">
        <v>1</v>
      </c>
      <c r="N168" s="272" t="s">
        <v>41</v>
      </c>
      <c r="O168" s="90"/>
      <c r="P168" s="226">
        <f>O168*H168</f>
        <v>0</v>
      </c>
      <c r="Q168" s="226">
        <v>0.17999999999999999</v>
      </c>
      <c r="R168" s="226">
        <f>Q168*H168</f>
        <v>0.33372000000000002</v>
      </c>
      <c r="S168" s="226">
        <v>0</v>
      </c>
      <c r="T168" s="227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28" t="s">
        <v>170</v>
      </c>
      <c r="AT168" s="228" t="s">
        <v>230</v>
      </c>
      <c r="AU168" s="228" t="s">
        <v>85</v>
      </c>
      <c r="AY168" s="16" t="s">
        <v>128</v>
      </c>
      <c r="BE168" s="229">
        <f>IF(N168="základní",J168,0)</f>
        <v>0</v>
      </c>
      <c r="BF168" s="229">
        <f>IF(N168="snížená",J168,0)</f>
        <v>0</v>
      </c>
      <c r="BG168" s="229">
        <f>IF(N168="zákl. přenesená",J168,0)</f>
        <v>0</v>
      </c>
      <c r="BH168" s="229">
        <f>IF(N168="sníž. přenesená",J168,0)</f>
        <v>0</v>
      </c>
      <c r="BI168" s="229">
        <f>IF(N168="nulová",J168,0)</f>
        <v>0</v>
      </c>
      <c r="BJ168" s="16" t="s">
        <v>81</v>
      </c>
      <c r="BK168" s="229">
        <f>ROUND(I168*H168,2)</f>
        <v>0</v>
      </c>
      <c r="BL168" s="16" t="s">
        <v>91</v>
      </c>
      <c r="BM168" s="228" t="s">
        <v>336</v>
      </c>
    </row>
    <row r="169" s="2" customFormat="1">
      <c r="A169" s="37"/>
      <c r="B169" s="38"/>
      <c r="C169" s="39"/>
      <c r="D169" s="230" t="s">
        <v>134</v>
      </c>
      <c r="E169" s="39"/>
      <c r="F169" s="231" t="s">
        <v>335</v>
      </c>
      <c r="G169" s="39"/>
      <c r="H169" s="39"/>
      <c r="I169" s="232"/>
      <c r="J169" s="39"/>
      <c r="K169" s="39"/>
      <c r="L169" s="43"/>
      <c r="M169" s="233"/>
      <c r="N169" s="234"/>
      <c r="O169" s="90"/>
      <c r="P169" s="90"/>
      <c r="Q169" s="90"/>
      <c r="R169" s="90"/>
      <c r="S169" s="90"/>
      <c r="T169" s="91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16" t="s">
        <v>134</v>
      </c>
      <c r="AU169" s="16" t="s">
        <v>85</v>
      </c>
    </row>
    <row r="170" s="13" customFormat="1">
      <c r="A170" s="13"/>
      <c r="B170" s="235"/>
      <c r="C170" s="236"/>
      <c r="D170" s="230" t="s">
        <v>148</v>
      </c>
      <c r="E170" s="237" t="s">
        <v>1</v>
      </c>
      <c r="F170" s="238" t="s">
        <v>337</v>
      </c>
      <c r="G170" s="236"/>
      <c r="H170" s="239">
        <v>1.8</v>
      </c>
      <c r="I170" s="240"/>
      <c r="J170" s="236"/>
      <c r="K170" s="236"/>
      <c r="L170" s="241"/>
      <c r="M170" s="242"/>
      <c r="N170" s="243"/>
      <c r="O170" s="243"/>
      <c r="P170" s="243"/>
      <c r="Q170" s="243"/>
      <c r="R170" s="243"/>
      <c r="S170" s="243"/>
      <c r="T170" s="24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148</v>
      </c>
      <c r="AU170" s="245" t="s">
        <v>85</v>
      </c>
      <c r="AV170" s="13" t="s">
        <v>85</v>
      </c>
      <c r="AW170" s="13" t="s">
        <v>32</v>
      </c>
      <c r="AX170" s="13" t="s">
        <v>81</v>
      </c>
      <c r="AY170" s="245" t="s">
        <v>128</v>
      </c>
    </row>
    <row r="171" s="14" customFormat="1">
      <c r="A171" s="14"/>
      <c r="B171" s="246"/>
      <c r="C171" s="247"/>
      <c r="D171" s="230" t="s">
        <v>148</v>
      </c>
      <c r="E171" s="248" t="s">
        <v>1</v>
      </c>
      <c r="F171" s="249" t="s">
        <v>338</v>
      </c>
      <c r="G171" s="247"/>
      <c r="H171" s="248" t="s">
        <v>1</v>
      </c>
      <c r="I171" s="250"/>
      <c r="J171" s="247"/>
      <c r="K171" s="247"/>
      <c r="L171" s="251"/>
      <c r="M171" s="252"/>
      <c r="N171" s="253"/>
      <c r="O171" s="253"/>
      <c r="P171" s="253"/>
      <c r="Q171" s="253"/>
      <c r="R171" s="253"/>
      <c r="S171" s="253"/>
      <c r="T171" s="25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5" t="s">
        <v>148</v>
      </c>
      <c r="AU171" s="255" t="s">
        <v>85</v>
      </c>
      <c r="AV171" s="14" t="s">
        <v>81</v>
      </c>
      <c r="AW171" s="14" t="s">
        <v>32</v>
      </c>
      <c r="AX171" s="14" t="s">
        <v>76</v>
      </c>
      <c r="AY171" s="255" t="s">
        <v>128</v>
      </c>
    </row>
    <row r="172" s="13" customFormat="1">
      <c r="A172" s="13"/>
      <c r="B172" s="235"/>
      <c r="C172" s="236"/>
      <c r="D172" s="230" t="s">
        <v>148</v>
      </c>
      <c r="E172" s="236"/>
      <c r="F172" s="238" t="s">
        <v>339</v>
      </c>
      <c r="G172" s="236"/>
      <c r="H172" s="239">
        <v>1.8540000000000001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5" t="s">
        <v>148</v>
      </c>
      <c r="AU172" s="245" t="s">
        <v>85</v>
      </c>
      <c r="AV172" s="13" t="s">
        <v>85</v>
      </c>
      <c r="AW172" s="13" t="s">
        <v>4</v>
      </c>
      <c r="AX172" s="13" t="s">
        <v>81</v>
      </c>
      <c r="AY172" s="245" t="s">
        <v>128</v>
      </c>
    </row>
    <row r="173" s="2" customFormat="1" ht="37.8" customHeight="1">
      <c r="A173" s="37"/>
      <c r="B173" s="38"/>
      <c r="C173" s="216" t="s">
        <v>213</v>
      </c>
      <c r="D173" s="216" t="s">
        <v>129</v>
      </c>
      <c r="E173" s="217" t="s">
        <v>340</v>
      </c>
      <c r="F173" s="218" t="s">
        <v>341</v>
      </c>
      <c r="G173" s="219" t="s">
        <v>173</v>
      </c>
      <c r="H173" s="220">
        <v>42</v>
      </c>
      <c r="I173" s="221"/>
      <c r="J173" s="222">
        <f>ROUND(I173*H173,2)</f>
        <v>0</v>
      </c>
      <c r="K173" s="223"/>
      <c r="L173" s="43"/>
      <c r="M173" s="224" t="s">
        <v>1</v>
      </c>
      <c r="N173" s="225" t="s">
        <v>41</v>
      </c>
      <c r="O173" s="90"/>
      <c r="P173" s="226">
        <f>O173*H173</f>
        <v>0</v>
      </c>
      <c r="Q173" s="226">
        <v>0.080030000000000004</v>
      </c>
      <c r="R173" s="226">
        <f>Q173*H173</f>
        <v>3.3612600000000001</v>
      </c>
      <c r="S173" s="226">
        <v>0</v>
      </c>
      <c r="T173" s="227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8" t="s">
        <v>91</v>
      </c>
      <c r="AT173" s="228" t="s">
        <v>129</v>
      </c>
      <c r="AU173" s="228" t="s">
        <v>85</v>
      </c>
      <c r="AY173" s="16" t="s">
        <v>128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6" t="s">
        <v>81</v>
      </c>
      <c r="BK173" s="229">
        <f>ROUND(I173*H173,2)</f>
        <v>0</v>
      </c>
      <c r="BL173" s="16" t="s">
        <v>91</v>
      </c>
      <c r="BM173" s="228" t="s">
        <v>342</v>
      </c>
    </row>
    <row r="174" s="2" customFormat="1">
      <c r="A174" s="37"/>
      <c r="B174" s="38"/>
      <c r="C174" s="39"/>
      <c r="D174" s="230" t="s">
        <v>134</v>
      </c>
      <c r="E174" s="39"/>
      <c r="F174" s="231" t="s">
        <v>343</v>
      </c>
      <c r="G174" s="39"/>
      <c r="H174" s="39"/>
      <c r="I174" s="232"/>
      <c r="J174" s="39"/>
      <c r="K174" s="39"/>
      <c r="L174" s="43"/>
      <c r="M174" s="233"/>
      <c r="N174" s="234"/>
      <c r="O174" s="90"/>
      <c r="P174" s="90"/>
      <c r="Q174" s="90"/>
      <c r="R174" s="90"/>
      <c r="S174" s="90"/>
      <c r="T174" s="91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16" t="s">
        <v>134</v>
      </c>
      <c r="AU174" s="16" t="s">
        <v>85</v>
      </c>
    </row>
    <row r="175" s="13" customFormat="1">
      <c r="A175" s="13"/>
      <c r="B175" s="235"/>
      <c r="C175" s="236"/>
      <c r="D175" s="230" t="s">
        <v>148</v>
      </c>
      <c r="E175" s="237" t="s">
        <v>1</v>
      </c>
      <c r="F175" s="238" t="s">
        <v>344</v>
      </c>
      <c r="G175" s="236"/>
      <c r="H175" s="239">
        <v>42</v>
      </c>
      <c r="I175" s="240"/>
      <c r="J175" s="236"/>
      <c r="K175" s="236"/>
      <c r="L175" s="241"/>
      <c r="M175" s="242"/>
      <c r="N175" s="243"/>
      <c r="O175" s="243"/>
      <c r="P175" s="243"/>
      <c r="Q175" s="243"/>
      <c r="R175" s="243"/>
      <c r="S175" s="243"/>
      <c r="T175" s="244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5" t="s">
        <v>148</v>
      </c>
      <c r="AU175" s="245" t="s">
        <v>85</v>
      </c>
      <c r="AV175" s="13" t="s">
        <v>85</v>
      </c>
      <c r="AW175" s="13" t="s">
        <v>32</v>
      </c>
      <c r="AX175" s="13" t="s">
        <v>81</v>
      </c>
      <c r="AY175" s="245" t="s">
        <v>128</v>
      </c>
    </row>
    <row r="176" s="14" customFormat="1">
      <c r="A176" s="14"/>
      <c r="B176" s="246"/>
      <c r="C176" s="247"/>
      <c r="D176" s="230" t="s">
        <v>148</v>
      </c>
      <c r="E176" s="248" t="s">
        <v>1</v>
      </c>
      <c r="F176" s="249" t="s">
        <v>345</v>
      </c>
      <c r="G176" s="247"/>
      <c r="H176" s="248" t="s">
        <v>1</v>
      </c>
      <c r="I176" s="250"/>
      <c r="J176" s="247"/>
      <c r="K176" s="247"/>
      <c r="L176" s="251"/>
      <c r="M176" s="252"/>
      <c r="N176" s="253"/>
      <c r="O176" s="253"/>
      <c r="P176" s="253"/>
      <c r="Q176" s="253"/>
      <c r="R176" s="253"/>
      <c r="S176" s="253"/>
      <c r="T176" s="25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5" t="s">
        <v>148</v>
      </c>
      <c r="AU176" s="255" t="s">
        <v>85</v>
      </c>
      <c r="AV176" s="14" t="s">
        <v>81</v>
      </c>
      <c r="AW176" s="14" t="s">
        <v>32</v>
      </c>
      <c r="AX176" s="14" t="s">
        <v>76</v>
      </c>
      <c r="AY176" s="255" t="s">
        <v>128</v>
      </c>
    </row>
    <row r="177" s="2" customFormat="1" ht="24.15" customHeight="1">
      <c r="A177" s="37"/>
      <c r="B177" s="38"/>
      <c r="C177" s="262" t="s">
        <v>346</v>
      </c>
      <c r="D177" s="262" t="s">
        <v>230</v>
      </c>
      <c r="E177" s="263" t="s">
        <v>347</v>
      </c>
      <c r="F177" s="264" t="s">
        <v>348</v>
      </c>
      <c r="G177" s="265" t="s">
        <v>173</v>
      </c>
      <c r="H177" s="266">
        <v>8.6519999999999992</v>
      </c>
      <c r="I177" s="267"/>
      <c r="J177" s="268">
        <f>ROUND(I177*H177,2)</f>
        <v>0</v>
      </c>
      <c r="K177" s="269"/>
      <c r="L177" s="270"/>
      <c r="M177" s="271" t="s">
        <v>1</v>
      </c>
      <c r="N177" s="272" t="s">
        <v>41</v>
      </c>
      <c r="O177" s="90"/>
      <c r="P177" s="226">
        <f>O177*H177</f>
        <v>0</v>
      </c>
      <c r="Q177" s="226">
        <v>0.14499999999999999</v>
      </c>
      <c r="R177" s="226">
        <f>Q177*H177</f>
        <v>1.2545399999999998</v>
      </c>
      <c r="S177" s="226">
        <v>0</v>
      </c>
      <c r="T177" s="227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8" t="s">
        <v>170</v>
      </c>
      <c r="AT177" s="228" t="s">
        <v>230</v>
      </c>
      <c r="AU177" s="228" t="s">
        <v>85</v>
      </c>
      <c r="AY177" s="16" t="s">
        <v>128</v>
      </c>
      <c r="BE177" s="229">
        <f>IF(N177="základní",J177,0)</f>
        <v>0</v>
      </c>
      <c r="BF177" s="229">
        <f>IF(N177="snížená",J177,0)</f>
        <v>0</v>
      </c>
      <c r="BG177" s="229">
        <f>IF(N177="zákl. přenesená",J177,0)</f>
        <v>0</v>
      </c>
      <c r="BH177" s="229">
        <f>IF(N177="sníž. přenesená",J177,0)</f>
        <v>0</v>
      </c>
      <c r="BI177" s="229">
        <f>IF(N177="nulová",J177,0)</f>
        <v>0</v>
      </c>
      <c r="BJ177" s="16" t="s">
        <v>81</v>
      </c>
      <c r="BK177" s="229">
        <f>ROUND(I177*H177,2)</f>
        <v>0</v>
      </c>
      <c r="BL177" s="16" t="s">
        <v>91</v>
      </c>
      <c r="BM177" s="228" t="s">
        <v>349</v>
      </c>
    </row>
    <row r="178" s="2" customFormat="1">
      <c r="A178" s="37"/>
      <c r="B178" s="38"/>
      <c r="C178" s="39"/>
      <c r="D178" s="230" t="s">
        <v>134</v>
      </c>
      <c r="E178" s="39"/>
      <c r="F178" s="231" t="s">
        <v>348</v>
      </c>
      <c r="G178" s="39"/>
      <c r="H178" s="39"/>
      <c r="I178" s="232"/>
      <c r="J178" s="39"/>
      <c r="K178" s="39"/>
      <c r="L178" s="43"/>
      <c r="M178" s="233"/>
      <c r="N178" s="234"/>
      <c r="O178" s="90"/>
      <c r="P178" s="90"/>
      <c r="Q178" s="90"/>
      <c r="R178" s="90"/>
      <c r="S178" s="90"/>
      <c r="T178" s="91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T178" s="16" t="s">
        <v>134</v>
      </c>
      <c r="AU178" s="16" t="s">
        <v>85</v>
      </c>
    </row>
    <row r="179" s="13" customFormat="1">
      <c r="A179" s="13"/>
      <c r="B179" s="235"/>
      <c r="C179" s="236"/>
      <c r="D179" s="230" t="s">
        <v>148</v>
      </c>
      <c r="E179" s="237" t="s">
        <v>1</v>
      </c>
      <c r="F179" s="238" t="s">
        <v>350</v>
      </c>
      <c r="G179" s="236"/>
      <c r="H179" s="239">
        <v>8.4000000000000004</v>
      </c>
      <c r="I179" s="240"/>
      <c r="J179" s="236"/>
      <c r="K179" s="236"/>
      <c r="L179" s="241"/>
      <c r="M179" s="242"/>
      <c r="N179" s="243"/>
      <c r="O179" s="243"/>
      <c r="P179" s="243"/>
      <c r="Q179" s="243"/>
      <c r="R179" s="243"/>
      <c r="S179" s="243"/>
      <c r="T179" s="244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5" t="s">
        <v>148</v>
      </c>
      <c r="AU179" s="245" t="s">
        <v>85</v>
      </c>
      <c r="AV179" s="13" t="s">
        <v>85</v>
      </c>
      <c r="AW179" s="13" t="s">
        <v>32</v>
      </c>
      <c r="AX179" s="13" t="s">
        <v>81</v>
      </c>
      <c r="AY179" s="245" t="s">
        <v>128</v>
      </c>
    </row>
    <row r="180" s="14" customFormat="1">
      <c r="A180" s="14"/>
      <c r="B180" s="246"/>
      <c r="C180" s="247"/>
      <c r="D180" s="230" t="s">
        <v>148</v>
      </c>
      <c r="E180" s="248" t="s">
        <v>1</v>
      </c>
      <c r="F180" s="249" t="s">
        <v>338</v>
      </c>
      <c r="G180" s="247"/>
      <c r="H180" s="248" t="s">
        <v>1</v>
      </c>
      <c r="I180" s="250"/>
      <c r="J180" s="247"/>
      <c r="K180" s="247"/>
      <c r="L180" s="251"/>
      <c r="M180" s="252"/>
      <c r="N180" s="253"/>
      <c r="O180" s="253"/>
      <c r="P180" s="253"/>
      <c r="Q180" s="253"/>
      <c r="R180" s="253"/>
      <c r="S180" s="253"/>
      <c r="T180" s="25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5" t="s">
        <v>148</v>
      </c>
      <c r="AU180" s="255" t="s">
        <v>85</v>
      </c>
      <c r="AV180" s="14" t="s">
        <v>81</v>
      </c>
      <c r="AW180" s="14" t="s">
        <v>32</v>
      </c>
      <c r="AX180" s="14" t="s">
        <v>76</v>
      </c>
      <c r="AY180" s="255" t="s">
        <v>128</v>
      </c>
    </row>
    <row r="181" s="13" customFormat="1">
      <c r="A181" s="13"/>
      <c r="B181" s="235"/>
      <c r="C181" s="236"/>
      <c r="D181" s="230" t="s">
        <v>148</v>
      </c>
      <c r="E181" s="236"/>
      <c r="F181" s="238" t="s">
        <v>351</v>
      </c>
      <c r="G181" s="236"/>
      <c r="H181" s="239">
        <v>8.6519999999999992</v>
      </c>
      <c r="I181" s="240"/>
      <c r="J181" s="236"/>
      <c r="K181" s="236"/>
      <c r="L181" s="241"/>
      <c r="M181" s="242"/>
      <c r="N181" s="243"/>
      <c r="O181" s="243"/>
      <c r="P181" s="243"/>
      <c r="Q181" s="243"/>
      <c r="R181" s="243"/>
      <c r="S181" s="243"/>
      <c r="T181" s="244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5" t="s">
        <v>148</v>
      </c>
      <c r="AU181" s="245" t="s">
        <v>85</v>
      </c>
      <c r="AV181" s="13" t="s">
        <v>85</v>
      </c>
      <c r="AW181" s="13" t="s">
        <v>4</v>
      </c>
      <c r="AX181" s="13" t="s">
        <v>81</v>
      </c>
      <c r="AY181" s="245" t="s">
        <v>128</v>
      </c>
    </row>
    <row r="182" s="2" customFormat="1" ht="24.15" customHeight="1">
      <c r="A182" s="37"/>
      <c r="B182" s="38"/>
      <c r="C182" s="216" t="s">
        <v>352</v>
      </c>
      <c r="D182" s="216" t="s">
        <v>129</v>
      </c>
      <c r="E182" s="217" t="s">
        <v>353</v>
      </c>
      <c r="F182" s="218" t="s">
        <v>354</v>
      </c>
      <c r="G182" s="219" t="s">
        <v>173</v>
      </c>
      <c r="H182" s="220">
        <v>22</v>
      </c>
      <c r="I182" s="221"/>
      <c r="J182" s="222">
        <f>ROUND(I182*H182,2)</f>
        <v>0</v>
      </c>
      <c r="K182" s="223"/>
      <c r="L182" s="43"/>
      <c r="M182" s="224" t="s">
        <v>1</v>
      </c>
      <c r="N182" s="225" t="s">
        <v>41</v>
      </c>
      <c r="O182" s="90"/>
      <c r="P182" s="226">
        <f>O182*H182</f>
        <v>0</v>
      </c>
      <c r="Q182" s="226">
        <v>0.088800000000000004</v>
      </c>
      <c r="R182" s="226">
        <f>Q182*H182</f>
        <v>1.9536</v>
      </c>
      <c r="S182" s="226">
        <v>0</v>
      </c>
      <c r="T182" s="227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8" t="s">
        <v>91</v>
      </c>
      <c r="AT182" s="228" t="s">
        <v>129</v>
      </c>
      <c r="AU182" s="228" t="s">
        <v>85</v>
      </c>
      <c r="AY182" s="16" t="s">
        <v>128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16" t="s">
        <v>81</v>
      </c>
      <c r="BK182" s="229">
        <f>ROUND(I182*H182,2)</f>
        <v>0</v>
      </c>
      <c r="BL182" s="16" t="s">
        <v>91</v>
      </c>
      <c r="BM182" s="228" t="s">
        <v>355</v>
      </c>
    </row>
    <row r="183" s="2" customFormat="1">
      <c r="A183" s="37"/>
      <c r="B183" s="38"/>
      <c r="C183" s="39"/>
      <c r="D183" s="230" t="s">
        <v>134</v>
      </c>
      <c r="E183" s="39"/>
      <c r="F183" s="231" t="s">
        <v>356</v>
      </c>
      <c r="G183" s="39"/>
      <c r="H183" s="39"/>
      <c r="I183" s="232"/>
      <c r="J183" s="39"/>
      <c r="K183" s="39"/>
      <c r="L183" s="43"/>
      <c r="M183" s="233"/>
      <c r="N183" s="234"/>
      <c r="O183" s="90"/>
      <c r="P183" s="90"/>
      <c r="Q183" s="90"/>
      <c r="R183" s="90"/>
      <c r="S183" s="90"/>
      <c r="T183" s="91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16" t="s">
        <v>134</v>
      </c>
      <c r="AU183" s="16" t="s">
        <v>85</v>
      </c>
    </row>
    <row r="184" s="13" customFormat="1">
      <c r="A184" s="13"/>
      <c r="B184" s="235"/>
      <c r="C184" s="236"/>
      <c r="D184" s="230" t="s">
        <v>148</v>
      </c>
      <c r="E184" s="237" t="s">
        <v>1</v>
      </c>
      <c r="F184" s="238" t="s">
        <v>357</v>
      </c>
      <c r="G184" s="236"/>
      <c r="H184" s="239">
        <v>22</v>
      </c>
      <c r="I184" s="240"/>
      <c r="J184" s="236"/>
      <c r="K184" s="236"/>
      <c r="L184" s="241"/>
      <c r="M184" s="242"/>
      <c r="N184" s="243"/>
      <c r="O184" s="243"/>
      <c r="P184" s="243"/>
      <c r="Q184" s="243"/>
      <c r="R184" s="243"/>
      <c r="S184" s="243"/>
      <c r="T184" s="244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5" t="s">
        <v>148</v>
      </c>
      <c r="AU184" s="245" t="s">
        <v>85</v>
      </c>
      <c r="AV184" s="13" t="s">
        <v>85</v>
      </c>
      <c r="AW184" s="13" t="s">
        <v>32</v>
      </c>
      <c r="AX184" s="13" t="s">
        <v>81</v>
      </c>
      <c r="AY184" s="245" t="s">
        <v>128</v>
      </c>
    </row>
    <row r="185" s="2" customFormat="1" ht="24.15" customHeight="1">
      <c r="A185" s="37"/>
      <c r="B185" s="38"/>
      <c r="C185" s="262" t="s">
        <v>358</v>
      </c>
      <c r="D185" s="262" t="s">
        <v>230</v>
      </c>
      <c r="E185" s="263" t="s">
        <v>359</v>
      </c>
      <c r="F185" s="264" t="s">
        <v>360</v>
      </c>
      <c r="G185" s="265" t="s">
        <v>173</v>
      </c>
      <c r="H185" s="266">
        <v>4.532</v>
      </c>
      <c r="I185" s="267"/>
      <c r="J185" s="268">
        <f>ROUND(I185*H185,2)</f>
        <v>0</v>
      </c>
      <c r="K185" s="269"/>
      <c r="L185" s="270"/>
      <c r="M185" s="271" t="s">
        <v>1</v>
      </c>
      <c r="N185" s="272" t="s">
        <v>41</v>
      </c>
      <c r="O185" s="90"/>
      <c r="P185" s="226">
        <f>O185*H185</f>
        <v>0</v>
      </c>
      <c r="Q185" s="226">
        <v>0.20999999999999999</v>
      </c>
      <c r="R185" s="226">
        <f>Q185*H185</f>
        <v>0.95172000000000001</v>
      </c>
      <c r="S185" s="226">
        <v>0</v>
      </c>
      <c r="T185" s="227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8" t="s">
        <v>170</v>
      </c>
      <c r="AT185" s="228" t="s">
        <v>230</v>
      </c>
      <c r="AU185" s="228" t="s">
        <v>85</v>
      </c>
      <c r="AY185" s="16" t="s">
        <v>128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6" t="s">
        <v>81</v>
      </c>
      <c r="BK185" s="229">
        <f>ROUND(I185*H185,2)</f>
        <v>0</v>
      </c>
      <c r="BL185" s="16" t="s">
        <v>91</v>
      </c>
      <c r="BM185" s="228" t="s">
        <v>361</v>
      </c>
    </row>
    <row r="186" s="2" customFormat="1">
      <c r="A186" s="37"/>
      <c r="B186" s="38"/>
      <c r="C186" s="39"/>
      <c r="D186" s="230" t="s">
        <v>134</v>
      </c>
      <c r="E186" s="39"/>
      <c r="F186" s="231" t="s">
        <v>360</v>
      </c>
      <c r="G186" s="39"/>
      <c r="H186" s="39"/>
      <c r="I186" s="232"/>
      <c r="J186" s="39"/>
      <c r="K186" s="39"/>
      <c r="L186" s="43"/>
      <c r="M186" s="233"/>
      <c r="N186" s="234"/>
      <c r="O186" s="90"/>
      <c r="P186" s="90"/>
      <c r="Q186" s="90"/>
      <c r="R186" s="90"/>
      <c r="S186" s="90"/>
      <c r="T186" s="91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16" t="s">
        <v>134</v>
      </c>
      <c r="AU186" s="16" t="s">
        <v>85</v>
      </c>
    </row>
    <row r="187" s="13" customFormat="1">
      <c r="A187" s="13"/>
      <c r="B187" s="235"/>
      <c r="C187" s="236"/>
      <c r="D187" s="230" t="s">
        <v>148</v>
      </c>
      <c r="E187" s="237" t="s">
        <v>1</v>
      </c>
      <c r="F187" s="238" t="s">
        <v>362</v>
      </c>
      <c r="G187" s="236"/>
      <c r="H187" s="239">
        <v>4.4000000000000004</v>
      </c>
      <c r="I187" s="240"/>
      <c r="J187" s="236"/>
      <c r="K187" s="236"/>
      <c r="L187" s="241"/>
      <c r="M187" s="242"/>
      <c r="N187" s="243"/>
      <c r="O187" s="243"/>
      <c r="P187" s="243"/>
      <c r="Q187" s="243"/>
      <c r="R187" s="243"/>
      <c r="S187" s="243"/>
      <c r="T187" s="244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5" t="s">
        <v>148</v>
      </c>
      <c r="AU187" s="245" t="s">
        <v>85</v>
      </c>
      <c r="AV187" s="13" t="s">
        <v>85</v>
      </c>
      <c r="AW187" s="13" t="s">
        <v>32</v>
      </c>
      <c r="AX187" s="13" t="s">
        <v>81</v>
      </c>
      <c r="AY187" s="245" t="s">
        <v>128</v>
      </c>
    </row>
    <row r="188" s="14" customFormat="1">
      <c r="A188" s="14"/>
      <c r="B188" s="246"/>
      <c r="C188" s="247"/>
      <c r="D188" s="230" t="s">
        <v>148</v>
      </c>
      <c r="E188" s="248" t="s">
        <v>1</v>
      </c>
      <c r="F188" s="249" t="s">
        <v>338</v>
      </c>
      <c r="G188" s="247"/>
      <c r="H188" s="248" t="s">
        <v>1</v>
      </c>
      <c r="I188" s="250"/>
      <c r="J188" s="247"/>
      <c r="K188" s="247"/>
      <c r="L188" s="251"/>
      <c r="M188" s="252"/>
      <c r="N188" s="253"/>
      <c r="O188" s="253"/>
      <c r="P188" s="253"/>
      <c r="Q188" s="253"/>
      <c r="R188" s="253"/>
      <c r="S188" s="253"/>
      <c r="T188" s="25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5" t="s">
        <v>148</v>
      </c>
      <c r="AU188" s="255" t="s">
        <v>85</v>
      </c>
      <c r="AV188" s="14" t="s">
        <v>81</v>
      </c>
      <c r="AW188" s="14" t="s">
        <v>32</v>
      </c>
      <c r="AX188" s="14" t="s">
        <v>76</v>
      </c>
      <c r="AY188" s="255" t="s">
        <v>128</v>
      </c>
    </row>
    <row r="189" s="13" customFormat="1">
      <c r="A189" s="13"/>
      <c r="B189" s="235"/>
      <c r="C189" s="236"/>
      <c r="D189" s="230" t="s">
        <v>148</v>
      </c>
      <c r="E189" s="236"/>
      <c r="F189" s="238" t="s">
        <v>363</v>
      </c>
      <c r="G189" s="236"/>
      <c r="H189" s="239">
        <v>4.532</v>
      </c>
      <c r="I189" s="240"/>
      <c r="J189" s="236"/>
      <c r="K189" s="236"/>
      <c r="L189" s="241"/>
      <c r="M189" s="242"/>
      <c r="N189" s="243"/>
      <c r="O189" s="243"/>
      <c r="P189" s="243"/>
      <c r="Q189" s="243"/>
      <c r="R189" s="243"/>
      <c r="S189" s="243"/>
      <c r="T189" s="24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5" t="s">
        <v>148</v>
      </c>
      <c r="AU189" s="245" t="s">
        <v>85</v>
      </c>
      <c r="AV189" s="13" t="s">
        <v>85</v>
      </c>
      <c r="AW189" s="13" t="s">
        <v>4</v>
      </c>
      <c r="AX189" s="13" t="s">
        <v>81</v>
      </c>
      <c r="AY189" s="245" t="s">
        <v>128</v>
      </c>
    </row>
    <row r="190" s="2" customFormat="1" ht="24.15" customHeight="1">
      <c r="A190" s="37"/>
      <c r="B190" s="38"/>
      <c r="C190" s="216" t="s">
        <v>364</v>
      </c>
      <c r="D190" s="216" t="s">
        <v>129</v>
      </c>
      <c r="E190" s="217" t="s">
        <v>365</v>
      </c>
      <c r="F190" s="218" t="s">
        <v>366</v>
      </c>
      <c r="G190" s="219" t="s">
        <v>189</v>
      </c>
      <c r="H190" s="220">
        <v>35.729999999999997</v>
      </c>
      <c r="I190" s="221"/>
      <c r="J190" s="222">
        <f>ROUND(I190*H190,2)</f>
        <v>0</v>
      </c>
      <c r="K190" s="223"/>
      <c r="L190" s="43"/>
      <c r="M190" s="224" t="s">
        <v>1</v>
      </c>
      <c r="N190" s="225" t="s">
        <v>41</v>
      </c>
      <c r="O190" s="90"/>
      <c r="P190" s="226">
        <f>O190*H190</f>
        <v>0</v>
      </c>
      <c r="Q190" s="226">
        <v>2.2563399999999998</v>
      </c>
      <c r="R190" s="226">
        <f>Q190*H190</f>
        <v>80.619028199999988</v>
      </c>
      <c r="S190" s="226">
        <v>0</v>
      </c>
      <c r="T190" s="227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28" t="s">
        <v>91</v>
      </c>
      <c r="AT190" s="228" t="s">
        <v>129</v>
      </c>
      <c r="AU190" s="228" t="s">
        <v>85</v>
      </c>
      <c r="AY190" s="16" t="s">
        <v>128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6" t="s">
        <v>81</v>
      </c>
      <c r="BK190" s="229">
        <f>ROUND(I190*H190,2)</f>
        <v>0</v>
      </c>
      <c r="BL190" s="16" t="s">
        <v>91</v>
      </c>
      <c r="BM190" s="228" t="s">
        <v>367</v>
      </c>
    </row>
    <row r="191" s="2" customFormat="1">
      <c r="A191" s="37"/>
      <c r="B191" s="38"/>
      <c r="C191" s="39"/>
      <c r="D191" s="230" t="s">
        <v>134</v>
      </c>
      <c r="E191" s="39"/>
      <c r="F191" s="231" t="s">
        <v>366</v>
      </c>
      <c r="G191" s="39"/>
      <c r="H191" s="39"/>
      <c r="I191" s="232"/>
      <c r="J191" s="39"/>
      <c r="K191" s="39"/>
      <c r="L191" s="43"/>
      <c r="M191" s="233"/>
      <c r="N191" s="234"/>
      <c r="O191" s="90"/>
      <c r="P191" s="90"/>
      <c r="Q191" s="90"/>
      <c r="R191" s="90"/>
      <c r="S191" s="90"/>
      <c r="T191" s="91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16" t="s">
        <v>134</v>
      </c>
      <c r="AU191" s="16" t="s">
        <v>85</v>
      </c>
    </row>
    <row r="192" s="13" customFormat="1">
      <c r="A192" s="13"/>
      <c r="B192" s="235"/>
      <c r="C192" s="236"/>
      <c r="D192" s="230" t="s">
        <v>148</v>
      </c>
      <c r="E192" s="237" t="s">
        <v>1</v>
      </c>
      <c r="F192" s="238" t="s">
        <v>368</v>
      </c>
      <c r="G192" s="236"/>
      <c r="H192" s="239">
        <v>35.729999999999997</v>
      </c>
      <c r="I192" s="240"/>
      <c r="J192" s="236"/>
      <c r="K192" s="236"/>
      <c r="L192" s="241"/>
      <c r="M192" s="242"/>
      <c r="N192" s="243"/>
      <c r="O192" s="243"/>
      <c r="P192" s="243"/>
      <c r="Q192" s="243"/>
      <c r="R192" s="243"/>
      <c r="S192" s="243"/>
      <c r="T192" s="244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5" t="s">
        <v>148</v>
      </c>
      <c r="AU192" s="245" t="s">
        <v>85</v>
      </c>
      <c r="AV192" s="13" t="s">
        <v>85</v>
      </c>
      <c r="AW192" s="13" t="s">
        <v>32</v>
      </c>
      <c r="AX192" s="13" t="s">
        <v>81</v>
      </c>
      <c r="AY192" s="245" t="s">
        <v>128</v>
      </c>
    </row>
    <row r="193" s="14" customFormat="1">
      <c r="A193" s="14"/>
      <c r="B193" s="246"/>
      <c r="C193" s="247"/>
      <c r="D193" s="230" t="s">
        <v>148</v>
      </c>
      <c r="E193" s="248" t="s">
        <v>1</v>
      </c>
      <c r="F193" s="249" t="s">
        <v>369</v>
      </c>
      <c r="G193" s="247"/>
      <c r="H193" s="248" t="s">
        <v>1</v>
      </c>
      <c r="I193" s="250"/>
      <c r="J193" s="247"/>
      <c r="K193" s="247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148</v>
      </c>
      <c r="AU193" s="255" t="s">
        <v>85</v>
      </c>
      <c r="AV193" s="14" t="s">
        <v>81</v>
      </c>
      <c r="AW193" s="14" t="s">
        <v>32</v>
      </c>
      <c r="AX193" s="14" t="s">
        <v>76</v>
      </c>
      <c r="AY193" s="255" t="s">
        <v>128</v>
      </c>
    </row>
    <row r="194" s="2" customFormat="1" ht="62.7" customHeight="1">
      <c r="A194" s="37"/>
      <c r="B194" s="38"/>
      <c r="C194" s="216" t="s">
        <v>370</v>
      </c>
      <c r="D194" s="216" t="s">
        <v>129</v>
      </c>
      <c r="E194" s="217" t="s">
        <v>371</v>
      </c>
      <c r="F194" s="218" t="s">
        <v>372</v>
      </c>
      <c r="G194" s="219" t="s">
        <v>208</v>
      </c>
      <c r="H194" s="220">
        <v>36</v>
      </c>
      <c r="I194" s="221"/>
      <c r="J194" s="222">
        <f>ROUND(I194*H194,2)</f>
        <v>0</v>
      </c>
      <c r="K194" s="223"/>
      <c r="L194" s="43"/>
      <c r="M194" s="224" t="s">
        <v>1</v>
      </c>
      <c r="N194" s="225" t="s">
        <v>41</v>
      </c>
      <c r="O194" s="90"/>
      <c r="P194" s="226">
        <f>O194*H194</f>
        <v>0</v>
      </c>
      <c r="Q194" s="226">
        <v>0.00060999999999999997</v>
      </c>
      <c r="R194" s="226">
        <f>Q194*H194</f>
        <v>0.02196</v>
      </c>
      <c r="S194" s="226">
        <v>0</v>
      </c>
      <c r="T194" s="227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228" t="s">
        <v>91</v>
      </c>
      <c r="AT194" s="228" t="s">
        <v>129</v>
      </c>
      <c r="AU194" s="228" t="s">
        <v>85</v>
      </c>
      <c r="AY194" s="16" t="s">
        <v>128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6" t="s">
        <v>81</v>
      </c>
      <c r="BK194" s="229">
        <f>ROUND(I194*H194,2)</f>
        <v>0</v>
      </c>
      <c r="BL194" s="16" t="s">
        <v>91</v>
      </c>
      <c r="BM194" s="228" t="s">
        <v>373</v>
      </c>
    </row>
    <row r="195" s="2" customFormat="1">
      <c r="A195" s="37"/>
      <c r="B195" s="38"/>
      <c r="C195" s="39"/>
      <c r="D195" s="230" t="s">
        <v>134</v>
      </c>
      <c r="E195" s="39"/>
      <c r="F195" s="231" t="s">
        <v>372</v>
      </c>
      <c r="G195" s="39"/>
      <c r="H195" s="39"/>
      <c r="I195" s="232"/>
      <c r="J195" s="39"/>
      <c r="K195" s="39"/>
      <c r="L195" s="43"/>
      <c r="M195" s="233"/>
      <c r="N195" s="234"/>
      <c r="O195" s="90"/>
      <c r="P195" s="90"/>
      <c r="Q195" s="90"/>
      <c r="R195" s="90"/>
      <c r="S195" s="90"/>
      <c r="T195" s="91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T195" s="16" t="s">
        <v>134</v>
      </c>
      <c r="AU195" s="16" t="s">
        <v>85</v>
      </c>
    </row>
    <row r="196" s="13" customFormat="1">
      <c r="A196" s="13"/>
      <c r="B196" s="235"/>
      <c r="C196" s="236"/>
      <c r="D196" s="230" t="s">
        <v>148</v>
      </c>
      <c r="E196" s="237" t="s">
        <v>1</v>
      </c>
      <c r="F196" s="238" t="s">
        <v>210</v>
      </c>
      <c r="G196" s="236"/>
      <c r="H196" s="239">
        <v>36</v>
      </c>
      <c r="I196" s="240"/>
      <c r="J196" s="236"/>
      <c r="K196" s="236"/>
      <c r="L196" s="241"/>
      <c r="M196" s="242"/>
      <c r="N196" s="243"/>
      <c r="O196" s="243"/>
      <c r="P196" s="243"/>
      <c r="Q196" s="243"/>
      <c r="R196" s="243"/>
      <c r="S196" s="243"/>
      <c r="T196" s="244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5" t="s">
        <v>148</v>
      </c>
      <c r="AU196" s="245" t="s">
        <v>85</v>
      </c>
      <c r="AV196" s="13" t="s">
        <v>85</v>
      </c>
      <c r="AW196" s="13" t="s">
        <v>32</v>
      </c>
      <c r="AX196" s="13" t="s">
        <v>81</v>
      </c>
      <c r="AY196" s="245" t="s">
        <v>128</v>
      </c>
    </row>
    <row r="197" s="14" customFormat="1">
      <c r="A197" s="14"/>
      <c r="B197" s="246"/>
      <c r="C197" s="247"/>
      <c r="D197" s="230" t="s">
        <v>148</v>
      </c>
      <c r="E197" s="248" t="s">
        <v>1</v>
      </c>
      <c r="F197" s="249" t="s">
        <v>374</v>
      </c>
      <c r="G197" s="247"/>
      <c r="H197" s="248" t="s">
        <v>1</v>
      </c>
      <c r="I197" s="250"/>
      <c r="J197" s="247"/>
      <c r="K197" s="247"/>
      <c r="L197" s="251"/>
      <c r="M197" s="252"/>
      <c r="N197" s="253"/>
      <c r="O197" s="253"/>
      <c r="P197" s="253"/>
      <c r="Q197" s="253"/>
      <c r="R197" s="253"/>
      <c r="S197" s="253"/>
      <c r="T197" s="25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5" t="s">
        <v>148</v>
      </c>
      <c r="AU197" s="255" t="s">
        <v>85</v>
      </c>
      <c r="AV197" s="14" t="s">
        <v>81</v>
      </c>
      <c r="AW197" s="14" t="s">
        <v>32</v>
      </c>
      <c r="AX197" s="14" t="s">
        <v>76</v>
      </c>
      <c r="AY197" s="255" t="s">
        <v>128</v>
      </c>
    </row>
    <row r="198" s="12" customFormat="1" ht="22.8" customHeight="1">
      <c r="A198" s="12"/>
      <c r="B198" s="202"/>
      <c r="C198" s="203"/>
      <c r="D198" s="204" t="s">
        <v>75</v>
      </c>
      <c r="E198" s="256" t="s">
        <v>176</v>
      </c>
      <c r="F198" s="256" t="s">
        <v>375</v>
      </c>
      <c r="G198" s="203"/>
      <c r="H198" s="203"/>
      <c r="I198" s="206"/>
      <c r="J198" s="257">
        <f>BK198</f>
        <v>0</v>
      </c>
      <c r="K198" s="203"/>
      <c r="L198" s="208"/>
      <c r="M198" s="209"/>
      <c r="N198" s="210"/>
      <c r="O198" s="210"/>
      <c r="P198" s="211">
        <f>SUM(P199:P213)</f>
        <v>0</v>
      </c>
      <c r="Q198" s="210"/>
      <c r="R198" s="211">
        <f>SUM(R199:R213)</f>
        <v>113.67447999999999</v>
      </c>
      <c r="S198" s="210"/>
      <c r="T198" s="212">
        <f>SUM(T199:T213)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13" t="s">
        <v>81</v>
      </c>
      <c r="AT198" s="214" t="s">
        <v>75</v>
      </c>
      <c r="AU198" s="214" t="s">
        <v>81</v>
      </c>
      <c r="AY198" s="213" t="s">
        <v>128</v>
      </c>
      <c r="BK198" s="215">
        <f>SUM(BK199:BK213)</f>
        <v>0</v>
      </c>
    </row>
    <row r="199" s="2" customFormat="1" ht="24.15" customHeight="1">
      <c r="A199" s="37"/>
      <c r="B199" s="38"/>
      <c r="C199" s="216" t="s">
        <v>7</v>
      </c>
      <c r="D199" s="216" t="s">
        <v>129</v>
      </c>
      <c r="E199" s="217" t="s">
        <v>376</v>
      </c>
      <c r="F199" s="218" t="s">
        <v>377</v>
      </c>
      <c r="G199" s="219" t="s">
        <v>208</v>
      </c>
      <c r="H199" s="220">
        <v>397</v>
      </c>
      <c r="I199" s="221"/>
      <c r="J199" s="222">
        <f>ROUND(I199*H199,2)</f>
        <v>0</v>
      </c>
      <c r="K199" s="223"/>
      <c r="L199" s="43"/>
      <c r="M199" s="224" t="s">
        <v>1</v>
      </c>
      <c r="N199" s="225" t="s">
        <v>41</v>
      </c>
      <c r="O199" s="90"/>
      <c r="P199" s="226">
        <f>O199*H199</f>
        <v>0</v>
      </c>
      <c r="Q199" s="226">
        <v>0.2195</v>
      </c>
      <c r="R199" s="226">
        <f>Q199*H199</f>
        <v>87.141499999999994</v>
      </c>
      <c r="S199" s="226">
        <v>0</v>
      </c>
      <c r="T199" s="227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28" t="s">
        <v>91</v>
      </c>
      <c r="AT199" s="228" t="s">
        <v>129</v>
      </c>
      <c r="AU199" s="228" t="s">
        <v>85</v>
      </c>
      <c r="AY199" s="16" t="s">
        <v>128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6" t="s">
        <v>81</v>
      </c>
      <c r="BK199" s="229">
        <f>ROUND(I199*H199,2)</f>
        <v>0</v>
      </c>
      <c r="BL199" s="16" t="s">
        <v>91</v>
      </c>
      <c r="BM199" s="228" t="s">
        <v>378</v>
      </c>
    </row>
    <row r="200" s="2" customFormat="1">
      <c r="A200" s="37"/>
      <c r="B200" s="38"/>
      <c r="C200" s="39"/>
      <c r="D200" s="230" t="s">
        <v>134</v>
      </c>
      <c r="E200" s="39"/>
      <c r="F200" s="231" t="s">
        <v>379</v>
      </c>
      <c r="G200" s="39"/>
      <c r="H200" s="39"/>
      <c r="I200" s="232"/>
      <c r="J200" s="39"/>
      <c r="K200" s="39"/>
      <c r="L200" s="43"/>
      <c r="M200" s="233"/>
      <c r="N200" s="234"/>
      <c r="O200" s="90"/>
      <c r="P200" s="90"/>
      <c r="Q200" s="90"/>
      <c r="R200" s="90"/>
      <c r="S200" s="90"/>
      <c r="T200" s="91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T200" s="16" t="s">
        <v>134</v>
      </c>
      <c r="AU200" s="16" t="s">
        <v>85</v>
      </c>
    </row>
    <row r="201" s="13" customFormat="1">
      <c r="A201" s="13"/>
      <c r="B201" s="235"/>
      <c r="C201" s="236"/>
      <c r="D201" s="230" t="s">
        <v>148</v>
      </c>
      <c r="E201" s="237" t="s">
        <v>1</v>
      </c>
      <c r="F201" s="238" t="s">
        <v>380</v>
      </c>
      <c r="G201" s="236"/>
      <c r="H201" s="239">
        <v>397</v>
      </c>
      <c r="I201" s="240"/>
      <c r="J201" s="236"/>
      <c r="K201" s="236"/>
      <c r="L201" s="241"/>
      <c r="M201" s="242"/>
      <c r="N201" s="243"/>
      <c r="O201" s="243"/>
      <c r="P201" s="243"/>
      <c r="Q201" s="243"/>
      <c r="R201" s="243"/>
      <c r="S201" s="243"/>
      <c r="T201" s="244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5" t="s">
        <v>148</v>
      </c>
      <c r="AU201" s="245" t="s">
        <v>85</v>
      </c>
      <c r="AV201" s="13" t="s">
        <v>85</v>
      </c>
      <c r="AW201" s="13" t="s">
        <v>32</v>
      </c>
      <c r="AX201" s="13" t="s">
        <v>81</v>
      </c>
      <c r="AY201" s="245" t="s">
        <v>128</v>
      </c>
    </row>
    <row r="202" s="14" customFormat="1">
      <c r="A202" s="14"/>
      <c r="B202" s="246"/>
      <c r="C202" s="247"/>
      <c r="D202" s="230" t="s">
        <v>148</v>
      </c>
      <c r="E202" s="248" t="s">
        <v>1</v>
      </c>
      <c r="F202" s="249" t="s">
        <v>381</v>
      </c>
      <c r="G202" s="247"/>
      <c r="H202" s="248" t="s">
        <v>1</v>
      </c>
      <c r="I202" s="250"/>
      <c r="J202" s="247"/>
      <c r="K202" s="247"/>
      <c r="L202" s="251"/>
      <c r="M202" s="252"/>
      <c r="N202" s="253"/>
      <c r="O202" s="253"/>
      <c r="P202" s="253"/>
      <c r="Q202" s="253"/>
      <c r="R202" s="253"/>
      <c r="S202" s="253"/>
      <c r="T202" s="25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5" t="s">
        <v>148</v>
      </c>
      <c r="AU202" s="255" t="s">
        <v>85</v>
      </c>
      <c r="AV202" s="14" t="s">
        <v>81</v>
      </c>
      <c r="AW202" s="14" t="s">
        <v>32</v>
      </c>
      <c r="AX202" s="14" t="s">
        <v>76</v>
      </c>
      <c r="AY202" s="255" t="s">
        <v>128</v>
      </c>
    </row>
    <row r="203" s="2" customFormat="1" ht="16.5" customHeight="1">
      <c r="A203" s="37"/>
      <c r="B203" s="38"/>
      <c r="C203" s="262" t="s">
        <v>357</v>
      </c>
      <c r="D203" s="262" t="s">
        <v>230</v>
      </c>
      <c r="E203" s="263" t="s">
        <v>382</v>
      </c>
      <c r="F203" s="264" t="s">
        <v>383</v>
      </c>
      <c r="G203" s="265" t="s">
        <v>208</v>
      </c>
      <c r="H203" s="266">
        <v>208</v>
      </c>
      <c r="I203" s="267"/>
      <c r="J203" s="268">
        <f>ROUND(I203*H203,2)</f>
        <v>0</v>
      </c>
      <c r="K203" s="269"/>
      <c r="L203" s="270"/>
      <c r="M203" s="271" t="s">
        <v>1</v>
      </c>
      <c r="N203" s="272" t="s">
        <v>41</v>
      </c>
      <c r="O203" s="90"/>
      <c r="P203" s="226">
        <f>O203*H203</f>
        <v>0</v>
      </c>
      <c r="Q203" s="226">
        <v>0.080000000000000002</v>
      </c>
      <c r="R203" s="226">
        <f>Q203*H203</f>
        <v>16.640000000000001</v>
      </c>
      <c r="S203" s="226">
        <v>0</v>
      </c>
      <c r="T203" s="227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28" t="s">
        <v>170</v>
      </c>
      <c r="AT203" s="228" t="s">
        <v>230</v>
      </c>
      <c r="AU203" s="228" t="s">
        <v>85</v>
      </c>
      <c r="AY203" s="16" t="s">
        <v>128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6" t="s">
        <v>81</v>
      </c>
      <c r="BK203" s="229">
        <f>ROUND(I203*H203,2)</f>
        <v>0</v>
      </c>
      <c r="BL203" s="16" t="s">
        <v>91</v>
      </c>
      <c r="BM203" s="228" t="s">
        <v>384</v>
      </c>
    </row>
    <row r="204" s="2" customFormat="1">
      <c r="A204" s="37"/>
      <c r="B204" s="38"/>
      <c r="C204" s="39"/>
      <c r="D204" s="230" t="s">
        <v>134</v>
      </c>
      <c r="E204" s="39"/>
      <c r="F204" s="231" t="s">
        <v>383</v>
      </c>
      <c r="G204" s="39"/>
      <c r="H204" s="39"/>
      <c r="I204" s="232"/>
      <c r="J204" s="39"/>
      <c r="K204" s="39"/>
      <c r="L204" s="43"/>
      <c r="M204" s="233"/>
      <c r="N204" s="234"/>
      <c r="O204" s="90"/>
      <c r="P204" s="90"/>
      <c r="Q204" s="90"/>
      <c r="R204" s="90"/>
      <c r="S204" s="90"/>
      <c r="T204" s="91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T204" s="16" t="s">
        <v>134</v>
      </c>
      <c r="AU204" s="16" t="s">
        <v>85</v>
      </c>
    </row>
    <row r="205" s="13" customFormat="1">
      <c r="A205" s="13"/>
      <c r="B205" s="235"/>
      <c r="C205" s="236"/>
      <c r="D205" s="230" t="s">
        <v>148</v>
      </c>
      <c r="E205" s="237" t="s">
        <v>1</v>
      </c>
      <c r="F205" s="238" t="s">
        <v>385</v>
      </c>
      <c r="G205" s="236"/>
      <c r="H205" s="239">
        <v>208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5" t="s">
        <v>148</v>
      </c>
      <c r="AU205" s="245" t="s">
        <v>85</v>
      </c>
      <c r="AV205" s="13" t="s">
        <v>85</v>
      </c>
      <c r="AW205" s="13" t="s">
        <v>32</v>
      </c>
      <c r="AX205" s="13" t="s">
        <v>81</v>
      </c>
      <c r="AY205" s="245" t="s">
        <v>128</v>
      </c>
    </row>
    <row r="206" s="14" customFormat="1">
      <c r="A206" s="14"/>
      <c r="B206" s="246"/>
      <c r="C206" s="247"/>
      <c r="D206" s="230" t="s">
        <v>148</v>
      </c>
      <c r="E206" s="248" t="s">
        <v>1</v>
      </c>
      <c r="F206" s="249" t="s">
        <v>381</v>
      </c>
      <c r="G206" s="247"/>
      <c r="H206" s="248" t="s">
        <v>1</v>
      </c>
      <c r="I206" s="250"/>
      <c r="J206" s="247"/>
      <c r="K206" s="247"/>
      <c r="L206" s="251"/>
      <c r="M206" s="252"/>
      <c r="N206" s="253"/>
      <c r="O206" s="253"/>
      <c r="P206" s="253"/>
      <c r="Q206" s="253"/>
      <c r="R206" s="253"/>
      <c r="S206" s="253"/>
      <c r="T206" s="25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5" t="s">
        <v>148</v>
      </c>
      <c r="AU206" s="255" t="s">
        <v>85</v>
      </c>
      <c r="AV206" s="14" t="s">
        <v>81</v>
      </c>
      <c r="AW206" s="14" t="s">
        <v>32</v>
      </c>
      <c r="AX206" s="14" t="s">
        <v>76</v>
      </c>
      <c r="AY206" s="255" t="s">
        <v>128</v>
      </c>
    </row>
    <row r="207" s="2" customFormat="1" ht="24.15" customHeight="1">
      <c r="A207" s="37"/>
      <c r="B207" s="38"/>
      <c r="C207" s="262" t="s">
        <v>386</v>
      </c>
      <c r="D207" s="262" t="s">
        <v>230</v>
      </c>
      <c r="E207" s="263" t="s">
        <v>387</v>
      </c>
      <c r="F207" s="264" t="s">
        <v>388</v>
      </c>
      <c r="G207" s="265" t="s">
        <v>208</v>
      </c>
      <c r="H207" s="266">
        <v>44</v>
      </c>
      <c r="I207" s="267"/>
      <c r="J207" s="268">
        <f>ROUND(I207*H207,2)</f>
        <v>0</v>
      </c>
      <c r="K207" s="269"/>
      <c r="L207" s="270"/>
      <c r="M207" s="271" t="s">
        <v>1</v>
      </c>
      <c r="N207" s="272" t="s">
        <v>41</v>
      </c>
      <c r="O207" s="90"/>
      <c r="P207" s="226">
        <f>O207*H207</f>
        <v>0</v>
      </c>
      <c r="Q207" s="226">
        <v>0.065670000000000006</v>
      </c>
      <c r="R207" s="226">
        <f>Q207*H207</f>
        <v>2.8894800000000003</v>
      </c>
      <c r="S207" s="226">
        <v>0</v>
      </c>
      <c r="T207" s="227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228" t="s">
        <v>170</v>
      </c>
      <c r="AT207" s="228" t="s">
        <v>230</v>
      </c>
      <c r="AU207" s="228" t="s">
        <v>85</v>
      </c>
      <c r="AY207" s="16" t="s">
        <v>128</v>
      </c>
      <c r="BE207" s="229">
        <f>IF(N207="základní",J207,0)</f>
        <v>0</v>
      </c>
      <c r="BF207" s="229">
        <f>IF(N207="snížená",J207,0)</f>
        <v>0</v>
      </c>
      <c r="BG207" s="229">
        <f>IF(N207="zákl. přenesená",J207,0)</f>
        <v>0</v>
      </c>
      <c r="BH207" s="229">
        <f>IF(N207="sníž. přenesená",J207,0)</f>
        <v>0</v>
      </c>
      <c r="BI207" s="229">
        <f>IF(N207="nulová",J207,0)</f>
        <v>0</v>
      </c>
      <c r="BJ207" s="16" t="s">
        <v>81</v>
      </c>
      <c r="BK207" s="229">
        <f>ROUND(I207*H207,2)</f>
        <v>0</v>
      </c>
      <c r="BL207" s="16" t="s">
        <v>91</v>
      </c>
      <c r="BM207" s="228" t="s">
        <v>389</v>
      </c>
    </row>
    <row r="208" s="2" customFormat="1">
      <c r="A208" s="37"/>
      <c r="B208" s="38"/>
      <c r="C208" s="39"/>
      <c r="D208" s="230" t="s">
        <v>134</v>
      </c>
      <c r="E208" s="39"/>
      <c r="F208" s="231" t="s">
        <v>388</v>
      </c>
      <c r="G208" s="39"/>
      <c r="H208" s="39"/>
      <c r="I208" s="232"/>
      <c r="J208" s="39"/>
      <c r="K208" s="39"/>
      <c r="L208" s="43"/>
      <c r="M208" s="233"/>
      <c r="N208" s="234"/>
      <c r="O208" s="90"/>
      <c r="P208" s="90"/>
      <c r="Q208" s="90"/>
      <c r="R208" s="90"/>
      <c r="S208" s="90"/>
      <c r="T208" s="91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16" t="s">
        <v>134</v>
      </c>
      <c r="AU208" s="16" t="s">
        <v>85</v>
      </c>
    </row>
    <row r="209" s="13" customFormat="1">
      <c r="A209" s="13"/>
      <c r="B209" s="235"/>
      <c r="C209" s="236"/>
      <c r="D209" s="230" t="s">
        <v>148</v>
      </c>
      <c r="E209" s="237" t="s">
        <v>1</v>
      </c>
      <c r="F209" s="238" t="s">
        <v>390</v>
      </c>
      <c r="G209" s="236"/>
      <c r="H209" s="239">
        <v>44</v>
      </c>
      <c r="I209" s="240"/>
      <c r="J209" s="236"/>
      <c r="K209" s="236"/>
      <c r="L209" s="241"/>
      <c r="M209" s="242"/>
      <c r="N209" s="243"/>
      <c r="O209" s="243"/>
      <c r="P209" s="243"/>
      <c r="Q209" s="243"/>
      <c r="R209" s="243"/>
      <c r="S209" s="243"/>
      <c r="T209" s="244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5" t="s">
        <v>148</v>
      </c>
      <c r="AU209" s="245" t="s">
        <v>85</v>
      </c>
      <c r="AV209" s="13" t="s">
        <v>85</v>
      </c>
      <c r="AW209" s="13" t="s">
        <v>32</v>
      </c>
      <c r="AX209" s="13" t="s">
        <v>81</v>
      </c>
      <c r="AY209" s="245" t="s">
        <v>128</v>
      </c>
    </row>
    <row r="210" s="14" customFormat="1">
      <c r="A210" s="14"/>
      <c r="B210" s="246"/>
      <c r="C210" s="247"/>
      <c r="D210" s="230" t="s">
        <v>148</v>
      </c>
      <c r="E210" s="248" t="s">
        <v>1</v>
      </c>
      <c r="F210" s="249" t="s">
        <v>391</v>
      </c>
      <c r="G210" s="247"/>
      <c r="H210" s="248" t="s">
        <v>1</v>
      </c>
      <c r="I210" s="250"/>
      <c r="J210" s="247"/>
      <c r="K210" s="247"/>
      <c r="L210" s="251"/>
      <c r="M210" s="252"/>
      <c r="N210" s="253"/>
      <c r="O210" s="253"/>
      <c r="P210" s="253"/>
      <c r="Q210" s="253"/>
      <c r="R210" s="253"/>
      <c r="S210" s="253"/>
      <c r="T210" s="25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5" t="s">
        <v>148</v>
      </c>
      <c r="AU210" s="255" t="s">
        <v>85</v>
      </c>
      <c r="AV210" s="14" t="s">
        <v>81</v>
      </c>
      <c r="AW210" s="14" t="s">
        <v>32</v>
      </c>
      <c r="AX210" s="14" t="s">
        <v>76</v>
      </c>
      <c r="AY210" s="255" t="s">
        <v>128</v>
      </c>
    </row>
    <row r="211" s="2" customFormat="1" ht="24.15" customHeight="1">
      <c r="A211" s="37"/>
      <c r="B211" s="38"/>
      <c r="C211" s="262" t="s">
        <v>392</v>
      </c>
      <c r="D211" s="262" t="s">
        <v>230</v>
      </c>
      <c r="E211" s="263" t="s">
        <v>393</v>
      </c>
      <c r="F211" s="264" t="s">
        <v>394</v>
      </c>
      <c r="G211" s="265" t="s">
        <v>208</v>
      </c>
      <c r="H211" s="266">
        <v>145</v>
      </c>
      <c r="I211" s="267"/>
      <c r="J211" s="268">
        <f>ROUND(I211*H211,2)</f>
        <v>0</v>
      </c>
      <c r="K211" s="269"/>
      <c r="L211" s="270"/>
      <c r="M211" s="271" t="s">
        <v>1</v>
      </c>
      <c r="N211" s="272" t="s">
        <v>41</v>
      </c>
      <c r="O211" s="90"/>
      <c r="P211" s="226">
        <f>O211*H211</f>
        <v>0</v>
      </c>
      <c r="Q211" s="226">
        <v>0.048300000000000003</v>
      </c>
      <c r="R211" s="226">
        <f>Q211*H211</f>
        <v>7.0035000000000007</v>
      </c>
      <c r="S211" s="226">
        <v>0</v>
      </c>
      <c r="T211" s="227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8" t="s">
        <v>170</v>
      </c>
      <c r="AT211" s="228" t="s">
        <v>230</v>
      </c>
      <c r="AU211" s="228" t="s">
        <v>85</v>
      </c>
      <c r="AY211" s="16" t="s">
        <v>128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6" t="s">
        <v>81</v>
      </c>
      <c r="BK211" s="229">
        <f>ROUND(I211*H211,2)</f>
        <v>0</v>
      </c>
      <c r="BL211" s="16" t="s">
        <v>91</v>
      </c>
      <c r="BM211" s="228" t="s">
        <v>395</v>
      </c>
    </row>
    <row r="212" s="2" customFormat="1">
      <c r="A212" s="37"/>
      <c r="B212" s="38"/>
      <c r="C212" s="39"/>
      <c r="D212" s="230" t="s">
        <v>134</v>
      </c>
      <c r="E212" s="39"/>
      <c r="F212" s="231" t="s">
        <v>394</v>
      </c>
      <c r="G212" s="39"/>
      <c r="H212" s="39"/>
      <c r="I212" s="232"/>
      <c r="J212" s="39"/>
      <c r="K212" s="39"/>
      <c r="L212" s="43"/>
      <c r="M212" s="233"/>
      <c r="N212" s="234"/>
      <c r="O212" s="90"/>
      <c r="P212" s="90"/>
      <c r="Q212" s="90"/>
      <c r="R212" s="90"/>
      <c r="S212" s="90"/>
      <c r="T212" s="91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16" t="s">
        <v>134</v>
      </c>
      <c r="AU212" s="16" t="s">
        <v>85</v>
      </c>
    </row>
    <row r="213" s="13" customFormat="1">
      <c r="A213" s="13"/>
      <c r="B213" s="235"/>
      <c r="C213" s="236"/>
      <c r="D213" s="230" t="s">
        <v>148</v>
      </c>
      <c r="E213" s="237" t="s">
        <v>1</v>
      </c>
      <c r="F213" s="238" t="s">
        <v>396</v>
      </c>
      <c r="G213" s="236"/>
      <c r="H213" s="239">
        <v>145</v>
      </c>
      <c r="I213" s="240"/>
      <c r="J213" s="236"/>
      <c r="K213" s="236"/>
      <c r="L213" s="241"/>
      <c r="M213" s="242"/>
      <c r="N213" s="243"/>
      <c r="O213" s="243"/>
      <c r="P213" s="243"/>
      <c r="Q213" s="243"/>
      <c r="R213" s="243"/>
      <c r="S213" s="243"/>
      <c r="T213" s="244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5" t="s">
        <v>148</v>
      </c>
      <c r="AU213" s="245" t="s">
        <v>85</v>
      </c>
      <c r="AV213" s="13" t="s">
        <v>85</v>
      </c>
      <c r="AW213" s="13" t="s">
        <v>32</v>
      </c>
      <c r="AX213" s="13" t="s">
        <v>81</v>
      </c>
      <c r="AY213" s="245" t="s">
        <v>128</v>
      </c>
    </row>
    <row r="214" s="12" customFormat="1" ht="22.8" customHeight="1">
      <c r="A214" s="12"/>
      <c r="B214" s="202"/>
      <c r="C214" s="203"/>
      <c r="D214" s="204" t="s">
        <v>75</v>
      </c>
      <c r="E214" s="256" t="s">
        <v>397</v>
      </c>
      <c r="F214" s="256" t="s">
        <v>398</v>
      </c>
      <c r="G214" s="203"/>
      <c r="H214" s="203"/>
      <c r="I214" s="206"/>
      <c r="J214" s="257">
        <f>BK214</f>
        <v>0</v>
      </c>
      <c r="K214" s="203"/>
      <c r="L214" s="208"/>
      <c r="M214" s="209"/>
      <c r="N214" s="210"/>
      <c r="O214" s="210"/>
      <c r="P214" s="211">
        <f>SUM(P215:P216)</f>
        <v>0</v>
      </c>
      <c r="Q214" s="210"/>
      <c r="R214" s="211">
        <f>SUM(R215:R216)</f>
        <v>0</v>
      </c>
      <c r="S214" s="210"/>
      <c r="T214" s="212">
        <f>SUM(T215:T216)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13" t="s">
        <v>81</v>
      </c>
      <c r="AT214" s="214" t="s">
        <v>75</v>
      </c>
      <c r="AU214" s="214" t="s">
        <v>81</v>
      </c>
      <c r="AY214" s="213" t="s">
        <v>128</v>
      </c>
      <c r="BK214" s="215">
        <f>SUM(BK215:BK216)</f>
        <v>0</v>
      </c>
    </row>
    <row r="215" s="2" customFormat="1" ht="33" customHeight="1">
      <c r="A215" s="37"/>
      <c r="B215" s="38"/>
      <c r="C215" s="216" t="s">
        <v>399</v>
      </c>
      <c r="D215" s="216" t="s">
        <v>129</v>
      </c>
      <c r="E215" s="217" t="s">
        <v>400</v>
      </c>
      <c r="F215" s="218" t="s">
        <v>401</v>
      </c>
      <c r="G215" s="219" t="s">
        <v>132</v>
      </c>
      <c r="H215" s="220">
        <v>240.96600000000001</v>
      </c>
      <c r="I215" s="221"/>
      <c r="J215" s="222">
        <f>ROUND(I215*H215,2)</f>
        <v>0</v>
      </c>
      <c r="K215" s="223"/>
      <c r="L215" s="43"/>
      <c r="M215" s="224" t="s">
        <v>1</v>
      </c>
      <c r="N215" s="225" t="s">
        <v>41</v>
      </c>
      <c r="O215" s="90"/>
      <c r="P215" s="226">
        <f>O215*H215</f>
        <v>0</v>
      </c>
      <c r="Q215" s="226">
        <v>0</v>
      </c>
      <c r="R215" s="226">
        <f>Q215*H215</f>
        <v>0</v>
      </c>
      <c r="S215" s="226">
        <v>0</v>
      </c>
      <c r="T215" s="227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28" t="s">
        <v>91</v>
      </c>
      <c r="AT215" s="228" t="s">
        <v>129</v>
      </c>
      <c r="AU215" s="228" t="s">
        <v>85</v>
      </c>
      <c r="AY215" s="16" t="s">
        <v>128</v>
      </c>
      <c r="BE215" s="229">
        <f>IF(N215="základní",J215,0)</f>
        <v>0</v>
      </c>
      <c r="BF215" s="229">
        <f>IF(N215="snížená",J215,0)</f>
        <v>0</v>
      </c>
      <c r="BG215" s="229">
        <f>IF(N215="zákl. přenesená",J215,0)</f>
        <v>0</v>
      </c>
      <c r="BH215" s="229">
        <f>IF(N215="sníž. přenesená",J215,0)</f>
        <v>0</v>
      </c>
      <c r="BI215" s="229">
        <f>IF(N215="nulová",J215,0)</f>
        <v>0</v>
      </c>
      <c r="BJ215" s="16" t="s">
        <v>81</v>
      </c>
      <c r="BK215" s="229">
        <f>ROUND(I215*H215,2)</f>
        <v>0</v>
      </c>
      <c r="BL215" s="16" t="s">
        <v>91</v>
      </c>
      <c r="BM215" s="228" t="s">
        <v>402</v>
      </c>
    </row>
    <row r="216" s="2" customFormat="1">
      <c r="A216" s="37"/>
      <c r="B216" s="38"/>
      <c r="C216" s="39"/>
      <c r="D216" s="230" t="s">
        <v>134</v>
      </c>
      <c r="E216" s="39"/>
      <c r="F216" s="231" t="s">
        <v>401</v>
      </c>
      <c r="G216" s="39"/>
      <c r="H216" s="39"/>
      <c r="I216" s="232"/>
      <c r="J216" s="39"/>
      <c r="K216" s="39"/>
      <c r="L216" s="43"/>
      <c r="M216" s="258"/>
      <c r="N216" s="259"/>
      <c r="O216" s="260"/>
      <c r="P216" s="260"/>
      <c r="Q216" s="260"/>
      <c r="R216" s="260"/>
      <c r="S216" s="260"/>
      <c r="T216" s="261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16" t="s">
        <v>134</v>
      </c>
      <c r="AU216" s="16" t="s">
        <v>85</v>
      </c>
    </row>
    <row r="217" s="2" customFormat="1" ht="6.96" customHeight="1">
      <c r="A217" s="37"/>
      <c r="B217" s="65"/>
      <c r="C217" s="66"/>
      <c r="D217" s="66"/>
      <c r="E217" s="66"/>
      <c r="F217" s="66"/>
      <c r="G217" s="66"/>
      <c r="H217" s="66"/>
      <c r="I217" s="66"/>
      <c r="J217" s="66"/>
      <c r="K217" s="66"/>
      <c r="L217" s="43"/>
      <c r="M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</row>
  </sheetData>
  <sheetProtection sheet="1" autoFilter="0" formatColumns="0" formatRows="0" objects="1" scenarios="1" spinCount="100000" saltValue="76rxEUUYE7MYKFD8rD00i9XmC6THZA/rHAspZnPrhdMU2YL4Gl+fnwUrguuf+PrPwF1NHux1XV6IsdJuhHnodg==" hashValue="HvgVdyWuwZM1HHIxMULt01cWRHYyz19Q1GfdQ9lHcbF4bzlIw77YbhPaHSSegMeeCrnM3xePerHHvRtZVvsQsw==" algorithmName="SHA-512" password="CDCC"/>
  <autoFilter ref="C120:K216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93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85</v>
      </c>
    </row>
    <row r="4" s="1" customFormat="1" ht="24.96" customHeight="1">
      <c r="B4" s="19"/>
      <c r="D4" s="137" t="s">
        <v>100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Rekonstrukce ulice Hlohová ve Zruči nad Sázavou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101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403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5. 2. 2026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">
        <v>26</v>
      </c>
      <c r="F15" s="37"/>
      <c r="G15" s="37"/>
      <c r="H15" s="37"/>
      <c r="I15" s="139" t="s">
        <v>27</v>
      </c>
      <c r="J15" s="142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31</v>
      </c>
      <c r="F21" s="37"/>
      <c r="G21" s="37"/>
      <c r="H21" s="37"/>
      <c r="I21" s="139" t="s">
        <v>27</v>
      </c>
      <c r="J21" s="142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33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34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36</v>
      </c>
      <c r="E30" s="37"/>
      <c r="F30" s="37"/>
      <c r="G30" s="37"/>
      <c r="H30" s="37"/>
      <c r="I30" s="37"/>
      <c r="J30" s="150">
        <f>ROUND(J123,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38</v>
      </c>
      <c r="G32" s="37"/>
      <c r="H32" s="37"/>
      <c r="I32" s="151" t="s">
        <v>37</v>
      </c>
      <c r="J32" s="151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40</v>
      </c>
      <c r="E33" s="139" t="s">
        <v>41</v>
      </c>
      <c r="F33" s="153">
        <f>ROUND((SUM(BE123:BE243)),  2)</f>
        <v>0</v>
      </c>
      <c r="G33" s="37"/>
      <c r="H33" s="37"/>
      <c r="I33" s="154">
        <v>0.20999999999999999</v>
      </c>
      <c r="J33" s="153">
        <f>ROUND(((SUM(BE123:BE243))*I33),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42</v>
      </c>
      <c r="F34" s="153">
        <f>ROUND((SUM(BF123:BF243)),  2)</f>
        <v>0</v>
      </c>
      <c r="G34" s="37"/>
      <c r="H34" s="37"/>
      <c r="I34" s="154">
        <v>0.12</v>
      </c>
      <c r="J34" s="153">
        <f>ROUND(((SUM(BF123:BF243))*I34),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43</v>
      </c>
      <c r="F35" s="153">
        <f>ROUND((SUM(BG123:BG243)),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44</v>
      </c>
      <c r="F36" s="153">
        <f>ROUND((SUM(BH123:BH243)),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45</v>
      </c>
      <c r="F37" s="153">
        <f>ROUND((SUM(BI123:BI243)),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46</v>
      </c>
      <c r="E39" s="157"/>
      <c r="F39" s="157"/>
      <c r="G39" s="158" t="s">
        <v>47</v>
      </c>
      <c r="H39" s="159" t="s">
        <v>48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49</v>
      </c>
      <c r="E50" s="163"/>
      <c r="F50" s="163"/>
      <c r="G50" s="162" t="s">
        <v>50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51</v>
      </c>
      <c r="E61" s="165"/>
      <c r="F61" s="166" t="s">
        <v>52</v>
      </c>
      <c r="G61" s="164" t="s">
        <v>51</v>
      </c>
      <c r="H61" s="165"/>
      <c r="I61" s="165"/>
      <c r="J61" s="167" t="s">
        <v>52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53</v>
      </c>
      <c r="E65" s="168"/>
      <c r="F65" s="168"/>
      <c r="G65" s="162" t="s">
        <v>54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51</v>
      </c>
      <c r="E76" s="165"/>
      <c r="F76" s="166" t="s">
        <v>52</v>
      </c>
      <c r="G76" s="164" t="s">
        <v>51</v>
      </c>
      <c r="H76" s="165"/>
      <c r="I76" s="165"/>
      <c r="J76" s="167" t="s">
        <v>52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103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3" t="str">
        <f>E7</f>
        <v>Rekonstrukce ulice Hlohová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101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4 - dešťová kanalizace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Zruč nad Sázavou</v>
      </c>
      <c r="G89" s="39"/>
      <c r="H89" s="39"/>
      <c r="I89" s="31" t="s">
        <v>22</v>
      </c>
      <c r="J89" s="78" t="str">
        <f>IF(J12="","",J12)</f>
        <v>5. 2. 2026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24</v>
      </c>
      <c r="D91" s="39"/>
      <c r="E91" s="39"/>
      <c r="F91" s="26" t="str">
        <f>E15</f>
        <v>Město Zruč nad Sázavou</v>
      </c>
      <c r="G91" s="39"/>
      <c r="H91" s="39"/>
      <c r="I91" s="31" t="s">
        <v>30</v>
      </c>
      <c r="J91" s="35" t="str">
        <f>E21</f>
        <v>VDG Projektování s.r.o.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Ing. Vítězslav Pavel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104</v>
      </c>
      <c r="D94" s="175"/>
      <c r="E94" s="175"/>
      <c r="F94" s="175"/>
      <c r="G94" s="175"/>
      <c r="H94" s="175"/>
      <c r="I94" s="175"/>
      <c r="J94" s="176" t="s">
        <v>105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106</v>
      </c>
      <c r="D96" s="39"/>
      <c r="E96" s="39"/>
      <c r="F96" s="39"/>
      <c r="G96" s="39"/>
      <c r="H96" s="39"/>
      <c r="I96" s="39"/>
      <c r="J96" s="109">
        <f>J123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107</v>
      </c>
    </row>
    <row r="97" s="9" customFormat="1" ht="24.96" customHeight="1">
      <c r="A97" s="9"/>
      <c r="B97" s="178"/>
      <c r="C97" s="179"/>
      <c r="D97" s="180" t="s">
        <v>404</v>
      </c>
      <c r="E97" s="181"/>
      <c r="F97" s="181"/>
      <c r="G97" s="181"/>
      <c r="H97" s="181"/>
      <c r="I97" s="181"/>
      <c r="J97" s="182">
        <f>J124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8"/>
      <c r="C98" s="179"/>
      <c r="D98" s="180" t="s">
        <v>405</v>
      </c>
      <c r="E98" s="181"/>
      <c r="F98" s="181"/>
      <c r="G98" s="181"/>
      <c r="H98" s="181"/>
      <c r="I98" s="181"/>
      <c r="J98" s="182">
        <f>J133</f>
        <v>0</v>
      </c>
      <c r="K98" s="179"/>
      <c r="L98" s="18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78"/>
      <c r="C99" s="179"/>
      <c r="D99" s="180" t="s">
        <v>406</v>
      </c>
      <c r="E99" s="181"/>
      <c r="F99" s="181"/>
      <c r="G99" s="181"/>
      <c r="H99" s="181"/>
      <c r="I99" s="181"/>
      <c r="J99" s="182">
        <f>J154</f>
        <v>0</v>
      </c>
      <c r="K99" s="179"/>
      <c r="L99" s="18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4"/>
      <c r="C100" s="185"/>
      <c r="D100" s="186" t="s">
        <v>407</v>
      </c>
      <c r="E100" s="187"/>
      <c r="F100" s="187"/>
      <c r="G100" s="187"/>
      <c r="H100" s="187"/>
      <c r="I100" s="187"/>
      <c r="J100" s="188">
        <f>J187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408</v>
      </c>
      <c r="E101" s="187"/>
      <c r="F101" s="187"/>
      <c r="G101" s="187"/>
      <c r="H101" s="187"/>
      <c r="I101" s="187"/>
      <c r="J101" s="188">
        <f>J215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4"/>
      <c r="C102" s="185"/>
      <c r="D102" s="186" t="s">
        <v>112</v>
      </c>
      <c r="E102" s="187"/>
      <c r="F102" s="187"/>
      <c r="G102" s="187"/>
      <c r="H102" s="187"/>
      <c r="I102" s="187"/>
      <c r="J102" s="188">
        <f>J236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4"/>
      <c r="C103" s="185"/>
      <c r="D103" s="186" t="s">
        <v>274</v>
      </c>
      <c r="E103" s="187"/>
      <c r="F103" s="187"/>
      <c r="G103" s="187"/>
      <c r="H103" s="187"/>
      <c r="I103" s="187"/>
      <c r="J103" s="188">
        <f>J241</f>
        <v>0</v>
      </c>
      <c r="K103" s="185"/>
      <c r="L103" s="18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7"/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62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="2" customFormat="1" ht="6.96" customHeight="1">
      <c r="A105" s="37"/>
      <c r="B105" s="65"/>
      <c r="C105" s="66"/>
      <c r="D105" s="66"/>
      <c r="E105" s="66"/>
      <c r="F105" s="66"/>
      <c r="G105" s="66"/>
      <c r="H105" s="66"/>
      <c r="I105" s="66"/>
      <c r="J105" s="66"/>
      <c r="K105" s="66"/>
      <c r="L105" s="6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9" s="2" customFormat="1" ht="6.96" customHeight="1">
      <c r="A109" s="37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24.96" customHeight="1">
      <c r="A110" s="37"/>
      <c r="B110" s="38"/>
      <c r="C110" s="22" t="s">
        <v>113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6.96" customHeight="1">
      <c r="A111" s="37"/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2" customHeight="1">
      <c r="A112" s="37"/>
      <c r="B112" s="38"/>
      <c r="C112" s="31" t="s">
        <v>16</v>
      </c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6.5" customHeight="1">
      <c r="A113" s="37"/>
      <c r="B113" s="38"/>
      <c r="C113" s="39"/>
      <c r="D113" s="39"/>
      <c r="E113" s="173" t="str">
        <f>E7</f>
        <v>Rekonstrukce ulice Hlohová ve Zruči nad Sázavou</v>
      </c>
      <c r="F113" s="31"/>
      <c r="G113" s="31"/>
      <c r="H113" s="31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101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6.5" customHeight="1">
      <c r="A115" s="37"/>
      <c r="B115" s="38"/>
      <c r="C115" s="39"/>
      <c r="D115" s="39"/>
      <c r="E115" s="75" t="str">
        <f>E9</f>
        <v>4 - dešťová kanalizace</v>
      </c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20</v>
      </c>
      <c r="D117" s="39"/>
      <c r="E117" s="39"/>
      <c r="F117" s="26" t="str">
        <f>F12</f>
        <v>Zruč nad Sázavou</v>
      </c>
      <c r="G117" s="39"/>
      <c r="H117" s="39"/>
      <c r="I117" s="31" t="s">
        <v>22</v>
      </c>
      <c r="J117" s="78" t="str">
        <f>IF(J12="","",J12)</f>
        <v>5. 2. 2026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25.65" customHeight="1">
      <c r="A119" s="37"/>
      <c r="B119" s="38"/>
      <c r="C119" s="31" t="s">
        <v>24</v>
      </c>
      <c r="D119" s="39"/>
      <c r="E119" s="39"/>
      <c r="F119" s="26" t="str">
        <f>E15</f>
        <v>Město Zruč nad Sázavou</v>
      </c>
      <c r="G119" s="39"/>
      <c r="H119" s="39"/>
      <c r="I119" s="31" t="s">
        <v>30</v>
      </c>
      <c r="J119" s="35" t="str">
        <f>E21</f>
        <v>VDG Projektování s.r.o.</v>
      </c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5.15" customHeight="1">
      <c r="A120" s="37"/>
      <c r="B120" s="38"/>
      <c r="C120" s="31" t="s">
        <v>28</v>
      </c>
      <c r="D120" s="39"/>
      <c r="E120" s="39"/>
      <c r="F120" s="26" t="str">
        <f>IF(E18="","",E18)</f>
        <v>Vyplň údaj</v>
      </c>
      <c r="G120" s="39"/>
      <c r="H120" s="39"/>
      <c r="I120" s="31" t="s">
        <v>33</v>
      </c>
      <c r="J120" s="35" t="str">
        <f>E24</f>
        <v>Ing. Vítězslav Pavel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0.32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11" customFormat="1" ht="29.28" customHeight="1">
      <c r="A122" s="190"/>
      <c r="B122" s="191"/>
      <c r="C122" s="192" t="s">
        <v>114</v>
      </c>
      <c r="D122" s="193" t="s">
        <v>61</v>
      </c>
      <c r="E122" s="193" t="s">
        <v>57</v>
      </c>
      <c r="F122" s="193" t="s">
        <v>58</v>
      </c>
      <c r="G122" s="193" t="s">
        <v>115</v>
      </c>
      <c r="H122" s="193" t="s">
        <v>116</v>
      </c>
      <c r="I122" s="193" t="s">
        <v>117</v>
      </c>
      <c r="J122" s="194" t="s">
        <v>105</v>
      </c>
      <c r="K122" s="195" t="s">
        <v>118</v>
      </c>
      <c r="L122" s="196"/>
      <c r="M122" s="99" t="s">
        <v>1</v>
      </c>
      <c r="N122" s="100" t="s">
        <v>40</v>
      </c>
      <c r="O122" s="100" t="s">
        <v>119</v>
      </c>
      <c r="P122" s="100" t="s">
        <v>120</v>
      </c>
      <c r="Q122" s="100" t="s">
        <v>121</v>
      </c>
      <c r="R122" s="100" t="s">
        <v>122</v>
      </c>
      <c r="S122" s="100" t="s">
        <v>123</v>
      </c>
      <c r="T122" s="101" t="s">
        <v>124</v>
      </c>
      <c r="U122" s="190"/>
      <c r="V122" s="190"/>
      <c r="W122" s="190"/>
      <c r="X122" s="190"/>
      <c r="Y122" s="190"/>
      <c r="Z122" s="190"/>
      <c r="AA122" s="190"/>
      <c r="AB122" s="190"/>
      <c r="AC122" s="190"/>
      <c r="AD122" s="190"/>
      <c r="AE122" s="190"/>
    </row>
    <row r="123" s="2" customFormat="1" ht="22.8" customHeight="1">
      <c r="A123" s="37"/>
      <c r="B123" s="38"/>
      <c r="C123" s="106" t="s">
        <v>125</v>
      </c>
      <c r="D123" s="39"/>
      <c r="E123" s="39"/>
      <c r="F123" s="39"/>
      <c r="G123" s="39"/>
      <c r="H123" s="39"/>
      <c r="I123" s="39"/>
      <c r="J123" s="197">
        <f>BK123</f>
        <v>0</v>
      </c>
      <c r="K123" s="39"/>
      <c r="L123" s="43"/>
      <c r="M123" s="102"/>
      <c r="N123" s="198"/>
      <c r="O123" s="103"/>
      <c r="P123" s="199">
        <f>P124+P133+P154</f>
        <v>0</v>
      </c>
      <c r="Q123" s="103"/>
      <c r="R123" s="199">
        <f>R124+R133+R154</f>
        <v>10.5956648</v>
      </c>
      <c r="S123" s="103"/>
      <c r="T123" s="200">
        <f>T124+T133+T154</f>
        <v>0.027600000000000003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75</v>
      </c>
      <c r="AU123" s="16" t="s">
        <v>107</v>
      </c>
      <c r="BK123" s="201">
        <f>BK124+BK133+BK154</f>
        <v>0</v>
      </c>
    </row>
    <row r="124" s="12" customFormat="1" ht="25.92" customHeight="1">
      <c r="A124" s="12"/>
      <c r="B124" s="202"/>
      <c r="C124" s="203"/>
      <c r="D124" s="204" t="s">
        <v>75</v>
      </c>
      <c r="E124" s="205" t="s">
        <v>409</v>
      </c>
      <c r="F124" s="205" t="s">
        <v>223</v>
      </c>
      <c r="G124" s="203"/>
      <c r="H124" s="203"/>
      <c r="I124" s="206"/>
      <c r="J124" s="207">
        <f>BK124</f>
        <v>0</v>
      </c>
      <c r="K124" s="203"/>
      <c r="L124" s="208"/>
      <c r="M124" s="209"/>
      <c r="N124" s="210"/>
      <c r="O124" s="210"/>
      <c r="P124" s="211">
        <f>SUM(P125:P132)</f>
        <v>0</v>
      </c>
      <c r="Q124" s="210"/>
      <c r="R124" s="211">
        <f>SUM(R125:R132)</f>
        <v>0.45378479999999999</v>
      </c>
      <c r="S124" s="210"/>
      <c r="T124" s="212">
        <f>SUM(T125:T132)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3" t="s">
        <v>81</v>
      </c>
      <c r="AT124" s="214" t="s">
        <v>75</v>
      </c>
      <c r="AU124" s="214" t="s">
        <v>76</v>
      </c>
      <c r="AY124" s="213" t="s">
        <v>128</v>
      </c>
      <c r="BK124" s="215">
        <f>SUM(BK125:BK132)</f>
        <v>0</v>
      </c>
    </row>
    <row r="125" s="2" customFormat="1" ht="24.15" customHeight="1">
      <c r="A125" s="37"/>
      <c r="B125" s="38"/>
      <c r="C125" s="216" t="s">
        <v>81</v>
      </c>
      <c r="D125" s="216" t="s">
        <v>129</v>
      </c>
      <c r="E125" s="217" t="s">
        <v>410</v>
      </c>
      <c r="F125" s="218" t="s">
        <v>411</v>
      </c>
      <c r="G125" s="219" t="s">
        <v>412</v>
      </c>
      <c r="H125" s="220">
        <v>0.23999999999999999</v>
      </c>
      <c r="I125" s="221"/>
      <c r="J125" s="222">
        <f>ROUND(I125*H125,2)</f>
        <v>0</v>
      </c>
      <c r="K125" s="223"/>
      <c r="L125" s="43"/>
      <c r="M125" s="224" t="s">
        <v>1</v>
      </c>
      <c r="N125" s="225" t="s">
        <v>41</v>
      </c>
      <c r="O125" s="90"/>
      <c r="P125" s="226">
        <f>O125*H125</f>
        <v>0</v>
      </c>
      <c r="Q125" s="226">
        <v>1.8907700000000001</v>
      </c>
      <c r="R125" s="226">
        <f>Q125*H125</f>
        <v>0.45378479999999999</v>
      </c>
      <c r="S125" s="226">
        <v>0</v>
      </c>
      <c r="T125" s="227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28" t="s">
        <v>91</v>
      </c>
      <c r="AT125" s="228" t="s">
        <v>129</v>
      </c>
      <c r="AU125" s="228" t="s">
        <v>81</v>
      </c>
      <c r="AY125" s="16" t="s">
        <v>128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6" t="s">
        <v>81</v>
      </c>
      <c r="BK125" s="229">
        <f>ROUND(I125*H125,2)</f>
        <v>0</v>
      </c>
      <c r="BL125" s="16" t="s">
        <v>91</v>
      </c>
      <c r="BM125" s="228" t="s">
        <v>413</v>
      </c>
    </row>
    <row r="126" s="2" customFormat="1">
      <c r="A126" s="37"/>
      <c r="B126" s="38"/>
      <c r="C126" s="39"/>
      <c r="D126" s="230" t="s">
        <v>134</v>
      </c>
      <c r="E126" s="39"/>
      <c r="F126" s="231" t="s">
        <v>411</v>
      </c>
      <c r="G126" s="39"/>
      <c r="H126" s="39"/>
      <c r="I126" s="232"/>
      <c r="J126" s="39"/>
      <c r="K126" s="39"/>
      <c r="L126" s="43"/>
      <c r="M126" s="233"/>
      <c r="N126" s="234"/>
      <c r="O126" s="90"/>
      <c r="P126" s="90"/>
      <c r="Q126" s="90"/>
      <c r="R126" s="90"/>
      <c r="S126" s="90"/>
      <c r="T126" s="91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134</v>
      </c>
      <c r="AU126" s="16" t="s">
        <v>81</v>
      </c>
    </row>
    <row r="127" s="13" customFormat="1">
      <c r="A127" s="13"/>
      <c r="B127" s="235"/>
      <c r="C127" s="236"/>
      <c r="D127" s="230" t="s">
        <v>148</v>
      </c>
      <c r="E127" s="237" t="s">
        <v>1</v>
      </c>
      <c r="F127" s="238" t="s">
        <v>414</v>
      </c>
      <c r="G127" s="236"/>
      <c r="H127" s="239">
        <v>0.23999999999999999</v>
      </c>
      <c r="I127" s="240"/>
      <c r="J127" s="236"/>
      <c r="K127" s="236"/>
      <c r="L127" s="241"/>
      <c r="M127" s="242"/>
      <c r="N127" s="243"/>
      <c r="O127" s="243"/>
      <c r="P127" s="243"/>
      <c r="Q127" s="243"/>
      <c r="R127" s="243"/>
      <c r="S127" s="243"/>
      <c r="T127" s="244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5" t="s">
        <v>148</v>
      </c>
      <c r="AU127" s="245" t="s">
        <v>81</v>
      </c>
      <c r="AV127" s="13" t="s">
        <v>85</v>
      </c>
      <c r="AW127" s="13" t="s">
        <v>32</v>
      </c>
      <c r="AX127" s="13" t="s">
        <v>81</v>
      </c>
      <c r="AY127" s="245" t="s">
        <v>128</v>
      </c>
    </row>
    <row r="128" s="14" customFormat="1">
      <c r="A128" s="14"/>
      <c r="B128" s="246"/>
      <c r="C128" s="247"/>
      <c r="D128" s="230" t="s">
        <v>148</v>
      </c>
      <c r="E128" s="248" t="s">
        <v>1</v>
      </c>
      <c r="F128" s="249" t="s">
        <v>415</v>
      </c>
      <c r="G128" s="247"/>
      <c r="H128" s="248" t="s">
        <v>1</v>
      </c>
      <c r="I128" s="250"/>
      <c r="J128" s="247"/>
      <c r="K128" s="247"/>
      <c r="L128" s="251"/>
      <c r="M128" s="252"/>
      <c r="N128" s="253"/>
      <c r="O128" s="253"/>
      <c r="P128" s="253"/>
      <c r="Q128" s="253"/>
      <c r="R128" s="253"/>
      <c r="S128" s="253"/>
      <c r="T128" s="25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5" t="s">
        <v>148</v>
      </c>
      <c r="AU128" s="255" t="s">
        <v>81</v>
      </c>
      <c r="AV128" s="14" t="s">
        <v>81</v>
      </c>
      <c r="AW128" s="14" t="s">
        <v>32</v>
      </c>
      <c r="AX128" s="14" t="s">
        <v>76</v>
      </c>
      <c r="AY128" s="255" t="s">
        <v>128</v>
      </c>
    </row>
    <row r="129" s="2" customFormat="1" ht="16.5" customHeight="1">
      <c r="A129" s="37"/>
      <c r="B129" s="38"/>
      <c r="C129" s="262" t="s">
        <v>85</v>
      </c>
      <c r="D129" s="262" t="s">
        <v>230</v>
      </c>
      <c r="E129" s="263" t="s">
        <v>416</v>
      </c>
      <c r="F129" s="264" t="s">
        <v>417</v>
      </c>
      <c r="G129" s="265" t="s">
        <v>412</v>
      </c>
      <c r="H129" s="266">
        <v>0.47999999999999998</v>
      </c>
      <c r="I129" s="267"/>
      <c r="J129" s="268">
        <f>ROUND(I129*H129,2)</f>
        <v>0</v>
      </c>
      <c r="K129" s="269"/>
      <c r="L129" s="270"/>
      <c r="M129" s="271" t="s">
        <v>1</v>
      </c>
      <c r="N129" s="272" t="s">
        <v>41</v>
      </c>
      <c r="O129" s="90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28" t="s">
        <v>170</v>
      </c>
      <c r="AT129" s="228" t="s">
        <v>230</v>
      </c>
      <c r="AU129" s="228" t="s">
        <v>81</v>
      </c>
      <c r="AY129" s="16" t="s">
        <v>128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6" t="s">
        <v>81</v>
      </c>
      <c r="BK129" s="229">
        <f>ROUND(I129*H129,2)</f>
        <v>0</v>
      </c>
      <c r="BL129" s="16" t="s">
        <v>91</v>
      </c>
      <c r="BM129" s="228" t="s">
        <v>418</v>
      </c>
    </row>
    <row r="130" s="2" customFormat="1">
      <c r="A130" s="37"/>
      <c r="B130" s="38"/>
      <c r="C130" s="39"/>
      <c r="D130" s="230" t="s">
        <v>134</v>
      </c>
      <c r="E130" s="39"/>
      <c r="F130" s="231" t="s">
        <v>417</v>
      </c>
      <c r="G130" s="39"/>
      <c r="H130" s="39"/>
      <c r="I130" s="232"/>
      <c r="J130" s="39"/>
      <c r="K130" s="39"/>
      <c r="L130" s="43"/>
      <c r="M130" s="233"/>
      <c r="N130" s="234"/>
      <c r="O130" s="90"/>
      <c r="P130" s="90"/>
      <c r="Q130" s="90"/>
      <c r="R130" s="90"/>
      <c r="S130" s="90"/>
      <c r="T130" s="91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16" t="s">
        <v>134</v>
      </c>
      <c r="AU130" s="16" t="s">
        <v>81</v>
      </c>
    </row>
    <row r="131" s="13" customFormat="1">
      <c r="A131" s="13"/>
      <c r="B131" s="235"/>
      <c r="C131" s="236"/>
      <c r="D131" s="230" t="s">
        <v>148</v>
      </c>
      <c r="E131" s="237" t="s">
        <v>1</v>
      </c>
      <c r="F131" s="238" t="s">
        <v>419</v>
      </c>
      <c r="G131" s="236"/>
      <c r="H131" s="239">
        <v>0.47999999999999998</v>
      </c>
      <c r="I131" s="240"/>
      <c r="J131" s="236"/>
      <c r="K131" s="236"/>
      <c r="L131" s="241"/>
      <c r="M131" s="242"/>
      <c r="N131" s="243"/>
      <c r="O131" s="243"/>
      <c r="P131" s="243"/>
      <c r="Q131" s="243"/>
      <c r="R131" s="243"/>
      <c r="S131" s="243"/>
      <c r="T131" s="24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5" t="s">
        <v>148</v>
      </c>
      <c r="AU131" s="245" t="s">
        <v>81</v>
      </c>
      <c r="AV131" s="13" t="s">
        <v>85</v>
      </c>
      <c r="AW131" s="13" t="s">
        <v>32</v>
      </c>
      <c r="AX131" s="13" t="s">
        <v>81</v>
      </c>
      <c r="AY131" s="245" t="s">
        <v>128</v>
      </c>
    </row>
    <row r="132" s="14" customFormat="1">
      <c r="A132" s="14"/>
      <c r="B132" s="246"/>
      <c r="C132" s="247"/>
      <c r="D132" s="230" t="s">
        <v>148</v>
      </c>
      <c r="E132" s="248" t="s">
        <v>1</v>
      </c>
      <c r="F132" s="249" t="s">
        <v>420</v>
      </c>
      <c r="G132" s="247"/>
      <c r="H132" s="248" t="s">
        <v>1</v>
      </c>
      <c r="I132" s="250"/>
      <c r="J132" s="247"/>
      <c r="K132" s="247"/>
      <c r="L132" s="251"/>
      <c r="M132" s="252"/>
      <c r="N132" s="253"/>
      <c r="O132" s="253"/>
      <c r="P132" s="253"/>
      <c r="Q132" s="253"/>
      <c r="R132" s="253"/>
      <c r="S132" s="253"/>
      <c r="T132" s="25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5" t="s">
        <v>148</v>
      </c>
      <c r="AU132" s="255" t="s">
        <v>81</v>
      </c>
      <c r="AV132" s="14" t="s">
        <v>81</v>
      </c>
      <c r="AW132" s="14" t="s">
        <v>32</v>
      </c>
      <c r="AX132" s="14" t="s">
        <v>76</v>
      </c>
      <c r="AY132" s="255" t="s">
        <v>128</v>
      </c>
    </row>
    <row r="133" s="12" customFormat="1" ht="25.92" customHeight="1">
      <c r="A133" s="12"/>
      <c r="B133" s="202"/>
      <c r="C133" s="203"/>
      <c r="D133" s="204" t="s">
        <v>75</v>
      </c>
      <c r="E133" s="205" t="s">
        <v>421</v>
      </c>
      <c r="F133" s="205" t="s">
        <v>422</v>
      </c>
      <c r="G133" s="203"/>
      <c r="H133" s="203"/>
      <c r="I133" s="206"/>
      <c r="J133" s="207">
        <f>BK133</f>
        <v>0</v>
      </c>
      <c r="K133" s="203"/>
      <c r="L133" s="208"/>
      <c r="M133" s="209"/>
      <c r="N133" s="210"/>
      <c r="O133" s="210"/>
      <c r="P133" s="211">
        <f>SUM(P134:P153)</f>
        <v>0</v>
      </c>
      <c r="Q133" s="210"/>
      <c r="R133" s="211">
        <f>SUM(R134:R153)</f>
        <v>3.8779500000000002</v>
      </c>
      <c r="S133" s="210"/>
      <c r="T133" s="212">
        <f>SUM(T134:T153)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13" t="s">
        <v>81</v>
      </c>
      <c r="AT133" s="214" t="s">
        <v>75</v>
      </c>
      <c r="AU133" s="214" t="s">
        <v>76</v>
      </c>
      <c r="AY133" s="213" t="s">
        <v>128</v>
      </c>
      <c r="BK133" s="215">
        <f>SUM(BK134:BK153)</f>
        <v>0</v>
      </c>
    </row>
    <row r="134" s="2" customFormat="1" ht="16.5" customHeight="1">
      <c r="A134" s="37"/>
      <c r="B134" s="38"/>
      <c r="C134" s="216" t="s">
        <v>88</v>
      </c>
      <c r="D134" s="216" t="s">
        <v>129</v>
      </c>
      <c r="E134" s="217" t="s">
        <v>186</v>
      </c>
      <c r="F134" s="218" t="s">
        <v>423</v>
      </c>
      <c r="G134" s="219" t="s">
        <v>167</v>
      </c>
      <c r="H134" s="220">
        <v>5</v>
      </c>
      <c r="I134" s="221"/>
      <c r="J134" s="222">
        <f>ROUND(I134*H134,2)</f>
        <v>0</v>
      </c>
      <c r="K134" s="223"/>
      <c r="L134" s="43"/>
      <c r="M134" s="224" t="s">
        <v>1</v>
      </c>
      <c r="N134" s="225" t="s">
        <v>41</v>
      </c>
      <c r="O134" s="90"/>
      <c r="P134" s="226">
        <f>O134*H134</f>
        <v>0</v>
      </c>
      <c r="Q134" s="226">
        <v>0.0026900000000000001</v>
      </c>
      <c r="R134" s="226">
        <f>Q134*H134</f>
        <v>0.01345</v>
      </c>
      <c r="S134" s="226">
        <v>0</v>
      </c>
      <c r="T134" s="227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8" t="s">
        <v>91</v>
      </c>
      <c r="AT134" s="228" t="s">
        <v>129</v>
      </c>
      <c r="AU134" s="228" t="s">
        <v>81</v>
      </c>
      <c r="AY134" s="16" t="s">
        <v>128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16" t="s">
        <v>81</v>
      </c>
      <c r="BK134" s="229">
        <f>ROUND(I134*H134,2)</f>
        <v>0</v>
      </c>
      <c r="BL134" s="16" t="s">
        <v>91</v>
      </c>
      <c r="BM134" s="228" t="s">
        <v>424</v>
      </c>
    </row>
    <row r="135" s="2" customFormat="1">
      <c r="A135" s="37"/>
      <c r="B135" s="38"/>
      <c r="C135" s="39"/>
      <c r="D135" s="230" t="s">
        <v>134</v>
      </c>
      <c r="E135" s="39"/>
      <c r="F135" s="231" t="s">
        <v>423</v>
      </c>
      <c r="G135" s="39"/>
      <c r="H135" s="39"/>
      <c r="I135" s="232"/>
      <c r="J135" s="39"/>
      <c r="K135" s="39"/>
      <c r="L135" s="43"/>
      <c r="M135" s="233"/>
      <c r="N135" s="234"/>
      <c r="O135" s="90"/>
      <c r="P135" s="90"/>
      <c r="Q135" s="90"/>
      <c r="R135" s="90"/>
      <c r="S135" s="90"/>
      <c r="T135" s="91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16" t="s">
        <v>134</v>
      </c>
      <c r="AU135" s="16" t="s">
        <v>81</v>
      </c>
    </row>
    <row r="136" s="2" customFormat="1" ht="24.15" customHeight="1">
      <c r="A136" s="37"/>
      <c r="B136" s="38"/>
      <c r="C136" s="262" t="s">
        <v>91</v>
      </c>
      <c r="D136" s="262" t="s">
        <v>230</v>
      </c>
      <c r="E136" s="263" t="s">
        <v>425</v>
      </c>
      <c r="F136" s="264" t="s">
        <v>426</v>
      </c>
      <c r="G136" s="265" t="s">
        <v>216</v>
      </c>
      <c r="H136" s="266">
        <v>5</v>
      </c>
      <c r="I136" s="267"/>
      <c r="J136" s="268">
        <f>ROUND(I136*H136,2)</f>
        <v>0</v>
      </c>
      <c r="K136" s="269"/>
      <c r="L136" s="270"/>
      <c r="M136" s="271" t="s">
        <v>1</v>
      </c>
      <c r="N136" s="272" t="s">
        <v>41</v>
      </c>
      <c r="O136" s="90"/>
      <c r="P136" s="226">
        <f>O136*H136</f>
        <v>0</v>
      </c>
      <c r="Q136" s="226">
        <v>0.086999999999999994</v>
      </c>
      <c r="R136" s="226">
        <f>Q136*H136</f>
        <v>0.43499999999999994</v>
      </c>
      <c r="S136" s="226">
        <v>0</v>
      </c>
      <c r="T136" s="227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8" t="s">
        <v>170</v>
      </c>
      <c r="AT136" s="228" t="s">
        <v>230</v>
      </c>
      <c r="AU136" s="228" t="s">
        <v>81</v>
      </c>
      <c r="AY136" s="16" t="s">
        <v>128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6" t="s">
        <v>81</v>
      </c>
      <c r="BK136" s="229">
        <f>ROUND(I136*H136,2)</f>
        <v>0</v>
      </c>
      <c r="BL136" s="16" t="s">
        <v>91</v>
      </c>
      <c r="BM136" s="228" t="s">
        <v>427</v>
      </c>
    </row>
    <row r="137" s="2" customFormat="1">
      <c r="A137" s="37"/>
      <c r="B137" s="38"/>
      <c r="C137" s="39"/>
      <c r="D137" s="230" t="s">
        <v>134</v>
      </c>
      <c r="E137" s="39"/>
      <c r="F137" s="231" t="s">
        <v>426</v>
      </c>
      <c r="G137" s="39"/>
      <c r="H137" s="39"/>
      <c r="I137" s="232"/>
      <c r="J137" s="39"/>
      <c r="K137" s="39"/>
      <c r="L137" s="43"/>
      <c r="M137" s="233"/>
      <c r="N137" s="234"/>
      <c r="O137" s="90"/>
      <c r="P137" s="90"/>
      <c r="Q137" s="90"/>
      <c r="R137" s="90"/>
      <c r="S137" s="90"/>
      <c r="T137" s="91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134</v>
      </c>
      <c r="AU137" s="16" t="s">
        <v>81</v>
      </c>
    </row>
    <row r="138" s="2" customFormat="1" ht="24.15" customHeight="1">
      <c r="A138" s="37"/>
      <c r="B138" s="38"/>
      <c r="C138" s="262" t="s">
        <v>94</v>
      </c>
      <c r="D138" s="262" t="s">
        <v>230</v>
      </c>
      <c r="E138" s="263" t="s">
        <v>428</v>
      </c>
      <c r="F138" s="264" t="s">
        <v>429</v>
      </c>
      <c r="G138" s="265" t="s">
        <v>216</v>
      </c>
      <c r="H138" s="266">
        <v>5</v>
      </c>
      <c r="I138" s="267"/>
      <c r="J138" s="268">
        <f>ROUND(I138*H138,2)</f>
        <v>0</v>
      </c>
      <c r="K138" s="269"/>
      <c r="L138" s="270"/>
      <c r="M138" s="271" t="s">
        <v>1</v>
      </c>
      <c r="N138" s="272" t="s">
        <v>41</v>
      </c>
      <c r="O138" s="90"/>
      <c r="P138" s="226">
        <f>O138*H138</f>
        <v>0</v>
      </c>
      <c r="Q138" s="226">
        <v>0.071999999999999995</v>
      </c>
      <c r="R138" s="226">
        <f>Q138*H138</f>
        <v>0.35999999999999999</v>
      </c>
      <c r="S138" s="226">
        <v>0</v>
      </c>
      <c r="T138" s="227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8" t="s">
        <v>170</v>
      </c>
      <c r="AT138" s="228" t="s">
        <v>230</v>
      </c>
      <c r="AU138" s="228" t="s">
        <v>81</v>
      </c>
      <c r="AY138" s="16" t="s">
        <v>128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6" t="s">
        <v>81</v>
      </c>
      <c r="BK138" s="229">
        <f>ROUND(I138*H138,2)</f>
        <v>0</v>
      </c>
      <c r="BL138" s="16" t="s">
        <v>91</v>
      </c>
      <c r="BM138" s="228" t="s">
        <v>430</v>
      </c>
    </row>
    <row r="139" s="2" customFormat="1">
      <c r="A139" s="37"/>
      <c r="B139" s="38"/>
      <c r="C139" s="39"/>
      <c r="D139" s="230" t="s">
        <v>134</v>
      </c>
      <c r="E139" s="39"/>
      <c r="F139" s="231" t="s">
        <v>429</v>
      </c>
      <c r="G139" s="39"/>
      <c r="H139" s="39"/>
      <c r="I139" s="232"/>
      <c r="J139" s="39"/>
      <c r="K139" s="39"/>
      <c r="L139" s="43"/>
      <c r="M139" s="233"/>
      <c r="N139" s="234"/>
      <c r="O139" s="90"/>
      <c r="P139" s="90"/>
      <c r="Q139" s="90"/>
      <c r="R139" s="90"/>
      <c r="S139" s="90"/>
      <c r="T139" s="91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16" t="s">
        <v>134</v>
      </c>
      <c r="AU139" s="16" t="s">
        <v>81</v>
      </c>
    </row>
    <row r="140" s="2" customFormat="1" ht="24.15" customHeight="1">
      <c r="A140" s="37"/>
      <c r="B140" s="38"/>
      <c r="C140" s="262" t="s">
        <v>97</v>
      </c>
      <c r="D140" s="262" t="s">
        <v>230</v>
      </c>
      <c r="E140" s="263" t="s">
        <v>431</v>
      </c>
      <c r="F140" s="264" t="s">
        <v>432</v>
      </c>
      <c r="G140" s="265" t="s">
        <v>216</v>
      </c>
      <c r="H140" s="266">
        <v>5</v>
      </c>
      <c r="I140" s="267"/>
      <c r="J140" s="268">
        <f>ROUND(I140*H140,2)</f>
        <v>0</v>
      </c>
      <c r="K140" s="269"/>
      <c r="L140" s="270"/>
      <c r="M140" s="271" t="s">
        <v>1</v>
      </c>
      <c r="N140" s="272" t="s">
        <v>41</v>
      </c>
      <c r="O140" s="90"/>
      <c r="P140" s="226">
        <f>O140*H140</f>
        <v>0</v>
      </c>
      <c r="Q140" s="226">
        <v>0.080000000000000002</v>
      </c>
      <c r="R140" s="226">
        <f>Q140*H140</f>
        <v>0.40000000000000002</v>
      </c>
      <c r="S140" s="226">
        <v>0</v>
      </c>
      <c r="T140" s="227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8" t="s">
        <v>170</v>
      </c>
      <c r="AT140" s="228" t="s">
        <v>230</v>
      </c>
      <c r="AU140" s="228" t="s">
        <v>81</v>
      </c>
      <c r="AY140" s="16" t="s">
        <v>128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6" t="s">
        <v>81</v>
      </c>
      <c r="BK140" s="229">
        <f>ROUND(I140*H140,2)</f>
        <v>0</v>
      </c>
      <c r="BL140" s="16" t="s">
        <v>91</v>
      </c>
      <c r="BM140" s="228" t="s">
        <v>433</v>
      </c>
    </row>
    <row r="141" s="2" customFormat="1">
      <c r="A141" s="37"/>
      <c r="B141" s="38"/>
      <c r="C141" s="39"/>
      <c r="D141" s="230" t="s">
        <v>134</v>
      </c>
      <c r="E141" s="39"/>
      <c r="F141" s="231" t="s">
        <v>432</v>
      </c>
      <c r="G141" s="39"/>
      <c r="H141" s="39"/>
      <c r="I141" s="232"/>
      <c r="J141" s="39"/>
      <c r="K141" s="39"/>
      <c r="L141" s="43"/>
      <c r="M141" s="233"/>
      <c r="N141" s="234"/>
      <c r="O141" s="90"/>
      <c r="P141" s="90"/>
      <c r="Q141" s="90"/>
      <c r="R141" s="90"/>
      <c r="S141" s="90"/>
      <c r="T141" s="91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134</v>
      </c>
      <c r="AU141" s="16" t="s">
        <v>81</v>
      </c>
    </row>
    <row r="142" s="2" customFormat="1" ht="24.15" customHeight="1">
      <c r="A142" s="37"/>
      <c r="B142" s="38"/>
      <c r="C142" s="262" t="s">
        <v>164</v>
      </c>
      <c r="D142" s="262" t="s">
        <v>230</v>
      </c>
      <c r="E142" s="263" t="s">
        <v>434</v>
      </c>
      <c r="F142" s="264" t="s">
        <v>435</v>
      </c>
      <c r="G142" s="265" t="s">
        <v>216</v>
      </c>
      <c r="H142" s="266">
        <v>5</v>
      </c>
      <c r="I142" s="267"/>
      <c r="J142" s="268">
        <f>ROUND(I142*H142,2)</f>
        <v>0</v>
      </c>
      <c r="K142" s="269"/>
      <c r="L142" s="270"/>
      <c r="M142" s="271" t="s">
        <v>1</v>
      </c>
      <c r="N142" s="272" t="s">
        <v>41</v>
      </c>
      <c r="O142" s="90"/>
      <c r="P142" s="226">
        <f>O142*H142</f>
        <v>0</v>
      </c>
      <c r="Q142" s="226">
        <v>0.057000000000000002</v>
      </c>
      <c r="R142" s="226">
        <f>Q142*H142</f>
        <v>0.28500000000000003</v>
      </c>
      <c r="S142" s="226">
        <v>0</v>
      </c>
      <c r="T142" s="227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8" t="s">
        <v>170</v>
      </c>
      <c r="AT142" s="228" t="s">
        <v>230</v>
      </c>
      <c r="AU142" s="228" t="s">
        <v>81</v>
      </c>
      <c r="AY142" s="16" t="s">
        <v>128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16" t="s">
        <v>81</v>
      </c>
      <c r="BK142" s="229">
        <f>ROUND(I142*H142,2)</f>
        <v>0</v>
      </c>
      <c r="BL142" s="16" t="s">
        <v>91</v>
      </c>
      <c r="BM142" s="228" t="s">
        <v>436</v>
      </c>
    </row>
    <row r="143" s="2" customFormat="1">
      <c r="A143" s="37"/>
      <c r="B143" s="38"/>
      <c r="C143" s="39"/>
      <c r="D143" s="230" t="s">
        <v>134</v>
      </c>
      <c r="E143" s="39"/>
      <c r="F143" s="231" t="s">
        <v>435</v>
      </c>
      <c r="G143" s="39"/>
      <c r="H143" s="39"/>
      <c r="I143" s="232"/>
      <c r="J143" s="39"/>
      <c r="K143" s="39"/>
      <c r="L143" s="43"/>
      <c r="M143" s="233"/>
      <c r="N143" s="234"/>
      <c r="O143" s="90"/>
      <c r="P143" s="90"/>
      <c r="Q143" s="90"/>
      <c r="R143" s="90"/>
      <c r="S143" s="90"/>
      <c r="T143" s="91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16" t="s">
        <v>134</v>
      </c>
      <c r="AU143" s="16" t="s">
        <v>81</v>
      </c>
    </row>
    <row r="144" s="2" customFormat="1" ht="24.15" customHeight="1">
      <c r="A144" s="37"/>
      <c r="B144" s="38"/>
      <c r="C144" s="262" t="s">
        <v>170</v>
      </c>
      <c r="D144" s="262" t="s">
        <v>230</v>
      </c>
      <c r="E144" s="263" t="s">
        <v>437</v>
      </c>
      <c r="F144" s="264" t="s">
        <v>438</v>
      </c>
      <c r="G144" s="265" t="s">
        <v>216</v>
      </c>
      <c r="H144" s="266">
        <v>5</v>
      </c>
      <c r="I144" s="267"/>
      <c r="J144" s="268">
        <f>ROUND(I144*H144,2)</f>
        <v>0</v>
      </c>
      <c r="K144" s="269"/>
      <c r="L144" s="270"/>
      <c r="M144" s="271" t="s">
        <v>1</v>
      </c>
      <c r="N144" s="272" t="s">
        <v>41</v>
      </c>
      <c r="O144" s="90"/>
      <c r="P144" s="226">
        <f>O144*H144</f>
        <v>0</v>
      </c>
      <c r="Q144" s="226">
        <v>0.027</v>
      </c>
      <c r="R144" s="226">
        <f>Q144*H144</f>
        <v>0.13500000000000001</v>
      </c>
      <c r="S144" s="226">
        <v>0</v>
      </c>
      <c r="T144" s="227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8" t="s">
        <v>170</v>
      </c>
      <c r="AT144" s="228" t="s">
        <v>230</v>
      </c>
      <c r="AU144" s="228" t="s">
        <v>81</v>
      </c>
      <c r="AY144" s="16" t="s">
        <v>128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16" t="s">
        <v>81</v>
      </c>
      <c r="BK144" s="229">
        <f>ROUND(I144*H144,2)</f>
        <v>0</v>
      </c>
      <c r="BL144" s="16" t="s">
        <v>91</v>
      </c>
      <c r="BM144" s="228" t="s">
        <v>439</v>
      </c>
    </row>
    <row r="145" s="2" customFormat="1">
      <c r="A145" s="37"/>
      <c r="B145" s="38"/>
      <c r="C145" s="39"/>
      <c r="D145" s="230" t="s">
        <v>134</v>
      </c>
      <c r="E145" s="39"/>
      <c r="F145" s="231" t="s">
        <v>438</v>
      </c>
      <c r="G145" s="39"/>
      <c r="H145" s="39"/>
      <c r="I145" s="232"/>
      <c r="J145" s="39"/>
      <c r="K145" s="39"/>
      <c r="L145" s="43"/>
      <c r="M145" s="233"/>
      <c r="N145" s="234"/>
      <c r="O145" s="90"/>
      <c r="P145" s="90"/>
      <c r="Q145" s="90"/>
      <c r="R145" s="90"/>
      <c r="S145" s="90"/>
      <c r="T145" s="91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16" t="s">
        <v>134</v>
      </c>
      <c r="AU145" s="16" t="s">
        <v>81</v>
      </c>
    </row>
    <row r="146" s="2" customFormat="1" ht="21.75" customHeight="1">
      <c r="A146" s="37"/>
      <c r="B146" s="38"/>
      <c r="C146" s="262" t="s">
        <v>176</v>
      </c>
      <c r="D146" s="262" t="s">
        <v>230</v>
      </c>
      <c r="E146" s="263" t="s">
        <v>440</v>
      </c>
      <c r="F146" s="264" t="s">
        <v>441</v>
      </c>
      <c r="G146" s="265" t="s">
        <v>216</v>
      </c>
      <c r="H146" s="266">
        <v>5</v>
      </c>
      <c r="I146" s="267"/>
      <c r="J146" s="268">
        <f>ROUND(I146*H146,2)</f>
        <v>0</v>
      </c>
      <c r="K146" s="269"/>
      <c r="L146" s="270"/>
      <c r="M146" s="271" t="s">
        <v>1</v>
      </c>
      <c r="N146" s="272" t="s">
        <v>41</v>
      </c>
      <c r="O146" s="90"/>
      <c r="P146" s="226">
        <f>O146*H146</f>
        <v>0</v>
      </c>
      <c r="Q146" s="226">
        <v>0.042999999999999997</v>
      </c>
      <c r="R146" s="226">
        <f>Q146*H146</f>
        <v>0.21499999999999997</v>
      </c>
      <c r="S146" s="226">
        <v>0</v>
      </c>
      <c r="T146" s="227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28" t="s">
        <v>170</v>
      </c>
      <c r="AT146" s="228" t="s">
        <v>230</v>
      </c>
      <c r="AU146" s="228" t="s">
        <v>81</v>
      </c>
      <c r="AY146" s="16" t="s">
        <v>128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6" t="s">
        <v>81</v>
      </c>
      <c r="BK146" s="229">
        <f>ROUND(I146*H146,2)</f>
        <v>0</v>
      </c>
      <c r="BL146" s="16" t="s">
        <v>91</v>
      </c>
      <c r="BM146" s="228" t="s">
        <v>442</v>
      </c>
    </row>
    <row r="147" s="2" customFormat="1">
      <c r="A147" s="37"/>
      <c r="B147" s="38"/>
      <c r="C147" s="39"/>
      <c r="D147" s="230" t="s">
        <v>134</v>
      </c>
      <c r="E147" s="39"/>
      <c r="F147" s="231" t="s">
        <v>441</v>
      </c>
      <c r="G147" s="39"/>
      <c r="H147" s="39"/>
      <c r="I147" s="232"/>
      <c r="J147" s="39"/>
      <c r="K147" s="39"/>
      <c r="L147" s="43"/>
      <c r="M147" s="233"/>
      <c r="N147" s="234"/>
      <c r="O147" s="90"/>
      <c r="P147" s="90"/>
      <c r="Q147" s="90"/>
      <c r="R147" s="90"/>
      <c r="S147" s="90"/>
      <c r="T147" s="91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T147" s="16" t="s">
        <v>134</v>
      </c>
      <c r="AU147" s="16" t="s">
        <v>81</v>
      </c>
    </row>
    <row r="148" s="2" customFormat="1" ht="21.75" customHeight="1">
      <c r="A148" s="37"/>
      <c r="B148" s="38"/>
      <c r="C148" s="262" t="s">
        <v>181</v>
      </c>
      <c r="D148" s="262" t="s">
        <v>230</v>
      </c>
      <c r="E148" s="263" t="s">
        <v>443</v>
      </c>
      <c r="F148" s="264" t="s">
        <v>444</v>
      </c>
      <c r="G148" s="265" t="s">
        <v>216</v>
      </c>
      <c r="H148" s="266">
        <v>5</v>
      </c>
      <c r="I148" s="267"/>
      <c r="J148" s="268">
        <f>ROUND(I148*H148,2)</f>
        <v>0</v>
      </c>
      <c r="K148" s="269"/>
      <c r="L148" s="270"/>
      <c r="M148" s="271" t="s">
        <v>1</v>
      </c>
      <c r="N148" s="272" t="s">
        <v>41</v>
      </c>
      <c r="O148" s="90"/>
      <c r="P148" s="226">
        <f>O148*H148</f>
        <v>0</v>
      </c>
      <c r="Q148" s="226">
        <v>0.0060000000000000001</v>
      </c>
      <c r="R148" s="226">
        <f>Q148*H148</f>
        <v>0.029999999999999999</v>
      </c>
      <c r="S148" s="226">
        <v>0</v>
      </c>
      <c r="T148" s="227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8" t="s">
        <v>170</v>
      </c>
      <c r="AT148" s="228" t="s">
        <v>230</v>
      </c>
      <c r="AU148" s="228" t="s">
        <v>81</v>
      </c>
      <c r="AY148" s="16" t="s">
        <v>128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6" t="s">
        <v>81</v>
      </c>
      <c r="BK148" s="229">
        <f>ROUND(I148*H148,2)</f>
        <v>0</v>
      </c>
      <c r="BL148" s="16" t="s">
        <v>91</v>
      </c>
      <c r="BM148" s="228" t="s">
        <v>445</v>
      </c>
    </row>
    <row r="149" s="2" customFormat="1">
      <c r="A149" s="37"/>
      <c r="B149" s="38"/>
      <c r="C149" s="39"/>
      <c r="D149" s="230" t="s">
        <v>134</v>
      </c>
      <c r="E149" s="39"/>
      <c r="F149" s="231" t="s">
        <v>444</v>
      </c>
      <c r="G149" s="39"/>
      <c r="H149" s="39"/>
      <c r="I149" s="232"/>
      <c r="J149" s="39"/>
      <c r="K149" s="39"/>
      <c r="L149" s="43"/>
      <c r="M149" s="233"/>
      <c r="N149" s="234"/>
      <c r="O149" s="90"/>
      <c r="P149" s="90"/>
      <c r="Q149" s="90"/>
      <c r="R149" s="90"/>
      <c r="S149" s="90"/>
      <c r="T149" s="91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134</v>
      </c>
      <c r="AU149" s="16" t="s">
        <v>81</v>
      </c>
    </row>
    <row r="150" s="2" customFormat="1" ht="16.5" customHeight="1">
      <c r="A150" s="37"/>
      <c r="B150" s="38"/>
      <c r="C150" s="262" t="s">
        <v>186</v>
      </c>
      <c r="D150" s="262" t="s">
        <v>230</v>
      </c>
      <c r="E150" s="263" t="s">
        <v>446</v>
      </c>
      <c r="F150" s="264" t="s">
        <v>447</v>
      </c>
      <c r="G150" s="265" t="s">
        <v>216</v>
      </c>
      <c r="H150" s="266">
        <v>5</v>
      </c>
      <c r="I150" s="267"/>
      <c r="J150" s="268">
        <f>ROUND(I150*H150,2)</f>
        <v>0</v>
      </c>
      <c r="K150" s="269"/>
      <c r="L150" s="270"/>
      <c r="M150" s="271" t="s">
        <v>1</v>
      </c>
      <c r="N150" s="272" t="s">
        <v>41</v>
      </c>
      <c r="O150" s="90"/>
      <c r="P150" s="226">
        <f>O150*H150</f>
        <v>0</v>
      </c>
      <c r="Q150" s="226">
        <v>0.059999999999999998</v>
      </c>
      <c r="R150" s="226">
        <f>Q150*H150</f>
        <v>0.29999999999999999</v>
      </c>
      <c r="S150" s="226">
        <v>0</v>
      </c>
      <c r="T150" s="227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28" t="s">
        <v>170</v>
      </c>
      <c r="AT150" s="228" t="s">
        <v>230</v>
      </c>
      <c r="AU150" s="228" t="s">
        <v>81</v>
      </c>
      <c r="AY150" s="16" t="s">
        <v>128</v>
      </c>
      <c r="BE150" s="229">
        <f>IF(N150="základní",J150,0)</f>
        <v>0</v>
      </c>
      <c r="BF150" s="229">
        <f>IF(N150="snížená",J150,0)</f>
        <v>0</v>
      </c>
      <c r="BG150" s="229">
        <f>IF(N150="zákl. přenesená",J150,0)</f>
        <v>0</v>
      </c>
      <c r="BH150" s="229">
        <f>IF(N150="sníž. přenesená",J150,0)</f>
        <v>0</v>
      </c>
      <c r="BI150" s="229">
        <f>IF(N150="nulová",J150,0)</f>
        <v>0</v>
      </c>
      <c r="BJ150" s="16" t="s">
        <v>81</v>
      </c>
      <c r="BK150" s="229">
        <f>ROUND(I150*H150,2)</f>
        <v>0</v>
      </c>
      <c r="BL150" s="16" t="s">
        <v>91</v>
      </c>
      <c r="BM150" s="228" t="s">
        <v>448</v>
      </c>
    </row>
    <row r="151" s="2" customFormat="1">
      <c r="A151" s="37"/>
      <c r="B151" s="38"/>
      <c r="C151" s="39"/>
      <c r="D151" s="230" t="s">
        <v>134</v>
      </c>
      <c r="E151" s="39"/>
      <c r="F151" s="231" t="s">
        <v>447</v>
      </c>
      <c r="G151" s="39"/>
      <c r="H151" s="39"/>
      <c r="I151" s="232"/>
      <c r="J151" s="39"/>
      <c r="K151" s="39"/>
      <c r="L151" s="43"/>
      <c r="M151" s="233"/>
      <c r="N151" s="234"/>
      <c r="O151" s="90"/>
      <c r="P151" s="90"/>
      <c r="Q151" s="90"/>
      <c r="R151" s="90"/>
      <c r="S151" s="90"/>
      <c r="T151" s="91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T151" s="16" t="s">
        <v>134</v>
      </c>
      <c r="AU151" s="16" t="s">
        <v>81</v>
      </c>
    </row>
    <row r="152" s="2" customFormat="1" ht="24.15" customHeight="1">
      <c r="A152" s="37"/>
      <c r="B152" s="38"/>
      <c r="C152" s="216" t="s">
        <v>8</v>
      </c>
      <c r="D152" s="216" t="s">
        <v>129</v>
      </c>
      <c r="E152" s="217" t="s">
        <v>449</v>
      </c>
      <c r="F152" s="218" t="s">
        <v>450</v>
      </c>
      <c r="G152" s="219" t="s">
        <v>216</v>
      </c>
      <c r="H152" s="220">
        <v>5</v>
      </c>
      <c r="I152" s="221"/>
      <c r="J152" s="222">
        <f>ROUND(I152*H152,2)</f>
        <v>0</v>
      </c>
      <c r="K152" s="223"/>
      <c r="L152" s="43"/>
      <c r="M152" s="224" t="s">
        <v>1</v>
      </c>
      <c r="N152" s="225" t="s">
        <v>41</v>
      </c>
      <c r="O152" s="90"/>
      <c r="P152" s="226">
        <f>O152*H152</f>
        <v>0</v>
      </c>
      <c r="Q152" s="226">
        <v>0.34089999999999998</v>
      </c>
      <c r="R152" s="226">
        <f>Q152*H152</f>
        <v>1.7044999999999999</v>
      </c>
      <c r="S152" s="226">
        <v>0</v>
      </c>
      <c r="T152" s="227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8" t="s">
        <v>91</v>
      </c>
      <c r="AT152" s="228" t="s">
        <v>129</v>
      </c>
      <c r="AU152" s="228" t="s">
        <v>81</v>
      </c>
      <c r="AY152" s="16" t="s">
        <v>128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16" t="s">
        <v>81</v>
      </c>
      <c r="BK152" s="229">
        <f>ROUND(I152*H152,2)</f>
        <v>0</v>
      </c>
      <c r="BL152" s="16" t="s">
        <v>91</v>
      </c>
      <c r="BM152" s="228" t="s">
        <v>451</v>
      </c>
    </row>
    <row r="153" s="2" customFormat="1">
      <c r="A153" s="37"/>
      <c r="B153" s="38"/>
      <c r="C153" s="39"/>
      <c r="D153" s="230" t="s">
        <v>134</v>
      </c>
      <c r="E153" s="39"/>
      <c r="F153" s="231" t="s">
        <v>450</v>
      </c>
      <c r="G153" s="39"/>
      <c r="H153" s="39"/>
      <c r="I153" s="232"/>
      <c r="J153" s="39"/>
      <c r="K153" s="39"/>
      <c r="L153" s="43"/>
      <c r="M153" s="233"/>
      <c r="N153" s="234"/>
      <c r="O153" s="90"/>
      <c r="P153" s="90"/>
      <c r="Q153" s="90"/>
      <c r="R153" s="90"/>
      <c r="S153" s="90"/>
      <c r="T153" s="91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16" t="s">
        <v>134</v>
      </c>
      <c r="AU153" s="16" t="s">
        <v>81</v>
      </c>
    </row>
    <row r="154" s="12" customFormat="1" ht="25.92" customHeight="1">
      <c r="A154" s="12"/>
      <c r="B154" s="202"/>
      <c r="C154" s="203"/>
      <c r="D154" s="204" t="s">
        <v>75</v>
      </c>
      <c r="E154" s="205" t="s">
        <v>161</v>
      </c>
      <c r="F154" s="205" t="s">
        <v>452</v>
      </c>
      <c r="G154" s="203"/>
      <c r="H154" s="203"/>
      <c r="I154" s="206"/>
      <c r="J154" s="207">
        <f>BK154</f>
        <v>0</v>
      </c>
      <c r="K154" s="203"/>
      <c r="L154" s="208"/>
      <c r="M154" s="209"/>
      <c r="N154" s="210"/>
      <c r="O154" s="210"/>
      <c r="P154" s="211">
        <f>P155+SUM(P156:P187)+P215+P236+P241</f>
        <v>0</v>
      </c>
      <c r="Q154" s="210"/>
      <c r="R154" s="211">
        <f>R155+SUM(R156:R187)+R215+R236+R241</f>
        <v>6.2639299999999993</v>
      </c>
      <c r="S154" s="210"/>
      <c r="T154" s="212">
        <f>T155+SUM(T156:T187)+T215+T236+T241</f>
        <v>0.027600000000000003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13" t="s">
        <v>81</v>
      </c>
      <c r="AT154" s="214" t="s">
        <v>75</v>
      </c>
      <c r="AU154" s="214" t="s">
        <v>76</v>
      </c>
      <c r="AY154" s="213" t="s">
        <v>128</v>
      </c>
      <c r="BK154" s="215">
        <f>BK155+SUM(BK156:BK187)+BK215+BK236+BK241</f>
        <v>0</v>
      </c>
    </row>
    <row r="155" s="2" customFormat="1" ht="16.5" customHeight="1">
      <c r="A155" s="37"/>
      <c r="B155" s="38"/>
      <c r="C155" s="216" t="s">
        <v>198</v>
      </c>
      <c r="D155" s="216" t="s">
        <v>129</v>
      </c>
      <c r="E155" s="217" t="s">
        <v>453</v>
      </c>
      <c r="F155" s="218" t="s">
        <v>454</v>
      </c>
      <c r="G155" s="219" t="s">
        <v>189</v>
      </c>
      <c r="H155" s="220">
        <v>0.29999999999999999</v>
      </c>
      <c r="I155" s="221"/>
      <c r="J155" s="222">
        <f>ROUND(I155*H155,2)</f>
        <v>0</v>
      </c>
      <c r="K155" s="223"/>
      <c r="L155" s="43"/>
      <c r="M155" s="224" t="s">
        <v>1</v>
      </c>
      <c r="N155" s="225" t="s">
        <v>41</v>
      </c>
      <c r="O155" s="90"/>
      <c r="P155" s="226">
        <f>O155*H155</f>
        <v>0</v>
      </c>
      <c r="Q155" s="226">
        <v>2.3010199999999998</v>
      </c>
      <c r="R155" s="226">
        <f>Q155*H155</f>
        <v>0.69030599999999998</v>
      </c>
      <c r="S155" s="226">
        <v>0</v>
      </c>
      <c r="T155" s="227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8" t="s">
        <v>91</v>
      </c>
      <c r="AT155" s="228" t="s">
        <v>129</v>
      </c>
      <c r="AU155" s="228" t="s">
        <v>81</v>
      </c>
      <c r="AY155" s="16" t="s">
        <v>128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6" t="s">
        <v>81</v>
      </c>
      <c r="BK155" s="229">
        <f>ROUND(I155*H155,2)</f>
        <v>0</v>
      </c>
      <c r="BL155" s="16" t="s">
        <v>91</v>
      </c>
      <c r="BM155" s="228" t="s">
        <v>455</v>
      </c>
    </row>
    <row r="156" s="2" customFormat="1">
      <c r="A156" s="37"/>
      <c r="B156" s="38"/>
      <c r="C156" s="39"/>
      <c r="D156" s="230" t="s">
        <v>134</v>
      </c>
      <c r="E156" s="39"/>
      <c r="F156" s="231" t="s">
        <v>454</v>
      </c>
      <c r="G156" s="39"/>
      <c r="H156" s="39"/>
      <c r="I156" s="232"/>
      <c r="J156" s="39"/>
      <c r="K156" s="39"/>
      <c r="L156" s="43"/>
      <c r="M156" s="233"/>
      <c r="N156" s="234"/>
      <c r="O156" s="90"/>
      <c r="P156" s="90"/>
      <c r="Q156" s="90"/>
      <c r="R156" s="90"/>
      <c r="S156" s="90"/>
      <c r="T156" s="91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16" t="s">
        <v>134</v>
      </c>
      <c r="AU156" s="16" t="s">
        <v>81</v>
      </c>
    </row>
    <row r="157" s="13" customFormat="1">
      <c r="A157" s="13"/>
      <c r="B157" s="235"/>
      <c r="C157" s="236"/>
      <c r="D157" s="230" t="s">
        <v>148</v>
      </c>
      <c r="E157" s="237" t="s">
        <v>1</v>
      </c>
      <c r="F157" s="238" t="s">
        <v>456</v>
      </c>
      <c r="G157" s="236"/>
      <c r="H157" s="239">
        <v>0.29999999999999999</v>
      </c>
      <c r="I157" s="240"/>
      <c r="J157" s="236"/>
      <c r="K157" s="236"/>
      <c r="L157" s="241"/>
      <c r="M157" s="242"/>
      <c r="N157" s="243"/>
      <c r="O157" s="243"/>
      <c r="P157" s="243"/>
      <c r="Q157" s="243"/>
      <c r="R157" s="243"/>
      <c r="S157" s="243"/>
      <c r="T157" s="24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5" t="s">
        <v>148</v>
      </c>
      <c r="AU157" s="245" t="s">
        <v>81</v>
      </c>
      <c r="AV157" s="13" t="s">
        <v>85</v>
      </c>
      <c r="AW157" s="13" t="s">
        <v>32</v>
      </c>
      <c r="AX157" s="13" t="s">
        <v>81</v>
      </c>
      <c r="AY157" s="245" t="s">
        <v>128</v>
      </c>
    </row>
    <row r="158" s="14" customFormat="1">
      <c r="A158" s="14"/>
      <c r="B158" s="246"/>
      <c r="C158" s="247"/>
      <c r="D158" s="230" t="s">
        <v>148</v>
      </c>
      <c r="E158" s="248" t="s">
        <v>1</v>
      </c>
      <c r="F158" s="249" t="s">
        <v>457</v>
      </c>
      <c r="G158" s="247"/>
      <c r="H158" s="248" t="s">
        <v>1</v>
      </c>
      <c r="I158" s="250"/>
      <c r="J158" s="247"/>
      <c r="K158" s="247"/>
      <c r="L158" s="251"/>
      <c r="M158" s="252"/>
      <c r="N158" s="253"/>
      <c r="O158" s="253"/>
      <c r="P158" s="253"/>
      <c r="Q158" s="253"/>
      <c r="R158" s="253"/>
      <c r="S158" s="253"/>
      <c r="T158" s="25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5" t="s">
        <v>148</v>
      </c>
      <c r="AU158" s="255" t="s">
        <v>81</v>
      </c>
      <c r="AV158" s="14" t="s">
        <v>81</v>
      </c>
      <c r="AW158" s="14" t="s">
        <v>32</v>
      </c>
      <c r="AX158" s="14" t="s">
        <v>76</v>
      </c>
      <c r="AY158" s="255" t="s">
        <v>128</v>
      </c>
    </row>
    <row r="159" s="2" customFormat="1" ht="33" customHeight="1">
      <c r="A159" s="37"/>
      <c r="B159" s="38"/>
      <c r="C159" s="216" t="s">
        <v>205</v>
      </c>
      <c r="D159" s="216" t="s">
        <v>129</v>
      </c>
      <c r="E159" s="217" t="s">
        <v>458</v>
      </c>
      <c r="F159" s="218" t="s">
        <v>459</v>
      </c>
      <c r="G159" s="219" t="s">
        <v>216</v>
      </c>
      <c r="H159" s="220">
        <v>1</v>
      </c>
      <c r="I159" s="221"/>
      <c r="J159" s="222">
        <f>ROUND(I159*H159,2)</f>
        <v>0</v>
      </c>
      <c r="K159" s="223"/>
      <c r="L159" s="43"/>
      <c r="M159" s="224" t="s">
        <v>1</v>
      </c>
      <c r="N159" s="225" t="s">
        <v>41</v>
      </c>
      <c r="O159" s="90"/>
      <c r="P159" s="226">
        <f>O159*H159</f>
        <v>0</v>
      </c>
      <c r="Q159" s="226">
        <v>2.1167600000000002</v>
      </c>
      <c r="R159" s="226">
        <f>Q159*H159</f>
        <v>2.1167600000000002</v>
      </c>
      <c r="S159" s="226">
        <v>0</v>
      </c>
      <c r="T159" s="227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8" t="s">
        <v>91</v>
      </c>
      <c r="AT159" s="228" t="s">
        <v>129</v>
      </c>
      <c r="AU159" s="228" t="s">
        <v>81</v>
      </c>
      <c r="AY159" s="16" t="s">
        <v>128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6" t="s">
        <v>81</v>
      </c>
      <c r="BK159" s="229">
        <f>ROUND(I159*H159,2)</f>
        <v>0</v>
      </c>
      <c r="BL159" s="16" t="s">
        <v>91</v>
      </c>
      <c r="BM159" s="228" t="s">
        <v>460</v>
      </c>
    </row>
    <row r="160" s="2" customFormat="1">
      <c r="A160" s="37"/>
      <c r="B160" s="38"/>
      <c r="C160" s="39"/>
      <c r="D160" s="230" t="s">
        <v>134</v>
      </c>
      <c r="E160" s="39"/>
      <c r="F160" s="231" t="s">
        <v>459</v>
      </c>
      <c r="G160" s="39"/>
      <c r="H160" s="39"/>
      <c r="I160" s="232"/>
      <c r="J160" s="39"/>
      <c r="K160" s="39"/>
      <c r="L160" s="43"/>
      <c r="M160" s="233"/>
      <c r="N160" s="234"/>
      <c r="O160" s="90"/>
      <c r="P160" s="90"/>
      <c r="Q160" s="90"/>
      <c r="R160" s="90"/>
      <c r="S160" s="90"/>
      <c r="T160" s="91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T160" s="16" t="s">
        <v>134</v>
      </c>
      <c r="AU160" s="16" t="s">
        <v>81</v>
      </c>
    </row>
    <row r="161" s="13" customFormat="1">
      <c r="A161" s="13"/>
      <c r="B161" s="235"/>
      <c r="C161" s="236"/>
      <c r="D161" s="230" t="s">
        <v>148</v>
      </c>
      <c r="E161" s="237" t="s">
        <v>1</v>
      </c>
      <c r="F161" s="238" t="s">
        <v>81</v>
      </c>
      <c r="G161" s="236"/>
      <c r="H161" s="239">
        <v>1</v>
      </c>
      <c r="I161" s="240"/>
      <c r="J161" s="236"/>
      <c r="K161" s="236"/>
      <c r="L161" s="241"/>
      <c r="M161" s="242"/>
      <c r="N161" s="243"/>
      <c r="O161" s="243"/>
      <c r="P161" s="243"/>
      <c r="Q161" s="243"/>
      <c r="R161" s="243"/>
      <c r="S161" s="243"/>
      <c r="T161" s="24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5" t="s">
        <v>148</v>
      </c>
      <c r="AU161" s="245" t="s">
        <v>81</v>
      </c>
      <c r="AV161" s="13" t="s">
        <v>85</v>
      </c>
      <c r="AW161" s="13" t="s">
        <v>32</v>
      </c>
      <c r="AX161" s="13" t="s">
        <v>81</v>
      </c>
      <c r="AY161" s="245" t="s">
        <v>128</v>
      </c>
    </row>
    <row r="162" s="2" customFormat="1" ht="24.15" customHeight="1">
      <c r="A162" s="37"/>
      <c r="B162" s="38"/>
      <c r="C162" s="262" t="s">
        <v>213</v>
      </c>
      <c r="D162" s="262" t="s">
        <v>230</v>
      </c>
      <c r="E162" s="263" t="s">
        <v>461</v>
      </c>
      <c r="F162" s="264" t="s">
        <v>462</v>
      </c>
      <c r="G162" s="265" t="s">
        <v>216</v>
      </c>
      <c r="H162" s="266">
        <v>1</v>
      </c>
      <c r="I162" s="267"/>
      <c r="J162" s="268">
        <f>ROUND(I162*H162,2)</f>
        <v>0</v>
      </c>
      <c r="K162" s="269"/>
      <c r="L162" s="270"/>
      <c r="M162" s="271" t="s">
        <v>1</v>
      </c>
      <c r="N162" s="272" t="s">
        <v>41</v>
      </c>
      <c r="O162" s="90"/>
      <c r="P162" s="226">
        <f>O162*H162</f>
        <v>0</v>
      </c>
      <c r="Q162" s="226">
        <v>1.2290000000000001</v>
      </c>
      <c r="R162" s="226">
        <f>Q162*H162</f>
        <v>1.2290000000000001</v>
      </c>
      <c r="S162" s="226">
        <v>0</v>
      </c>
      <c r="T162" s="227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28" t="s">
        <v>170</v>
      </c>
      <c r="AT162" s="228" t="s">
        <v>230</v>
      </c>
      <c r="AU162" s="228" t="s">
        <v>81</v>
      </c>
      <c r="AY162" s="16" t="s">
        <v>128</v>
      </c>
      <c r="BE162" s="229">
        <f>IF(N162="základní",J162,0)</f>
        <v>0</v>
      </c>
      <c r="BF162" s="229">
        <f>IF(N162="snížená",J162,0)</f>
        <v>0</v>
      </c>
      <c r="BG162" s="229">
        <f>IF(N162="zákl. přenesená",J162,0)</f>
        <v>0</v>
      </c>
      <c r="BH162" s="229">
        <f>IF(N162="sníž. přenesená",J162,0)</f>
        <v>0</v>
      </c>
      <c r="BI162" s="229">
        <f>IF(N162="nulová",J162,0)</f>
        <v>0</v>
      </c>
      <c r="BJ162" s="16" t="s">
        <v>81</v>
      </c>
      <c r="BK162" s="229">
        <f>ROUND(I162*H162,2)</f>
        <v>0</v>
      </c>
      <c r="BL162" s="16" t="s">
        <v>91</v>
      </c>
      <c r="BM162" s="228" t="s">
        <v>463</v>
      </c>
    </row>
    <row r="163" s="2" customFormat="1">
      <c r="A163" s="37"/>
      <c r="B163" s="38"/>
      <c r="C163" s="39"/>
      <c r="D163" s="230" t="s">
        <v>134</v>
      </c>
      <c r="E163" s="39"/>
      <c r="F163" s="231" t="s">
        <v>462</v>
      </c>
      <c r="G163" s="39"/>
      <c r="H163" s="39"/>
      <c r="I163" s="232"/>
      <c r="J163" s="39"/>
      <c r="K163" s="39"/>
      <c r="L163" s="43"/>
      <c r="M163" s="233"/>
      <c r="N163" s="234"/>
      <c r="O163" s="90"/>
      <c r="P163" s="90"/>
      <c r="Q163" s="90"/>
      <c r="R163" s="90"/>
      <c r="S163" s="90"/>
      <c r="T163" s="91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16" t="s">
        <v>134</v>
      </c>
      <c r="AU163" s="16" t="s">
        <v>81</v>
      </c>
    </row>
    <row r="164" s="13" customFormat="1">
      <c r="A164" s="13"/>
      <c r="B164" s="235"/>
      <c r="C164" s="236"/>
      <c r="D164" s="230" t="s">
        <v>148</v>
      </c>
      <c r="E164" s="237" t="s">
        <v>1</v>
      </c>
      <c r="F164" s="238" t="s">
        <v>81</v>
      </c>
      <c r="G164" s="236"/>
      <c r="H164" s="239">
        <v>1</v>
      </c>
      <c r="I164" s="240"/>
      <c r="J164" s="236"/>
      <c r="K164" s="236"/>
      <c r="L164" s="241"/>
      <c r="M164" s="242"/>
      <c r="N164" s="243"/>
      <c r="O164" s="243"/>
      <c r="P164" s="243"/>
      <c r="Q164" s="243"/>
      <c r="R164" s="243"/>
      <c r="S164" s="243"/>
      <c r="T164" s="244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5" t="s">
        <v>148</v>
      </c>
      <c r="AU164" s="245" t="s">
        <v>81</v>
      </c>
      <c r="AV164" s="13" t="s">
        <v>85</v>
      </c>
      <c r="AW164" s="13" t="s">
        <v>32</v>
      </c>
      <c r="AX164" s="13" t="s">
        <v>81</v>
      </c>
      <c r="AY164" s="245" t="s">
        <v>128</v>
      </c>
    </row>
    <row r="165" s="2" customFormat="1" ht="24.15" customHeight="1">
      <c r="A165" s="37"/>
      <c r="B165" s="38"/>
      <c r="C165" s="262" t="s">
        <v>346</v>
      </c>
      <c r="D165" s="262" t="s">
        <v>230</v>
      </c>
      <c r="E165" s="263" t="s">
        <v>464</v>
      </c>
      <c r="F165" s="264" t="s">
        <v>465</v>
      </c>
      <c r="G165" s="265" t="s">
        <v>216</v>
      </c>
      <c r="H165" s="266">
        <v>1</v>
      </c>
      <c r="I165" s="267"/>
      <c r="J165" s="268">
        <f>ROUND(I165*H165,2)</f>
        <v>0</v>
      </c>
      <c r="K165" s="269"/>
      <c r="L165" s="270"/>
      <c r="M165" s="271" t="s">
        <v>1</v>
      </c>
      <c r="N165" s="272" t="s">
        <v>41</v>
      </c>
      <c r="O165" s="90"/>
      <c r="P165" s="226">
        <f>O165*H165</f>
        <v>0</v>
      </c>
      <c r="Q165" s="226">
        <v>0.068000000000000005</v>
      </c>
      <c r="R165" s="226">
        <f>Q165*H165</f>
        <v>0.068000000000000005</v>
      </c>
      <c r="S165" s="226">
        <v>0</v>
      </c>
      <c r="T165" s="227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28" t="s">
        <v>170</v>
      </c>
      <c r="AT165" s="228" t="s">
        <v>230</v>
      </c>
      <c r="AU165" s="228" t="s">
        <v>81</v>
      </c>
      <c r="AY165" s="16" t="s">
        <v>128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6" t="s">
        <v>81</v>
      </c>
      <c r="BK165" s="229">
        <f>ROUND(I165*H165,2)</f>
        <v>0</v>
      </c>
      <c r="BL165" s="16" t="s">
        <v>91</v>
      </c>
      <c r="BM165" s="228" t="s">
        <v>466</v>
      </c>
    </row>
    <row r="166" s="2" customFormat="1">
      <c r="A166" s="37"/>
      <c r="B166" s="38"/>
      <c r="C166" s="39"/>
      <c r="D166" s="230" t="s">
        <v>134</v>
      </c>
      <c r="E166" s="39"/>
      <c r="F166" s="231" t="s">
        <v>465</v>
      </c>
      <c r="G166" s="39"/>
      <c r="H166" s="39"/>
      <c r="I166" s="232"/>
      <c r="J166" s="39"/>
      <c r="K166" s="39"/>
      <c r="L166" s="43"/>
      <c r="M166" s="233"/>
      <c r="N166" s="234"/>
      <c r="O166" s="90"/>
      <c r="P166" s="90"/>
      <c r="Q166" s="90"/>
      <c r="R166" s="90"/>
      <c r="S166" s="90"/>
      <c r="T166" s="91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T166" s="16" t="s">
        <v>134</v>
      </c>
      <c r="AU166" s="16" t="s">
        <v>81</v>
      </c>
    </row>
    <row r="167" s="2" customFormat="1" ht="33" customHeight="1">
      <c r="A167" s="37"/>
      <c r="B167" s="38"/>
      <c r="C167" s="262" t="s">
        <v>352</v>
      </c>
      <c r="D167" s="262" t="s">
        <v>230</v>
      </c>
      <c r="E167" s="263" t="s">
        <v>467</v>
      </c>
      <c r="F167" s="264" t="s">
        <v>468</v>
      </c>
      <c r="G167" s="265" t="s">
        <v>216</v>
      </c>
      <c r="H167" s="266">
        <v>1</v>
      </c>
      <c r="I167" s="267"/>
      <c r="J167" s="268">
        <f>ROUND(I167*H167,2)</f>
        <v>0</v>
      </c>
      <c r="K167" s="269"/>
      <c r="L167" s="270"/>
      <c r="M167" s="271" t="s">
        <v>1</v>
      </c>
      <c r="N167" s="272" t="s">
        <v>41</v>
      </c>
      <c r="O167" s="90"/>
      <c r="P167" s="226">
        <f>O167*H167</f>
        <v>0</v>
      </c>
      <c r="Q167" s="226">
        <v>0.505</v>
      </c>
      <c r="R167" s="226">
        <f>Q167*H167</f>
        <v>0.505</v>
      </c>
      <c r="S167" s="226">
        <v>0</v>
      </c>
      <c r="T167" s="227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8" t="s">
        <v>170</v>
      </c>
      <c r="AT167" s="228" t="s">
        <v>230</v>
      </c>
      <c r="AU167" s="228" t="s">
        <v>81</v>
      </c>
      <c r="AY167" s="16" t="s">
        <v>128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6" t="s">
        <v>81</v>
      </c>
      <c r="BK167" s="229">
        <f>ROUND(I167*H167,2)</f>
        <v>0</v>
      </c>
      <c r="BL167" s="16" t="s">
        <v>91</v>
      </c>
      <c r="BM167" s="228" t="s">
        <v>469</v>
      </c>
    </row>
    <row r="168" s="2" customFormat="1">
      <c r="A168" s="37"/>
      <c r="B168" s="38"/>
      <c r="C168" s="39"/>
      <c r="D168" s="230" t="s">
        <v>134</v>
      </c>
      <c r="E168" s="39"/>
      <c r="F168" s="231" t="s">
        <v>468</v>
      </c>
      <c r="G168" s="39"/>
      <c r="H168" s="39"/>
      <c r="I168" s="232"/>
      <c r="J168" s="39"/>
      <c r="K168" s="39"/>
      <c r="L168" s="43"/>
      <c r="M168" s="233"/>
      <c r="N168" s="234"/>
      <c r="O168" s="90"/>
      <c r="P168" s="90"/>
      <c r="Q168" s="90"/>
      <c r="R168" s="90"/>
      <c r="S168" s="90"/>
      <c r="T168" s="91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T168" s="16" t="s">
        <v>134</v>
      </c>
      <c r="AU168" s="16" t="s">
        <v>81</v>
      </c>
    </row>
    <row r="169" s="13" customFormat="1">
      <c r="A169" s="13"/>
      <c r="B169" s="235"/>
      <c r="C169" s="236"/>
      <c r="D169" s="230" t="s">
        <v>148</v>
      </c>
      <c r="E169" s="237" t="s">
        <v>1</v>
      </c>
      <c r="F169" s="238" t="s">
        <v>81</v>
      </c>
      <c r="G169" s="236"/>
      <c r="H169" s="239">
        <v>1</v>
      </c>
      <c r="I169" s="240"/>
      <c r="J169" s="236"/>
      <c r="K169" s="236"/>
      <c r="L169" s="241"/>
      <c r="M169" s="242"/>
      <c r="N169" s="243"/>
      <c r="O169" s="243"/>
      <c r="P169" s="243"/>
      <c r="Q169" s="243"/>
      <c r="R169" s="243"/>
      <c r="S169" s="243"/>
      <c r="T169" s="244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5" t="s">
        <v>148</v>
      </c>
      <c r="AU169" s="245" t="s">
        <v>81</v>
      </c>
      <c r="AV169" s="13" t="s">
        <v>85</v>
      </c>
      <c r="AW169" s="13" t="s">
        <v>32</v>
      </c>
      <c r="AX169" s="13" t="s">
        <v>81</v>
      </c>
      <c r="AY169" s="245" t="s">
        <v>128</v>
      </c>
    </row>
    <row r="170" s="2" customFormat="1" ht="24.15" customHeight="1">
      <c r="A170" s="37"/>
      <c r="B170" s="38"/>
      <c r="C170" s="262" t="s">
        <v>358</v>
      </c>
      <c r="D170" s="262" t="s">
        <v>230</v>
      </c>
      <c r="E170" s="263" t="s">
        <v>470</v>
      </c>
      <c r="F170" s="264" t="s">
        <v>471</v>
      </c>
      <c r="G170" s="265" t="s">
        <v>216</v>
      </c>
      <c r="H170" s="266">
        <v>1</v>
      </c>
      <c r="I170" s="267"/>
      <c r="J170" s="268">
        <f>ROUND(I170*H170,2)</f>
        <v>0</v>
      </c>
      <c r="K170" s="269"/>
      <c r="L170" s="270"/>
      <c r="M170" s="271" t="s">
        <v>1</v>
      </c>
      <c r="N170" s="272" t="s">
        <v>41</v>
      </c>
      <c r="O170" s="90"/>
      <c r="P170" s="226">
        <f>O170*H170</f>
        <v>0</v>
      </c>
      <c r="Q170" s="226">
        <v>1.0129999999999999</v>
      </c>
      <c r="R170" s="226">
        <f>Q170*H170</f>
        <v>1.0129999999999999</v>
      </c>
      <c r="S170" s="226">
        <v>0</v>
      </c>
      <c r="T170" s="227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28" t="s">
        <v>170</v>
      </c>
      <c r="AT170" s="228" t="s">
        <v>230</v>
      </c>
      <c r="AU170" s="228" t="s">
        <v>81</v>
      </c>
      <c r="AY170" s="16" t="s">
        <v>128</v>
      </c>
      <c r="BE170" s="229">
        <f>IF(N170="základní",J170,0)</f>
        <v>0</v>
      </c>
      <c r="BF170" s="229">
        <f>IF(N170="snížená",J170,0)</f>
        <v>0</v>
      </c>
      <c r="BG170" s="229">
        <f>IF(N170="zákl. přenesená",J170,0)</f>
        <v>0</v>
      </c>
      <c r="BH170" s="229">
        <f>IF(N170="sníž. přenesená",J170,0)</f>
        <v>0</v>
      </c>
      <c r="BI170" s="229">
        <f>IF(N170="nulová",J170,0)</f>
        <v>0</v>
      </c>
      <c r="BJ170" s="16" t="s">
        <v>81</v>
      </c>
      <c r="BK170" s="229">
        <f>ROUND(I170*H170,2)</f>
        <v>0</v>
      </c>
      <c r="BL170" s="16" t="s">
        <v>91</v>
      </c>
      <c r="BM170" s="228" t="s">
        <v>472</v>
      </c>
    </row>
    <row r="171" s="2" customFormat="1">
      <c r="A171" s="37"/>
      <c r="B171" s="38"/>
      <c r="C171" s="39"/>
      <c r="D171" s="230" t="s">
        <v>134</v>
      </c>
      <c r="E171" s="39"/>
      <c r="F171" s="231" t="s">
        <v>471</v>
      </c>
      <c r="G171" s="39"/>
      <c r="H171" s="39"/>
      <c r="I171" s="232"/>
      <c r="J171" s="39"/>
      <c r="K171" s="39"/>
      <c r="L171" s="43"/>
      <c r="M171" s="233"/>
      <c r="N171" s="234"/>
      <c r="O171" s="90"/>
      <c r="P171" s="90"/>
      <c r="Q171" s="90"/>
      <c r="R171" s="90"/>
      <c r="S171" s="90"/>
      <c r="T171" s="91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16" t="s">
        <v>134</v>
      </c>
      <c r="AU171" s="16" t="s">
        <v>81</v>
      </c>
    </row>
    <row r="172" s="13" customFormat="1">
      <c r="A172" s="13"/>
      <c r="B172" s="235"/>
      <c r="C172" s="236"/>
      <c r="D172" s="230" t="s">
        <v>148</v>
      </c>
      <c r="E172" s="237" t="s">
        <v>1</v>
      </c>
      <c r="F172" s="238" t="s">
        <v>81</v>
      </c>
      <c r="G172" s="236"/>
      <c r="H172" s="239">
        <v>1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5" t="s">
        <v>148</v>
      </c>
      <c r="AU172" s="245" t="s">
        <v>81</v>
      </c>
      <c r="AV172" s="13" t="s">
        <v>85</v>
      </c>
      <c r="AW172" s="13" t="s">
        <v>32</v>
      </c>
      <c r="AX172" s="13" t="s">
        <v>81</v>
      </c>
      <c r="AY172" s="245" t="s">
        <v>128</v>
      </c>
    </row>
    <row r="173" s="2" customFormat="1" ht="21.75" customHeight="1">
      <c r="A173" s="37"/>
      <c r="B173" s="38"/>
      <c r="C173" s="262" t="s">
        <v>364</v>
      </c>
      <c r="D173" s="262" t="s">
        <v>230</v>
      </c>
      <c r="E173" s="263" t="s">
        <v>473</v>
      </c>
      <c r="F173" s="264" t="s">
        <v>474</v>
      </c>
      <c r="G173" s="265" t="s">
        <v>216</v>
      </c>
      <c r="H173" s="266">
        <v>1</v>
      </c>
      <c r="I173" s="267"/>
      <c r="J173" s="268">
        <f>ROUND(I173*H173,2)</f>
        <v>0</v>
      </c>
      <c r="K173" s="269"/>
      <c r="L173" s="270"/>
      <c r="M173" s="271" t="s">
        <v>1</v>
      </c>
      <c r="N173" s="272" t="s">
        <v>41</v>
      </c>
      <c r="O173" s="90"/>
      <c r="P173" s="226">
        <f>O173*H173</f>
        <v>0</v>
      </c>
      <c r="Q173" s="226">
        <v>0.50600000000000001</v>
      </c>
      <c r="R173" s="226">
        <f>Q173*H173</f>
        <v>0.50600000000000001</v>
      </c>
      <c r="S173" s="226">
        <v>0</v>
      </c>
      <c r="T173" s="227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8" t="s">
        <v>170</v>
      </c>
      <c r="AT173" s="228" t="s">
        <v>230</v>
      </c>
      <c r="AU173" s="228" t="s">
        <v>81</v>
      </c>
      <c r="AY173" s="16" t="s">
        <v>128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6" t="s">
        <v>81</v>
      </c>
      <c r="BK173" s="229">
        <f>ROUND(I173*H173,2)</f>
        <v>0</v>
      </c>
      <c r="BL173" s="16" t="s">
        <v>91</v>
      </c>
      <c r="BM173" s="228" t="s">
        <v>475</v>
      </c>
    </row>
    <row r="174" s="2" customFormat="1">
      <c r="A174" s="37"/>
      <c r="B174" s="38"/>
      <c r="C174" s="39"/>
      <c r="D174" s="230" t="s">
        <v>134</v>
      </c>
      <c r="E174" s="39"/>
      <c r="F174" s="231" t="s">
        <v>474</v>
      </c>
      <c r="G174" s="39"/>
      <c r="H174" s="39"/>
      <c r="I174" s="232"/>
      <c r="J174" s="39"/>
      <c r="K174" s="39"/>
      <c r="L174" s="43"/>
      <c r="M174" s="233"/>
      <c r="N174" s="234"/>
      <c r="O174" s="90"/>
      <c r="P174" s="90"/>
      <c r="Q174" s="90"/>
      <c r="R174" s="90"/>
      <c r="S174" s="90"/>
      <c r="T174" s="91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16" t="s">
        <v>134</v>
      </c>
      <c r="AU174" s="16" t="s">
        <v>81</v>
      </c>
    </row>
    <row r="175" s="13" customFormat="1">
      <c r="A175" s="13"/>
      <c r="B175" s="235"/>
      <c r="C175" s="236"/>
      <c r="D175" s="230" t="s">
        <v>148</v>
      </c>
      <c r="E175" s="237" t="s">
        <v>1</v>
      </c>
      <c r="F175" s="238" t="s">
        <v>81</v>
      </c>
      <c r="G175" s="236"/>
      <c r="H175" s="239">
        <v>1</v>
      </c>
      <c r="I175" s="240"/>
      <c r="J175" s="236"/>
      <c r="K175" s="236"/>
      <c r="L175" s="241"/>
      <c r="M175" s="242"/>
      <c r="N175" s="243"/>
      <c r="O175" s="243"/>
      <c r="P175" s="243"/>
      <c r="Q175" s="243"/>
      <c r="R175" s="243"/>
      <c r="S175" s="243"/>
      <c r="T175" s="244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5" t="s">
        <v>148</v>
      </c>
      <c r="AU175" s="245" t="s">
        <v>81</v>
      </c>
      <c r="AV175" s="13" t="s">
        <v>85</v>
      </c>
      <c r="AW175" s="13" t="s">
        <v>32</v>
      </c>
      <c r="AX175" s="13" t="s">
        <v>81</v>
      </c>
      <c r="AY175" s="245" t="s">
        <v>128</v>
      </c>
    </row>
    <row r="176" s="2" customFormat="1" ht="24.15" customHeight="1">
      <c r="A176" s="37"/>
      <c r="B176" s="38"/>
      <c r="C176" s="262" t="s">
        <v>370</v>
      </c>
      <c r="D176" s="262" t="s">
        <v>230</v>
      </c>
      <c r="E176" s="263" t="s">
        <v>476</v>
      </c>
      <c r="F176" s="264" t="s">
        <v>477</v>
      </c>
      <c r="G176" s="265" t="s">
        <v>216</v>
      </c>
      <c r="H176" s="266">
        <v>4</v>
      </c>
      <c r="I176" s="267"/>
      <c r="J176" s="268">
        <f>ROUND(I176*H176,2)</f>
        <v>0</v>
      </c>
      <c r="K176" s="269"/>
      <c r="L176" s="270"/>
      <c r="M176" s="271" t="s">
        <v>1</v>
      </c>
      <c r="N176" s="272" t="s">
        <v>41</v>
      </c>
      <c r="O176" s="90"/>
      <c r="P176" s="226">
        <f>O176*H176</f>
        <v>0</v>
      </c>
      <c r="Q176" s="226">
        <v>0.002</v>
      </c>
      <c r="R176" s="226">
        <f>Q176*H176</f>
        <v>0.0080000000000000002</v>
      </c>
      <c r="S176" s="226">
        <v>0</v>
      </c>
      <c r="T176" s="227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8" t="s">
        <v>170</v>
      </c>
      <c r="AT176" s="228" t="s">
        <v>230</v>
      </c>
      <c r="AU176" s="228" t="s">
        <v>81</v>
      </c>
      <c r="AY176" s="16" t="s">
        <v>128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6" t="s">
        <v>81</v>
      </c>
      <c r="BK176" s="229">
        <f>ROUND(I176*H176,2)</f>
        <v>0</v>
      </c>
      <c r="BL176" s="16" t="s">
        <v>91</v>
      </c>
      <c r="BM176" s="228" t="s">
        <v>478</v>
      </c>
    </row>
    <row r="177" s="2" customFormat="1">
      <c r="A177" s="37"/>
      <c r="B177" s="38"/>
      <c r="C177" s="39"/>
      <c r="D177" s="230" t="s">
        <v>134</v>
      </c>
      <c r="E177" s="39"/>
      <c r="F177" s="231" t="s">
        <v>477</v>
      </c>
      <c r="G177" s="39"/>
      <c r="H177" s="39"/>
      <c r="I177" s="232"/>
      <c r="J177" s="39"/>
      <c r="K177" s="39"/>
      <c r="L177" s="43"/>
      <c r="M177" s="233"/>
      <c r="N177" s="234"/>
      <c r="O177" s="90"/>
      <c r="P177" s="90"/>
      <c r="Q177" s="90"/>
      <c r="R177" s="90"/>
      <c r="S177" s="90"/>
      <c r="T177" s="91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16" t="s">
        <v>134</v>
      </c>
      <c r="AU177" s="16" t="s">
        <v>81</v>
      </c>
    </row>
    <row r="178" s="13" customFormat="1">
      <c r="A178" s="13"/>
      <c r="B178" s="235"/>
      <c r="C178" s="236"/>
      <c r="D178" s="230" t="s">
        <v>148</v>
      </c>
      <c r="E178" s="237" t="s">
        <v>1</v>
      </c>
      <c r="F178" s="238" t="s">
        <v>91</v>
      </c>
      <c r="G178" s="236"/>
      <c r="H178" s="239">
        <v>4</v>
      </c>
      <c r="I178" s="240"/>
      <c r="J178" s="236"/>
      <c r="K178" s="236"/>
      <c r="L178" s="241"/>
      <c r="M178" s="242"/>
      <c r="N178" s="243"/>
      <c r="O178" s="243"/>
      <c r="P178" s="243"/>
      <c r="Q178" s="243"/>
      <c r="R178" s="243"/>
      <c r="S178" s="243"/>
      <c r="T178" s="244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5" t="s">
        <v>148</v>
      </c>
      <c r="AU178" s="245" t="s">
        <v>81</v>
      </c>
      <c r="AV178" s="13" t="s">
        <v>85</v>
      </c>
      <c r="AW178" s="13" t="s">
        <v>32</v>
      </c>
      <c r="AX178" s="13" t="s">
        <v>81</v>
      </c>
      <c r="AY178" s="245" t="s">
        <v>128</v>
      </c>
    </row>
    <row r="179" s="2" customFormat="1" ht="24.15" customHeight="1">
      <c r="A179" s="37"/>
      <c r="B179" s="38"/>
      <c r="C179" s="216" t="s">
        <v>7</v>
      </c>
      <c r="D179" s="216" t="s">
        <v>129</v>
      </c>
      <c r="E179" s="217" t="s">
        <v>479</v>
      </c>
      <c r="F179" s="218" t="s">
        <v>480</v>
      </c>
      <c r="G179" s="219" t="s">
        <v>216</v>
      </c>
      <c r="H179" s="220">
        <v>1</v>
      </c>
      <c r="I179" s="221"/>
      <c r="J179" s="222">
        <f>ROUND(I179*H179,2)</f>
        <v>0</v>
      </c>
      <c r="K179" s="223"/>
      <c r="L179" s="43"/>
      <c r="M179" s="224" t="s">
        <v>1</v>
      </c>
      <c r="N179" s="225" t="s">
        <v>41</v>
      </c>
      <c r="O179" s="90"/>
      <c r="P179" s="226">
        <f>O179*H179</f>
        <v>0</v>
      </c>
      <c r="Q179" s="226">
        <v>0.0070200000000000002</v>
      </c>
      <c r="R179" s="226">
        <f>Q179*H179</f>
        <v>0.0070200000000000002</v>
      </c>
      <c r="S179" s="226">
        <v>0</v>
      </c>
      <c r="T179" s="227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28" t="s">
        <v>91</v>
      </c>
      <c r="AT179" s="228" t="s">
        <v>129</v>
      </c>
      <c r="AU179" s="228" t="s">
        <v>81</v>
      </c>
      <c r="AY179" s="16" t="s">
        <v>128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6" t="s">
        <v>81</v>
      </c>
      <c r="BK179" s="229">
        <f>ROUND(I179*H179,2)</f>
        <v>0</v>
      </c>
      <c r="BL179" s="16" t="s">
        <v>91</v>
      </c>
      <c r="BM179" s="228" t="s">
        <v>481</v>
      </c>
    </row>
    <row r="180" s="2" customFormat="1">
      <c r="A180" s="37"/>
      <c r="B180" s="38"/>
      <c r="C180" s="39"/>
      <c r="D180" s="230" t="s">
        <v>134</v>
      </c>
      <c r="E180" s="39"/>
      <c r="F180" s="231" t="s">
        <v>480</v>
      </c>
      <c r="G180" s="39"/>
      <c r="H180" s="39"/>
      <c r="I180" s="232"/>
      <c r="J180" s="39"/>
      <c r="K180" s="39"/>
      <c r="L180" s="43"/>
      <c r="M180" s="233"/>
      <c r="N180" s="234"/>
      <c r="O180" s="90"/>
      <c r="P180" s="90"/>
      <c r="Q180" s="90"/>
      <c r="R180" s="90"/>
      <c r="S180" s="90"/>
      <c r="T180" s="91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T180" s="16" t="s">
        <v>134</v>
      </c>
      <c r="AU180" s="16" t="s">
        <v>81</v>
      </c>
    </row>
    <row r="181" s="14" customFormat="1">
      <c r="A181" s="14"/>
      <c r="B181" s="246"/>
      <c r="C181" s="247"/>
      <c r="D181" s="230" t="s">
        <v>148</v>
      </c>
      <c r="E181" s="248" t="s">
        <v>1</v>
      </c>
      <c r="F181" s="249" t="s">
        <v>482</v>
      </c>
      <c r="G181" s="247"/>
      <c r="H181" s="248" t="s">
        <v>1</v>
      </c>
      <c r="I181" s="250"/>
      <c r="J181" s="247"/>
      <c r="K181" s="247"/>
      <c r="L181" s="251"/>
      <c r="M181" s="252"/>
      <c r="N181" s="253"/>
      <c r="O181" s="253"/>
      <c r="P181" s="253"/>
      <c r="Q181" s="253"/>
      <c r="R181" s="253"/>
      <c r="S181" s="253"/>
      <c r="T181" s="25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5" t="s">
        <v>148</v>
      </c>
      <c r="AU181" s="255" t="s">
        <v>81</v>
      </c>
      <c r="AV181" s="14" t="s">
        <v>81</v>
      </c>
      <c r="AW181" s="14" t="s">
        <v>32</v>
      </c>
      <c r="AX181" s="14" t="s">
        <v>76</v>
      </c>
      <c r="AY181" s="255" t="s">
        <v>128</v>
      </c>
    </row>
    <row r="182" s="13" customFormat="1">
      <c r="A182" s="13"/>
      <c r="B182" s="235"/>
      <c r="C182" s="236"/>
      <c r="D182" s="230" t="s">
        <v>148</v>
      </c>
      <c r="E182" s="237" t="s">
        <v>1</v>
      </c>
      <c r="F182" s="238" t="s">
        <v>81</v>
      </c>
      <c r="G182" s="236"/>
      <c r="H182" s="239">
        <v>1</v>
      </c>
      <c r="I182" s="240"/>
      <c r="J182" s="236"/>
      <c r="K182" s="236"/>
      <c r="L182" s="241"/>
      <c r="M182" s="242"/>
      <c r="N182" s="243"/>
      <c r="O182" s="243"/>
      <c r="P182" s="243"/>
      <c r="Q182" s="243"/>
      <c r="R182" s="243"/>
      <c r="S182" s="243"/>
      <c r="T182" s="244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5" t="s">
        <v>148</v>
      </c>
      <c r="AU182" s="245" t="s">
        <v>81</v>
      </c>
      <c r="AV182" s="13" t="s">
        <v>85</v>
      </c>
      <c r="AW182" s="13" t="s">
        <v>32</v>
      </c>
      <c r="AX182" s="13" t="s">
        <v>81</v>
      </c>
      <c r="AY182" s="245" t="s">
        <v>128</v>
      </c>
    </row>
    <row r="183" s="2" customFormat="1" ht="24.15" customHeight="1">
      <c r="A183" s="37"/>
      <c r="B183" s="38"/>
      <c r="C183" s="262" t="s">
        <v>357</v>
      </c>
      <c r="D183" s="262" t="s">
        <v>230</v>
      </c>
      <c r="E183" s="263" t="s">
        <v>483</v>
      </c>
      <c r="F183" s="264" t="s">
        <v>484</v>
      </c>
      <c r="G183" s="265" t="s">
        <v>216</v>
      </c>
      <c r="H183" s="266">
        <v>1</v>
      </c>
      <c r="I183" s="267"/>
      <c r="J183" s="268">
        <f>ROUND(I183*H183,2)</f>
        <v>0</v>
      </c>
      <c r="K183" s="269"/>
      <c r="L183" s="270"/>
      <c r="M183" s="271" t="s">
        <v>1</v>
      </c>
      <c r="N183" s="272" t="s">
        <v>41</v>
      </c>
      <c r="O183" s="90"/>
      <c r="P183" s="226">
        <f>O183*H183</f>
        <v>0</v>
      </c>
      <c r="Q183" s="226">
        <v>0.056000000000000001</v>
      </c>
      <c r="R183" s="226">
        <f>Q183*H183</f>
        <v>0.056000000000000001</v>
      </c>
      <c r="S183" s="226">
        <v>0</v>
      </c>
      <c r="T183" s="227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28" t="s">
        <v>170</v>
      </c>
      <c r="AT183" s="228" t="s">
        <v>230</v>
      </c>
      <c r="AU183" s="228" t="s">
        <v>81</v>
      </c>
      <c r="AY183" s="16" t="s">
        <v>128</v>
      </c>
      <c r="BE183" s="229">
        <f>IF(N183="základní",J183,0)</f>
        <v>0</v>
      </c>
      <c r="BF183" s="229">
        <f>IF(N183="snížená",J183,0)</f>
        <v>0</v>
      </c>
      <c r="BG183" s="229">
        <f>IF(N183="zákl. přenesená",J183,0)</f>
        <v>0</v>
      </c>
      <c r="BH183" s="229">
        <f>IF(N183="sníž. přenesená",J183,0)</f>
        <v>0</v>
      </c>
      <c r="BI183" s="229">
        <f>IF(N183="nulová",J183,0)</f>
        <v>0</v>
      </c>
      <c r="BJ183" s="16" t="s">
        <v>81</v>
      </c>
      <c r="BK183" s="229">
        <f>ROUND(I183*H183,2)</f>
        <v>0</v>
      </c>
      <c r="BL183" s="16" t="s">
        <v>91</v>
      </c>
      <c r="BM183" s="228" t="s">
        <v>485</v>
      </c>
    </row>
    <row r="184" s="2" customFormat="1">
      <c r="A184" s="37"/>
      <c r="B184" s="38"/>
      <c r="C184" s="39"/>
      <c r="D184" s="230" t="s">
        <v>134</v>
      </c>
      <c r="E184" s="39"/>
      <c r="F184" s="231" t="s">
        <v>484</v>
      </c>
      <c r="G184" s="39"/>
      <c r="H184" s="39"/>
      <c r="I184" s="232"/>
      <c r="J184" s="39"/>
      <c r="K184" s="39"/>
      <c r="L184" s="43"/>
      <c r="M184" s="233"/>
      <c r="N184" s="234"/>
      <c r="O184" s="90"/>
      <c r="P184" s="90"/>
      <c r="Q184" s="90"/>
      <c r="R184" s="90"/>
      <c r="S184" s="90"/>
      <c r="T184" s="91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T184" s="16" t="s">
        <v>134</v>
      </c>
      <c r="AU184" s="16" t="s">
        <v>81</v>
      </c>
    </row>
    <row r="185" s="13" customFormat="1">
      <c r="A185" s="13"/>
      <c r="B185" s="235"/>
      <c r="C185" s="236"/>
      <c r="D185" s="230" t="s">
        <v>148</v>
      </c>
      <c r="E185" s="237" t="s">
        <v>1</v>
      </c>
      <c r="F185" s="238" t="s">
        <v>81</v>
      </c>
      <c r="G185" s="236"/>
      <c r="H185" s="239">
        <v>1</v>
      </c>
      <c r="I185" s="240"/>
      <c r="J185" s="236"/>
      <c r="K185" s="236"/>
      <c r="L185" s="241"/>
      <c r="M185" s="242"/>
      <c r="N185" s="243"/>
      <c r="O185" s="243"/>
      <c r="P185" s="243"/>
      <c r="Q185" s="243"/>
      <c r="R185" s="243"/>
      <c r="S185" s="243"/>
      <c r="T185" s="244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5" t="s">
        <v>148</v>
      </c>
      <c r="AU185" s="245" t="s">
        <v>81</v>
      </c>
      <c r="AV185" s="13" t="s">
        <v>85</v>
      </c>
      <c r="AW185" s="13" t="s">
        <v>32</v>
      </c>
      <c r="AX185" s="13" t="s">
        <v>81</v>
      </c>
      <c r="AY185" s="245" t="s">
        <v>128</v>
      </c>
    </row>
    <row r="186" s="14" customFormat="1">
      <c r="A186" s="14"/>
      <c r="B186" s="246"/>
      <c r="C186" s="247"/>
      <c r="D186" s="230" t="s">
        <v>148</v>
      </c>
      <c r="E186" s="248" t="s">
        <v>1</v>
      </c>
      <c r="F186" s="249" t="s">
        <v>486</v>
      </c>
      <c r="G186" s="247"/>
      <c r="H186" s="248" t="s">
        <v>1</v>
      </c>
      <c r="I186" s="250"/>
      <c r="J186" s="247"/>
      <c r="K186" s="247"/>
      <c r="L186" s="251"/>
      <c r="M186" s="252"/>
      <c r="N186" s="253"/>
      <c r="O186" s="253"/>
      <c r="P186" s="253"/>
      <c r="Q186" s="253"/>
      <c r="R186" s="253"/>
      <c r="S186" s="253"/>
      <c r="T186" s="25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5" t="s">
        <v>148</v>
      </c>
      <c r="AU186" s="255" t="s">
        <v>81</v>
      </c>
      <c r="AV186" s="14" t="s">
        <v>81</v>
      </c>
      <c r="AW186" s="14" t="s">
        <v>32</v>
      </c>
      <c r="AX186" s="14" t="s">
        <v>76</v>
      </c>
      <c r="AY186" s="255" t="s">
        <v>128</v>
      </c>
    </row>
    <row r="187" s="12" customFormat="1" ht="22.8" customHeight="1">
      <c r="A187" s="12"/>
      <c r="B187" s="202"/>
      <c r="C187" s="203"/>
      <c r="D187" s="204" t="s">
        <v>75</v>
      </c>
      <c r="E187" s="256" t="s">
        <v>81</v>
      </c>
      <c r="F187" s="256" t="s">
        <v>487</v>
      </c>
      <c r="G187" s="203"/>
      <c r="H187" s="203"/>
      <c r="I187" s="206"/>
      <c r="J187" s="257">
        <f>BK187</f>
        <v>0</v>
      </c>
      <c r="K187" s="203"/>
      <c r="L187" s="208"/>
      <c r="M187" s="209"/>
      <c r="N187" s="210"/>
      <c r="O187" s="210"/>
      <c r="P187" s="211">
        <f>SUM(P188:P214)</f>
        <v>0</v>
      </c>
      <c r="Q187" s="210"/>
      <c r="R187" s="211">
        <f>SUM(R188:R214)</f>
        <v>0.0050400000000000002</v>
      </c>
      <c r="S187" s="210"/>
      <c r="T187" s="212">
        <f>SUM(T188:T214)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13" t="s">
        <v>81</v>
      </c>
      <c r="AT187" s="214" t="s">
        <v>75</v>
      </c>
      <c r="AU187" s="214" t="s">
        <v>81</v>
      </c>
      <c r="AY187" s="213" t="s">
        <v>128</v>
      </c>
      <c r="BK187" s="215">
        <f>SUM(BK188:BK214)</f>
        <v>0</v>
      </c>
    </row>
    <row r="188" s="2" customFormat="1" ht="21.75" customHeight="1">
      <c r="A188" s="37"/>
      <c r="B188" s="38"/>
      <c r="C188" s="216" t="s">
        <v>386</v>
      </c>
      <c r="D188" s="216" t="s">
        <v>129</v>
      </c>
      <c r="E188" s="217" t="s">
        <v>488</v>
      </c>
      <c r="F188" s="218" t="s">
        <v>489</v>
      </c>
      <c r="G188" s="219" t="s">
        <v>189</v>
      </c>
      <c r="H188" s="220">
        <v>1.2</v>
      </c>
      <c r="I188" s="221"/>
      <c r="J188" s="222">
        <f>ROUND(I188*H188,2)</f>
        <v>0</v>
      </c>
      <c r="K188" s="223"/>
      <c r="L188" s="43"/>
      <c r="M188" s="224" t="s">
        <v>1</v>
      </c>
      <c r="N188" s="225" t="s">
        <v>41</v>
      </c>
      <c r="O188" s="90"/>
      <c r="P188" s="226">
        <f>O188*H188</f>
        <v>0</v>
      </c>
      <c r="Q188" s="226">
        <v>0</v>
      </c>
      <c r="R188" s="226">
        <f>Q188*H188</f>
        <v>0</v>
      </c>
      <c r="S188" s="226">
        <v>0</v>
      </c>
      <c r="T188" s="227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28" t="s">
        <v>91</v>
      </c>
      <c r="AT188" s="228" t="s">
        <v>129</v>
      </c>
      <c r="AU188" s="228" t="s">
        <v>85</v>
      </c>
      <c r="AY188" s="16" t="s">
        <v>128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6" t="s">
        <v>81</v>
      </c>
      <c r="BK188" s="229">
        <f>ROUND(I188*H188,2)</f>
        <v>0</v>
      </c>
      <c r="BL188" s="16" t="s">
        <v>91</v>
      </c>
      <c r="BM188" s="228" t="s">
        <v>490</v>
      </c>
    </row>
    <row r="189" s="2" customFormat="1">
      <c r="A189" s="37"/>
      <c r="B189" s="38"/>
      <c r="C189" s="39"/>
      <c r="D189" s="230" t="s">
        <v>134</v>
      </c>
      <c r="E189" s="39"/>
      <c r="F189" s="231" t="s">
        <v>489</v>
      </c>
      <c r="G189" s="39"/>
      <c r="H189" s="39"/>
      <c r="I189" s="232"/>
      <c r="J189" s="39"/>
      <c r="K189" s="39"/>
      <c r="L189" s="43"/>
      <c r="M189" s="233"/>
      <c r="N189" s="234"/>
      <c r="O189" s="90"/>
      <c r="P189" s="90"/>
      <c r="Q189" s="90"/>
      <c r="R189" s="90"/>
      <c r="S189" s="90"/>
      <c r="T189" s="91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16" t="s">
        <v>134</v>
      </c>
      <c r="AU189" s="16" t="s">
        <v>85</v>
      </c>
    </row>
    <row r="190" s="13" customFormat="1">
      <c r="A190" s="13"/>
      <c r="B190" s="235"/>
      <c r="C190" s="236"/>
      <c r="D190" s="230" t="s">
        <v>148</v>
      </c>
      <c r="E190" s="237" t="s">
        <v>1</v>
      </c>
      <c r="F190" s="238" t="s">
        <v>491</v>
      </c>
      <c r="G190" s="236"/>
      <c r="H190" s="239">
        <v>1.2</v>
      </c>
      <c r="I190" s="240"/>
      <c r="J190" s="236"/>
      <c r="K190" s="236"/>
      <c r="L190" s="241"/>
      <c r="M190" s="242"/>
      <c r="N190" s="243"/>
      <c r="O190" s="243"/>
      <c r="P190" s="243"/>
      <c r="Q190" s="243"/>
      <c r="R190" s="243"/>
      <c r="S190" s="243"/>
      <c r="T190" s="244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5" t="s">
        <v>148</v>
      </c>
      <c r="AU190" s="245" t="s">
        <v>85</v>
      </c>
      <c r="AV190" s="13" t="s">
        <v>85</v>
      </c>
      <c r="AW190" s="13" t="s">
        <v>32</v>
      </c>
      <c r="AX190" s="13" t="s">
        <v>81</v>
      </c>
      <c r="AY190" s="245" t="s">
        <v>128</v>
      </c>
    </row>
    <row r="191" s="14" customFormat="1">
      <c r="A191" s="14"/>
      <c r="B191" s="246"/>
      <c r="C191" s="247"/>
      <c r="D191" s="230" t="s">
        <v>148</v>
      </c>
      <c r="E191" s="248" t="s">
        <v>1</v>
      </c>
      <c r="F191" s="249" t="s">
        <v>492</v>
      </c>
      <c r="G191" s="247"/>
      <c r="H191" s="248" t="s">
        <v>1</v>
      </c>
      <c r="I191" s="250"/>
      <c r="J191" s="247"/>
      <c r="K191" s="247"/>
      <c r="L191" s="251"/>
      <c r="M191" s="252"/>
      <c r="N191" s="253"/>
      <c r="O191" s="253"/>
      <c r="P191" s="253"/>
      <c r="Q191" s="253"/>
      <c r="R191" s="253"/>
      <c r="S191" s="253"/>
      <c r="T191" s="25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5" t="s">
        <v>148</v>
      </c>
      <c r="AU191" s="255" t="s">
        <v>85</v>
      </c>
      <c r="AV191" s="14" t="s">
        <v>81</v>
      </c>
      <c r="AW191" s="14" t="s">
        <v>32</v>
      </c>
      <c r="AX191" s="14" t="s">
        <v>76</v>
      </c>
      <c r="AY191" s="255" t="s">
        <v>128</v>
      </c>
    </row>
    <row r="192" s="2" customFormat="1" ht="33" customHeight="1">
      <c r="A192" s="37"/>
      <c r="B192" s="38"/>
      <c r="C192" s="216" t="s">
        <v>392</v>
      </c>
      <c r="D192" s="216" t="s">
        <v>129</v>
      </c>
      <c r="E192" s="217" t="s">
        <v>493</v>
      </c>
      <c r="F192" s="218" t="s">
        <v>494</v>
      </c>
      <c r="G192" s="219" t="s">
        <v>189</v>
      </c>
      <c r="H192" s="220">
        <v>2.3999999999999999</v>
      </c>
      <c r="I192" s="221"/>
      <c r="J192" s="222">
        <f>ROUND(I192*H192,2)</f>
        <v>0</v>
      </c>
      <c r="K192" s="223"/>
      <c r="L192" s="43"/>
      <c r="M192" s="224" t="s">
        <v>1</v>
      </c>
      <c r="N192" s="225" t="s">
        <v>41</v>
      </c>
      <c r="O192" s="90"/>
      <c r="P192" s="226">
        <f>O192*H192</f>
        <v>0</v>
      </c>
      <c r="Q192" s="226">
        <v>0</v>
      </c>
      <c r="R192" s="226">
        <f>Q192*H192</f>
        <v>0</v>
      </c>
      <c r="S192" s="226">
        <v>0</v>
      </c>
      <c r="T192" s="227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28" t="s">
        <v>91</v>
      </c>
      <c r="AT192" s="228" t="s">
        <v>129</v>
      </c>
      <c r="AU192" s="228" t="s">
        <v>85</v>
      </c>
      <c r="AY192" s="16" t="s">
        <v>128</v>
      </c>
      <c r="BE192" s="229">
        <f>IF(N192="základní",J192,0)</f>
        <v>0</v>
      </c>
      <c r="BF192" s="229">
        <f>IF(N192="snížená",J192,0)</f>
        <v>0</v>
      </c>
      <c r="BG192" s="229">
        <f>IF(N192="zákl. přenesená",J192,0)</f>
        <v>0</v>
      </c>
      <c r="BH192" s="229">
        <f>IF(N192="sníž. přenesená",J192,0)</f>
        <v>0</v>
      </c>
      <c r="BI192" s="229">
        <f>IF(N192="nulová",J192,0)</f>
        <v>0</v>
      </c>
      <c r="BJ192" s="16" t="s">
        <v>81</v>
      </c>
      <c r="BK192" s="229">
        <f>ROUND(I192*H192,2)</f>
        <v>0</v>
      </c>
      <c r="BL192" s="16" t="s">
        <v>91</v>
      </c>
      <c r="BM192" s="228" t="s">
        <v>495</v>
      </c>
    </row>
    <row r="193" s="2" customFormat="1">
      <c r="A193" s="37"/>
      <c r="B193" s="38"/>
      <c r="C193" s="39"/>
      <c r="D193" s="230" t="s">
        <v>134</v>
      </c>
      <c r="E193" s="39"/>
      <c r="F193" s="231" t="s">
        <v>494</v>
      </c>
      <c r="G193" s="39"/>
      <c r="H193" s="39"/>
      <c r="I193" s="232"/>
      <c r="J193" s="39"/>
      <c r="K193" s="39"/>
      <c r="L193" s="43"/>
      <c r="M193" s="233"/>
      <c r="N193" s="234"/>
      <c r="O193" s="90"/>
      <c r="P193" s="90"/>
      <c r="Q193" s="90"/>
      <c r="R193" s="90"/>
      <c r="S193" s="90"/>
      <c r="T193" s="91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16" t="s">
        <v>134</v>
      </c>
      <c r="AU193" s="16" t="s">
        <v>85</v>
      </c>
    </row>
    <row r="194" s="13" customFormat="1">
      <c r="A194" s="13"/>
      <c r="B194" s="235"/>
      <c r="C194" s="236"/>
      <c r="D194" s="230" t="s">
        <v>148</v>
      </c>
      <c r="E194" s="237" t="s">
        <v>1</v>
      </c>
      <c r="F194" s="238" t="s">
        <v>496</v>
      </c>
      <c r="G194" s="236"/>
      <c r="H194" s="239">
        <v>2.3999999999999999</v>
      </c>
      <c r="I194" s="240"/>
      <c r="J194" s="236"/>
      <c r="K194" s="236"/>
      <c r="L194" s="241"/>
      <c r="M194" s="242"/>
      <c r="N194" s="243"/>
      <c r="O194" s="243"/>
      <c r="P194" s="243"/>
      <c r="Q194" s="243"/>
      <c r="R194" s="243"/>
      <c r="S194" s="243"/>
      <c r="T194" s="244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5" t="s">
        <v>148</v>
      </c>
      <c r="AU194" s="245" t="s">
        <v>85</v>
      </c>
      <c r="AV194" s="13" t="s">
        <v>85</v>
      </c>
      <c r="AW194" s="13" t="s">
        <v>32</v>
      </c>
      <c r="AX194" s="13" t="s">
        <v>81</v>
      </c>
      <c r="AY194" s="245" t="s">
        <v>128</v>
      </c>
    </row>
    <row r="195" s="14" customFormat="1">
      <c r="A195" s="14"/>
      <c r="B195" s="246"/>
      <c r="C195" s="247"/>
      <c r="D195" s="230" t="s">
        <v>148</v>
      </c>
      <c r="E195" s="248" t="s">
        <v>1</v>
      </c>
      <c r="F195" s="249" t="s">
        <v>497</v>
      </c>
      <c r="G195" s="247"/>
      <c r="H195" s="248" t="s">
        <v>1</v>
      </c>
      <c r="I195" s="250"/>
      <c r="J195" s="247"/>
      <c r="K195" s="247"/>
      <c r="L195" s="251"/>
      <c r="M195" s="252"/>
      <c r="N195" s="253"/>
      <c r="O195" s="253"/>
      <c r="P195" s="253"/>
      <c r="Q195" s="253"/>
      <c r="R195" s="253"/>
      <c r="S195" s="253"/>
      <c r="T195" s="25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5" t="s">
        <v>148</v>
      </c>
      <c r="AU195" s="255" t="s">
        <v>85</v>
      </c>
      <c r="AV195" s="14" t="s">
        <v>81</v>
      </c>
      <c r="AW195" s="14" t="s">
        <v>32</v>
      </c>
      <c r="AX195" s="14" t="s">
        <v>76</v>
      </c>
      <c r="AY195" s="255" t="s">
        <v>128</v>
      </c>
    </row>
    <row r="196" s="2" customFormat="1" ht="21.75" customHeight="1">
      <c r="A196" s="37"/>
      <c r="B196" s="38"/>
      <c r="C196" s="216" t="s">
        <v>399</v>
      </c>
      <c r="D196" s="216" t="s">
        <v>129</v>
      </c>
      <c r="E196" s="217" t="s">
        <v>498</v>
      </c>
      <c r="F196" s="218" t="s">
        <v>499</v>
      </c>
      <c r="G196" s="219" t="s">
        <v>173</v>
      </c>
      <c r="H196" s="220">
        <v>6</v>
      </c>
      <c r="I196" s="221"/>
      <c r="J196" s="222">
        <f>ROUND(I196*H196,2)</f>
        <v>0</v>
      </c>
      <c r="K196" s="223"/>
      <c r="L196" s="43"/>
      <c r="M196" s="224" t="s">
        <v>1</v>
      </c>
      <c r="N196" s="225" t="s">
        <v>41</v>
      </c>
      <c r="O196" s="90"/>
      <c r="P196" s="226">
        <f>O196*H196</f>
        <v>0</v>
      </c>
      <c r="Q196" s="226">
        <v>0.00084000000000000003</v>
      </c>
      <c r="R196" s="226">
        <f>Q196*H196</f>
        <v>0.0050400000000000002</v>
      </c>
      <c r="S196" s="226">
        <v>0</v>
      </c>
      <c r="T196" s="227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8" t="s">
        <v>91</v>
      </c>
      <c r="AT196" s="228" t="s">
        <v>129</v>
      </c>
      <c r="AU196" s="228" t="s">
        <v>85</v>
      </c>
      <c r="AY196" s="16" t="s">
        <v>128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16" t="s">
        <v>81</v>
      </c>
      <c r="BK196" s="229">
        <f>ROUND(I196*H196,2)</f>
        <v>0</v>
      </c>
      <c r="BL196" s="16" t="s">
        <v>91</v>
      </c>
      <c r="BM196" s="228" t="s">
        <v>500</v>
      </c>
    </row>
    <row r="197" s="2" customFormat="1">
      <c r="A197" s="37"/>
      <c r="B197" s="38"/>
      <c r="C197" s="39"/>
      <c r="D197" s="230" t="s">
        <v>134</v>
      </c>
      <c r="E197" s="39"/>
      <c r="F197" s="231" t="s">
        <v>499</v>
      </c>
      <c r="G197" s="39"/>
      <c r="H197" s="39"/>
      <c r="I197" s="232"/>
      <c r="J197" s="39"/>
      <c r="K197" s="39"/>
      <c r="L197" s="43"/>
      <c r="M197" s="233"/>
      <c r="N197" s="234"/>
      <c r="O197" s="90"/>
      <c r="P197" s="90"/>
      <c r="Q197" s="90"/>
      <c r="R197" s="90"/>
      <c r="S197" s="90"/>
      <c r="T197" s="91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16" t="s">
        <v>134</v>
      </c>
      <c r="AU197" s="16" t="s">
        <v>85</v>
      </c>
    </row>
    <row r="198" s="14" customFormat="1">
      <c r="A198" s="14"/>
      <c r="B198" s="246"/>
      <c r="C198" s="247"/>
      <c r="D198" s="230" t="s">
        <v>148</v>
      </c>
      <c r="E198" s="248" t="s">
        <v>1</v>
      </c>
      <c r="F198" s="249" t="s">
        <v>501</v>
      </c>
      <c r="G198" s="247"/>
      <c r="H198" s="248" t="s">
        <v>1</v>
      </c>
      <c r="I198" s="250"/>
      <c r="J198" s="247"/>
      <c r="K198" s="247"/>
      <c r="L198" s="251"/>
      <c r="M198" s="252"/>
      <c r="N198" s="253"/>
      <c r="O198" s="253"/>
      <c r="P198" s="253"/>
      <c r="Q198" s="253"/>
      <c r="R198" s="253"/>
      <c r="S198" s="253"/>
      <c r="T198" s="25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5" t="s">
        <v>148</v>
      </c>
      <c r="AU198" s="255" t="s">
        <v>85</v>
      </c>
      <c r="AV198" s="14" t="s">
        <v>81</v>
      </c>
      <c r="AW198" s="14" t="s">
        <v>32</v>
      </c>
      <c r="AX198" s="14" t="s">
        <v>76</v>
      </c>
      <c r="AY198" s="255" t="s">
        <v>128</v>
      </c>
    </row>
    <row r="199" s="13" customFormat="1">
      <c r="A199" s="13"/>
      <c r="B199" s="235"/>
      <c r="C199" s="236"/>
      <c r="D199" s="230" t="s">
        <v>148</v>
      </c>
      <c r="E199" s="237" t="s">
        <v>1</v>
      </c>
      <c r="F199" s="238" t="s">
        <v>502</v>
      </c>
      <c r="G199" s="236"/>
      <c r="H199" s="239">
        <v>6</v>
      </c>
      <c r="I199" s="240"/>
      <c r="J199" s="236"/>
      <c r="K199" s="236"/>
      <c r="L199" s="241"/>
      <c r="M199" s="242"/>
      <c r="N199" s="243"/>
      <c r="O199" s="243"/>
      <c r="P199" s="243"/>
      <c r="Q199" s="243"/>
      <c r="R199" s="243"/>
      <c r="S199" s="243"/>
      <c r="T199" s="244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5" t="s">
        <v>148</v>
      </c>
      <c r="AU199" s="245" t="s">
        <v>85</v>
      </c>
      <c r="AV199" s="13" t="s">
        <v>85</v>
      </c>
      <c r="AW199" s="13" t="s">
        <v>32</v>
      </c>
      <c r="AX199" s="13" t="s">
        <v>81</v>
      </c>
      <c r="AY199" s="245" t="s">
        <v>128</v>
      </c>
    </row>
    <row r="200" s="2" customFormat="1" ht="24.15" customHeight="1">
      <c r="A200" s="37"/>
      <c r="B200" s="38"/>
      <c r="C200" s="216" t="s">
        <v>503</v>
      </c>
      <c r="D200" s="216" t="s">
        <v>129</v>
      </c>
      <c r="E200" s="217" t="s">
        <v>504</v>
      </c>
      <c r="F200" s="218" t="s">
        <v>505</v>
      </c>
      <c r="G200" s="219" t="s">
        <v>173</v>
      </c>
      <c r="H200" s="220">
        <v>6</v>
      </c>
      <c r="I200" s="221"/>
      <c r="J200" s="222">
        <f>ROUND(I200*H200,2)</f>
        <v>0</v>
      </c>
      <c r="K200" s="223"/>
      <c r="L200" s="43"/>
      <c r="M200" s="224" t="s">
        <v>1</v>
      </c>
      <c r="N200" s="225" t="s">
        <v>41</v>
      </c>
      <c r="O200" s="90"/>
      <c r="P200" s="226">
        <f>O200*H200</f>
        <v>0</v>
      </c>
      <c r="Q200" s="226">
        <v>0</v>
      </c>
      <c r="R200" s="226">
        <f>Q200*H200</f>
        <v>0</v>
      </c>
      <c r="S200" s="226">
        <v>0</v>
      </c>
      <c r="T200" s="227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28" t="s">
        <v>91</v>
      </c>
      <c r="AT200" s="228" t="s">
        <v>129</v>
      </c>
      <c r="AU200" s="228" t="s">
        <v>85</v>
      </c>
      <c r="AY200" s="16" t="s">
        <v>128</v>
      </c>
      <c r="BE200" s="229">
        <f>IF(N200="základní",J200,0)</f>
        <v>0</v>
      </c>
      <c r="BF200" s="229">
        <f>IF(N200="snížená",J200,0)</f>
        <v>0</v>
      </c>
      <c r="BG200" s="229">
        <f>IF(N200="zákl. přenesená",J200,0)</f>
        <v>0</v>
      </c>
      <c r="BH200" s="229">
        <f>IF(N200="sníž. přenesená",J200,0)</f>
        <v>0</v>
      </c>
      <c r="BI200" s="229">
        <f>IF(N200="nulová",J200,0)</f>
        <v>0</v>
      </c>
      <c r="BJ200" s="16" t="s">
        <v>81</v>
      </c>
      <c r="BK200" s="229">
        <f>ROUND(I200*H200,2)</f>
        <v>0</v>
      </c>
      <c r="BL200" s="16" t="s">
        <v>91</v>
      </c>
      <c r="BM200" s="228" t="s">
        <v>506</v>
      </c>
    </row>
    <row r="201" s="2" customFormat="1">
      <c r="A201" s="37"/>
      <c r="B201" s="38"/>
      <c r="C201" s="39"/>
      <c r="D201" s="230" t="s">
        <v>134</v>
      </c>
      <c r="E201" s="39"/>
      <c r="F201" s="231" t="s">
        <v>505</v>
      </c>
      <c r="G201" s="39"/>
      <c r="H201" s="39"/>
      <c r="I201" s="232"/>
      <c r="J201" s="39"/>
      <c r="K201" s="39"/>
      <c r="L201" s="43"/>
      <c r="M201" s="233"/>
      <c r="N201" s="234"/>
      <c r="O201" s="90"/>
      <c r="P201" s="90"/>
      <c r="Q201" s="90"/>
      <c r="R201" s="90"/>
      <c r="S201" s="90"/>
      <c r="T201" s="91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16" t="s">
        <v>134</v>
      </c>
      <c r="AU201" s="16" t="s">
        <v>85</v>
      </c>
    </row>
    <row r="202" s="14" customFormat="1">
      <c r="A202" s="14"/>
      <c r="B202" s="246"/>
      <c r="C202" s="247"/>
      <c r="D202" s="230" t="s">
        <v>148</v>
      </c>
      <c r="E202" s="248" t="s">
        <v>1</v>
      </c>
      <c r="F202" s="249" t="s">
        <v>507</v>
      </c>
      <c r="G202" s="247"/>
      <c r="H202" s="248" t="s">
        <v>1</v>
      </c>
      <c r="I202" s="250"/>
      <c r="J202" s="247"/>
      <c r="K202" s="247"/>
      <c r="L202" s="251"/>
      <c r="M202" s="252"/>
      <c r="N202" s="253"/>
      <c r="O202" s="253"/>
      <c r="P202" s="253"/>
      <c r="Q202" s="253"/>
      <c r="R202" s="253"/>
      <c r="S202" s="253"/>
      <c r="T202" s="25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5" t="s">
        <v>148</v>
      </c>
      <c r="AU202" s="255" t="s">
        <v>85</v>
      </c>
      <c r="AV202" s="14" t="s">
        <v>81</v>
      </c>
      <c r="AW202" s="14" t="s">
        <v>32</v>
      </c>
      <c r="AX202" s="14" t="s">
        <v>76</v>
      </c>
      <c r="AY202" s="255" t="s">
        <v>128</v>
      </c>
    </row>
    <row r="203" s="13" customFormat="1">
      <c r="A203" s="13"/>
      <c r="B203" s="235"/>
      <c r="C203" s="236"/>
      <c r="D203" s="230" t="s">
        <v>148</v>
      </c>
      <c r="E203" s="237" t="s">
        <v>1</v>
      </c>
      <c r="F203" s="238" t="s">
        <v>502</v>
      </c>
      <c r="G203" s="236"/>
      <c r="H203" s="239">
        <v>6</v>
      </c>
      <c r="I203" s="240"/>
      <c r="J203" s="236"/>
      <c r="K203" s="236"/>
      <c r="L203" s="241"/>
      <c r="M203" s="242"/>
      <c r="N203" s="243"/>
      <c r="O203" s="243"/>
      <c r="P203" s="243"/>
      <c r="Q203" s="243"/>
      <c r="R203" s="243"/>
      <c r="S203" s="243"/>
      <c r="T203" s="244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5" t="s">
        <v>148</v>
      </c>
      <c r="AU203" s="245" t="s">
        <v>85</v>
      </c>
      <c r="AV203" s="13" t="s">
        <v>85</v>
      </c>
      <c r="AW203" s="13" t="s">
        <v>32</v>
      </c>
      <c r="AX203" s="13" t="s">
        <v>81</v>
      </c>
      <c r="AY203" s="245" t="s">
        <v>128</v>
      </c>
    </row>
    <row r="204" s="2" customFormat="1" ht="24.15" customHeight="1">
      <c r="A204" s="37"/>
      <c r="B204" s="38"/>
      <c r="C204" s="216" t="s">
        <v>508</v>
      </c>
      <c r="D204" s="216" t="s">
        <v>129</v>
      </c>
      <c r="E204" s="217" t="s">
        <v>509</v>
      </c>
      <c r="F204" s="218" t="s">
        <v>510</v>
      </c>
      <c r="G204" s="219" t="s">
        <v>173</v>
      </c>
      <c r="H204" s="220">
        <v>2.3999999999999999</v>
      </c>
      <c r="I204" s="221"/>
      <c r="J204" s="222">
        <f>ROUND(I204*H204,2)</f>
        <v>0</v>
      </c>
      <c r="K204" s="223"/>
      <c r="L204" s="43"/>
      <c r="M204" s="224" t="s">
        <v>1</v>
      </c>
      <c r="N204" s="225" t="s">
        <v>41</v>
      </c>
      <c r="O204" s="90"/>
      <c r="P204" s="226">
        <f>O204*H204</f>
        <v>0</v>
      </c>
      <c r="Q204" s="226">
        <v>0</v>
      </c>
      <c r="R204" s="226">
        <f>Q204*H204</f>
        <v>0</v>
      </c>
      <c r="S204" s="226">
        <v>0</v>
      </c>
      <c r="T204" s="227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28" t="s">
        <v>91</v>
      </c>
      <c r="AT204" s="228" t="s">
        <v>129</v>
      </c>
      <c r="AU204" s="228" t="s">
        <v>85</v>
      </c>
      <c r="AY204" s="16" t="s">
        <v>128</v>
      </c>
      <c r="BE204" s="229">
        <f>IF(N204="základní",J204,0)</f>
        <v>0</v>
      </c>
      <c r="BF204" s="229">
        <f>IF(N204="snížená",J204,0)</f>
        <v>0</v>
      </c>
      <c r="BG204" s="229">
        <f>IF(N204="zákl. přenesená",J204,0)</f>
        <v>0</v>
      </c>
      <c r="BH204" s="229">
        <f>IF(N204="sníž. přenesená",J204,0)</f>
        <v>0</v>
      </c>
      <c r="BI204" s="229">
        <f>IF(N204="nulová",J204,0)</f>
        <v>0</v>
      </c>
      <c r="BJ204" s="16" t="s">
        <v>81</v>
      </c>
      <c r="BK204" s="229">
        <f>ROUND(I204*H204,2)</f>
        <v>0</v>
      </c>
      <c r="BL204" s="16" t="s">
        <v>91</v>
      </c>
      <c r="BM204" s="228" t="s">
        <v>511</v>
      </c>
    </row>
    <row r="205" s="2" customFormat="1">
      <c r="A205" s="37"/>
      <c r="B205" s="38"/>
      <c r="C205" s="39"/>
      <c r="D205" s="230" t="s">
        <v>134</v>
      </c>
      <c r="E205" s="39"/>
      <c r="F205" s="231" t="s">
        <v>510</v>
      </c>
      <c r="G205" s="39"/>
      <c r="H205" s="39"/>
      <c r="I205" s="232"/>
      <c r="J205" s="39"/>
      <c r="K205" s="39"/>
      <c r="L205" s="43"/>
      <c r="M205" s="233"/>
      <c r="N205" s="234"/>
      <c r="O205" s="90"/>
      <c r="P205" s="90"/>
      <c r="Q205" s="90"/>
      <c r="R205" s="90"/>
      <c r="S205" s="90"/>
      <c r="T205" s="91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16" t="s">
        <v>134</v>
      </c>
      <c r="AU205" s="16" t="s">
        <v>85</v>
      </c>
    </row>
    <row r="206" s="13" customFormat="1">
      <c r="A206" s="13"/>
      <c r="B206" s="235"/>
      <c r="C206" s="236"/>
      <c r="D206" s="230" t="s">
        <v>148</v>
      </c>
      <c r="E206" s="237" t="s">
        <v>1</v>
      </c>
      <c r="F206" s="238" t="s">
        <v>496</v>
      </c>
      <c r="G206" s="236"/>
      <c r="H206" s="239">
        <v>2.3999999999999999</v>
      </c>
      <c r="I206" s="240"/>
      <c r="J206" s="236"/>
      <c r="K206" s="236"/>
      <c r="L206" s="241"/>
      <c r="M206" s="242"/>
      <c r="N206" s="243"/>
      <c r="O206" s="243"/>
      <c r="P206" s="243"/>
      <c r="Q206" s="243"/>
      <c r="R206" s="243"/>
      <c r="S206" s="243"/>
      <c r="T206" s="244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5" t="s">
        <v>148</v>
      </c>
      <c r="AU206" s="245" t="s">
        <v>85</v>
      </c>
      <c r="AV206" s="13" t="s">
        <v>85</v>
      </c>
      <c r="AW206" s="13" t="s">
        <v>32</v>
      </c>
      <c r="AX206" s="13" t="s">
        <v>81</v>
      </c>
      <c r="AY206" s="245" t="s">
        <v>128</v>
      </c>
    </row>
    <row r="207" s="14" customFormat="1">
      <c r="A207" s="14"/>
      <c r="B207" s="246"/>
      <c r="C207" s="247"/>
      <c r="D207" s="230" t="s">
        <v>148</v>
      </c>
      <c r="E207" s="248" t="s">
        <v>1</v>
      </c>
      <c r="F207" s="249" t="s">
        <v>512</v>
      </c>
      <c r="G207" s="247"/>
      <c r="H207" s="248" t="s">
        <v>1</v>
      </c>
      <c r="I207" s="250"/>
      <c r="J207" s="247"/>
      <c r="K207" s="247"/>
      <c r="L207" s="251"/>
      <c r="M207" s="252"/>
      <c r="N207" s="253"/>
      <c r="O207" s="253"/>
      <c r="P207" s="253"/>
      <c r="Q207" s="253"/>
      <c r="R207" s="253"/>
      <c r="S207" s="253"/>
      <c r="T207" s="25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5" t="s">
        <v>148</v>
      </c>
      <c r="AU207" s="255" t="s">
        <v>85</v>
      </c>
      <c r="AV207" s="14" t="s">
        <v>81</v>
      </c>
      <c r="AW207" s="14" t="s">
        <v>32</v>
      </c>
      <c r="AX207" s="14" t="s">
        <v>76</v>
      </c>
      <c r="AY207" s="255" t="s">
        <v>128</v>
      </c>
    </row>
    <row r="208" s="2" customFormat="1" ht="24.15" customHeight="1">
      <c r="A208" s="37"/>
      <c r="B208" s="38"/>
      <c r="C208" s="216" t="s">
        <v>513</v>
      </c>
      <c r="D208" s="216" t="s">
        <v>129</v>
      </c>
      <c r="E208" s="217" t="s">
        <v>514</v>
      </c>
      <c r="F208" s="218" t="s">
        <v>515</v>
      </c>
      <c r="G208" s="219" t="s">
        <v>189</v>
      </c>
      <c r="H208" s="220">
        <v>2.3999999999999999</v>
      </c>
      <c r="I208" s="221"/>
      <c r="J208" s="222">
        <f>ROUND(I208*H208,2)</f>
        <v>0</v>
      </c>
      <c r="K208" s="223"/>
      <c r="L208" s="43"/>
      <c r="M208" s="224" t="s">
        <v>1</v>
      </c>
      <c r="N208" s="225" t="s">
        <v>41</v>
      </c>
      <c r="O208" s="90"/>
      <c r="P208" s="226">
        <f>O208*H208</f>
        <v>0</v>
      </c>
      <c r="Q208" s="226">
        <v>0</v>
      </c>
      <c r="R208" s="226">
        <f>Q208*H208</f>
        <v>0</v>
      </c>
      <c r="S208" s="226">
        <v>0</v>
      </c>
      <c r="T208" s="227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28" t="s">
        <v>91</v>
      </c>
      <c r="AT208" s="228" t="s">
        <v>129</v>
      </c>
      <c r="AU208" s="228" t="s">
        <v>85</v>
      </c>
      <c r="AY208" s="16" t="s">
        <v>128</v>
      </c>
      <c r="BE208" s="229">
        <f>IF(N208="základní",J208,0)</f>
        <v>0</v>
      </c>
      <c r="BF208" s="229">
        <f>IF(N208="snížená",J208,0)</f>
        <v>0</v>
      </c>
      <c r="BG208" s="229">
        <f>IF(N208="zákl. přenesená",J208,0)</f>
        <v>0</v>
      </c>
      <c r="BH208" s="229">
        <f>IF(N208="sníž. přenesená",J208,0)</f>
        <v>0</v>
      </c>
      <c r="BI208" s="229">
        <f>IF(N208="nulová",J208,0)</f>
        <v>0</v>
      </c>
      <c r="BJ208" s="16" t="s">
        <v>81</v>
      </c>
      <c r="BK208" s="229">
        <f>ROUND(I208*H208,2)</f>
        <v>0</v>
      </c>
      <c r="BL208" s="16" t="s">
        <v>91</v>
      </c>
      <c r="BM208" s="228" t="s">
        <v>516</v>
      </c>
    </row>
    <row r="209" s="2" customFormat="1">
      <c r="A209" s="37"/>
      <c r="B209" s="38"/>
      <c r="C209" s="39"/>
      <c r="D209" s="230" t="s">
        <v>134</v>
      </c>
      <c r="E209" s="39"/>
      <c r="F209" s="231" t="s">
        <v>515</v>
      </c>
      <c r="G209" s="39"/>
      <c r="H209" s="39"/>
      <c r="I209" s="232"/>
      <c r="J209" s="39"/>
      <c r="K209" s="39"/>
      <c r="L209" s="43"/>
      <c r="M209" s="233"/>
      <c r="N209" s="234"/>
      <c r="O209" s="90"/>
      <c r="P209" s="90"/>
      <c r="Q209" s="90"/>
      <c r="R209" s="90"/>
      <c r="S209" s="90"/>
      <c r="T209" s="91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T209" s="16" t="s">
        <v>134</v>
      </c>
      <c r="AU209" s="16" t="s">
        <v>85</v>
      </c>
    </row>
    <row r="210" s="13" customFormat="1">
      <c r="A210" s="13"/>
      <c r="B210" s="235"/>
      <c r="C210" s="236"/>
      <c r="D210" s="230" t="s">
        <v>148</v>
      </c>
      <c r="E210" s="237" t="s">
        <v>1</v>
      </c>
      <c r="F210" s="238" t="s">
        <v>496</v>
      </c>
      <c r="G210" s="236"/>
      <c r="H210" s="239">
        <v>2.3999999999999999</v>
      </c>
      <c r="I210" s="240"/>
      <c r="J210" s="236"/>
      <c r="K210" s="236"/>
      <c r="L210" s="241"/>
      <c r="M210" s="242"/>
      <c r="N210" s="243"/>
      <c r="O210" s="243"/>
      <c r="P210" s="243"/>
      <c r="Q210" s="243"/>
      <c r="R210" s="243"/>
      <c r="S210" s="243"/>
      <c r="T210" s="244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5" t="s">
        <v>148</v>
      </c>
      <c r="AU210" s="245" t="s">
        <v>85</v>
      </c>
      <c r="AV210" s="13" t="s">
        <v>85</v>
      </c>
      <c r="AW210" s="13" t="s">
        <v>32</v>
      </c>
      <c r="AX210" s="13" t="s">
        <v>81</v>
      </c>
      <c r="AY210" s="245" t="s">
        <v>128</v>
      </c>
    </row>
    <row r="211" s="2" customFormat="1" ht="24.15" customHeight="1">
      <c r="A211" s="37"/>
      <c r="B211" s="38"/>
      <c r="C211" s="216" t="s">
        <v>517</v>
      </c>
      <c r="D211" s="216" t="s">
        <v>129</v>
      </c>
      <c r="E211" s="217" t="s">
        <v>518</v>
      </c>
      <c r="F211" s="218" t="s">
        <v>519</v>
      </c>
      <c r="G211" s="219" t="s">
        <v>189</v>
      </c>
      <c r="H211" s="220">
        <v>2.3999999999999999</v>
      </c>
      <c r="I211" s="221"/>
      <c r="J211" s="222">
        <f>ROUND(I211*H211,2)</f>
        <v>0</v>
      </c>
      <c r="K211" s="223"/>
      <c r="L211" s="43"/>
      <c r="M211" s="224" t="s">
        <v>1</v>
      </c>
      <c r="N211" s="225" t="s">
        <v>41</v>
      </c>
      <c r="O211" s="90"/>
      <c r="P211" s="226">
        <f>O211*H211</f>
        <v>0</v>
      </c>
      <c r="Q211" s="226">
        <v>0</v>
      </c>
      <c r="R211" s="226">
        <f>Q211*H211</f>
        <v>0</v>
      </c>
      <c r="S211" s="226">
        <v>0</v>
      </c>
      <c r="T211" s="227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8" t="s">
        <v>91</v>
      </c>
      <c r="AT211" s="228" t="s">
        <v>129</v>
      </c>
      <c r="AU211" s="228" t="s">
        <v>85</v>
      </c>
      <c r="AY211" s="16" t="s">
        <v>128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6" t="s">
        <v>81</v>
      </c>
      <c r="BK211" s="229">
        <f>ROUND(I211*H211,2)</f>
        <v>0</v>
      </c>
      <c r="BL211" s="16" t="s">
        <v>91</v>
      </c>
      <c r="BM211" s="228" t="s">
        <v>520</v>
      </c>
    </row>
    <row r="212" s="2" customFormat="1">
      <c r="A212" s="37"/>
      <c r="B212" s="38"/>
      <c r="C212" s="39"/>
      <c r="D212" s="230" t="s">
        <v>134</v>
      </c>
      <c r="E212" s="39"/>
      <c r="F212" s="231" t="s">
        <v>519</v>
      </c>
      <c r="G212" s="39"/>
      <c r="H212" s="39"/>
      <c r="I212" s="232"/>
      <c r="J212" s="39"/>
      <c r="K212" s="39"/>
      <c r="L212" s="43"/>
      <c r="M212" s="233"/>
      <c r="N212" s="234"/>
      <c r="O212" s="90"/>
      <c r="P212" s="90"/>
      <c r="Q212" s="90"/>
      <c r="R212" s="90"/>
      <c r="S212" s="90"/>
      <c r="T212" s="91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16" t="s">
        <v>134</v>
      </c>
      <c r="AU212" s="16" t="s">
        <v>85</v>
      </c>
    </row>
    <row r="213" s="13" customFormat="1">
      <c r="A213" s="13"/>
      <c r="B213" s="235"/>
      <c r="C213" s="236"/>
      <c r="D213" s="230" t="s">
        <v>148</v>
      </c>
      <c r="E213" s="237" t="s">
        <v>1</v>
      </c>
      <c r="F213" s="238" t="s">
        <v>496</v>
      </c>
      <c r="G213" s="236"/>
      <c r="H213" s="239">
        <v>2.3999999999999999</v>
      </c>
      <c r="I213" s="240"/>
      <c r="J213" s="236"/>
      <c r="K213" s="236"/>
      <c r="L213" s="241"/>
      <c r="M213" s="242"/>
      <c r="N213" s="243"/>
      <c r="O213" s="243"/>
      <c r="P213" s="243"/>
      <c r="Q213" s="243"/>
      <c r="R213" s="243"/>
      <c r="S213" s="243"/>
      <c r="T213" s="244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5" t="s">
        <v>148</v>
      </c>
      <c r="AU213" s="245" t="s">
        <v>85</v>
      </c>
      <c r="AV213" s="13" t="s">
        <v>85</v>
      </c>
      <c r="AW213" s="13" t="s">
        <v>32</v>
      </c>
      <c r="AX213" s="13" t="s">
        <v>81</v>
      </c>
      <c r="AY213" s="245" t="s">
        <v>128</v>
      </c>
    </row>
    <row r="214" s="14" customFormat="1">
      <c r="A214" s="14"/>
      <c r="B214" s="246"/>
      <c r="C214" s="247"/>
      <c r="D214" s="230" t="s">
        <v>148</v>
      </c>
      <c r="E214" s="248" t="s">
        <v>1</v>
      </c>
      <c r="F214" s="249" t="s">
        <v>521</v>
      </c>
      <c r="G214" s="247"/>
      <c r="H214" s="248" t="s">
        <v>1</v>
      </c>
      <c r="I214" s="250"/>
      <c r="J214" s="247"/>
      <c r="K214" s="247"/>
      <c r="L214" s="251"/>
      <c r="M214" s="252"/>
      <c r="N214" s="253"/>
      <c r="O214" s="253"/>
      <c r="P214" s="253"/>
      <c r="Q214" s="253"/>
      <c r="R214" s="253"/>
      <c r="S214" s="253"/>
      <c r="T214" s="25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5" t="s">
        <v>148</v>
      </c>
      <c r="AU214" s="255" t="s">
        <v>85</v>
      </c>
      <c r="AV214" s="14" t="s">
        <v>81</v>
      </c>
      <c r="AW214" s="14" t="s">
        <v>32</v>
      </c>
      <c r="AX214" s="14" t="s">
        <v>76</v>
      </c>
      <c r="AY214" s="255" t="s">
        <v>128</v>
      </c>
    </row>
    <row r="215" s="12" customFormat="1" ht="22.8" customHeight="1">
      <c r="A215" s="12"/>
      <c r="B215" s="202"/>
      <c r="C215" s="203"/>
      <c r="D215" s="204" t="s">
        <v>75</v>
      </c>
      <c r="E215" s="256" t="s">
        <v>170</v>
      </c>
      <c r="F215" s="256" t="s">
        <v>522</v>
      </c>
      <c r="G215" s="203"/>
      <c r="H215" s="203"/>
      <c r="I215" s="206"/>
      <c r="J215" s="257">
        <f>BK215</f>
        <v>0</v>
      </c>
      <c r="K215" s="203"/>
      <c r="L215" s="208"/>
      <c r="M215" s="209"/>
      <c r="N215" s="210"/>
      <c r="O215" s="210"/>
      <c r="P215" s="211">
        <f>SUM(P216:P235)</f>
        <v>0</v>
      </c>
      <c r="Q215" s="210"/>
      <c r="R215" s="211">
        <f>SUM(R216:R235)</f>
        <v>0.058680000000000003</v>
      </c>
      <c r="S215" s="210"/>
      <c r="T215" s="212">
        <f>SUM(T216:T235)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13" t="s">
        <v>81</v>
      </c>
      <c r="AT215" s="214" t="s">
        <v>75</v>
      </c>
      <c r="AU215" s="214" t="s">
        <v>81</v>
      </c>
      <c r="AY215" s="213" t="s">
        <v>128</v>
      </c>
      <c r="BK215" s="215">
        <f>SUM(BK216:BK235)</f>
        <v>0</v>
      </c>
    </row>
    <row r="216" s="2" customFormat="1" ht="33" customHeight="1">
      <c r="A216" s="37"/>
      <c r="B216" s="38"/>
      <c r="C216" s="216" t="s">
        <v>523</v>
      </c>
      <c r="D216" s="216" t="s">
        <v>129</v>
      </c>
      <c r="E216" s="217" t="s">
        <v>524</v>
      </c>
      <c r="F216" s="218" t="s">
        <v>525</v>
      </c>
      <c r="G216" s="219" t="s">
        <v>208</v>
      </c>
      <c r="H216" s="220">
        <v>12</v>
      </c>
      <c r="I216" s="221"/>
      <c r="J216" s="222">
        <f>ROUND(I216*H216,2)</f>
        <v>0</v>
      </c>
      <c r="K216" s="223"/>
      <c r="L216" s="43"/>
      <c r="M216" s="224" t="s">
        <v>1</v>
      </c>
      <c r="N216" s="225" t="s">
        <v>41</v>
      </c>
      <c r="O216" s="90"/>
      <c r="P216" s="226">
        <f>O216*H216</f>
        <v>0</v>
      </c>
      <c r="Q216" s="226">
        <v>1.0000000000000001E-05</v>
      </c>
      <c r="R216" s="226">
        <f>Q216*H216</f>
        <v>0.00012000000000000002</v>
      </c>
      <c r="S216" s="226">
        <v>0</v>
      </c>
      <c r="T216" s="227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28" t="s">
        <v>91</v>
      </c>
      <c r="AT216" s="228" t="s">
        <v>129</v>
      </c>
      <c r="AU216" s="228" t="s">
        <v>85</v>
      </c>
      <c r="AY216" s="16" t="s">
        <v>128</v>
      </c>
      <c r="BE216" s="229">
        <f>IF(N216="základní",J216,0)</f>
        <v>0</v>
      </c>
      <c r="BF216" s="229">
        <f>IF(N216="snížená",J216,0)</f>
        <v>0</v>
      </c>
      <c r="BG216" s="229">
        <f>IF(N216="zákl. přenesená",J216,0)</f>
        <v>0</v>
      </c>
      <c r="BH216" s="229">
        <f>IF(N216="sníž. přenesená",J216,0)</f>
        <v>0</v>
      </c>
      <c r="BI216" s="229">
        <f>IF(N216="nulová",J216,0)</f>
        <v>0</v>
      </c>
      <c r="BJ216" s="16" t="s">
        <v>81</v>
      </c>
      <c r="BK216" s="229">
        <f>ROUND(I216*H216,2)</f>
        <v>0</v>
      </c>
      <c r="BL216" s="16" t="s">
        <v>91</v>
      </c>
      <c r="BM216" s="228" t="s">
        <v>526</v>
      </c>
    </row>
    <row r="217" s="2" customFormat="1">
      <c r="A217" s="37"/>
      <c r="B217" s="38"/>
      <c r="C217" s="39"/>
      <c r="D217" s="230" t="s">
        <v>134</v>
      </c>
      <c r="E217" s="39"/>
      <c r="F217" s="231" t="s">
        <v>525</v>
      </c>
      <c r="G217" s="39"/>
      <c r="H217" s="39"/>
      <c r="I217" s="232"/>
      <c r="J217" s="39"/>
      <c r="K217" s="39"/>
      <c r="L217" s="43"/>
      <c r="M217" s="233"/>
      <c r="N217" s="234"/>
      <c r="O217" s="90"/>
      <c r="P217" s="90"/>
      <c r="Q217" s="90"/>
      <c r="R217" s="90"/>
      <c r="S217" s="90"/>
      <c r="T217" s="91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T217" s="16" t="s">
        <v>134</v>
      </c>
      <c r="AU217" s="16" t="s">
        <v>85</v>
      </c>
    </row>
    <row r="218" s="13" customFormat="1">
      <c r="A218" s="13"/>
      <c r="B218" s="235"/>
      <c r="C218" s="236"/>
      <c r="D218" s="230" t="s">
        <v>148</v>
      </c>
      <c r="E218" s="237" t="s">
        <v>1</v>
      </c>
      <c r="F218" s="238" t="s">
        <v>8</v>
      </c>
      <c r="G218" s="236"/>
      <c r="H218" s="239">
        <v>12</v>
      </c>
      <c r="I218" s="240"/>
      <c r="J218" s="236"/>
      <c r="K218" s="236"/>
      <c r="L218" s="241"/>
      <c r="M218" s="242"/>
      <c r="N218" s="243"/>
      <c r="O218" s="243"/>
      <c r="P218" s="243"/>
      <c r="Q218" s="243"/>
      <c r="R218" s="243"/>
      <c r="S218" s="243"/>
      <c r="T218" s="244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5" t="s">
        <v>148</v>
      </c>
      <c r="AU218" s="245" t="s">
        <v>85</v>
      </c>
      <c r="AV218" s="13" t="s">
        <v>85</v>
      </c>
      <c r="AW218" s="13" t="s">
        <v>32</v>
      </c>
      <c r="AX218" s="13" t="s">
        <v>81</v>
      </c>
      <c r="AY218" s="245" t="s">
        <v>128</v>
      </c>
    </row>
    <row r="219" s="14" customFormat="1">
      <c r="A219" s="14"/>
      <c r="B219" s="246"/>
      <c r="C219" s="247"/>
      <c r="D219" s="230" t="s">
        <v>148</v>
      </c>
      <c r="E219" s="248" t="s">
        <v>1</v>
      </c>
      <c r="F219" s="249" t="s">
        <v>527</v>
      </c>
      <c r="G219" s="247"/>
      <c r="H219" s="248" t="s">
        <v>1</v>
      </c>
      <c r="I219" s="250"/>
      <c r="J219" s="247"/>
      <c r="K219" s="247"/>
      <c r="L219" s="251"/>
      <c r="M219" s="252"/>
      <c r="N219" s="253"/>
      <c r="O219" s="253"/>
      <c r="P219" s="253"/>
      <c r="Q219" s="253"/>
      <c r="R219" s="253"/>
      <c r="S219" s="253"/>
      <c r="T219" s="25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5" t="s">
        <v>148</v>
      </c>
      <c r="AU219" s="255" t="s">
        <v>85</v>
      </c>
      <c r="AV219" s="14" t="s">
        <v>81</v>
      </c>
      <c r="AW219" s="14" t="s">
        <v>32</v>
      </c>
      <c r="AX219" s="14" t="s">
        <v>76</v>
      </c>
      <c r="AY219" s="255" t="s">
        <v>128</v>
      </c>
    </row>
    <row r="220" s="2" customFormat="1" ht="16.5" customHeight="1">
      <c r="A220" s="37"/>
      <c r="B220" s="38"/>
      <c r="C220" s="262" t="s">
        <v>528</v>
      </c>
      <c r="D220" s="262" t="s">
        <v>230</v>
      </c>
      <c r="E220" s="263" t="s">
        <v>529</v>
      </c>
      <c r="F220" s="264" t="s">
        <v>530</v>
      </c>
      <c r="G220" s="265" t="s">
        <v>208</v>
      </c>
      <c r="H220" s="266">
        <v>12</v>
      </c>
      <c r="I220" s="267"/>
      <c r="J220" s="268">
        <f>ROUND(I220*H220,2)</f>
        <v>0</v>
      </c>
      <c r="K220" s="269"/>
      <c r="L220" s="270"/>
      <c r="M220" s="271" t="s">
        <v>1</v>
      </c>
      <c r="N220" s="272" t="s">
        <v>41</v>
      </c>
      <c r="O220" s="90"/>
      <c r="P220" s="226">
        <f>O220*H220</f>
        <v>0</v>
      </c>
      <c r="Q220" s="226">
        <v>0.0038300000000000001</v>
      </c>
      <c r="R220" s="226">
        <f>Q220*H220</f>
        <v>0.045960000000000001</v>
      </c>
      <c r="S220" s="226">
        <v>0</v>
      </c>
      <c r="T220" s="227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28" t="s">
        <v>170</v>
      </c>
      <c r="AT220" s="228" t="s">
        <v>230</v>
      </c>
      <c r="AU220" s="228" t="s">
        <v>85</v>
      </c>
      <c r="AY220" s="16" t="s">
        <v>128</v>
      </c>
      <c r="BE220" s="229">
        <f>IF(N220="základní",J220,0)</f>
        <v>0</v>
      </c>
      <c r="BF220" s="229">
        <f>IF(N220="snížená",J220,0)</f>
        <v>0</v>
      </c>
      <c r="BG220" s="229">
        <f>IF(N220="zákl. přenesená",J220,0)</f>
        <v>0</v>
      </c>
      <c r="BH220" s="229">
        <f>IF(N220="sníž. přenesená",J220,0)</f>
        <v>0</v>
      </c>
      <c r="BI220" s="229">
        <f>IF(N220="nulová",J220,0)</f>
        <v>0</v>
      </c>
      <c r="BJ220" s="16" t="s">
        <v>81</v>
      </c>
      <c r="BK220" s="229">
        <f>ROUND(I220*H220,2)</f>
        <v>0</v>
      </c>
      <c r="BL220" s="16" t="s">
        <v>91</v>
      </c>
      <c r="BM220" s="228" t="s">
        <v>531</v>
      </c>
    </row>
    <row r="221" s="2" customFormat="1">
      <c r="A221" s="37"/>
      <c r="B221" s="38"/>
      <c r="C221" s="39"/>
      <c r="D221" s="230" t="s">
        <v>134</v>
      </c>
      <c r="E221" s="39"/>
      <c r="F221" s="231" t="s">
        <v>530</v>
      </c>
      <c r="G221" s="39"/>
      <c r="H221" s="39"/>
      <c r="I221" s="232"/>
      <c r="J221" s="39"/>
      <c r="K221" s="39"/>
      <c r="L221" s="43"/>
      <c r="M221" s="233"/>
      <c r="N221" s="234"/>
      <c r="O221" s="90"/>
      <c r="P221" s="90"/>
      <c r="Q221" s="90"/>
      <c r="R221" s="90"/>
      <c r="S221" s="90"/>
      <c r="T221" s="91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T221" s="16" t="s">
        <v>134</v>
      </c>
      <c r="AU221" s="16" t="s">
        <v>85</v>
      </c>
    </row>
    <row r="222" s="13" customFormat="1">
      <c r="A222" s="13"/>
      <c r="B222" s="235"/>
      <c r="C222" s="236"/>
      <c r="D222" s="230" t="s">
        <v>148</v>
      </c>
      <c r="E222" s="237" t="s">
        <v>1</v>
      </c>
      <c r="F222" s="238" t="s">
        <v>8</v>
      </c>
      <c r="G222" s="236"/>
      <c r="H222" s="239">
        <v>12</v>
      </c>
      <c r="I222" s="240"/>
      <c r="J222" s="236"/>
      <c r="K222" s="236"/>
      <c r="L222" s="241"/>
      <c r="M222" s="242"/>
      <c r="N222" s="243"/>
      <c r="O222" s="243"/>
      <c r="P222" s="243"/>
      <c r="Q222" s="243"/>
      <c r="R222" s="243"/>
      <c r="S222" s="243"/>
      <c r="T222" s="244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5" t="s">
        <v>148</v>
      </c>
      <c r="AU222" s="245" t="s">
        <v>85</v>
      </c>
      <c r="AV222" s="13" t="s">
        <v>85</v>
      </c>
      <c r="AW222" s="13" t="s">
        <v>32</v>
      </c>
      <c r="AX222" s="13" t="s">
        <v>81</v>
      </c>
      <c r="AY222" s="245" t="s">
        <v>128</v>
      </c>
    </row>
    <row r="223" s="2" customFormat="1" ht="16.5" customHeight="1">
      <c r="A223" s="37"/>
      <c r="B223" s="38"/>
      <c r="C223" s="262" t="s">
        <v>532</v>
      </c>
      <c r="D223" s="262" t="s">
        <v>230</v>
      </c>
      <c r="E223" s="263" t="s">
        <v>533</v>
      </c>
      <c r="F223" s="264" t="s">
        <v>534</v>
      </c>
      <c r="G223" s="265" t="s">
        <v>208</v>
      </c>
      <c r="H223" s="266">
        <v>12</v>
      </c>
      <c r="I223" s="267"/>
      <c r="J223" s="268">
        <f>ROUND(I223*H223,2)</f>
        <v>0</v>
      </c>
      <c r="K223" s="269"/>
      <c r="L223" s="270"/>
      <c r="M223" s="271" t="s">
        <v>1</v>
      </c>
      <c r="N223" s="272" t="s">
        <v>41</v>
      </c>
      <c r="O223" s="90"/>
      <c r="P223" s="226">
        <f>O223*H223</f>
        <v>0</v>
      </c>
      <c r="Q223" s="226">
        <v>0</v>
      </c>
      <c r="R223" s="226">
        <f>Q223*H223</f>
        <v>0</v>
      </c>
      <c r="S223" s="226">
        <v>0</v>
      </c>
      <c r="T223" s="227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28" t="s">
        <v>170</v>
      </c>
      <c r="AT223" s="228" t="s">
        <v>230</v>
      </c>
      <c r="AU223" s="228" t="s">
        <v>85</v>
      </c>
      <c r="AY223" s="16" t="s">
        <v>128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16" t="s">
        <v>81</v>
      </c>
      <c r="BK223" s="229">
        <f>ROUND(I223*H223,2)</f>
        <v>0</v>
      </c>
      <c r="BL223" s="16" t="s">
        <v>91</v>
      </c>
      <c r="BM223" s="228" t="s">
        <v>535</v>
      </c>
    </row>
    <row r="224" s="2" customFormat="1">
      <c r="A224" s="37"/>
      <c r="B224" s="38"/>
      <c r="C224" s="39"/>
      <c r="D224" s="230" t="s">
        <v>134</v>
      </c>
      <c r="E224" s="39"/>
      <c r="F224" s="231" t="s">
        <v>534</v>
      </c>
      <c r="G224" s="39"/>
      <c r="H224" s="39"/>
      <c r="I224" s="232"/>
      <c r="J224" s="39"/>
      <c r="K224" s="39"/>
      <c r="L224" s="43"/>
      <c r="M224" s="233"/>
      <c r="N224" s="234"/>
      <c r="O224" s="90"/>
      <c r="P224" s="90"/>
      <c r="Q224" s="90"/>
      <c r="R224" s="90"/>
      <c r="S224" s="90"/>
      <c r="T224" s="91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T224" s="16" t="s">
        <v>134</v>
      </c>
      <c r="AU224" s="16" t="s">
        <v>85</v>
      </c>
    </row>
    <row r="225" s="14" customFormat="1">
      <c r="A225" s="14"/>
      <c r="B225" s="246"/>
      <c r="C225" s="247"/>
      <c r="D225" s="230" t="s">
        <v>148</v>
      </c>
      <c r="E225" s="248" t="s">
        <v>1</v>
      </c>
      <c r="F225" s="249" t="s">
        <v>536</v>
      </c>
      <c r="G225" s="247"/>
      <c r="H225" s="248" t="s">
        <v>1</v>
      </c>
      <c r="I225" s="250"/>
      <c r="J225" s="247"/>
      <c r="K225" s="247"/>
      <c r="L225" s="251"/>
      <c r="M225" s="252"/>
      <c r="N225" s="253"/>
      <c r="O225" s="253"/>
      <c r="P225" s="253"/>
      <c r="Q225" s="253"/>
      <c r="R225" s="253"/>
      <c r="S225" s="253"/>
      <c r="T225" s="25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5" t="s">
        <v>148</v>
      </c>
      <c r="AU225" s="255" t="s">
        <v>85</v>
      </c>
      <c r="AV225" s="14" t="s">
        <v>81</v>
      </c>
      <c r="AW225" s="14" t="s">
        <v>32</v>
      </c>
      <c r="AX225" s="14" t="s">
        <v>76</v>
      </c>
      <c r="AY225" s="255" t="s">
        <v>128</v>
      </c>
    </row>
    <row r="226" s="13" customFormat="1">
      <c r="A226" s="13"/>
      <c r="B226" s="235"/>
      <c r="C226" s="236"/>
      <c r="D226" s="230" t="s">
        <v>148</v>
      </c>
      <c r="E226" s="237" t="s">
        <v>1</v>
      </c>
      <c r="F226" s="238" t="s">
        <v>8</v>
      </c>
      <c r="G226" s="236"/>
      <c r="H226" s="239">
        <v>12</v>
      </c>
      <c r="I226" s="240"/>
      <c r="J226" s="236"/>
      <c r="K226" s="236"/>
      <c r="L226" s="241"/>
      <c r="M226" s="242"/>
      <c r="N226" s="243"/>
      <c r="O226" s="243"/>
      <c r="P226" s="243"/>
      <c r="Q226" s="243"/>
      <c r="R226" s="243"/>
      <c r="S226" s="243"/>
      <c r="T226" s="24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5" t="s">
        <v>148</v>
      </c>
      <c r="AU226" s="245" t="s">
        <v>85</v>
      </c>
      <c r="AV226" s="13" t="s">
        <v>85</v>
      </c>
      <c r="AW226" s="13" t="s">
        <v>32</v>
      </c>
      <c r="AX226" s="13" t="s">
        <v>81</v>
      </c>
      <c r="AY226" s="245" t="s">
        <v>128</v>
      </c>
    </row>
    <row r="227" s="2" customFormat="1" ht="33" customHeight="1">
      <c r="A227" s="37"/>
      <c r="B227" s="38"/>
      <c r="C227" s="216" t="s">
        <v>537</v>
      </c>
      <c r="D227" s="216" t="s">
        <v>129</v>
      </c>
      <c r="E227" s="217" t="s">
        <v>538</v>
      </c>
      <c r="F227" s="218" t="s">
        <v>539</v>
      </c>
      <c r="G227" s="219" t="s">
        <v>216</v>
      </c>
      <c r="H227" s="220">
        <v>6</v>
      </c>
      <c r="I227" s="221"/>
      <c r="J227" s="222">
        <f>ROUND(I227*H227,2)</f>
        <v>0</v>
      </c>
      <c r="K227" s="223"/>
      <c r="L227" s="43"/>
      <c r="M227" s="224" t="s">
        <v>1</v>
      </c>
      <c r="N227" s="225" t="s">
        <v>41</v>
      </c>
      <c r="O227" s="90"/>
      <c r="P227" s="226">
        <f>O227*H227</f>
        <v>0</v>
      </c>
      <c r="Q227" s="226">
        <v>0</v>
      </c>
      <c r="R227" s="226">
        <f>Q227*H227</f>
        <v>0</v>
      </c>
      <c r="S227" s="226">
        <v>0</v>
      </c>
      <c r="T227" s="227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228" t="s">
        <v>91</v>
      </c>
      <c r="AT227" s="228" t="s">
        <v>129</v>
      </c>
      <c r="AU227" s="228" t="s">
        <v>85</v>
      </c>
      <c r="AY227" s="16" t="s">
        <v>128</v>
      </c>
      <c r="BE227" s="229">
        <f>IF(N227="základní",J227,0)</f>
        <v>0</v>
      </c>
      <c r="BF227" s="229">
        <f>IF(N227="snížená",J227,0)</f>
        <v>0</v>
      </c>
      <c r="BG227" s="229">
        <f>IF(N227="zákl. přenesená",J227,0)</f>
        <v>0</v>
      </c>
      <c r="BH227" s="229">
        <f>IF(N227="sníž. přenesená",J227,0)</f>
        <v>0</v>
      </c>
      <c r="BI227" s="229">
        <f>IF(N227="nulová",J227,0)</f>
        <v>0</v>
      </c>
      <c r="BJ227" s="16" t="s">
        <v>81</v>
      </c>
      <c r="BK227" s="229">
        <f>ROUND(I227*H227,2)</f>
        <v>0</v>
      </c>
      <c r="BL227" s="16" t="s">
        <v>91</v>
      </c>
      <c r="BM227" s="228" t="s">
        <v>540</v>
      </c>
    </row>
    <row r="228" s="2" customFormat="1">
      <c r="A228" s="37"/>
      <c r="B228" s="38"/>
      <c r="C228" s="39"/>
      <c r="D228" s="230" t="s">
        <v>134</v>
      </c>
      <c r="E228" s="39"/>
      <c r="F228" s="231" t="s">
        <v>539</v>
      </c>
      <c r="G228" s="39"/>
      <c r="H228" s="39"/>
      <c r="I228" s="232"/>
      <c r="J228" s="39"/>
      <c r="K228" s="39"/>
      <c r="L228" s="43"/>
      <c r="M228" s="233"/>
      <c r="N228" s="234"/>
      <c r="O228" s="90"/>
      <c r="P228" s="90"/>
      <c r="Q228" s="90"/>
      <c r="R228" s="90"/>
      <c r="S228" s="90"/>
      <c r="T228" s="91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T228" s="16" t="s">
        <v>134</v>
      </c>
      <c r="AU228" s="16" t="s">
        <v>85</v>
      </c>
    </row>
    <row r="229" s="13" customFormat="1">
      <c r="A229" s="13"/>
      <c r="B229" s="235"/>
      <c r="C229" s="236"/>
      <c r="D229" s="230" t="s">
        <v>148</v>
      </c>
      <c r="E229" s="237" t="s">
        <v>1</v>
      </c>
      <c r="F229" s="238" t="s">
        <v>97</v>
      </c>
      <c r="G229" s="236"/>
      <c r="H229" s="239">
        <v>6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5" t="s">
        <v>148</v>
      </c>
      <c r="AU229" s="245" t="s">
        <v>85</v>
      </c>
      <c r="AV229" s="13" t="s">
        <v>85</v>
      </c>
      <c r="AW229" s="13" t="s">
        <v>32</v>
      </c>
      <c r="AX229" s="13" t="s">
        <v>81</v>
      </c>
      <c r="AY229" s="245" t="s">
        <v>128</v>
      </c>
    </row>
    <row r="230" s="2" customFormat="1" ht="21.75" customHeight="1">
      <c r="A230" s="37"/>
      <c r="B230" s="38"/>
      <c r="C230" s="262" t="s">
        <v>541</v>
      </c>
      <c r="D230" s="262" t="s">
        <v>230</v>
      </c>
      <c r="E230" s="263" t="s">
        <v>542</v>
      </c>
      <c r="F230" s="264" t="s">
        <v>543</v>
      </c>
      <c r="G230" s="265" t="s">
        <v>216</v>
      </c>
      <c r="H230" s="266">
        <v>6</v>
      </c>
      <c r="I230" s="267"/>
      <c r="J230" s="268">
        <f>ROUND(I230*H230,2)</f>
        <v>0</v>
      </c>
      <c r="K230" s="269"/>
      <c r="L230" s="270"/>
      <c r="M230" s="271" t="s">
        <v>1</v>
      </c>
      <c r="N230" s="272" t="s">
        <v>41</v>
      </c>
      <c r="O230" s="90"/>
      <c r="P230" s="226">
        <f>O230*H230</f>
        <v>0</v>
      </c>
      <c r="Q230" s="226">
        <v>0.0020999999999999999</v>
      </c>
      <c r="R230" s="226">
        <f>Q230*H230</f>
        <v>0.0126</v>
      </c>
      <c r="S230" s="226">
        <v>0</v>
      </c>
      <c r="T230" s="227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28" t="s">
        <v>170</v>
      </c>
      <c r="AT230" s="228" t="s">
        <v>230</v>
      </c>
      <c r="AU230" s="228" t="s">
        <v>85</v>
      </c>
      <c r="AY230" s="16" t="s">
        <v>128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6" t="s">
        <v>81</v>
      </c>
      <c r="BK230" s="229">
        <f>ROUND(I230*H230,2)</f>
        <v>0</v>
      </c>
      <c r="BL230" s="16" t="s">
        <v>91</v>
      </c>
      <c r="BM230" s="228" t="s">
        <v>544</v>
      </c>
    </row>
    <row r="231" s="2" customFormat="1">
      <c r="A231" s="37"/>
      <c r="B231" s="38"/>
      <c r="C231" s="39"/>
      <c r="D231" s="230" t="s">
        <v>134</v>
      </c>
      <c r="E231" s="39"/>
      <c r="F231" s="231" t="s">
        <v>543</v>
      </c>
      <c r="G231" s="39"/>
      <c r="H231" s="39"/>
      <c r="I231" s="232"/>
      <c r="J231" s="39"/>
      <c r="K231" s="39"/>
      <c r="L231" s="43"/>
      <c r="M231" s="233"/>
      <c r="N231" s="234"/>
      <c r="O231" s="90"/>
      <c r="P231" s="90"/>
      <c r="Q231" s="90"/>
      <c r="R231" s="90"/>
      <c r="S231" s="90"/>
      <c r="T231" s="91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T231" s="16" t="s">
        <v>134</v>
      </c>
      <c r="AU231" s="16" t="s">
        <v>85</v>
      </c>
    </row>
    <row r="232" s="2" customFormat="1" ht="16.5" customHeight="1">
      <c r="A232" s="37"/>
      <c r="B232" s="38"/>
      <c r="C232" s="216" t="s">
        <v>545</v>
      </c>
      <c r="D232" s="216" t="s">
        <v>129</v>
      </c>
      <c r="E232" s="217" t="s">
        <v>546</v>
      </c>
      <c r="F232" s="218" t="s">
        <v>547</v>
      </c>
      <c r="G232" s="219" t="s">
        <v>208</v>
      </c>
      <c r="H232" s="220">
        <v>12</v>
      </c>
      <c r="I232" s="221"/>
      <c r="J232" s="222">
        <f>ROUND(I232*H232,2)</f>
        <v>0</v>
      </c>
      <c r="K232" s="223"/>
      <c r="L232" s="43"/>
      <c r="M232" s="224" t="s">
        <v>1</v>
      </c>
      <c r="N232" s="225" t="s">
        <v>41</v>
      </c>
      <c r="O232" s="90"/>
      <c r="P232" s="226">
        <f>O232*H232</f>
        <v>0</v>
      </c>
      <c r="Q232" s="226">
        <v>0</v>
      </c>
      <c r="R232" s="226">
        <f>Q232*H232</f>
        <v>0</v>
      </c>
      <c r="S232" s="226">
        <v>0</v>
      </c>
      <c r="T232" s="227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28" t="s">
        <v>91</v>
      </c>
      <c r="AT232" s="228" t="s">
        <v>129</v>
      </c>
      <c r="AU232" s="228" t="s">
        <v>85</v>
      </c>
      <c r="AY232" s="16" t="s">
        <v>128</v>
      </c>
      <c r="BE232" s="229">
        <f>IF(N232="základní",J232,0)</f>
        <v>0</v>
      </c>
      <c r="BF232" s="229">
        <f>IF(N232="snížená",J232,0)</f>
        <v>0</v>
      </c>
      <c r="BG232" s="229">
        <f>IF(N232="zákl. přenesená",J232,0)</f>
        <v>0</v>
      </c>
      <c r="BH232" s="229">
        <f>IF(N232="sníž. přenesená",J232,0)</f>
        <v>0</v>
      </c>
      <c r="BI232" s="229">
        <f>IF(N232="nulová",J232,0)</f>
        <v>0</v>
      </c>
      <c r="BJ232" s="16" t="s">
        <v>81</v>
      </c>
      <c r="BK232" s="229">
        <f>ROUND(I232*H232,2)</f>
        <v>0</v>
      </c>
      <c r="BL232" s="16" t="s">
        <v>91</v>
      </c>
      <c r="BM232" s="228" t="s">
        <v>548</v>
      </c>
    </row>
    <row r="233" s="2" customFormat="1">
      <c r="A233" s="37"/>
      <c r="B233" s="38"/>
      <c r="C233" s="39"/>
      <c r="D233" s="230" t="s">
        <v>134</v>
      </c>
      <c r="E233" s="39"/>
      <c r="F233" s="231" t="s">
        <v>547</v>
      </c>
      <c r="G233" s="39"/>
      <c r="H233" s="39"/>
      <c r="I233" s="232"/>
      <c r="J233" s="39"/>
      <c r="K233" s="39"/>
      <c r="L233" s="43"/>
      <c r="M233" s="233"/>
      <c r="N233" s="234"/>
      <c r="O233" s="90"/>
      <c r="P233" s="90"/>
      <c r="Q233" s="90"/>
      <c r="R233" s="90"/>
      <c r="S233" s="90"/>
      <c r="T233" s="91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T233" s="16" t="s">
        <v>134</v>
      </c>
      <c r="AU233" s="16" t="s">
        <v>85</v>
      </c>
    </row>
    <row r="234" s="14" customFormat="1">
      <c r="A234" s="14"/>
      <c r="B234" s="246"/>
      <c r="C234" s="247"/>
      <c r="D234" s="230" t="s">
        <v>148</v>
      </c>
      <c r="E234" s="248" t="s">
        <v>1</v>
      </c>
      <c r="F234" s="249" t="s">
        <v>549</v>
      </c>
      <c r="G234" s="247"/>
      <c r="H234" s="248" t="s">
        <v>1</v>
      </c>
      <c r="I234" s="250"/>
      <c r="J234" s="247"/>
      <c r="K234" s="247"/>
      <c r="L234" s="251"/>
      <c r="M234" s="252"/>
      <c r="N234" s="253"/>
      <c r="O234" s="253"/>
      <c r="P234" s="253"/>
      <c r="Q234" s="253"/>
      <c r="R234" s="253"/>
      <c r="S234" s="253"/>
      <c r="T234" s="25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5" t="s">
        <v>148</v>
      </c>
      <c r="AU234" s="255" t="s">
        <v>85</v>
      </c>
      <c r="AV234" s="14" t="s">
        <v>81</v>
      </c>
      <c r="AW234" s="14" t="s">
        <v>32</v>
      </c>
      <c r="AX234" s="14" t="s">
        <v>76</v>
      </c>
      <c r="AY234" s="255" t="s">
        <v>128</v>
      </c>
    </row>
    <row r="235" s="13" customFormat="1">
      <c r="A235" s="13"/>
      <c r="B235" s="235"/>
      <c r="C235" s="236"/>
      <c r="D235" s="230" t="s">
        <v>148</v>
      </c>
      <c r="E235" s="237" t="s">
        <v>1</v>
      </c>
      <c r="F235" s="238" t="s">
        <v>8</v>
      </c>
      <c r="G235" s="236"/>
      <c r="H235" s="239">
        <v>12</v>
      </c>
      <c r="I235" s="240"/>
      <c r="J235" s="236"/>
      <c r="K235" s="236"/>
      <c r="L235" s="241"/>
      <c r="M235" s="242"/>
      <c r="N235" s="243"/>
      <c r="O235" s="243"/>
      <c r="P235" s="243"/>
      <c r="Q235" s="243"/>
      <c r="R235" s="243"/>
      <c r="S235" s="243"/>
      <c r="T235" s="244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5" t="s">
        <v>148</v>
      </c>
      <c r="AU235" s="245" t="s">
        <v>85</v>
      </c>
      <c r="AV235" s="13" t="s">
        <v>85</v>
      </c>
      <c r="AW235" s="13" t="s">
        <v>32</v>
      </c>
      <c r="AX235" s="13" t="s">
        <v>81</v>
      </c>
      <c r="AY235" s="245" t="s">
        <v>128</v>
      </c>
    </row>
    <row r="236" s="12" customFormat="1" ht="22.8" customHeight="1">
      <c r="A236" s="12"/>
      <c r="B236" s="202"/>
      <c r="C236" s="203"/>
      <c r="D236" s="204" t="s">
        <v>75</v>
      </c>
      <c r="E236" s="256" t="s">
        <v>176</v>
      </c>
      <c r="F236" s="256" t="s">
        <v>212</v>
      </c>
      <c r="G236" s="203"/>
      <c r="H236" s="203"/>
      <c r="I236" s="206"/>
      <c r="J236" s="257">
        <f>BK236</f>
        <v>0</v>
      </c>
      <c r="K236" s="203"/>
      <c r="L236" s="208"/>
      <c r="M236" s="209"/>
      <c r="N236" s="210"/>
      <c r="O236" s="210"/>
      <c r="P236" s="211">
        <f>SUM(P237:P240)</f>
        <v>0</v>
      </c>
      <c r="Q236" s="210"/>
      <c r="R236" s="211">
        <f>SUM(R237:R240)</f>
        <v>0.001124</v>
      </c>
      <c r="S236" s="210"/>
      <c r="T236" s="212">
        <f>SUM(T237:T240)</f>
        <v>0.027600000000000003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13" t="s">
        <v>81</v>
      </c>
      <c r="AT236" s="214" t="s">
        <v>75</v>
      </c>
      <c r="AU236" s="214" t="s">
        <v>81</v>
      </c>
      <c r="AY236" s="213" t="s">
        <v>128</v>
      </c>
      <c r="BK236" s="215">
        <f>SUM(BK237:BK240)</f>
        <v>0</v>
      </c>
    </row>
    <row r="237" s="2" customFormat="1" ht="24.15" customHeight="1">
      <c r="A237" s="37"/>
      <c r="B237" s="38"/>
      <c r="C237" s="216" t="s">
        <v>210</v>
      </c>
      <c r="D237" s="216" t="s">
        <v>129</v>
      </c>
      <c r="E237" s="217" t="s">
        <v>550</v>
      </c>
      <c r="F237" s="218" t="s">
        <v>551</v>
      </c>
      <c r="G237" s="219" t="s">
        <v>208</v>
      </c>
      <c r="H237" s="220">
        <v>0.40000000000000002</v>
      </c>
      <c r="I237" s="221"/>
      <c r="J237" s="222">
        <f>ROUND(I237*H237,2)</f>
        <v>0</v>
      </c>
      <c r="K237" s="223"/>
      <c r="L237" s="43"/>
      <c r="M237" s="224" t="s">
        <v>1</v>
      </c>
      <c r="N237" s="225" t="s">
        <v>41</v>
      </c>
      <c r="O237" s="90"/>
      <c r="P237" s="226">
        <f>O237*H237</f>
        <v>0</v>
      </c>
      <c r="Q237" s="226">
        <v>0.00281</v>
      </c>
      <c r="R237" s="226">
        <f>Q237*H237</f>
        <v>0.001124</v>
      </c>
      <c r="S237" s="226">
        <v>0.069000000000000006</v>
      </c>
      <c r="T237" s="227">
        <f>S237*H237</f>
        <v>0.027600000000000003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228" t="s">
        <v>91</v>
      </c>
      <c r="AT237" s="228" t="s">
        <v>129</v>
      </c>
      <c r="AU237" s="228" t="s">
        <v>85</v>
      </c>
      <c r="AY237" s="16" t="s">
        <v>128</v>
      </c>
      <c r="BE237" s="229">
        <f>IF(N237="základní",J237,0)</f>
        <v>0</v>
      </c>
      <c r="BF237" s="229">
        <f>IF(N237="snížená",J237,0)</f>
        <v>0</v>
      </c>
      <c r="BG237" s="229">
        <f>IF(N237="zákl. přenesená",J237,0)</f>
        <v>0</v>
      </c>
      <c r="BH237" s="229">
        <f>IF(N237="sníž. přenesená",J237,0)</f>
        <v>0</v>
      </c>
      <c r="BI237" s="229">
        <f>IF(N237="nulová",J237,0)</f>
        <v>0</v>
      </c>
      <c r="BJ237" s="16" t="s">
        <v>81</v>
      </c>
      <c r="BK237" s="229">
        <f>ROUND(I237*H237,2)</f>
        <v>0</v>
      </c>
      <c r="BL237" s="16" t="s">
        <v>91</v>
      </c>
      <c r="BM237" s="228" t="s">
        <v>552</v>
      </c>
    </row>
    <row r="238" s="2" customFormat="1">
      <c r="A238" s="37"/>
      <c r="B238" s="38"/>
      <c r="C238" s="39"/>
      <c r="D238" s="230" t="s">
        <v>134</v>
      </c>
      <c r="E238" s="39"/>
      <c r="F238" s="231" t="s">
        <v>553</v>
      </c>
      <c r="G238" s="39"/>
      <c r="H238" s="39"/>
      <c r="I238" s="232"/>
      <c r="J238" s="39"/>
      <c r="K238" s="39"/>
      <c r="L238" s="43"/>
      <c r="M238" s="233"/>
      <c r="N238" s="234"/>
      <c r="O238" s="90"/>
      <c r="P238" s="90"/>
      <c r="Q238" s="90"/>
      <c r="R238" s="90"/>
      <c r="S238" s="90"/>
      <c r="T238" s="91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16" t="s">
        <v>134</v>
      </c>
      <c r="AU238" s="16" t="s">
        <v>85</v>
      </c>
    </row>
    <row r="239" s="13" customFormat="1">
      <c r="A239" s="13"/>
      <c r="B239" s="235"/>
      <c r="C239" s="236"/>
      <c r="D239" s="230" t="s">
        <v>148</v>
      </c>
      <c r="E239" s="237" t="s">
        <v>1</v>
      </c>
      <c r="F239" s="238" t="s">
        <v>554</v>
      </c>
      <c r="G239" s="236"/>
      <c r="H239" s="239">
        <v>0.40000000000000002</v>
      </c>
      <c r="I239" s="240"/>
      <c r="J239" s="236"/>
      <c r="K239" s="236"/>
      <c r="L239" s="241"/>
      <c r="M239" s="242"/>
      <c r="N239" s="243"/>
      <c r="O239" s="243"/>
      <c r="P239" s="243"/>
      <c r="Q239" s="243"/>
      <c r="R239" s="243"/>
      <c r="S239" s="243"/>
      <c r="T239" s="244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5" t="s">
        <v>148</v>
      </c>
      <c r="AU239" s="245" t="s">
        <v>85</v>
      </c>
      <c r="AV239" s="13" t="s">
        <v>85</v>
      </c>
      <c r="AW239" s="13" t="s">
        <v>32</v>
      </c>
      <c r="AX239" s="13" t="s">
        <v>81</v>
      </c>
      <c r="AY239" s="245" t="s">
        <v>128</v>
      </c>
    </row>
    <row r="240" s="14" customFormat="1">
      <c r="A240" s="14"/>
      <c r="B240" s="246"/>
      <c r="C240" s="247"/>
      <c r="D240" s="230" t="s">
        <v>148</v>
      </c>
      <c r="E240" s="248" t="s">
        <v>1</v>
      </c>
      <c r="F240" s="249" t="s">
        <v>555</v>
      </c>
      <c r="G240" s="247"/>
      <c r="H240" s="248" t="s">
        <v>1</v>
      </c>
      <c r="I240" s="250"/>
      <c r="J240" s="247"/>
      <c r="K240" s="247"/>
      <c r="L240" s="251"/>
      <c r="M240" s="252"/>
      <c r="N240" s="253"/>
      <c r="O240" s="253"/>
      <c r="P240" s="253"/>
      <c r="Q240" s="253"/>
      <c r="R240" s="253"/>
      <c r="S240" s="253"/>
      <c r="T240" s="25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5" t="s">
        <v>148</v>
      </c>
      <c r="AU240" s="255" t="s">
        <v>85</v>
      </c>
      <c r="AV240" s="14" t="s">
        <v>81</v>
      </c>
      <c r="AW240" s="14" t="s">
        <v>32</v>
      </c>
      <c r="AX240" s="14" t="s">
        <v>76</v>
      </c>
      <c r="AY240" s="255" t="s">
        <v>128</v>
      </c>
    </row>
    <row r="241" s="12" customFormat="1" ht="22.8" customHeight="1">
      <c r="A241" s="12"/>
      <c r="B241" s="202"/>
      <c r="C241" s="203"/>
      <c r="D241" s="204" t="s">
        <v>75</v>
      </c>
      <c r="E241" s="256" t="s">
        <v>397</v>
      </c>
      <c r="F241" s="256" t="s">
        <v>398</v>
      </c>
      <c r="G241" s="203"/>
      <c r="H241" s="203"/>
      <c r="I241" s="206"/>
      <c r="J241" s="257">
        <f>BK241</f>
        <v>0</v>
      </c>
      <c r="K241" s="203"/>
      <c r="L241" s="208"/>
      <c r="M241" s="209"/>
      <c r="N241" s="210"/>
      <c r="O241" s="210"/>
      <c r="P241" s="211">
        <f>SUM(P242:P243)</f>
        <v>0</v>
      </c>
      <c r="Q241" s="210"/>
      <c r="R241" s="211">
        <f>SUM(R242:R243)</f>
        <v>0</v>
      </c>
      <c r="S241" s="210"/>
      <c r="T241" s="212">
        <f>SUM(T242:T243)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13" t="s">
        <v>81</v>
      </c>
      <c r="AT241" s="214" t="s">
        <v>75</v>
      </c>
      <c r="AU241" s="214" t="s">
        <v>81</v>
      </c>
      <c r="AY241" s="213" t="s">
        <v>128</v>
      </c>
      <c r="BK241" s="215">
        <f>SUM(BK242:BK243)</f>
        <v>0</v>
      </c>
    </row>
    <row r="242" s="2" customFormat="1" ht="24.15" customHeight="1">
      <c r="A242" s="37"/>
      <c r="B242" s="38"/>
      <c r="C242" s="216" t="s">
        <v>556</v>
      </c>
      <c r="D242" s="216" t="s">
        <v>129</v>
      </c>
      <c r="E242" s="217" t="s">
        <v>557</v>
      </c>
      <c r="F242" s="218" t="s">
        <v>558</v>
      </c>
      <c r="G242" s="219" t="s">
        <v>132</v>
      </c>
      <c r="H242" s="220">
        <v>10.596</v>
      </c>
      <c r="I242" s="221"/>
      <c r="J242" s="222">
        <f>ROUND(I242*H242,2)</f>
        <v>0</v>
      </c>
      <c r="K242" s="223"/>
      <c r="L242" s="43"/>
      <c r="M242" s="224" t="s">
        <v>1</v>
      </c>
      <c r="N242" s="225" t="s">
        <v>41</v>
      </c>
      <c r="O242" s="90"/>
      <c r="P242" s="226">
        <f>O242*H242</f>
        <v>0</v>
      </c>
      <c r="Q242" s="226">
        <v>0</v>
      </c>
      <c r="R242" s="226">
        <f>Q242*H242</f>
        <v>0</v>
      </c>
      <c r="S242" s="226">
        <v>0</v>
      </c>
      <c r="T242" s="227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28" t="s">
        <v>91</v>
      </c>
      <c r="AT242" s="228" t="s">
        <v>129</v>
      </c>
      <c r="AU242" s="228" t="s">
        <v>85</v>
      </c>
      <c r="AY242" s="16" t="s">
        <v>128</v>
      </c>
      <c r="BE242" s="229">
        <f>IF(N242="základní",J242,0)</f>
        <v>0</v>
      </c>
      <c r="BF242" s="229">
        <f>IF(N242="snížená",J242,0)</f>
        <v>0</v>
      </c>
      <c r="BG242" s="229">
        <f>IF(N242="zákl. přenesená",J242,0)</f>
        <v>0</v>
      </c>
      <c r="BH242" s="229">
        <f>IF(N242="sníž. přenesená",J242,0)</f>
        <v>0</v>
      </c>
      <c r="BI242" s="229">
        <f>IF(N242="nulová",J242,0)</f>
        <v>0</v>
      </c>
      <c r="BJ242" s="16" t="s">
        <v>81</v>
      </c>
      <c r="BK242" s="229">
        <f>ROUND(I242*H242,2)</f>
        <v>0</v>
      </c>
      <c r="BL242" s="16" t="s">
        <v>91</v>
      </c>
      <c r="BM242" s="228" t="s">
        <v>559</v>
      </c>
    </row>
    <row r="243" s="2" customFormat="1">
      <c r="A243" s="37"/>
      <c r="B243" s="38"/>
      <c r="C243" s="39"/>
      <c r="D243" s="230" t="s">
        <v>134</v>
      </c>
      <c r="E243" s="39"/>
      <c r="F243" s="231" t="s">
        <v>558</v>
      </c>
      <c r="G243" s="39"/>
      <c r="H243" s="39"/>
      <c r="I243" s="232"/>
      <c r="J243" s="39"/>
      <c r="K243" s="39"/>
      <c r="L243" s="43"/>
      <c r="M243" s="258"/>
      <c r="N243" s="259"/>
      <c r="O243" s="260"/>
      <c r="P243" s="260"/>
      <c r="Q243" s="260"/>
      <c r="R243" s="260"/>
      <c r="S243" s="260"/>
      <c r="T243" s="261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T243" s="16" t="s">
        <v>134</v>
      </c>
      <c r="AU243" s="16" t="s">
        <v>85</v>
      </c>
    </row>
    <row r="244" s="2" customFormat="1" ht="6.96" customHeight="1">
      <c r="A244" s="37"/>
      <c r="B244" s="65"/>
      <c r="C244" s="66"/>
      <c r="D244" s="66"/>
      <c r="E244" s="66"/>
      <c r="F244" s="66"/>
      <c r="G244" s="66"/>
      <c r="H244" s="66"/>
      <c r="I244" s="66"/>
      <c r="J244" s="66"/>
      <c r="K244" s="66"/>
      <c r="L244" s="43"/>
      <c r="M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</row>
  </sheetData>
  <sheetProtection sheet="1" autoFilter="0" formatColumns="0" formatRows="0" objects="1" scenarios="1" spinCount="100000" saltValue="0rOsyLCCDDi3Fa9WP7+6OhFdXkGiJzfwvwH/UsHUdJob5Wxxpc2zrJKcXHf5yjmbRb7Y3fm63ueV5pPhvwPhKQ==" hashValue="aMPk20yiGEe1PtoIVAegp89bJhv+Sv1N+haWA0IsPR1ngC112PVUbSOPsarArS7DFCefyRH1ibgt1qUunNYtFg==" algorithmName="SHA-512" password="CDCC"/>
  <autoFilter ref="C122:K243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96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85</v>
      </c>
    </row>
    <row r="4" s="1" customFormat="1" ht="24.96" customHeight="1">
      <c r="B4" s="19"/>
      <c r="D4" s="137" t="s">
        <v>100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Rekonstrukce ulice Hlohová ve Zruči nad Sázavou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101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560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5. 2. 2026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">
        <v>26</v>
      </c>
      <c r="F15" s="37"/>
      <c r="G15" s="37"/>
      <c r="H15" s="37"/>
      <c r="I15" s="139" t="s">
        <v>27</v>
      </c>
      <c r="J15" s="142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31</v>
      </c>
      <c r="F21" s="37"/>
      <c r="G21" s="37"/>
      <c r="H21" s="37"/>
      <c r="I21" s="139" t="s">
        <v>27</v>
      </c>
      <c r="J21" s="142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33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34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36</v>
      </c>
      <c r="E30" s="37"/>
      <c r="F30" s="37"/>
      <c r="G30" s="37"/>
      <c r="H30" s="37"/>
      <c r="I30" s="37"/>
      <c r="J30" s="150">
        <f>ROUND(J120,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38</v>
      </c>
      <c r="G32" s="37"/>
      <c r="H32" s="37"/>
      <c r="I32" s="151" t="s">
        <v>37</v>
      </c>
      <c r="J32" s="151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40</v>
      </c>
      <c r="E33" s="139" t="s">
        <v>41</v>
      </c>
      <c r="F33" s="153">
        <f>ROUND((SUM(BE120:BE160)),  2)</f>
        <v>0</v>
      </c>
      <c r="G33" s="37"/>
      <c r="H33" s="37"/>
      <c r="I33" s="154">
        <v>0.20999999999999999</v>
      </c>
      <c r="J33" s="153">
        <f>ROUND(((SUM(BE120:BE160))*I33),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42</v>
      </c>
      <c r="F34" s="153">
        <f>ROUND((SUM(BF120:BF160)),  2)</f>
        <v>0</v>
      </c>
      <c r="G34" s="37"/>
      <c r="H34" s="37"/>
      <c r="I34" s="154">
        <v>0.12</v>
      </c>
      <c r="J34" s="153">
        <f>ROUND(((SUM(BF120:BF160))*I34),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43</v>
      </c>
      <c r="F35" s="153">
        <f>ROUND((SUM(BG120:BG160)),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44</v>
      </c>
      <c r="F36" s="153">
        <f>ROUND((SUM(BH120:BH160)),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45</v>
      </c>
      <c r="F37" s="153">
        <f>ROUND((SUM(BI120:BI160)),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46</v>
      </c>
      <c r="E39" s="157"/>
      <c r="F39" s="157"/>
      <c r="G39" s="158" t="s">
        <v>47</v>
      </c>
      <c r="H39" s="159" t="s">
        <v>48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49</v>
      </c>
      <c r="E50" s="163"/>
      <c r="F50" s="163"/>
      <c r="G50" s="162" t="s">
        <v>50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51</v>
      </c>
      <c r="E61" s="165"/>
      <c r="F61" s="166" t="s">
        <v>52</v>
      </c>
      <c r="G61" s="164" t="s">
        <v>51</v>
      </c>
      <c r="H61" s="165"/>
      <c r="I61" s="165"/>
      <c r="J61" s="167" t="s">
        <v>52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53</v>
      </c>
      <c r="E65" s="168"/>
      <c r="F65" s="168"/>
      <c r="G65" s="162" t="s">
        <v>54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51</v>
      </c>
      <c r="E76" s="165"/>
      <c r="F76" s="166" t="s">
        <v>52</v>
      </c>
      <c r="G76" s="164" t="s">
        <v>51</v>
      </c>
      <c r="H76" s="165"/>
      <c r="I76" s="165"/>
      <c r="J76" s="167" t="s">
        <v>52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103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3" t="str">
        <f>E7</f>
        <v>Rekonstrukce ulice Hlohová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101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5 - dokončovací práce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Zruč nad Sázavou</v>
      </c>
      <c r="G89" s="39"/>
      <c r="H89" s="39"/>
      <c r="I89" s="31" t="s">
        <v>22</v>
      </c>
      <c r="J89" s="78" t="str">
        <f>IF(J12="","",J12)</f>
        <v>5. 2. 2026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24</v>
      </c>
      <c r="D91" s="39"/>
      <c r="E91" s="39"/>
      <c r="F91" s="26" t="str">
        <f>E15</f>
        <v>Město Zruč nad Sázavou</v>
      </c>
      <c r="G91" s="39"/>
      <c r="H91" s="39"/>
      <c r="I91" s="31" t="s">
        <v>30</v>
      </c>
      <c r="J91" s="35" t="str">
        <f>E21</f>
        <v>VDG Projektování s.r.o.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Ing. Vítězslav Pavel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104</v>
      </c>
      <c r="D94" s="175"/>
      <c r="E94" s="175"/>
      <c r="F94" s="175"/>
      <c r="G94" s="175"/>
      <c r="H94" s="175"/>
      <c r="I94" s="175"/>
      <c r="J94" s="176" t="s">
        <v>105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106</v>
      </c>
      <c r="D96" s="39"/>
      <c r="E96" s="39"/>
      <c r="F96" s="39"/>
      <c r="G96" s="39"/>
      <c r="H96" s="39"/>
      <c r="I96" s="39"/>
      <c r="J96" s="109">
        <f>J120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107</v>
      </c>
    </row>
    <row r="97" s="9" customFormat="1" ht="24.96" customHeight="1">
      <c r="A97" s="9"/>
      <c r="B97" s="178"/>
      <c r="C97" s="179"/>
      <c r="D97" s="180" t="s">
        <v>109</v>
      </c>
      <c r="E97" s="181"/>
      <c r="F97" s="181"/>
      <c r="G97" s="181"/>
      <c r="H97" s="181"/>
      <c r="I97" s="181"/>
      <c r="J97" s="182">
        <f>J121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220</v>
      </c>
      <c r="E98" s="187"/>
      <c r="F98" s="187"/>
      <c r="G98" s="187"/>
      <c r="H98" s="187"/>
      <c r="I98" s="187"/>
      <c r="J98" s="188">
        <f>J122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561</v>
      </c>
      <c r="E99" s="187"/>
      <c r="F99" s="187"/>
      <c r="G99" s="187"/>
      <c r="H99" s="187"/>
      <c r="I99" s="187"/>
      <c r="J99" s="188">
        <f>J127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112</v>
      </c>
      <c r="E100" s="187"/>
      <c r="F100" s="187"/>
      <c r="G100" s="187"/>
      <c r="H100" s="187"/>
      <c r="I100" s="187"/>
      <c r="J100" s="188">
        <f>J140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7"/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62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2" s="2" customFormat="1" ht="6.96" customHeight="1">
      <c r="A102" s="37"/>
      <c r="B102" s="65"/>
      <c r="C102" s="66"/>
      <c r="D102" s="66"/>
      <c r="E102" s="66"/>
      <c r="F102" s="66"/>
      <c r="G102" s="66"/>
      <c r="H102" s="66"/>
      <c r="I102" s="66"/>
      <c r="J102" s="66"/>
      <c r="K102" s="66"/>
      <c r="L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6" s="2" customFormat="1" ht="6.96" customHeight="1">
      <c r="A106" s="37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24.96" customHeight="1">
      <c r="A107" s="37"/>
      <c r="B107" s="38"/>
      <c r="C107" s="22" t="s">
        <v>113</v>
      </c>
      <c r="D107" s="39"/>
      <c r="E107" s="39"/>
      <c r="F107" s="39"/>
      <c r="G107" s="39"/>
      <c r="H107" s="39"/>
      <c r="I107" s="39"/>
      <c r="J107" s="39"/>
      <c r="K107" s="39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6.96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12" customHeight="1">
      <c r="A109" s="37"/>
      <c r="B109" s="38"/>
      <c r="C109" s="31" t="s">
        <v>16</v>
      </c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6.5" customHeight="1">
      <c r="A110" s="37"/>
      <c r="B110" s="38"/>
      <c r="C110" s="39"/>
      <c r="D110" s="39"/>
      <c r="E110" s="173" t="str">
        <f>E7</f>
        <v>Rekonstrukce ulice Hlohová ve Zruči nad Sázavou</v>
      </c>
      <c r="F110" s="31"/>
      <c r="G110" s="31"/>
      <c r="H110" s="31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2" customHeight="1">
      <c r="A111" s="37"/>
      <c r="B111" s="38"/>
      <c r="C111" s="31" t="s">
        <v>101</v>
      </c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6.5" customHeight="1">
      <c r="A112" s="37"/>
      <c r="B112" s="38"/>
      <c r="C112" s="39"/>
      <c r="D112" s="39"/>
      <c r="E112" s="75" t="str">
        <f>E9</f>
        <v>5 - dokončovací práce</v>
      </c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20</v>
      </c>
      <c r="D114" s="39"/>
      <c r="E114" s="39"/>
      <c r="F114" s="26" t="str">
        <f>F12</f>
        <v>Zruč nad Sázavou</v>
      </c>
      <c r="G114" s="39"/>
      <c r="H114" s="39"/>
      <c r="I114" s="31" t="s">
        <v>22</v>
      </c>
      <c r="J114" s="78" t="str">
        <f>IF(J12="","",J12)</f>
        <v>5. 2. 2026</v>
      </c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25.65" customHeight="1">
      <c r="A116" s="37"/>
      <c r="B116" s="38"/>
      <c r="C116" s="31" t="s">
        <v>24</v>
      </c>
      <c r="D116" s="39"/>
      <c r="E116" s="39"/>
      <c r="F116" s="26" t="str">
        <f>E15</f>
        <v>Město Zruč nad Sázavou</v>
      </c>
      <c r="G116" s="39"/>
      <c r="H116" s="39"/>
      <c r="I116" s="31" t="s">
        <v>30</v>
      </c>
      <c r="J116" s="35" t="str">
        <f>E21</f>
        <v>VDG Projektování s.r.o.</v>
      </c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5.15" customHeight="1">
      <c r="A117" s="37"/>
      <c r="B117" s="38"/>
      <c r="C117" s="31" t="s">
        <v>28</v>
      </c>
      <c r="D117" s="39"/>
      <c r="E117" s="39"/>
      <c r="F117" s="26" t="str">
        <f>IF(E18="","",E18)</f>
        <v>Vyplň údaj</v>
      </c>
      <c r="G117" s="39"/>
      <c r="H117" s="39"/>
      <c r="I117" s="31" t="s">
        <v>33</v>
      </c>
      <c r="J117" s="35" t="str">
        <f>E24</f>
        <v>Ing. Vítězslav Pavel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0.32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11" customFormat="1" ht="29.28" customHeight="1">
      <c r="A119" s="190"/>
      <c r="B119" s="191"/>
      <c r="C119" s="192" t="s">
        <v>114</v>
      </c>
      <c r="D119" s="193" t="s">
        <v>61</v>
      </c>
      <c r="E119" s="193" t="s">
        <v>57</v>
      </c>
      <c r="F119" s="193" t="s">
        <v>58</v>
      </c>
      <c r="G119" s="193" t="s">
        <v>115</v>
      </c>
      <c r="H119" s="193" t="s">
        <v>116</v>
      </c>
      <c r="I119" s="193" t="s">
        <v>117</v>
      </c>
      <c r="J119" s="194" t="s">
        <v>105</v>
      </c>
      <c r="K119" s="195" t="s">
        <v>118</v>
      </c>
      <c r="L119" s="196"/>
      <c r="M119" s="99" t="s">
        <v>1</v>
      </c>
      <c r="N119" s="100" t="s">
        <v>40</v>
      </c>
      <c r="O119" s="100" t="s">
        <v>119</v>
      </c>
      <c r="P119" s="100" t="s">
        <v>120</v>
      </c>
      <c r="Q119" s="100" t="s">
        <v>121</v>
      </c>
      <c r="R119" s="100" t="s">
        <v>122</v>
      </c>
      <c r="S119" s="100" t="s">
        <v>123</v>
      </c>
      <c r="T119" s="101" t="s">
        <v>124</v>
      </c>
      <c r="U119" s="190"/>
      <c r="V119" s="190"/>
      <c r="W119" s="190"/>
      <c r="X119" s="190"/>
      <c r="Y119" s="190"/>
      <c r="Z119" s="190"/>
      <c r="AA119" s="190"/>
      <c r="AB119" s="190"/>
      <c r="AC119" s="190"/>
      <c r="AD119" s="190"/>
      <c r="AE119" s="190"/>
    </row>
    <row r="120" s="2" customFormat="1" ht="22.8" customHeight="1">
      <c r="A120" s="37"/>
      <c r="B120" s="38"/>
      <c r="C120" s="106" t="s">
        <v>125</v>
      </c>
      <c r="D120" s="39"/>
      <c r="E120" s="39"/>
      <c r="F120" s="39"/>
      <c r="G120" s="39"/>
      <c r="H120" s="39"/>
      <c r="I120" s="39"/>
      <c r="J120" s="197">
        <f>BK120</f>
        <v>0</v>
      </c>
      <c r="K120" s="39"/>
      <c r="L120" s="43"/>
      <c r="M120" s="102"/>
      <c r="N120" s="198"/>
      <c r="O120" s="103"/>
      <c r="P120" s="199">
        <f>P121</f>
        <v>0</v>
      </c>
      <c r="Q120" s="103"/>
      <c r="R120" s="199">
        <f>R121</f>
        <v>6.7923599999999995</v>
      </c>
      <c r="S120" s="103"/>
      <c r="T120" s="200">
        <f>T121</f>
        <v>5.9500000000000002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16" t="s">
        <v>75</v>
      </c>
      <c r="AU120" s="16" t="s">
        <v>107</v>
      </c>
      <c r="BK120" s="201">
        <f>BK121</f>
        <v>0</v>
      </c>
    </row>
    <row r="121" s="12" customFormat="1" ht="25.92" customHeight="1">
      <c r="A121" s="12"/>
      <c r="B121" s="202"/>
      <c r="C121" s="203"/>
      <c r="D121" s="204" t="s">
        <v>75</v>
      </c>
      <c r="E121" s="205" t="s">
        <v>161</v>
      </c>
      <c r="F121" s="205" t="s">
        <v>162</v>
      </c>
      <c r="G121" s="203"/>
      <c r="H121" s="203"/>
      <c r="I121" s="206"/>
      <c r="J121" s="207">
        <f>BK121</f>
        <v>0</v>
      </c>
      <c r="K121" s="203"/>
      <c r="L121" s="208"/>
      <c r="M121" s="209"/>
      <c r="N121" s="210"/>
      <c r="O121" s="210"/>
      <c r="P121" s="211">
        <f>P122+P127+P140</f>
        <v>0</v>
      </c>
      <c r="Q121" s="210"/>
      <c r="R121" s="211">
        <f>R122+R127+R140</f>
        <v>6.7923599999999995</v>
      </c>
      <c r="S121" s="210"/>
      <c r="T121" s="212">
        <f>T122+T127+T140</f>
        <v>5.9500000000000002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3" t="s">
        <v>81</v>
      </c>
      <c r="AT121" s="214" t="s">
        <v>75</v>
      </c>
      <c r="AU121" s="214" t="s">
        <v>76</v>
      </c>
      <c r="AY121" s="213" t="s">
        <v>128</v>
      </c>
      <c r="BK121" s="215">
        <f>BK122+BK127+BK140</f>
        <v>0</v>
      </c>
    </row>
    <row r="122" s="12" customFormat="1" ht="22.8" customHeight="1">
      <c r="A122" s="12"/>
      <c r="B122" s="202"/>
      <c r="C122" s="203"/>
      <c r="D122" s="204" t="s">
        <v>75</v>
      </c>
      <c r="E122" s="256" t="s">
        <v>81</v>
      </c>
      <c r="F122" s="256" t="s">
        <v>223</v>
      </c>
      <c r="G122" s="203"/>
      <c r="H122" s="203"/>
      <c r="I122" s="206"/>
      <c r="J122" s="257">
        <f>BK122</f>
        <v>0</v>
      </c>
      <c r="K122" s="203"/>
      <c r="L122" s="208"/>
      <c r="M122" s="209"/>
      <c r="N122" s="210"/>
      <c r="O122" s="210"/>
      <c r="P122" s="211">
        <f>SUM(P123:P126)</f>
        <v>0</v>
      </c>
      <c r="Q122" s="210"/>
      <c r="R122" s="211">
        <f>SUM(R123:R126)</f>
        <v>0</v>
      </c>
      <c r="S122" s="210"/>
      <c r="T122" s="212">
        <f>SUM(T123:T126)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3" t="s">
        <v>81</v>
      </c>
      <c r="AT122" s="214" t="s">
        <v>75</v>
      </c>
      <c r="AU122" s="214" t="s">
        <v>81</v>
      </c>
      <c r="AY122" s="213" t="s">
        <v>128</v>
      </c>
      <c r="BK122" s="215">
        <f>SUM(BK123:BK126)</f>
        <v>0</v>
      </c>
    </row>
    <row r="123" s="2" customFormat="1" ht="37.8" customHeight="1">
      <c r="A123" s="37"/>
      <c r="B123" s="38"/>
      <c r="C123" s="216" t="s">
        <v>81</v>
      </c>
      <c r="D123" s="216" t="s">
        <v>129</v>
      </c>
      <c r="E123" s="217" t="s">
        <v>562</v>
      </c>
      <c r="F123" s="218" t="s">
        <v>563</v>
      </c>
      <c r="G123" s="219" t="s">
        <v>173</v>
      </c>
      <c r="H123" s="220">
        <v>187</v>
      </c>
      <c r="I123" s="221"/>
      <c r="J123" s="222">
        <f>ROUND(I123*H123,2)</f>
        <v>0</v>
      </c>
      <c r="K123" s="223"/>
      <c r="L123" s="43"/>
      <c r="M123" s="224" t="s">
        <v>1</v>
      </c>
      <c r="N123" s="225" t="s">
        <v>41</v>
      </c>
      <c r="O123" s="90"/>
      <c r="P123" s="226">
        <f>O123*H123</f>
        <v>0</v>
      </c>
      <c r="Q123" s="226">
        <v>0</v>
      </c>
      <c r="R123" s="226">
        <f>Q123*H123</f>
        <v>0</v>
      </c>
      <c r="S123" s="226">
        <v>0</v>
      </c>
      <c r="T123" s="227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28" t="s">
        <v>91</v>
      </c>
      <c r="AT123" s="228" t="s">
        <v>129</v>
      </c>
      <c r="AU123" s="228" t="s">
        <v>85</v>
      </c>
      <c r="AY123" s="16" t="s">
        <v>128</v>
      </c>
      <c r="BE123" s="229">
        <f>IF(N123="základní",J123,0)</f>
        <v>0</v>
      </c>
      <c r="BF123" s="229">
        <f>IF(N123="snížená",J123,0)</f>
        <v>0</v>
      </c>
      <c r="BG123" s="229">
        <f>IF(N123="zákl. přenesená",J123,0)</f>
        <v>0</v>
      </c>
      <c r="BH123" s="229">
        <f>IF(N123="sníž. přenesená",J123,0)</f>
        <v>0</v>
      </c>
      <c r="BI123" s="229">
        <f>IF(N123="nulová",J123,0)</f>
        <v>0</v>
      </c>
      <c r="BJ123" s="16" t="s">
        <v>81</v>
      </c>
      <c r="BK123" s="229">
        <f>ROUND(I123*H123,2)</f>
        <v>0</v>
      </c>
      <c r="BL123" s="16" t="s">
        <v>91</v>
      </c>
      <c r="BM123" s="228" t="s">
        <v>564</v>
      </c>
    </row>
    <row r="124" s="2" customFormat="1">
      <c r="A124" s="37"/>
      <c r="B124" s="38"/>
      <c r="C124" s="39"/>
      <c r="D124" s="230" t="s">
        <v>134</v>
      </c>
      <c r="E124" s="39"/>
      <c r="F124" s="231" t="s">
        <v>563</v>
      </c>
      <c r="G124" s="39"/>
      <c r="H124" s="39"/>
      <c r="I124" s="232"/>
      <c r="J124" s="39"/>
      <c r="K124" s="39"/>
      <c r="L124" s="43"/>
      <c r="M124" s="233"/>
      <c r="N124" s="234"/>
      <c r="O124" s="90"/>
      <c r="P124" s="90"/>
      <c r="Q124" s="90"/>
      <c r="R124" s="90"/>
      <c r="S124" s="90"/>
      <c r="T124" s="91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6" t="s">
        <v>134</v>
      </c>
      <c r="AU124" s="16" t="s">
        <v>85</v>
      </c>
    </row>
    <row r="125" s="13" customFormat="1">
      <c r="A125" s="13"/>
      <c r="B125" s="235"/>
      <c r="C125" s="236"/>
      <c r="D125" s="230" t="s">
        <v>148</v>
      </c>
      <c r="E125" s="237" t="s">
        <v>1</v>
      </c>
      <c r="F125" s="238" t="s">
        <v>565</v>
      </c>
      <c r="G125" s="236"/>
      <c r="H125" s="239">
        <v>187</v>
      </c>
      <c r="I125" s="240"/>
      <c r="J125" s="236"/>
      <c r="K125" s="236"/>
      <c r="L125" s="241"/>
      <c r="M125" s="242"/>
      <c r="N125" s="243"/>
      <c r="O125" s="243"/>
      <c r="P125" s="243"/>
      <c r="Q125" s="243"/>
      <c r="R125" s="243"/>
      <c r="S125" s="243"/>
      <c r="T125" s="244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5" t="s">
        <v>148</v>
      </c>
      <c r="AU125" s="245" t="s">
        <v>85</v>
      </c>
      <c r="AV125" s="13" t="s">
        <v>85</v>
      </c>
      <c r="AW125" s="13" t="s">
        <v>32</v>
      </c>
      <c r="AX125" s="13" t="s">
        <v>81</v>
      </c>
      <c r="AY125" s="245" t="s">
        <v>128</v>
      </c>
    </row>
    <row r="126" s="14" customFormat="1">
      <c r="A126" s="14"/>
      <c r="B126" s="246"/>
      <c r="C126" s="247"/>
      <c r="D126" s="230" t="s">
        <v>148</v>
      </c>
      <c r="E126" s="248" t="s">
        <v>1</v>
      </c>
      <c r="F126" s="249" t="s">
        <v>566</v>
      </c>
      <c r="G126" s="247"/>
      <c r="H126" s="248" t="s">
        <v>1</v>
      </c>
      <c r="I126" s="250"/>
      <c r="J126" s="247"/>
      <c r="K126" s="247"/>
      <c r="L126" s="251"/>
      <c r="M126" s="252"/>
      <c r="N126" s="253"/>
      <c r="O126" s="253"/>
      <c r="P126" s="253"/>
      <c r="Q126" s="253"/>
      <c r="R126" s="253"/>
      <c r="S126" s="253"/>
      <c r="T126" s="25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5" t="s">
        <v>148</v>
      </c>
      <c r="AU126" s="255" t="s">
        <v>85</v>
      </c>
      <c r="AV126" s="14" t="s">
        <v>81</v>
      </c>
      <c r="AW126" s="14" t="s">
        <v>32</v>
      </c>
      <c r="AX126" s="14" t="s">
        <v>76</v>
      </c>
      <c r="AY126" s="255" t="s">
        <v>128</v>
      </c>
    </row>
    <row r="127" s="12" customFormat="1" ht="22.8" customHeight="1">
      <c r="A127" s="12"/>
      <c r="B127" s="202"/>
      <c r="C127" s="203"/>
      <c r="D127" s="204" t="s">
        <v>75</v>
      </c>
      <c r="E127" s="256" t="s">
        <v>170</v>
      </c>
      <c r="F127" s="256" t="s">
        <v>567</v>
      </c>
      <c r="G127" s="203"/>
      <c r="H127" s="203"/>
      <c r="I127" s="206"/>
      <c r="J127" s="257">
        <f>BK127</f>
        <v>0</v>
      </c>
      <c r="K127" s="203"/>
      <c r="L127" s="208"/>
      <c r="M127" s="209"/>
      <c r="N127" s="210"/>
      <c r="O127" s="210"/>
      <c r="P127" s="211">
        <f>SUM(P128:P139)</f>
        <v>0</v>
      </c>
      <c r="Q127" s="210"/>
      <c r="R127" s="211">
        <f>SUM(R128:R139)</f>
        <v>6.7685599999999999</v>
      </c>
      <c r="S127" s="210"/>
      <c r="T127" s="212">
        <f>SUM(T128:T139)</f>
        <v>5.9500000000000002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3" t="s">
        <v>81</v>
      </c>
      <c r="AT127" s="214" t="s">
        <v>75</v>
      </c>
      <c r="AU127" s="214" t="s">
        <v>81</v>
      </c>
      <c r="AY127" s="213" t="s">
        <v>128</v>
      </c>
      <c r="BK127" s="215">
        <f>SUM(BK128:BK139)</f>
        <v>0</v>
      </c>
    </row>
    <row r="128" s="2" customFormat="1" ht="24.15" customHeight="1">
      <c r="A128" s="37"/>
      <c r="B128" s="38"/>
      <c r="C128" s="216" t="s">
        <v>85</v>
      </c>
      <c r="D128" s="216" t="s">
        <v>129</v>
      </c>
      <c r="E128" s="217" t="s">
        <v>568</v>
      </c>
      <c r="F128" s="218" t="s">
        <v>569</v>
      </c>
      <c r="G128" s="219" t="s">
        <v>216</v>
      </c>
      <c r="H128" s="220">
        <v>28</v>
      </c>
      <c r="I128" s="221"/>
      <c r="J128" s="222">
        <f>ROUND(I128*H128,2)</f>
        <v>0</v>
      </c>
      <c r="K128" s="223"/>
      <c r="L128" s="43"/>
      <c r="M128" s="224" t="s">
        <v>1</v>
      </c>
      <c r="N128" s="225" t="s">
        <v>41</v>
      </c>
      <c r="O128" s="90"/>
      <c r="P128" s="226">
        <f>O128*H128</f>
        <v>0</v>
      </c>
      <c r="Q128" s="226">
        <v>0.10037</v>
      </c>
      <c r="R128" s="226">
        <f>Q128*H128</f>
        <v>2.8103600000000002</v>
      </c>
      <c r="S128" s="226">
        <v>0.10000000000000001</v>
      </c>
      <c r="T128" s="227">
        <f>S128*H128</f>
        <v>2.8000000000000003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28" t="s">
        <v>91</v>
      </c>
      <c r="AT128" s="228" t="s">
        <v>129</v>
      </c>
      <c r="AU128" s="228" t="s">
        <v>85</v>
      </c>
      <c r="AY128" s="16" t="s">
        <v>128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16" t="s">
        <v>81</v>
      </c>
      <c r="BK128" s="229">
        <f>ROUND(I128*H128,2)</f>
        <v>0</v>
      </c>
      <c r="BL128" s="16" t="s">
        <v>91</v>
      </c>
      <c r="BM128" s="228" t="s">
        <v>570</v>
      </c>
    </row>
    <row r="129" s="2" customFormat="1">
      <c r="A129" s="37"/>
      <c r="B129" s="38"/>
      <c r="C129" s="39"/>
      <c r="D129" s="230" t="s">
        <v>134</v>
      </c>
      <c r="E129" s="39"/>
      <c r="F129" s="231" t="s">
        <v>569</v>
      </c>
      <c r="G129" s="39"/>
      <c r="H129" s="39"/>
      <c r="I129" s="232"/>
      <c r="J129" s="39"/>
      <c r="K129" s="39"/>
      <c r="L129" s="43"/>
      <c r="M129" s="233"/>
      <c r="N129" s="234"/>
      <c r="O129" s="90"/>
      <c r="P129" s="90"/>
      <c r="Q129" s="90"/>
      <c r="R129" s="90"/>
      <c r="S129" s="90"/>
      <c r="T129" s="91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T129" s="16" t="s">
        <v>134</v>
      </c>
      <c r="AU129" s="16" t="s">
        <v>85</v>
      </c>
    </row>
    <row r="130" s="2" customFormat="1" ht="24.15" customHeight="1">
      <c r="A130" s="37"/>
      <c r="B130" s="38"/>
      <c r="C130" s="262" t="s">
        <v>88</v>
      </c>
      <c r="D130" s="262" t="s">
        <v>230</v>
      </c>
      <c r="E130" s="263" t="s">
        <v>571</v>
      </c>
      <c r="F130" s="264" t="s">
        <v>572</v>
      </c>
      <c r="G130" s="265" t="s">
        <v>216</v>
      </c>
      <c r="H130" s="266">
        <v>28</v>
      </c>
      <c r="I130" s="267"/>
      <c r="J130" s="268">
        <f>ROUND(I130*H130,2)</f>
        <v>0</v>
      </c>
      <c r="K130" s="269"/>
      <c r="L130" s="270"/>
      <c r="M130" s="271" t="s">
        <v>1</v>
      </c>
      <c r="N130" s="272" t="s">
        <v>41</v>
      </c>
      <c r="O130" s="90"/>
      <c r="P130" s="226">
        <f>O130*H130</f>
        <v>0</v>
      </c>
      <c r="Q130" s="226">
        <v>0.011100000000000001</v>
      </c>
      <c r="R130" s="226">
        <f>Q130*H130</f>
        <v>0.31080000000000002</v>
      </c>
      <c r="S130" s="226">
        <v>0</v>
      </c>
      <c r="T130" s="227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8" t="s">
        <v>170</v>
      </c>
      <c r="AT130" s="228" t="s">
        <v>230</v>
      </c>
      <c r="AU130" s="228" t="s">
        <v>85</v>
      </c>
      <c r="AY130" s="16" t="s">
        <v>128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6" t="s">
        <v>81</v>
      </c>
      <c r="BK130" s="229">
        <f>ROUND(I130*H130,2)</f>
        <v>0</v>
      </c>
      <c r="BL130" s="16" t="s">
        <v>91</v>
      </c>
      <c r="BM130" s="228" t="s">
        <v>573</v>
      </c>
    </row>
    <row r="131" s="2" customFormat="1">
      <c r="A131" s="37"/>
      <c r="B131" s="38"/>
      <c r="C131" s="39"/>
      <c r="D131" s="230" t="s">
        <v>134</v>
      </c>
      <c r="E131" s="39"/>
      <c r="F131" s="231" t="s">
        <v>572</v>
      </c>
      <c r="G131" s="39"/>
      <c r="H131" s="39"/>
      <c r="I131" s="232"/>
      <c r="J131" s="39"/>
      <c r="K131" s="39"/>
      <c r="L131" s="43"/>
      <c r="M131" s="233"/>
      <c r="N131" s="234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134</v>
      </c>
      <c r="AU131" s="16" t="s">
        <v>85</v>
      </c>
    </row>
    <row r="132" s="2" customFormat="1" ht="24.15" customHeight="1">
      <c r="A132" s="37"/>
      <c r="B132" s="38"/>
      <c r="C132" s="216" t="s">
        <v>91</v>
      </c>
      <c r="D132" s="216" t="s">
        <v>129</v>
      </c>
      <c r="E132" s="217" t="s">
        <v>574</v>
      </c>
      <c r="F132" s="218" t="s">
        <v>575</v>
      </c>
      <c r="G132" s="219" t="s">
        <v>216</v>
      </c>
      <c r="H132" s="220">
        <v>1</v>
      </c>
      <c r="I132" s="221"/>
      <c r="J132" s="222">
        <f>ROUND(I132*H132,2)</f>
        <v>0</v>
      </c>
      <c r="K132" s="223"/>
      <c r="L132" s="43"/>
      <c r="M132" s="224" t="s">
        <v>1</v>
      </c>
      <c r="N132" s="225" t="s">
        <v>41</v>
      </c>
      <c r="O132" s="90"/>
      <c r="P132" s="226">
        <f>O132*H132</f>
        <v>0</v>
      </c>
      <c r="Q132" s="226">
        <v>0.15056</v>
      </c>
      <c r="R132" s="226">
        <f>Q132*H132</f>
        <v>0.15056</v>
      </c>
      <c r="S132" s="226">
        <v>0.14999999999999999</v>
      </c>
      <c r="T132" s="227">
        <f>S132*H132</f>
        <v>0.14999999999999999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8" t="s">
        <v>91</v>
      </c>
      <c r="AT132" s="228" t="s">
        <v>129</v>
      </c>
      <c r="AU132" s="228" t="s">
        <v>85</v>
      </c>
      <c r="AY132" s="16" t="s">
        <v>128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6" t="s">
        <v>81</v>
      </c>
      <c r="BK132" s="229">
        <f>ROUND(I132*H132,2)</f>
        <v>0</v>
      </c>
      <c r="BL132" s="16" t="s">
        <v>91</v>
      </c>
      <c r="BM132" s="228" t="s">
        <v>576</v>
      </c>
    </row>
    <row r="133" s="2" customFormat="1">
      <c r="A133" s="37"/>
      <c r="B133" s="38"/>
      <c r="C133" s="39"/>
      <c r="D133" s="230" t="s">
        <v>134</v>
      </c>
      <c r="E133" s="39"/>
      <c r="F133" s="231" t="s">
        <v>575</v>
      </c>
      <c r="G133" s="39"/>
      <c r="H133" s="39"/>
      <c r="I133" s="232"/>
      <c r="J133" s="39"/>
      <c r="K133" s="39"/>
      <c r="L133" s="43"/>
      <c r="M133" s="233"/>
      <c r="N133" s="234"/>
      <c r="O133" s="90"/>
      <c r="P133" s="90"/>
      <c r="Q133" s="90"/>
      <c r="R133" s="90"/>
      <c r="S133" s="90"/>
      <c r="T133" s="91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16" t="s">
        <v>134</v>
      </c>
      <c r="AU133" s="16" t="s">
        <v>85</v>
      </c>
    </row>
    <row r="134" s="2" customFormat="1" ht="24.15" customHeight="1">
      <c r="A134" s="37"/>
      <c r="B134" s="38"/>
      <c r="C134" s="262" t="s">
        <v>94</v>
      </c>
      <c r="D134" s="262" t="s">
        <v>230</v>
      </c>
      <c r="E134" s="263" t="s">
        <v>577</v>
      </c>
      <c r="F134" s="264" t="s">
        <v>578</v>
      </c>
      <c r="G134" s="265" t="s">
        <v>216</v>
      </c>
      <c r="H134" s="266">
        <v>1</v>
      </c>
      <c r="I134" s="267"/>
      <c r="J134" s="268">
        <f>ROUND(I134*H134,2)</f>
        <v>0</v>
      </c>
      <c r="K134" s="269"/>
      <c r="L134" s="270"/>
      <c r="M134" s="271" t="s">
        <v>1</v>
      </c>
      <c r="N134" s="272" t="s">
        <v>41</v>
      </c>
      <c r="O134" s="90"/>
      <c r="P134" s="226">
        <f>O134*H134</f>
        <v>0</v>
      </c>
      <c r="Q134" s="226">
        <v>0.023800000000000002</v>
      </c>
      <c r="R134" s="226">
        <f>Q134*H134</f>
        <v>0.023800000000000002</v>
      </c>
      <c r="S134" s="226">
        <v>0</v>
      </c>
      <c r="T134" s="227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8" t="s">
        <v>170</v>
      </c>
      <c r="AT134" s="228" t="s">
        <v>230</v>
      </c>
      <c r="AU134" s="228" t="s">
        <v>85</v>
      </c>
      <c r="AY134" s="16" t="s">
        <v>128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16" t="s">
        <v>81</v>
      </c>
      <c r="BK134" s="229">
        <f>ROUND(I134*H134,2)</f>
        <v>0</v>
      </c>
      <c r="BL134" s="16" t="s">
        <v>91</v>
      </c>
      <c r="BM134" s="228" t="s">
        <v>579</v>
      </c>
    </row>
    <row r="135" s="2" customFormat="1">
      <c r="A135" s="37"/>
      <c r="B135" s="38"/>
      <c r="C135" s="39"/>
      <c r="D135" s="230" t="s">
        <v>134</v>
      </c>
      <c r="E135" s="39"/>
      <c r="F135" s="231" t="s">
        <v>578</v>
      </c>
      <c r="G135" s="39"/>
      <c r="H135" s="39"/>
      <c r="I135" s="232"/>
      <c r="J135" s="39"/>
      <c r="K135" s="39"/>
      <c r="L135" s="43"/>
      <c r="M135" s="233"/>
      <c r="N135" s="234"/>
      <c r="O135" s="90"/>
      <c r="P135" s="90"/>
      <c r="Q135" s="90"/>
      <c r="R135" s="90"/>
      <c r="S135" s="90"/>
      <c r="T135" s="91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16" t="s">
        <v>134</v>
      </c>
      <c r="AU135" s="16" t="s">
        <v>85</v>
      </c>
    </row>
    <row r="136" s="2" customFormat="1" ht="37.8" customHeight="1">
      <c r="A136" s="37"/>
      <c r="B136" s="38"/>
      <c r="C136" s="216" t="s">
        <v>97</v>
      </c>
      <c r="D136" s="216" t="s">
        <v>129</v>
      </c>
      <c r="E136" s="217" t="s">
        <v>580</v>
      </c>
      <c r="F136" s="218" t="s">
        <v>581</v>
      </c>
      <c r="G136" s="219" t="s">
        <v>216</v>
      </c>
      <c r="H136" s="220">
        <v>6</v>
      </c>
      <c r="I136" s="221"/>
      <c r="J136" s="222">
        <f>ROUND(I136*H136,2)</f>
        <v>0</v>
      </c>
      <c r="K136" s="223"/>
      <c r="L136" s="43"/>
      <c r="M136" s="224" t="s">
        <v>1</v>
      </c>
      <c r="N136" s="225" t="s">
        <v>41</v>
      </c>
      <c r="O136" s="90"/>
      <c r="P136" s="226">
        <f>O136*H136</f>
        <v>0</v>
      </c>
      <c r="Q136" s="226">
        <v>0.52254</v>
      </c>
      <c r="R136" s="226">
        <f>Q136*H136</f>
        <v>3.13524</v>
      </c>
      <c r="S136" s="226">
        <v>0.5</v>
      </c>
      <c r="T136" s="227">
        <f>S136*H136</f>
        <v>3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8" t="s">
        <v>91</v>
      </c>
      <c r="AT136" s="228" t="s">
        <v>129</v>
      </c>
      <c r="AU136" s="228" t="s">
        <v>85</v>
      </c>
      <c r="AY136" s="16" t="s">
        <v>128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6" t="s">
        <v>81</v>
      </c>
      <c r="BK136" s="229">
        <f>ROUND(I136*H136,2)</f>
        <v>0</v>
      </c>
      <c r="BL136" s="16" t="s">
        <v>91</v>
      </c>
      <c r="BM136" s="228" t="s">
        <v>582</v>
      </c>
    </row>
    <row r="137" s="2" customFormat="1">
      <c r="A137" s="37"/>
      <c r="B137" s="38"/>
      <c r="C137" s="39"/>
      <c r="D137" s="230" t="s">
        <v>134</v>
      </c>
      <c r="E137" s="39"/>
      <c r="F137" s="231" t="s">
        <v>583</v>
      </c>
      <c r="G137" s="39"/>
      <c r="H137" s="39"/>
      <c r="I137" s="232"/>
      <c r="J137" s="39"/>
      <c r="K137" s="39"/>
      <c r="L137" s="43"/>
      <c r="M137" s="233"/>
      <c r="N137" s="234"/>
      <c r="O137" s="90"/>
      <c r="P137" s="90"/>
      <c r="Q137" s="90"/>
      <c r="R137" s="90"/>
      <c r="S137" s="90"/>
      <c r="T137" s="91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134</v>
      </c>
      <c r="AU137" s="16" t="s">
        <v>85</v>
      </c>
    </row>
    <row r="138" s="2" customFormat="1" ht="24.15" customHeight="1">
      <c r="A138" s="37"/>
      <c r="B138" s="38"/>
      <c r="C138" s="262" t="s">
        <v>164</v>
      </c>
      <c r="D138" s="262" t="s">
        <v>230</v>
      </c>
      <c r="E138" s="263" t="s">
        <v>584</v>
      </c>
      <c r="F138" s="264" t="s">
        <v>585</v>
      </c>
      <c r="G138" s="265" t="s">
        <v>216</v>
      </c>
      <c r="H138" s="266">
        <v>6</v>
      </c>
      <c r="I138" s="267"/>
      <c r="J138" s="268">
        <f>ROUND(I138*H138,2)</f>
        <v>0</v>
      </c>
      <c r="K138" s="269"/>
      <c r="L138" s="270"/>
      <c r="M138" s="271" t="s">
        <v>1</v>
      </c>
      <c r="N138" s="272" t="s">
        <v>41</v>
      </c>
      <c r="O138" s="90"/>
      <c r="P138" s="226">
        <f>O138*H138</f>
        <v>0</v>
      </c>
      <c r="Q138" s="226">
        <v>0.056300000000000003</v>
      </c>
      <c r="R138" s="226">
        <f>Q138*H138</f>
        <v>0.33779999999999999</v>
      </c>
      <c r="S138" s="226">
        <v>0</v>
      </c>
      <c r="T138" s="227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8" t="s">
        <v>170</v>
      </c>
      <c r="AT138" s="228" t="s">
        <v>230</v>
      </c>
      <c r="AU138" s="228" t="s">
        <v>85</v>
      </c>
      <c r="AY138" s="16" t="s">
        <v>128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6" t="s">
        <v>81</v>
      </c>
      <c r="BK138" s="229">
        <f>ROUND(I138*H138,2)</f>
        <v>0</v>
      </c>
      <c r="BL138" s="16" t="s">
        <v>91</v>
      </c>
      <c r="BM138" s="228" t="s">
        <v>586</v>
      </c>
    </row>
    <row r="139" s="2" customFormat="1">
      <c r="A139" s="37"/>
      <c r="B139" s="38"/>
      <c r="C139" s="39"/>
      <c r="D139" s="230" t="s">
        <v>134</v>
      </c>
      <c r="E139" s="39"/>
      <c r="F139" s="231" t="s">
        <v>585</v>
      </c>
      <c r="G139" s="39"/>
      <c r="H139" s="39"/>
      <c r="I139" s="232"/>
      <c r="J139" s="39"/>
      <c r="K139" s="39"/>
      <c r="L139" s="43"/>
      <c r="M139" s="233"/>
      <c r="N139" s="234"/>
      <c r="O139" s="90"/>
      <c r="P139" s="90"/>
      <c r="Q139" s="90"/>
      <c r="R139" s="90"/>
      <c r="S139" s="90"/>
      <c r="T139" s="91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16" t="s">
        <v>134</v>
      </c>
      <c r="AU139" s="16" t="s">
        <v>85</v>
      </c>
    </row>
    <row r="140" s="12" customFormat="1" ht="22.8" customHeight="1">
      <c r="A140" s="12"/>
      <c r="B140" s="202"/>
      <c r="C140" s="203"/>
      <c r="D140" s="204" t="s">
        <v>75</v>
      </c>
      <c r="E140" s="256" t="s">
        <v>176</v>
      </c>
      <c r="F140" s="256" t="s">
        <v>212</v>
      </c>
      <c r="G140" s="203"/>
      <c r="H140" s="203"/>
      <c r="I140" s="206"/>
      <c r="J140" s="257">
        <f>BK140</f>
        <v>0</v>
      </c>
      <c r="K140" s="203"/>
      <c r="L140" s="208"/>
      <c r="M140" s="209"/>
      <c r="N140" s="210"/>
      <c r="O140" s="210"/>
      <c r="P140" s="211">
        <f>SUM(P141:P160)</f>
        <v>0</v>
      </c>
      <c r="Q140" s="210"/>
      <c r="R140" s="211">
        <f>SUM(R141:R160)</f>
        <v>0.023799999999999998</v>
      </c>
      <c r="S140" s="210"/>
      <c r="T140" s="212">
        <f>SUM(T141:T160)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3" t="s">
        <v>81</v>
      </c>
      <c r="AT140" s="214" t="s">
        <v>75</v>
      </c>
      <c r="AU140" s="214" t="s">
        <v>81</v>
      </c>
      <c r="AY140" s="213" t="s">
        <v>128</v>
      </c>
      <c r="BK140" s="215">
        <f>SUM(BK141:BK160)</f>
        <v>0</v>
      </c>
    </row>
    <row r="141" s="2" customFormat="1" ht="24.15" customHeight="1">
      <c r="A141" s="37"/>
      <c r="B141" s="38"/>
      <c r="C141" s="216" t="s">
        <v>170</v>
      </c>
      <c r="D141" s="216" t="s">
        <v>129</v>
      </c>
      <c r="E141" s="217" t="s">
        <v>587</v>
      </c>
      <c r="F141" s="218" t="s">
        <v>588</v>
      </c>
      <c r="G141" s="219" t="s">
        <v>216</v>
      </c>
      <c r="H141" s="220">
        <v>2</v>
      </c>
      <c r="I141" s="221"/>
      <c r="J141" s="222">
        <f>ROUND(I141*H141,2)</f>
        <v>0</v>
      </c>
      <c r="K141" s="223"/>
      <c r="L141" s="43"/>
      <c r="M141" s="224" t="s">
        <v>1</v>
      </c>
      <c r="N141" s="225" t="s">
        <v>41</v>
      </c>
      <c r="O141" s="90"/>
      <c r="P141" s="226">
        <f>O141*H141</f>
        <v>0</v>
      </c>
      <c r="Q141" s="226">
        <v>0.00069999999999999999</v>
      </c>
      <c r="R141" s="226">
        <f>Q141*H141</f>
        <v>0.0014</v>
      </c>
      <c r="S141" s="226">
        <v>0</v>
      </c>
      <c r="T141" s="227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28" t="s">
        <v>91</v>
      </c>
      <c r="AT141" s="228" t="s">
        <v>129</v>
      </c>
      <c r="AU141" s="228" t="s">
        <v>85</v>
      </c>
      <c r="AY141" s="16" t="s">
        <v>128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6" t="s">
        <v>81</v>
      </c>
      <c r="BK141" s="229">
        <f>ROUND(I141*H141,2)</f>
        <v>0</v>
      </c>
      <c r="BL141" s="16" t="s">
        <v>91</v>
      </c>
      <c r="BM141" s="228" t="s">
        <v>589</v>
      </c>
    </row>
    <row r="142" s="2" customFormat="1">
      <c r="A142" s="37"/>
      <c r="B142" s="38"/>
      <c r="C142" s="39"/>
      <c r="D142" s="230" t="s">
        <v>134</v>
      </c>
      <c r="E142" s="39"/>
      <c r="F142" s="231" t="s">
        <v>588</v>
      </c>
      <c r="G142" s="39"/>
      <c r="H142" s="39"/>
      <c r="I142" s="232"/>
      <c r="J142" s="39"/>
      <c r="K142" s="39"/>
      <c r="L142" s="43"/>
      <c r="M142" s="233"/>
      <c r="N142" s="234"/>
      <c r="O142" s="90"/>
      <c r="P142" s="90"/>
      <c r="Q142" s="90"/>
      <c r="R142" s="90"/>
      <c r="S142" s="90"/>
      <c r="T142" s="91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6" t="s">
        <v>134</v>
      </c>
      <c r="AU142" s="16" t="s">
        <v>85</v>
      </c>
    </row>
    <row r="143" s="13" customFormat="1">
      <c r="A143" s="13"/>
      <c r="B143" s="235"/>
      <c r="C143" s="236"/>
      <c r="D143" s="230" t="s">
        <v>148</v>
      </c>
      <c r="E143" s="237" t="s">
        <v>1</v>
      </c>
      <c r="F143" s="238" t="s">
        <v>85</v>
      </c>
      <c r="G143" s="236"/>
      <c r="H143" s="239">
        <v>2</v>
      </c>
      <c r="I143" s="240"/>
      <c r="J143" s="236"/>
      <c r="K143" s="236"/>
      <c r="L143" s="241"/>
      <c r="M143" s="242"/>
      <c r="N143" s="243"/>
      <c r="O143" s="243"/>
      <c r="P143" s="243"/>
      <c r="Q143" s="243"/>
      <c r="R143" s="243"/>
      <c r="S143" s="243"/>
      <c r="T143" s="24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5" t="s">
        <v>148</v>
      </c>
      <c r="AU143" s="245" t="s">
        <v>85</v>
      </c>
      <c r="AV143" s="13" t="s">
        <v>85</v>
      </c>
      <c r="AW143" s="13" t="s">
        <v>32</v>
      </c>
      <c r="AX143" s="13" t="s">
        <v>81</v>
      </c>
      <c r="AY143" s="245" t="s">
        <v>128</v>
      </c>
    </row>
    <row r="144" s="14" customFormat="1">
      <c r="A144" s="14"/>
      <c r="B144" s="246"/>
      <c r="C144" s="247"/>
      <c r="D144" s="230" t="s">
        <v>148</v>
      </c>
      <c r="E144" s="248" t="s">
        <v>1</v>
      </c>
      <c r="F144" s="249" t="s">
        <v>590</v>
      </c>
      <c r="G144" s="247"/>
      <c r="H144" s="248" t="s">
        <v>1</v>
      </c>
      <c r="I144" s="250"/>
      <c r="J144" s="247"/>
      <c r="K144" s="247"/>
      <c r="L144" s="251"/>
      <c r="M144" s="252"/>
      <c r="N144" s="253"/>
      <c r="O144" s="253"/>
      <c r="P144" s="253"/>
      <c r="Q144" s="253"/>
      <c r="R144" s="253"/>
      <c r="S144" s="253"/>
      <c r="T144" s="25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5" t="s">
        <v>148</v>
      </c>
      <c r="AU144" s="255" t="s">
        <v>85</v>
      </c>
      <c r="AV144" s="14" t="s">
        <v>81</v>
      </c>
      <c r="AW144" s="14" t="s">
        <v>32</v>
      </c>
      <c r="AX144" s="14" t="s">
        <v>76</v>
      </c>
      <c r="AY144" s="255" t="s">
        <v>128</v>
      </c>
    </row>
    <row r="145" s="2" customFormat="1" ht="21.75" customHeight="1">
      <c r="A145" s="37"/>
      <c r="B145" s="38"/>
      <c r="C145" s="262" t="s">
        <v>176</v>
      </c>
      <c r="D145" s="262" t="s">
        <v>230</v>
      </c>
      <c r="E145" s="263" t="s">
        <v>591</v>
      </c>
      <c r="F145" s="264" t="s">
        <v>592</v>
      </c>
      <c r="G145" s="265" t="s">
        <v>216</v>
      </c>
      <c r="H145" s="266">
        <v>2</v>
      </c>
      <c r="I145" s="267"/>
      <c r="J145" s="268">
        <f>ROUND(I145*H145,2)</f>
        <v>0</v>
      </c>
      <c r="K145" s="269"/>
      <c r="L145" s="270"/>
      <c r="M145" s="271" t="s">
        <v>1</v>
      </c>
      <c r="N145" s="272" t="s">
        <v>41</v>
      </c>
      <c r="O145" s="90"/>
      <c r="P145" s="226">
        <f>O145*H145</f>
        <v>0</v>
      </c>
      <c r="Q145" s="226">
        <v>0.0061000000000000004</v>
      </c>
      <c r="R145" s="226">
        <f>Q145*H145</f>
        <v>0.012200000000000001</v>
      </c>
      <c r="S145" s="226">
        <v>0</v>
      </c>
      <c r="T145" s="227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8" t="s">
        <v>170</v>
      </c>
      <c r="AT145" s="228" t="s">
        <v>230</v>
      </c>
      <c r="AU145" s="228" t="s">
        <v>85</v>
      </c>
      <c r="AY145" s="16" t="s">
        <v>128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6" t="s">
        <v>81</v>
      </c>
      <c r="BK145" s="229">
        <f>ROUND(I145*H145,2)</f>
        <v>0</v>
      </c>
      <c r="BL145" s="16" t="s">
        <v>91</v>
      </c>
      <c r="BM145" s="228" t="s">
        <v>593</v>
      </c>
    </row>
    <row r="146" s="2" customFormat="1">
      <c r="A146" s="37"/>
      <c r="B146" s="38"/>
      <c r="C146" s="39"/>
      <c r="D146" s="230" t="s">
        <v>134</v>
      </c>
      <c r="E146" s="39"/>
      <c r="F146" s="231" t="s">
        <v>592</v>
      </c>
      <c r="G146" s="39"/>
      <c r="H146" s="39"/>
      <c r="I146" s="232"/>
      <c r="J146" s="39"/>
      <c r="K146" s="39"/>
      <c r="L146" s="43"/>
      <c r="M146" s="233"/>
      <c r="N146" s="234"/>
      <c r="O146" s="90"/>
      <c r="P146" s="90"/>
      <c r="Q146" s="90"/>
      <c r="R146" s="90"/>
      <c r="S146" s="90"/>
      <c r="T146" s="91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134</v>
      </c>
      <c r="AU146" s="16" t="s">
        <v>85</v>
      </c>
    </row>
    <row r="147" s="13" customFormat="1">
      <c r="A147" s="13"/>
      <c r="B147" s="235"/>
      <c r="C147" s="236"/>
      <c r="D147" s="230" t="s">
        <v>148</v>
      </c>
      <c r="E147" s="237" t="s">
        <v>1</v>
      </c>
      <c r="F147" s="238" t="s">
        <v>85</v>
      </c>
      <c r="G147" s="236"/>
      <c r="H147" s="239">
        <v>2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5" t="s">
        <v>148</v>
      </c>
      <c r="AU147" s="245" t="s">
        <v>85</v>
      </c>
      <c r="AV147" s="13" t="s">
        <v>85</v>
      </c>
      <c r="AW147" s="13" t="s">
        <v>32</v>
      </c>
      <c r="AX147" s="13" t="s">
        <v>81</v>
      </c>
      <c r="AY147" s="245" t="s">
        <v>128</v>
      </c>
    </row>
    <row r="148" s="2" customFormat="1" ht="16.5" customHeight="1">
      <c r="A148" s="37"/>
      <c r="B148" s="38"/>
      <c r="C148" s="262" t="s">
        <v>181</v>
      </c>
      <c r="D148" s="262" t="s">
        <v>230</v>
      </c>
      <c r="E148" s="263" t="s">
        <v>594</v>
      </c>
      <c r="F148" s="264" t="s">
        <v>595</v>
      </c>
      <c r="G148" s="265" t="s">
        <v>216</v>
      </c>
      <c r="H148" s="266">
        <v>2</v>
      </c>
      <c r="I148" s="267"/>
      <c r="J148" s="268">
        <f>ROUND(I148*H148,2)</f>
        <v>0</v>
      </c>
      <c r="K148" s="269"/>
      <c r="L148" s="270"/>
      <c r="M148" s="271" t="s">
        <v>1</v>
      </c>
      <c r="N148" s="272" t="s">
        <v>41</v>
      </c>
      <c r="O148" s="90"/>
      <c r="P148" s="226">
        <f>O148*H148</f>
        <v>0</v>
      </c>
      <c r="Q148" s="226">
        <v>0.0030000000000000001</v>
      </c>
      <c r="R148" s="226">
        <f>Q148*H148</f>
        <v>0.0060000000000000001</v>
      </c>
      <c r="S148" s="226">
        <v>0</v>
      </c>
      <c r="T148" s="227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8" t="s">
        <v>170</v>
      </c>
      <c r="AT148" s="228" t="s">
        <v>230</v>
      </c>
      <c r="AU148" s="228" t="s">
        <v>85</v>
      </c>
      <c r="AY148" s="16" t="s">
        <v>128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6" t="s">
        <v>81</v>
      </c>
      <c r="BK148" s="229">
        <f>ROUND(I148*H148,2)</f>
        <v>0</v>
      </c>
      <c r="BL148" s="16" t="s">
        <v>91</v>
      </c>
      <c r="BM148" s="228" t="s">
        <v>596</v>
      </c>
    </row>
    <row r="149" s="2" customFormat="1">
      <c r="A149" s="37"/>
      <c r="B149" s="38"/>
      <c r="C149" s="39"/>
      <c r="D149" s="230" t="s">
        <v>134</v>
      </c>
      <c r="E149" s="39"/>
      <c r="F149" s="231" t="s">
        <v>595</v>
      </c>
      <c r="G149" s="39"/>
      <c r="H149" s="39"/>
      <c r="I149" s="232"/>
      <c r="J149" s="39"/>
      <c r="K149" s="39"/>
      <c r="L149" s="43"/>
      <c r="M149" s="233"/>
      <c r="N149" s="234"/>
      <c r="O149" s="90"/>
      <c r="P149" s="90"/>
      <c r="Q149" s="90"/>
      <c r="R149" s="90"/>
      <c r="S149" s="90"/>
      <c r="T149" s="91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134</v>
      </c>
      <c r="AU149" s="16" t="s">
        <v>85</v>
      </c>
    </row>
    <row r="150" s="13" customFormat="1">
      <c r="A150" s="13"/>
      <c r="B150" s="235"/>
      <c r="C150" s="236"/>
      <c r="D150" s="230" t="s">
        <v>148</v>
      </c>
      <c r="E150" s="237" t="s">
        <v>1</v>
      </c>
      <c r="F150" s="238" t="s">
        <v>85</v>
      </c>
      <c r="G150" s="236"/>
      <c r="H150" s="239">
        <v>2</v>
      </c>
      <c r="I150" s="240"/>
      <c r="J150" s="236"/>
      <c r="K150" s="236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148</v>
      </c>
      <c r="AU150" s="245" t="s">
        <v>85</v>
      </c>
      <c r="AV150" s="13" t="s">
        <v>85</v>
      </c>
      <c r="AW150" s="13" t="s">
        <v>32</v>
      </c>
      <c r="AX150" s="13" t="s">
        <v>81</v>
      </c>
      <c r="AY150" s="245" t="s">
        <v>128</v>
      </c>
    </row>
    <row r="151" s="2" customFormat="1" ht="21.75" customHeight="1">
      <c r="A151" s="37"/>
      <c r="B151" s="38"/>
      <c r="C151" s="262" t="s">
        <v>186</v>
      </c>
      <c r="D151" s="262" t="s">
        <v>230</v>
      </c>
      <c r="E151" s="263" t="s">
        <v>597</v>
      </c>
      <c r="F151" s="264" t="s">
        <v>598</v>
      </c>
      <c r="G151" s="265" t="s">
        <v>216</v>
      </c>
      <c r="H151" s="266">
        <v>4</v>
      </c>
      <c r="I151" s="267"/>
      <c r="J151" s="268">
        <f>ROUND(I151*H151,2)</f>
        <v>0</v>
      </c>
      <c r="K151" s="269"/>
      <c r="L151" s="270"/>
      <c r="M151" s="271" t="s">
        <v>1</v>
      </c>
      <c r="N151" s="272" t="s">
        <v>41</v>
      </c>
      <c r="O151" s="90"/>
      <c r="P151" s="226">
        <f>O151*H151</f>
        <v>0</v>
      </c>
      <c r="Q151" s="226">
        <v>0.00035</v>
      </c>
      <c r="R151" s="226">
        <f>Q151*H151</f>
        <v>0.0014</v>
      </c>
      <c r="S151" s="226">
        <v>0</v>
      </c>
      <c r="T151" s="227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8" t="s">
        <v>170</v>
      </c>
      <c r="AT151" s="228" t="s">
        <v>230</v>
      </c>
      <c r="AU151" s="228" t="s">
        <v>85</v>
      </c>
      <c r="AY151" s="16" t="s">
        <v>128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6" t="s">
        <v>81</v>
      </c>
      <c r="BK151" s="229">
        <f>ROUND(I151*H151,2)</f>
        <v>0</v>
      </c>
      <c r="BL151" s="16" t="s">
        <v>91</v>
      </c>
      <c r="BM151" s="228" t="s">
        <v>599</v>
      </c>
    </row>
    <row r="152" s="2" customFormat="1">
      <c r="A152" s="37"/>
      <c r="B152" s="38"/>
      <c r="C152" s="39"/>
      <c r="D152" s="230" t="s">
        <v>134</v>
      </c>
      <c r="E152" s="39"/>
      <c r="F152" s="231" t="s">
        <v>598</v>
      </c>
      <c r="G152" s="39"/>
      <c r="H152" s="39"/>
      <c r="I152" s="232"/>
      <c r="J152" s="39"/>
      <c r="K152" s="39"/>
      <c r="L152" s="43"/>
      <c r="M152" s="233"/>
      <c r="N152" s="234"/>
      <c r="O152" s="90"/>
      <c r="P152" s="90"/>
      <c r="Q152" s="90"/>
      <c r="R152" s="90"/>
      <c r="S152" s="90"/>
      <c r="T152" s="91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16" t="s">
        <v>134</v>
      </c>
      <c r="AU152" s="16" t="s">
        <v>85</v>
      </c>
    </row>
    <row r="153" s="13" customFormat="1">
      <c r="A153" s="13"/>
      <c r="B153" s="235"/>
      <c r="C153" s="236"/>
      <c r="D153" s="230" t="s">
        <v>148</v>
      </c>
      <c r="E153" s="237" t="s">
        <v>1</v>
      </c>
      <c r="F153" s="238" t="s">
        <v>600</v>
      </c>
      <c r="G153" s="236"/>
      <c r="H153" s="239">
        <v>4</v>
      </c>
      <c r="I153" s="240"/>
      <c r="J153" s="236"/>
      <c r="K153" s="236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148</v>
      </c>
      <c r="AU153" s="245" t="s">
        <v>85</v>
      </c>
      <c r="AV153" s="13" t="s">
        <v>85</v>
      </c>
      <c r="AW153" s="13" t="s">
        <v>32</v>
      </c>
      <c r="AX153" s="13" t="s">
        <v>81</v>
      </c>
      <c r="AY153" s="245" t="s">
        <v>128</v>
      </c>
    </row>
    <row r="154" s="2" customFormat="1" ht="16.5" customHeight="1">
      <c r="A154" s="37"/>
      <c r="B154" s="38"/>
      <c r="C154" s="262" t="s">
        <v>8</v>
      </c>
      <c r="D154" s="262" t="s">
        <v>230</v>
      </c>
      <c r="E154" s="263" t="s">
        <v>601</v>
      </c>
      <c r="F154" s="264" t="s">
        <v>602</v>
      </c>
      <c r="G154" s="265" t="s">
        <v>216</v>
      </c>
      <c r="H154" s="266">
        <v>2</v>
      </c>
      <c r="I154" s="267"/>
      <c r="J154" s="268">
        <f>ROUND(I154*H154,2)</f>
        <v>0</v>
      </c>
      <c r="K154" s="269"/>
      <c r="L154" s="270"/>
      <c r="M154" s="271" t="s">
        <v>1</v>
      </c>
      <c r="N154" s="272" t="s">
        <v>41</v>
      </c>
      <c r="O154" s="90"/>
      <c r="P154" s="226">
        <f>O154*H154</f>
        <v>0</v>
      </c>
      <c r="Q154" s="226">
        <v>0.00010000000000000001</v>
      </c>
      <c r="R154" s="226">
        <f>Q154*H154</f>
        <v>0.00020000000000000001</v>
      </c>
      <c r="S154" s="226">
        <v>0</v>
      </c>
      <c r="T154" s="227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8" t="s">
        <v>170</v>
      </c>
      <c r="AT154" s="228" t="s">
        <v>230</v>
      </c>
      <c r="AU154" s="228" t="s">
        <v>85</v>
      </c>
      <c r="AY154" s="16" t="s">
        <v>128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6" t="s">
        <v>81</v>
      </c>
      <c r="BK154" s="229">
        <f>ROUND(I154*H154,2)</f>
        <v>0</v>
      </c>
      <c r="BL154" s="16" t="s">
        <v>91</v>
      </c>
      <c r="BM154" s="228" t="s">
        <v>603</v>
      </c>
    </row>
    <row r="155" s="2" customFormat="1">
      <c r="A155" s="37"/>
      <c r="B155" s="38"/>
      <c r="C155" s="39"/>
      <c r="D155" s="230" t="s">
        <v>134</v>
      </c>
      <c r="E155" s="39"/>
      <c r="F155" s="231" t="s">
        <v>602</v>
      </c>
      <c r="G155" s="39"/>
      <c r="H155" s="39"/>
      <c r="I155" s="232"/>
      <c r="J155" s="39"/>
      <c r="K155" s="39"/>
      <c r="L155" s="43"/>
      <c r="M155" s="233"/>
      <c r="N155" s="234"/>
      <c r="O155" s="90"/>
      <c r="P155" s="90"/>
      <c r="Q155" s="90"/>
      <c r="R155" s="90"/>
      <c r="S155" s="90"/>
      <c r="T155" s="91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16" t="s">
        <v>134</v>
      </c>
      <c r="AU155" s="16" t="s">
        <v>85</v>
      </c>
    </row>
    <row r="156" s="13" customFormat="1">
      <c r="A156" s="13"/>
      <c r="B156" s="235"/>
      <c r="C156" s="236"/>
      <c r="D156" s="230" t="s">
        <v>148</v>
      </c>
      <c r="E156" s="237" t="s">
        <v>1</v>
      </c>
      <c r="F156" s="238" t="s">
        <v>85</v>
      </c>
      <c r="G156" s="236"/>
      <c r="H156" s="239">
        <v>2</v>
      </c>
      <c r="I156" s="240"/>
      <c r="J156" s="236"/>
      <c r="K156" s="236"/>
      <c r="L156" s="241"/>
      <c r="M156" s="242"/>
      <c r="N156" s="243"/>
      <c r="O156" s="243"/>
      <c r="P156" s="243"/>
      <c r="Q156" s="243"/>
      <c r="R156" s="243"/>
      <c r="S156" s="243"/>
      <c r="T156" s="24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5" t="s">
        <v>148</v>
      </c>
      <c r="AU156" s="245" t="s">
        <v>85</v>
      </c>
      <c r="AV156" s="13" t="s">
        <v>85</v>
      </c>
      <c r="AW156" s="13" t="s">
        <v>32</v>
      </c>
      <c r="AX156" s="13" t="s">
        <v>81</v>
      </c>
      <c r="AY156" s="245" t="s">
        <v>128</v>
      </c>
    </row>
    <row r="157" s="2" customFormat="1" ht="24.15" customHeight="1">
      <c r="A157" s="37"/>
      <c r="B157" s="38"/>
      <c r="C157" s="262" t="s">
        <v>198</v>
      </c>
      <c r="D157" s="262" t="s">
        <v>230</v>
      </c>
      <c r="E157" s="263" t="s">
        <v>604</v>
      </c>
      <c r="F157" s="264" t="s">
        <v>605</v>
      </c>
      <c r="G157" s="265" t="s">
        <v>216</v>
      </c>
      <c r="H157" s="266">
        <v>2</v>
      </c>
      <c r="I157" s="267"/>
      <c r="J157" s="268">
        <f>ROUND(I157*H157,2)</f>
        <v>0</v>
      </c>
      <c r="K157" s="269"/>
      <c r="L157" s="270"/>
      <c r="M157" s="271" t="s">
        <v>1</v>
      </c>
      <c r="N157" s="272" t="s">
        <v>41</v>
      </c>
      <c r="O157" s="90"/>
      <c r="P157" s="226">
        <f>O157*H157</f>
        <v>0</v>
      </c>
      <c r="Q157" s="226">
        <v>0.0012999999999999999</v>
      </c>
      <c r="R157" s="226">
        <f>Q157*H157</f>
        <v>0.0025999999999999999</v>
      </c>
      <c r="S157" s="226">
        <v>0</v>
      </c>
      <c r="T157" s="227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8" t="s">
        <v>170</v>
      </c>
      <c r="AT157" s="228" t="s">
        <v>230</v>
      </c>
      <c r="AU157" s="228" t="s">
        <v>85</v>
      </c>
      <c r="AY157" s="16" t="s">
        <v>128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6" t="s">
        <v>81</v>
      </c>
      <c r="BK157" s="229">
        <f>ROUND(I157*H157,2)</f>
        <v>0</v>
      </c>
      <c r="BL157" s="16" t="s">
        <v>91</v>
      </c>
      <c r="BM157" s="228" t="s">
        <v>606</v>
      </c>
    </row>
    <row r="158" s="2" customFormat="1">
      <c r="A158" s="37"/>
      <c r="B158" s="38"/>
      <c r="C158" s="39"/>
      <c r="D158" s="230" t="s">
        <v>134</v>
      </c>
      <c r="E158" s="39"/>
      <c r="F158" s="231" t="s">
        <v>605</v>
      </c>
      <c r="G158" s="39"/>
      <c r="H158" s="39"/>
      <c r="I158" s="232"/>
      <c r="J158" s="39"/>
      <c r="K158" s="39"/>
      <c r="L158" s="43"/>
      <c r="M158" s="233"/>
      <c r="N158" s="234"/>
      <c r="O158" s="90"/>
      <c r="P158" s="90"/>
      <c r="Q158" s="90"/>
      <c r="R158" s="90"/>
      <c r="S158" s="90"/>
      <c r="T158" s="91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16" t="s">
        <v>134</v>
      </c>
      <c r="AU158" s="16" t="s">
        <v>85</v>
      </c>
    </row>
    <row r="159" s="13" customFormat="1">
      <c r="A159" s="13"/>
      <c r="B159" s="235"/>
      <c r="C159" s="236"/>
      <c r="D159" s="230" t="s">
        <v>148</v>
      </c>
      <c r="E159" s="237" t="s">
        <v>1</v>
      </c>
      <c r="F159" s="238" t="s">
        <v>85</v>
      </c>
      <c r="G159" s="236"/>
      <c r="H159" s="239">
        <v>2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148</v>
      </c>
      <c r="AU159" s="245" t="s">
        <v>85</v>
      </c>
      <c r="AV159" s="13" t="s">
        <v>85</v>
      </c>
      <c r="AW159" s="13" t="s">
        <v>32</v>
      </c>
      <c r="AX159" s="13" t="s">
        <v>81</v>
      </c>
      <c r="AY159" s="245" t="s">
        <v>128</v>
      </c>
    </row>
    <row r="160" s="14" customFormat="1">
      <c r="A160" s="14"/>
      <c r="B160" s="246"/>
      <c r="C160" s="247"/>
      <c r="D160" s="230" t="s">
        <v>148</v>
      </c>
      <c r="E160" s="248" t="s">
        <v>1</v>
      </c>
      <c r="F160" s="249" t="s">
        <v>607</v>
      </c>
      <c r="G160" s="247"/>
      <c r="H160" s="248" t="s">
        <v>1</v>
      </c>
      <c r="I160" s="250"/>
      <c r="J160" s="247"/>
      <c r="K160" s="247"/>
      <c r="L160" s="251"/>
      <c r="M160" s="273"/>
      <c r="N160" s="274"/>
      <c r="O160" s="274"/>
      <c r="P160" s="274"/>
      <c r="Q160" s="274"/>
      <c r="R160" s="274"/>
      <c r="S160" s="274"/>
      <c r="T160" s="27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5" t="s">
        <v>148</v>
      </c>
      <c r="AU160" s="255" t="s">
        <v>85</v>
      </c>
      <c r="AV160" s="14" t="s">
        <v>81</v>
      </c>
      <c r="AW160" s="14" t="s">
        <v>32</v>
      </c>
      <c r="AX160" s="14" t="s">
        <v>76</v>
      </c>
      <c r="AY160" s="255" t="s">
        <v>128</v>
      </c>
    </row>
    <row r="161" s="2" customFormat="1" ht="6.96" customHeight="1">
      <c r="A161" s="37"/>
      <c r="B161" s="65"/>
      <c r="C161" s="66"/>
      <c r="D161" s="66"/>
      <c r="E161" s="66"/>
      <c r="F161" s="66"/>
      <c r="G161" s="66"/>
      <c r="H161" s="66"/>
      <c r="I161" s="66"/>
      <c r="J161" s="66"/>
      <c r="K161" s="66"/>
      <c r="L161" s="43"/>
      <c r="M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</row>
  </sheetData>
  <sheetProtection sheet="1" autoFilter="0" formatColumns="0" formatRows="0" objects="1" scenarios="1" spinCount="100000" saltValue="cunto2BclQkrJ87uLmZgHQj5ybwi4CFbYN0K87o5h/DmvfmpRwY4p67QPfDDcAxOscAzckZRNRur4ZXf1ARUpg==" hashValue="eSVvqJfK6dZ669HxV2HJUPEG0ohVi7Bak7OmIUjbuyK9jlVfLGd1Vz54VO4NNAg59iZyj1nIv45CV3kUxNamng==" algorithmName="SHA-512" password="CDCC"/>
  <autoFilter ref="C119:K160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99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85</v>
      </c>
    </row>
    <row r="4" s="1" customFormat="1" ht="24.96" customHeight="1">
      <c r="B4" s="19"/>
      <c r="D4" s="137" t="s">
        <v>100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Rekonstrukce ulice Hlohová ve Zruči nad Sázavou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101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608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5. 2. 2026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">
        <v>26</v>
      </c>
      <c r="F15" s="37"/>
      <c r="G15" s="37"/>
      <c r="H15" s="37"/>
      <c r="I15" s="139" t="s">
        <v>27</v>
      </c>
      <c r="J15" s="142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31</v>
      </c>
      <c r="F21" s="37"/>
      <c r="G21" s="37"/>
      <c r="H21" s="37"/>
      <c r="I21" s="139" t="s">
        <v>27</v>
      </c>
      <c r="J21" s="142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33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34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36</v>
      </c>
      <c r="E30" s="37"/>
      <c r="F30" s="37"/>
      <c r="G30" s="37"/>
      <c r="H30" s="37"/>
      <c r="I30" s="37"/>
      <c r="J30" s="150">
        <f>ROUND(J124,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38</v>
      </c>
      <c r="G32" s="37"/>
      <c r="H32" s="37"/>
      <c r="I32" s="151" t="s">
        <v>37</v>
      </c>
      <c r="J32" s="151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40</v>
      </c>
      <c r="E33" s="139" t="s">
        <v>41</v>
      </c>
      <c r="F33" s="153">
        <f>ROUND((SUM(BE124:BE164)),  2)</f>
        <v>0</v>
      </c>
      <c r="G33" s="37"/>
      <c r="H33" s="37"/>
      <c r="I33" s="154">
        <v>0.20999999999999999</v>
      </c>
      <c r="J33" s="153">
        <f>ROUND(((SUM(BE124:BE164))*I33),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42</v>
      </c>
      <c r="F34" s="153">
        <f>ROUND((SUM(BF124:BF164)),  2)</f>
        <v>0</v>
      </c>
      <c r="G34" s="37"/>
      <c r="H34" s="37"/>
      <c r="I34" s="154">
        <v>0.12</v>
      </c>
      <c r="J34" s="153">
        <f>ROUND(((SUM(BF124:BF164))*I34),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43</v>
      </c>
      <c r="F35" s="153">
        <f>ROUND((SUM(BG124:BG164)),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44</v>
      </c>
      <c r="F36" s="153">
        <f>ROUND((SUM(BH124:BH164)),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45</v>
      </c>
      <c r="F37" s="153">
        <f>ROUND((SUM(BI124:BI164)),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46</v>
      </c>
      <c r="E39" s="157"/>
      <c r="F39" s="157"/>
      <c r="G39" s="158" t="s">
        <v>47</v>
      </c>
      <c r="H39" s="159" t="s">
        <v>48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49</v>
      </c>
      <c r="E50" s="163"/>
      <c r="F50" s="163"/>
      <c r="G50" s="162" t="s">
        <v>50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51</v>
      </c>
      <c r="E61" s="165"/>
      <c r="F61" s="166" t="s">
        <v>52</v>
      </c>
      <c r="G61" s="164" t="s">
        <v>51</v>
      </c>
      <c r="H61" s="165"/>
      <c r="I61" s="165"/>
      <c r="J61" s="167" t="s">
        <v>52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53</v>
      </c>
      <c r="E65" s="168"/>
      <c r="F65" s="168"/>
      <c r="G65" s="162" t="s">
        <v>54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51</v>
      </c>
      <c r="E76" s="165"/>
      <c r="F76" s="166" t="s">
        <v>52</v>
      </c>
      <c r="G76" s="164" t="s">
        <v>51</v>
      </c>
      <c r="H76" s="165"/>
      <c r="I76" s="165"/>
      <c r="J76" s="167" t="s">
        <v>52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103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3" t="str">
        <f>E7</f>
        <v>Rekonstrukce ulice Hlohová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101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6 - vedlejší rozpočtové náklady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Zruč nad Sázavou</v>
      </c>
      <c r="G89" s="39"/>
      <c r="H89" s="39"/>
      <c r="I89" s="31" t="s">
        <v>22</v>
      </c>
      <c r="J89" s="78" t="str">
        <f>IF(J12="","",J12)</f>
        <v>5. 2. 2026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24</v>
      </c>
      <c r="D91" s="39"/>
      <c r="E91" s="39"/>
      <c r="F91" s="26" t="str">
        <f>E15</f>
        <v>Město Zruč nad Sázavou</v>
      </c>
      <c r="G91" s="39"/>
      <c r="H91" s="39"/>
      <c r="I91" s="31" t="s">
        <v>30</v>
      </c>
      <c r="J91" s="35" t="str">
        <f>E21</f>
        <v>VDG Projektování s.r.o.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Ing. Vítězslav Pavel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104</v>
      </c>
      <c r="D94" s="175"/>
      <c r="E94" s="175"/>
      <c r="F94" s="175"/>
      <c r="G94" s="175"/>
      <c r="H94" s="175"/>
      <c r="I94" s="175"/>
      <c r="J94" s="176" t="s">
        <v>105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106</v>
      </c>
      <c r="D96" s="39"/>
      <c r="E96" s="39"/>
      <c r="F96" s="39"/>
      <c r="G96" s="39"/>
      <c r="H96" s="39"/>
      <c r="I96" s="39"/>
      <c r="J96" s="109">
        <f>J124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107</v>
      </c>
    </row>
    <row r="97" s="9" customFormat="1" ht="24.96" customHeight="1">
      <c r="A97" s="9"/>
      <c r="B97" s="178"/>
      <c r="C97" s="179"/>
      <c r="D97" s="180" t="s">
        <v>609</v>
      </c>
      <c r="E97" s="181"/>
      <c r="F97" s="181"/>
      <c r="G97" s="181"/>
      <c r="H97" s="181"/>
      <c r="I97" s="181"/>
      <c r="J97" s="182">
        <f>J125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8"/>
      <c r="C98" s="179"/>
      <c r="D98" s="180" t="s">
        <v>109</v>
      </c>
      <c r="E98" s="181"/>
      <c r="F98" s="181"/>
      <c r="G98" s="181"/>
      <c r="H98" s="181"/>
      <c r="I98" s="181"/>
      <c r="J98" s="182">
        <f>J134</f>
        <v>0</v>
      </c>
      <c r="K98" s="179"/>
      <c r="L98" s="18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10" customFormat="1" ht="19.92" customHeight="1">
      <c r="A99" s="10"/>
      <c r="B99" s="184"/>
      <c r="C99" s="185"/>
      <c r="D99" s="186" t="s">
        <v>407</v>
      </c>
      <c r="E99" s="187"/>
      <c r="F99" s="187"/>
      <c r="G99" s="187"/>
      <c r="H99" s="187"/>
      <c r="I99" s="187"/>
      <c r="J99" s="188">
        <f>J135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78"/>
      <c r="C100" s="179"/>
      <c r="D100" s="180" t="s">
        <v>610</v>
      </c>
      <c r="E100" s="181"/>
      <c r="F100" s="181"/>
      <c r="G100" s="181"/>
      <c r="H100" s="181"/>
      <c r="I100" s="181"/>
      <c r="J100" s="182">
        <f>J138</f>
        <v>0</v>
      </c>
      <c r="K100" s="179"/>
      <c r="L100" s="18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84"/>
      <c r="C101" s="185"/>
      <c r="D101" s="186" t="s">
        <v>611</v>
      </c>
      <c r="E101" s="187"/>
      <c r="F101" s="187"/>
      <c r="G101" s="187"/>
      <c r="H101" s="187"/>
      <c r="I101" s="187"/>
      <c r="J101" s="188">
        <f>J139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78"/>
      <c r="C102" s="179"/>
      <c r="D102" s="180" t="s">
        <v>221</v>
      </c>
      <c r="E102" s="181"/>
      <c r="F102" s="181"/>
      <c r="G102" s="181"/>
      <c r="H102" s="181"/>
      <c r="I102" s="181"/>
      <c r="J102" s="182">
        <f>J146</f>
        <v>0</v>
      </c>
      <c r="K102" s="179"/>
      <c r="L102" s="183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84"/>
      <c r="C103" s="185"/>
      <c r="D103" s="186" t="s">
        <v>612</v>
      </c>
      <c r="E103" s="187"/>
      <c r="F103" s="187"/>
      <c r="G103" s="187"/>
      <c r="H103" s="187"/>
      <c r="I103" s="187"/>
      <c r="J103" s="188">
        <f>J147</f>
        <v>0</v>
      </c>
      <c r="K103" s="185"/>
      <c r="L103" s="18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4"/>
      <c r="C104" s="185"/>
      <c r="D104" s="186" t="s">
        <v>613</v>
      </c>
      <c r="E104" s="187"/>
      <c r="F104" s="187"/>
      <c r="G104" s="187"/>
      <c r="H104" s="187"/>
      <c r="I104" s="187"/>
      <c r="J104" s="188">
        <f>J158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7"/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6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="2" customFormat="1" ht="6.96" customHeight="1">
      <c r="A106" s="37"/>
      <c r="B106" s="65"/>
      <c r="C106" s="66"/>
      <c r="D106" s="66"/>
      <c r="E106" s="66"/>
      <c r="F106" s="66"/>
      <c r="G106" s="66"/>
      <c r="H106" s="66"/>
      <c r="I106" s="66"/>
      <c r="J106" s="66"/>
      <c r="K106" s="66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10" s="2" customFormat="1" ht="6.96" customHeight="1">
      <c r="A110" s="37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24.96" customHeight="1">
      <c r="A111" s="37"/>
      <c r="B111" s="38"/>
      <c r="C111" s="22" t="s">
        <v>113</v>
      </c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6.96" customHeight="1">
      <c r="A112" s="37"/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2" customHeight="1">
      <c r="A113" s="37"/>
      <c r="B113" s="38"/>
      <c r="C113" s="31" t="s">
        <v>16</v>
      </c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6.5" customHeight="1">
      <c r="A114" s="37"/>
      <c r="B114" s="38"/>
      <c r="C114" s="39"/>
      <c r="D114" s="39"/>
      <c r="E114" s="173" t="str">
        <f>E7</f>
        <v>Rekonstrukce ulice Hlohová ve Zruči nad Sázavou</v>
      </c>
      <c r="F114" s="31"/>
      <c r="G114" s="31"/>
      <c r="H114" s="31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101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6.5" customHeight="1">
      <c r="A116" s="37"/>
      <c r="B116" s="38"/>
      <c r="C116" s="39"/>
      <c r="D116" s="39"/>
      <c r="E116" s="75" t="str">
        <f>E9</f>
        <v>6 - vedlejší rozpočtové náklady</v>
      </c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6.96" customHeight="1">
      <c r="A117" s="37"/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20</v>
      </c>
      <c r="D118" s="39"/>
      <c r="E118" s="39"/>
      <c r="F118" s="26" t="str">
        <f>F12</f>
        <v>Zruč nad Sázavou</v>
      </c>
      <c r="G118" s="39"/>
      <c r="H118" s="39"/>
      <c r="I118" s="31" t="s">
        <v>22</v>
      </c>
      <c r="J118" s="78" t="str">
        <f>IF(J12="","",J12)</f>
        <v>5. 2. 2026</v>
      </c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25.65" customHeight="1">
      <c r="A120" s="37"/>
      <c r="B120" s="38"/>
      <c r="C120" s="31" t="s">
        <v>24</v>
      </c>
      <c r="D120" s="39"/>
      <c r="E120" s="39"/>
      <c r="F120" s="26" t="str">
        <f>E15</f>
        <v>Město Zruč nad Sázavou</v>
      </c>
      <c r="G120" s="39"/>
      <c r="H120" s="39"/>
      <c r="I120" s="31" t="s">
        <v>30</v>
      </c>
      <c r="J120" s="35" t="str">
        <f>E21</f>
        <v>VDG Projektování s.r.o.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5.15" customHeight="1">
      <c r="A121" s="37"/>
      <c r="B121" s="38"/>
      <c r="C121" s="31" t="s">
        <v>28</v>
      </c>
      <c r="D121" s="39"/>
      <c r="E121" s="39"/>
      <c r="F121" s="26" t="str">
        <f>IF(E18="","",E18)</f>
        <v>Vyplň údaj</v>
      </c>
      <c r="G121" s="39"/>
      <c r="H121" s="39"/>
      <c r="I121" s="31" t="s">
        <v>33</v>
      </c>
      <c r="J121" s="35" t="str">
        <f>E24</f>
        <v>Ing. Vítězslav Pavel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0.32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11" customFormat="1" ht="29.28" customHeight="1">
      <c r="A123" s="190"/>
      <c r="B123" s="191"/>
      <c r="C123" s="192" t="s">
        <v>114</v>
      </c>
      <c r="D123" s="193" t="s">
        <v>61</v>
      </c>
      <c r="E123" s="193" t="s">
        <v>57</v>
      </c>
      <c r="F123" s="193" t="s">
        <v>58</v>
      </c>
      <c r="G123" s="193" t="s">
        <v>115</v>
      </c>
      <c r="H123" s="193" t="s">
        <v>116</v>
      </c>
      <c r="I123" s="193" t="s">
        <v>117</v>
      </c>
      <c r="J123" s="194" t="s">
        <v>105</v>
      </c>
      <c r="K123" s="195" t="s">
        <v>118</v>
      </c>
      <c r="L123" s="196"/>
      <c r="M123" s="99" t="s">
        <v>1</v>
      </c>
      <c r="N123" s="100" t="s">
        <v>40</v>
      </c>
      <c r="O123" s="100" t="s">
        <v>119</v>
      </c>
      <c r="P123" s="100" t="s">
        <v>120</v>
      </c>
      <c r="Q123" s="100" t="s">
        <v>121</v>
      </c>
      <c r="R123" s="100" t="s">
        <v>122</v>
      </c>
      <c r="S123" s="100" t="s">
        <v>123</v>
      </c>
      <c r="T123" s="101" t="s">
        <v>124</v>
      </c>
      <c r="U123" s="190"/>
      <c r="V123" s="190"/>
      <c r="W123" s="190"/>
      <c r="X123" s="190"/>
      <c r="Y123" s="190"/>
      <c r="Z123" s="190"/>
      <c r="AA123" s="190"/>
      <c r="AB123" s="190"/>
      <c r="AC123" s="190"/>
      <c r="AD123" s="190"/>
      <c r="AE123" s="190"/>
    </row>
    <row r="124" s="2" customFormat="1" ht="22.8" customHeight="1">
      <c r="A124" s="37"/>
      <c r="B124" s="38"/>
      <c r="C124" s="106" t="s">
        <v>125</v>
      </c>
      <c r="D124" s="39"/>
      <c r="E124" s="39"/>
      <c r="F124" s="39"/>
      <c r="G124" s="39"/>
      <c r="H124" s="39"/>
      <c r="I124" s="39"/>
      <c r="J124" s="197">
        <f>BK124</f>
        <v>0</v>
      </c>
      <c r="K124" s="39"/>
      <c r="L124" s="43"/>
      <c r="M124" s="102"/>
      <c r="N124" s="198"/>
      <c r="O124" s="103"/>
      <c r="P124" s="199">
        <f>P125+P134+P138+P146</f>
        <v>0</v>
      </c>
      <c r="Q124" s="103"/>
      <c r="R124" s="199">
        <f>R125+R134+R138+R146</f>
        <v>0</v>
      </c>
      <c r="S124" s="103"/>
      <c r="T124" s="200">
        <f>T125+T134+T138+T146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6" t="s">
        <v>75</v>
      </c>
      <c r="AU124" s="16" t="s">
        <v>107</v>
      </c>
      <c r="BK124" s="201">
        <f>BK125+BK134+BK138+BK146</f>
        <v>0</v>
      </c>
    </row>
    <row r="125" s="12" customFormat="1" ht="25.92" customHeight="1">
      <c r="A125" s="12"/>
      <c r="B125" s="202"/>
      <c r="C125" s="203"/>
      <c r="D125" s="204" t="s">
        <v>75</v>
      </c>
      <c r="E125" s="205" t="s">
        <v>614</v>
      </c>
      <c r="F125" s="205" t="s">
        <v>615</v>
      </c>
      <c r="G125" s="203"/>
      <c r="H125" s="203"/>
      <c r="I125" s="206"/>
      <c r="J125" s="207">
        <f>BK125</f>
        <v>0</v>
      </c>
      <c r="K125" s="203"/>
      <c r="L125" s="208"/>
      <c r="M125" s="209"/>
      <c r="N125" s="210"/>
      <c r="O125" s="210"/>
      <c r="P125" s="211">
        <f>SUM(P126:P133)</f>
        <v>0</v>
      </c>
      <c r="Q125" s="210"/>
      <c r="R125" s="211">
        <f>SUM(R126:R133)</f>
        <v>0</v>
      </c>
      <c r="S125" s="210"/>
      <c r="T125" s="212">
        <f>SUM(T126:T133)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3" t="s">
        <v>81</v>
      </c>
      <c r="AT125" s="214" t="s">
        <v>75</v>
      </c>
      <c r="AU125" s="214" t="s">
        <v>76</v>
      </c>
      <c r="AY125" s="213" t="s">
        <v>128</v>
      </c>
      <c r="BK125" s="215">
        <f>SUM(BK126:BK133)</f>
        <v>0</v>
      </c>
    </row>
    <row r="126" s="2" customFormat="1" ht="16.5" customHeight="1">
      <c r="A126" s="37"/>
      <c r="B126" s="38"/>
      <c r="C126" s="262" t="s">
        <v>81</v>
      </c>
      <c r="D126" s="262" t="s">
        <v>230</v>
      </c>
      <c r="E126" s="263" t="s">
        <v>616</v>
      </c>
      <c r="F126" s="264" t="s">
        <v>617</v>
      </c>
      <c r="G126" s="265" t="s">
        <v>167</v>
      </c>
      <c r="H126" s="266">
        <v>1</v>
      </c>
      <c r="I126" s="267"/>
      <c r="J126" s="268">
        <f>ROUND(I126*H126,2)</f>
        <v>0</v>
      </c>
      <c r="K126" s="269"/>
      <c r="L126" s="270"/>
      <c r="M126" s="271" t="s">
        <v>1</v>
      </c>
      <c r="N126" s="272" t="s">
        <v>41</v>
      </c>
      <c r="O126" s="90"/>
      <c r="P126" s="226">
        <f>O126*H126</f>
        <v>0</v>
      </c>
      <c r="Q126" s="226">
        <v>0</v>
      </c>
      <c r="R126" s="226">
        <f>Q126*H126</f>
        <v>0</v>
      </c>
      <c r="S126" s="226">
        <v>0</v>
      </c>
      <c r="T126" s="227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28" t="s">
        <v>170</v>
      </c>
      <c r="AT126" s="228" t="s">
        <v>230</v>
      </c>
      <c r="AU126" s="228" t="s">
        <v>81</v>
      </c>
      <c r="AY126" s="16" t="s">
        <v>128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16" t="s">
        <v>81</v>
      </c>
      <c r="BK126" s="229">
        <f>ROUND(I126*H126,2)</f>
        <v>0</v>
      </c>
      <c r="BL126" s="16" t="s">
        <v>91</v>
      </c>
      <c r="BM126" s="228" t="s">
        <v>618</v>
      </c>
    </row>
    <row r="127" s="2" customFormat="1">
      <c r="A127" s="37"/>
      <c r="B127" s="38"/>
      <c r="C127" s="39"/>
      <c r="D127" s="230" t="s">
        <v>134</v>
      </c>
      <c r="E127" s="39"/>
      <c r="F127" s="231" t="s">
        <v>617</v>
      </c>
      <c r="G127" s="39"/>
      <c r="H127" s="39"/>
      <c r="I127" s="232"/>
      <c r="J127" s="39"/>
      <c r="K127" s="39"/>
      <c r="L127" s="43"/>
      <c r="M127" s="233"/>
      <c r="N127" s="234"/>
      <c r="O127" s="90"/>
      <c r="P127" s="90"/>
      <c r="Q127" s="90"/>
      <c r="R127" s="90"/>
      <c r="S127" s="90"/>
      <c r="T127" s="91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134</v>
      </c>
      <c r="AU127" s="16" t="s">
        <v>81</v>
      </c>
    </row>
    <row r="128" s="2" customFormat="1" ht="16.5" customHeight="1">
      <c r="A128" s="37"/>
      <c r="B128" s="38"/>
      <c r="C128" s="262" t="s">
        <v>85</v>
      </c>
      <c r="D128" s="262" t="s">
        <v>230</v>
      </c>
      <c r="E128" s="263" t="s">
        <v>619</v>
      </c>
      <c r="F128" s="264" t="s">
        <v>620</v>
      </c>
      <c r="G128" s="265" t="s">
        <v>167</v>
      </c>
      <c r="H128" s="266">
        <v>1</v>
      </c>
      <c r="I128" s="267"/>
      <c r="J128" s="268">
        <f>ROUND(I128*H128,2)</f>
        <v>0</v>
      </c>
      <c r="K128" s="269"/>
      <c r="L128" s="270"/>
      <c r="M128" s="271" t="s">
        <v>1</v>
      </c>
      <c r="N128" s="272" t="s">
        <v>41</v>
      </c>
      <c r="O128" s="90"/>
      <c r="P128" s="226">
        <f>O128*H128</f>
        <v>0</v>
      </c>
      <c r="Q128" s="226">
        <v>0</v>
      </c>
      <c r="R128" s="226">
        <f>Q128*H128</f>
        <v>0</v>
      </c>
      <c r="S128" s="226">
        <v>0</v>
      </c>
      <c r="T128" s="227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28" t="s">
        <v>170</v>
      </c>
      <c r="AT128" s="228" t="s">
        <v>230</v>
      </c>
      <c r="AU128" s="228" t="s">
        <v>81</v>
      </c>
      <c r="AY128" s="16" t="s">
        <v>128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16" t="s">
        <v>81</v>
      </c>
      <c r="BK128" s="229">
        <f>ROUND(I128*H128,2)</f>
        <v>0</v>
      </c>
      <c r="BL128" s="16" t="s">
        <v>91</v>
      </c>
      <c r="BM128" s="228" t="s">
        <v>621</v>
      </c>
    </row>
    <row r="129" s="2" customFormat="1">
      <c r="A129" s="37"/>
      <c r="B129" s="38"/>
      <c r="C129" s="39"/>
      <c r="D129" s="230" t="s">
        <v>134</v>
      </c>
      <c r="E129" s="39"/>
      <c r="F129" s="231" t="s">
        <v>620</v>
      </c>
      <c r="G129" s="39"/>
      <c r="H129" s="39"/>
      <c r="I129" s="232"/>
      <c r="J129" s="39"/>
      <c r="K129" s="39"/>
      <c r="L129" s="43"/>
      <c r="M129" s="233"/>
      <c r="N129" s="234"/>
      <c r="O129" s="90"/>
      <c r="P129" s="90"/>
      <c r="Q129" s="90"/>
      <c r="R129" s="90"/>
      <c r="S129" s="90"/>
      <c r="T129" s="91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T129" s="16" t="s">
        <v>134</v>
      </c>
      <c r="AU129" s="16" t="s">
        <v>81</v>
      </c>
    </row>
    <row r="130" s="2" customFormat="1" ht="16.5" customHeight="1">
      <c r="A130" s="37"/>
      <c r="B130" s="38"/>
      <c r="C130" s="262" t="s">
        <v>88</v>
      </c>
      <c r="D130" s="262" t="s">
        <v>230</v>
      </c>
      <c r="E130" s="263" t="s">
        <v>622</v>
      </c>
      <c r="F130" s="264" t="s">
        <v>623</v>
      </c>
      <c r="G130" s="265" t="s">
        <v>216</v>
      </c>
      <c r="H130" s="266">
        <v>1</v>
      </c>
      <c r="I130" s="267"/>
      <c r="J130" s="268">
        <f>ROUND(I130*H130,2)</f>
        <v>0</v>
      </c>
      <c r="K130" s="269"/>
      <c r="L130" s="270"/>
      <c r="M130" s="271" t="s">
        <v>1</v>
      </c>
      <c r="N130" s="272" t="s">
        <v>41</v>
      </c>
      <c r="O130" s="90"/>
      <c r="P130" s="226">
        <f>O130*H130</f>
        <v>0</v>
      </c>
      <c r="Q130" s="226">
        <v>0</v>
      </c>
      <c r="R130" s="226">
        <f>Q130*H130</f>
        <v>0</v>
      </c>
      <c r="S130" s="226">
        <v>0</v>
      </c>
      <c r="T130" s="227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8" t="s">
        <v>170</v>
      </c>
      <c r="AT130" s="228" t="s">
        <v>230</v>
      </c>
      <c r="AU130" s="228" t="s">
        <v>81</v>
      </c>
      <c r="AY130" s="16" t="s">
        <v>128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6" t="s">
        <v>81</v>
      </c>
      <c r="BK130" s="229">
        <f>ROUND(I130*H130,2)</f>
        <v>0</v>
      </c>
      <c r="BL130" s="16" t="s">
        <v>91</v>
      </c>
      <c r="BM130" s="228" t="s">
        <v>624</v>
      </c>
    </row>
    <row r="131" s="2" customFormat="1">
      <c r="A131" s="37"/>
      <c r="B131" s="38"/>
      <c r="C131" s="39"/>
      <c r="D131" s="230" t="s">
        <v>134</v>
      </c>
      <c r="E131" s="39"/>
      <c r="F131" s="231" t="s">
        <v>623</v>
      </c>
      <c r="G131" s="39"/>
      <c r="H131" s="39"/>
      <c r="I131" s="232"/>
      <c r="J131" s="39"/>
      <c r="K131" s="39"/>
      <c r="L131" s="43"/>
      <c r="M131" s="233"/>
      <c r="N131" s="234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134</v>
      </c>
      <c r="AU131" s="16" t="s">
        <v>81</v>
      </c>
    </row>
    <row r="132" s="2" customFormat="1" ht="16.5" customHeight="1">
      <c r="A132" s="37"/>
      <c r="B132" s="38"/>
      <c r="C132" s="262" t="s">
        <v>91</v>
      </c>
      <c r="D132" s="262" t="s">
        <v>230</v>
      </c>
      <c r="E132" s="263" t="s">
        <v>88</v>
      </c>
      <c r="F132" s="264" t="s">
        <v>625</v>
      </c>
      <c r="G132" s="265" t="s">
        <v>167</v>
      </c>
      <c r="H132" s="266">
        <v>1</v>
      </c>
      <c r="I132" s="267"/>
      <c r="J132" s="268">
        <f>ROUND(I132*H132,2)</f>
        <v>0</v>
      </c>
      <c r="K132" s="269"/>
      <c r="L132" s="270"/>
      <c r="M132" s="271" t="s">
        <v>1</v>
      </c>
      <c r="N132" s="272" t="s">
        <v>41</v>
      </c>
      <c r="O132" s="90"/>
      <c r="P132" s="226">
        <f>O132*H132</f>
        <v>0</v>
      </c>
      <c r="Q132" s="226">
        <v>0</v>
      </c>
      <c r="R132" s="226">
        <f>Q132*H132</f>
        <v>0</v>
      </c>
      <c r="S132" s="226">
        <v>0</v>
      </c>
      <c r="T132" s="227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8" t="s">
        <v>170</v>
      </c>
      <c r="AT132" s="228" t="s">
        <v>230</v>
      </c>
      <c r="AU132" s="228" t="s">
        <v>81</v>
      </c>
      <c r="AY132" s="16" t="s">
        <v>128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6" t="s">
        <v>81</v>
      </c>
      <c r="BK132" s="229">
        <f>ROUND(I132*H132,2)</f>
        <v>0</v>
      </c>
      <c r="BL132" s="16" t="s">
        <v>91</v>
      </c>
      <c r="BM132" s="228" t="s">
        <v>626</v>
      </c>
    </row>
    <row r="133" s="2" customFormat="1">
      <c r="A133" s="37"/>
      <c r="B133" s="38"/>
      <c r="C133" s="39"/>
      <c r="D133" s="230" t="s">
        <v>134</v>
      </c>
      <c r="E133" s="39"/>
      <c r="F133" s="231" t="s">
        <v>625</v>
      </c>
      <c r="G133" s="39"/>
      <c r="H133" s="39"/>
      <c r="I133" s="232"/>
      <c r="J133" s="39"/>
      <c r="K133" s="39"/>
      <c r="L133" s="43"/>
      <c r="M133" s="233"/>
      <c r="N133" s="234"/>
      <c r="O133" s="90"/>
      <c r="P133" s="90"/>
      <c r="Q133" s="90"/>
      <c r="R133" s="90"/>
      <c r="S133" s="90"/>
      <c r="T133" s="91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16" t="s">
        <v>134</v>
      </c>
      <c r="AU133" s="16" t="s">
        <v>81</v>
      </c>
    </row>
    <row r="134" s="12" customFormat="1" ht="25.92" customHeight="1">
      <c r="A134" s="12"/>
      <c r="B134" s="202"/>
      <c r="C134" s="203"/>
      <c r="D134" s="204" t="s">
        <v>75</v>
      </c>
      <c r="E134" s="205" t="s">
        <v>161</v>
      </c>
      <c r="F134" s="205" t="s">
        <v>162</v>
      </c>
      <c r="G134" s="203"/>
      <c r="H134" s="203"/>
      <c r="I134" s="206"/>
      <c r="J134" s="207">
        <f>BK134</f>
        <v>0</v>
      </c>
      <c r="K134" s="203"/>
      <c r="L134" s="208"/>
      <c r="M134" s="209"/>
      <c r="N134" s="210"/>
      <c r="O134" s="210"/>
      <c r="P134" s="211">
        <f>P135</f>
        <v>0</v>
      </c>
      <c r="Q134" s="210"/>
      <c r="R134" s="211">
        <f>R135</f>
        <v>0</v>
      </c>
      <c r="S134" s="210"/>
      <c r="T134" s="212">
        <f>T135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3" t="s">
        <v>81</v>
      </c>
      <c r="AT134" s="214" t="s">
        <v>75</v>
      </c>
      <c r="AU134" s="214" t="s">
        <v>76</v>
      </c>
      <c r="AY134" s="213" t="s">
        <v>128</v>
      </c>
      <c r="BK134" s="215">
        <f>BK135</f>
        <v>0</v>
      </c>
    </row>
    <row r="135" s="12" customFormat="1" ht="22.8" customHeight="1">
      <c r="A135" s="12"/>
      <c r="B135" s="202"/>
      <c r="C135" s="203"/>
      <c r="D135" s="204" t="s">
        <v>75</v>
      </c>
      <c r="E135" s="256" t="s">
        <v>81</v>
      </c>
      <c r="F135" s="256" t="s">
        <v>487</v>
      </c>
      <c r="G135" s="203"/>
      <c r="H135" s="203"/>
      <c r="I135" s="206"/>
      <c r="J135" s="257">
        <f>BK135</f>
        <v>0</v>
      </c>
      <c r="K135" s="203"/>
      <c r="L135" s="208"/>
      <c r="M135" s="209"/>
      <c r="N135" s="210"/>
      <c r="O135" s="210"/>
      <c r="P135" s="211">
        <f>SUM(P136:P137)</f>
        <v>0</v>
      </c>
      <c r="Q135" s="210"/>
      <c r="R135" s="211">
        <f>SUM(R136:R137)</f>
        <v>0</v>
      </c>
      <c r="S135" s="210"/>
      <c r="T135" s="212">
        <f>SUM(T136:T137)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3" t="s">
        <v>81</v>
      </c>
      <c r="AT135" s="214" t="s">
        <v>75</v>
      </c>
      <c r="AU135" s="214" t="s">
        <v>81</v>
      </c>
      <c r="AY135" s="213" t="s">
        <v>128</v>
      </c>
      <c r="BK135" s="215">
        <f>SUM(BK136:BK137)</f>
        <v>0</v>
      </c>
    </row>
    <row r="136" s="2" customFormat="1" ht="16.5" customHeight="1">
      <c r="A136" s="37"/>
      <c r="B136" s="38"/>
      <c r="C136" s="262" t="s">
        <v>94</v>
      </c>
      <c r="D136" s="262" t="s">
        <v>230</v>
      </c>
      <c r="E136" s="263" t="s">
        <v>352</v>
      </c>
      <c r="F136" s="264" t="s">
        <v>627</v>
      </c>
      <c r="G136" s="265" t="s">
        <v>167</v>
      </c>
      <c r="H136" s="266">
        <v>1</v>
      </c>
      <c r="I136" s="267"/>
      <c r="J136" s="268">
        <f>ROUND(I136*H136,2)</f>
        <v>0</v>
      </c>
      <c r="K136" s="269"/>
      <c r="L136" s="270"/>
      <c r="M136" s="271" t="s">
        <v>1</v>
      </c>
      <c r="N136" s="272" t="s">
        <v>41</v>
      </c>
      <c r="O136" s="90"/>
      <c r="P136" s="226">
        <f>O136*H136</f>
        <v>0</v>
      </c>
      <c r="Q136" s="226">
        <v>0</v>
      </c>
      <c r="R136" s="226">
        <f>Q136*H136</f>
        <v>0</v>
      </c>
      <c r="S136" s="226">
        <v>0</v>
      </c>
      <c r="T136" s="227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8" t="s">
        <v>170</v>
      </c>
      <c r="AT136" s="228" t="s">
        <v>230</v>
      </c>
      <c r="AU136" s="228" t="s">
        <v>85</v>
      </c>
      <c r="AY136" s="16" t="s">
        <v>128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6" t="s">
        <v>81</v>
      </c>
      <c r="BK136" s="229">
        <f>ROUND(I136*H136,2)</f>
        <v>0</v>
      </c>
      <c r="BL136" s="16" t="s">
        <v>91</v>
      </c>
      <c r="BM136" s="228" t="s">
        <v>628</v>
      </c>
    </row>
    <row r="137" s="2" customFormat="1">
      <c r="A137" s="37"/>
      <c r="B137" s="38"/>
      <c r="C137" s="39"/>
      <c r="D137" s="230" t="s">
        <v>134</v>
      </c>
      <c r="E137" s="39"/>
      <c r="F137" s="231" t="s">
        <v>627</v>
      </c>
      <c r="G137" s="39"/>
      <c r="H137" s="39"/>
      <c r="I137" s="232"/>
      <c r="J137" s="39"/>
      <c r="K137" s="39"/>
      <c r="L137" s="43"/>
      <c r="M137" s="233"/>
      <c r="N137" s="234"/>
      <c r="O137" s="90"/>
      <c r="P137" s="90"/>
      <c r="Q137" s="90"/>
      <c r="R137" s="90"/>
      <c r="S137" s="90"/>
      <c r="T137" s="91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134</v>
      </c>
      <c r="AU137" s="16" t="s">
        <v>85</v>
      </c>
    </row>
    <row r="138" s="12" customFormat="1" ht="25.92" customHeight="1">
      <c r="A138" s="12"/>
      <c r="B138" s="202"/>
      <c r="C138" s="203"/>
      <c r="D138" s="204" t="s">
        <v>75</v>
      </c>
      <c r="E138" s="205" t="s">
        <v>629</v>
      </c>
      <c r="F138" s="205" t="s">
        <v>630</v>
      </c>
      <c r="G138" s="203"/>
      <c r="H138" s="203"/>
      <c r="I138" s="206"/>
      <c r="J138" s="207">
        <f>BK138</f>
        <v>0</v>
      </c>
      <c r="K138" s="203"/>
      <c r="L138" s="208"/>
      <c r="M138" s="209"/>
      <c r="N138" s="210"/>
      <c r="O138" s="210"/>
      <c r="P138" s="211">
        <f>P139</f>
        <v>0</v>
      </c>
      <c r="Q138" s="210"/>
      <c r="R138" s="211">
        <f>R139</f>
        <v>0</v>
      </c>
      <c r="S138" s="210"/>
      <c r="T138" s="212">
        <f>T139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3" t="s">
        <v>91</v>
      </c>
      <c r="AT138" s="214" t="s">
        <v>75</v>
      </c>
      <c r="AU138" s="214" t="s">
        <v>76</v>
      </c>
      <c r="AY138" s="213" t="s">
        <v>128</v>
      </c>
      <c r="BK138" s="215">
        <f>BK139</f>
        <v>0</v>
      </c>
    </row>
    <row r="139" s="12" customFormat="1" ht="22.8" customHeight="1">
      <c r="A139" s="12"/>
      <c r="B139" s="202"/>
      <c r="C139" s="203"/>
      <c r="D139" s="204" t="s">
        <v>75</v>
      </c>
      <c r="E139" s="256" t="s">
        <v>76</v>
      </c>
      <c r="F139" s="256" t="s">
        <v>262</v>
      </c>
      <c r="G139" s="203"/>
      <c r="H139" s="203"/>
      <c r="I139" s="206"/>
      <c r="J139" s="257">
        <f>BK139</f>
        <v>0</v>
      </c>
      <c r="K139" s="203"/>
      <c r="L139" s="208"/>
      <c r="M139" s="209"/>
      <c r="N139" s="210"/>
      <c r="O139" s="210"/>
      <c r="P139" s="211">
        <f>SUM(P140:P145)</f>
        <v>0</v>
      </c>
      <c r="Q139" s="210"/>
      <c r="R139" s="211">
        <f>SUM(R140:R145)</f>
        <v>0</v>
      </c>
      <c r="S139" s="210"/>
      <c r="T139" s="212">
        <f>SUM(T140:T145)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3" t="s">
        <v>91</v>
      </c>
      <c r="AT139" s="214" t="s">
        <v>75</v>
      </c>
      <c r="AU139" s="214" t="s">
        <v>81</v>
      </c>
      <c r="AY139" s="213" t="s">
        <v>128</v>
      </c>
      <c r="BK139" s="215">
        <f>SUM(BK140:BK145)</f>
        <v>0</v>
      </c>
    </row>
    <row r="140" s="2" customFormat="1" ht="16.5" customHeight="1">
      <c r="A140" s="37"/>
      <c r="B140" s="38"/>
      <c r="C140" s="216" t="s">
        <v>97</v>
      </c>
      <c r="D140" s="216" t="s">
        <v>129</v>
      </c>
      <c r="E140" s="217" t="s">
        <v>631</v>
      </c>
      <c r="F140" s="218" t="s">
        <v>632</v>
      </c>
      <c r="G140" s="219" t="s">
        <v>173</v>
      </c>
      <c r="H140" s="220">
        <v>1</v>
      </c>
      <c r="I140" s="221"/>
      <c r="J140" s="222">
        <f>ROUND(I140*H140,2)</f>
        <v>0</v>
      </c>
      <c r="K140" s="223"/>
      <c r="L140" s="43"/>
      <c r="M140" s="224" t="s">
        <v>1</v>
      </c>
      <c r="N140" s="225" t="s">
        <v>41</v>
      </c>
      <c r="O140" s="90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7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8" t="s">
        <v>91</v>
      </c>
      <c r="AT140" s="228" t="s">
        <v>129</v>
      </c>
      <c r="AU140" s="228" t="s">
        <v>85</v>
      </c>
      <c r="AY140" s="16" t="s">
        <v>128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6" t="s">
        <v>81</v>
      </c>
      <c r="BK140" s="229">
        <f>ROUND(I140*H140,2)</f>
        <v>0</v>
      </c>
      <c r="BL140" s="16" t="s">
        <v>91</v>
      </c>
      <c r="BM140" s="228" t="s">
        <v>633</v>
      </c>
    </row>
    <row r="141" s="2" customFormat="1">
      <c r="A141" s="37"/>
      <c r="B141" s="38"/>
      <c r="C141" s="39"/>
      <c r="D141" s="230" t="s">
        <v>134</v>
      </c>
      <c r="E141" s="39"/>
      <c r="F141" s="231" t="s">
        <v>632</v>
      </c>
      <c r="G141" s="39"/>
      <c r="H141" s="39"/>
      <c r="I141" s="232"/>
      <c r="J141" s="39"/>
      <c r="K141" s="39"/>
      <c r="L141" s="43"/>
      <c r="M141" s="233"/>
      <c r="N141" s="234"/>
      <c r="O141" s="90"/>
      <c r="P141" s="90"/>
      <c r="Q141" s="90"/>
      <c r="R141" s="90"/>
      <c r="S141" s="90"/>
      <c r="T141" s="91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134</v>
      </c>
      <c r="AU141" s="16" t="s">
        <v>85</v>
      </c>
    </row>
    <row r="142" s="13" customFormat="1">
      <c r="A142" s="13"/>
      <c r="B142" s="235"/>
      <c r="C142" s="236"/>
      <c r="D142" s="230" t="s">
        <v>148</v>
      </c>
      <c r="E142" s="237" t="s">
        <v>1</v>
      </c>
      <c r="F142" s="238" t="s">
        <v>81</v>
      </c>
      <c r="G142" s="236"/>
      <c r="H142" s="239">
        <v>1</v>
      </c>
      <c r="I142" s="240"/>
      <c r="J142" s="236"/>
      <c r="K142" s="236"/>
      <c r="L142" s="241"/>
      <c r="M142" s="242"/>
      <c r="N142" s="243"/>
      <c r="O142" s="243"/>
      <c r="P142" s="243"/>
      <c r="Q142" s="243"/>
      <c r="R142" s="243"/>
      <c r="S142" s="243"/>
      <c r="T142" s="244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5" t="s">
        <v>148</v>
      </c>
      <c r="AU142" s="245" t="s">
        <v>85</v>
      </c>
      <c r="AV142" s="13" t="s">
        <v>85</v>
      </c>
      <c r="AW142" s="13" t="s">
        <v>32</v>
      </c>
      <c r="AX142" s="13" t="s">
        <v>81</v>
      </c>
      <c r="AY142" s="245" t="s">
        <v>128</v>
      </c>
    </row>
    <row r="143" s="14" customFormat="1">
      <c r="A143" s="14"/>
      <c r="B143" s="246"/>
      <c r="C143" s="247"/>
      <c r="D143" s="230" t="s">
        <v>148</v>
      </c>
      <c r="E143" s="248" t="s">
        <v>1</v>
      </c>
      <c r="F143" s="249" t="s">
        <v>634</v>
      </c>
      <c r="G143" s="247"/>
      <c r="H143" s="248" t="s">
        <v>1</v>
      </c>
      <c r="I143" s="250"/>
      <c r="J143" s="247"/>
      <c r="K143" s="247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148</v>
      </c>
      <c r="AU143" s="255" t="s">
        <v>85</v>
      </c>
      <c r="AV143" s="14" t="s">
        <v>81</v>
      </c>
      <c r="AW143" s="14" t="s">
        <v>32</v>
      </c>
      <c r="AX143" s="14" t="s">
        <v>76</v>
      </c>
      <c r="AY143" s="255" t="s">
        <v>128</v>
      </c>
    </row>
    <row r="144" s="14" customFormat="1">
      <c r="A144" s="14"/>
      <c r="B144" s="246"/>
      <c r="C144" s="247"/>
      <c r="D144" s="230" t="s">
        <v>148</v>
      </c>
      <c r="E144" s="248" t="s">
        <v>1</v>
      </c>
      <c r="F144" s="249" t="s">
        <v>635</v>
      </c>
      <c r="G144" s="247"/>
      <c r="H144" s="248" t="s">
        <v>1</v>
      </c>
      <c r="I144" s="250"/>
      <c r="J144" s="247"/>
      <c r="K144" s="247"/>
      <c r="L144" s="251"/>
      <c r="M144" s="252"/>
      <c r="N144" s="253"/>
      <c r="O144" s="253"/>
      <c r="P144" s="253"/>
      <c r="Q144" s="253"/>
      <c r="R144" s="253"/>
      <c r="S144" s="253"/>
      <c r="T144" s="25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5" t="s">
        <v>148</v>
      </c>
      <c r="AU144" s="255" t="s">
        <v>85</v>
      </c>
      <c r="AV144" s="14" t="s">
        <v>81</v>
      </c>
      <c r="AW144" s="14" t="s">
        <v>32</v>
      </c>
      <c r="AX144" s="14" t="s">
        <v>76</v>
      </c>
      <c r="AY144" s="255" t="s">
        <v>128</v>
      </c>
    </row>
    <row r="145" s="14" customFormat="1">
      <c r="A145" s="14"/>
      <c r="B145" s="246"/>
      <c r="C145" s="247"/>
      <c r="D145" s="230" t="s">
        <v>148</v>
      </c>
      <c r="E145" s="248" t="s">
        <v>1</v>
      </c>
      <c r="F145" s="249" t="s">
        <v>636</v>
      </c>
      <c r="G145" s="247"/>
      <c r="H145" s="248" t="s">
        <v>1</v>
      </c>
      <c r="I145" s="250"/>
      <c r="J145" s="247"/>
      <c r="K145" s="247"/>
      <c r="L145" s="251"/>
      <c r="M145" s="252"/>
      <c r="N145" s="253"/>
      <c r="O145" s="253"/>
      <c r="P145" s="253"/>
      <c r="Q145" s="253"/>
      <c r="R145" s="253"/>
      <c r="S145" s="253"/>
      <c r="T145" s="25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5" t="s">
        <v>148</v>
      </c>
      <c r="AU145" s="255" t="s">
        <v>85</v>
      </c>
      <c r="AV145" s="14" t="s">
        <v>81</v>
      </c>
      <c r="AW145" s="14" t="s">
        <v>32</v>
      </c>
      <c r="AX145" s="14" t="s">
        <v>76</v>
      </c>
      <c r="AY145" s="255" t="s">
        <v>128</v>
      </c>
    </row>
    <row r="146" s="12" customFormat="1" ht="25.92" customHeight="1">
      <c r="A146" s="12"/>
      <c r="B146" s="202"/>
      <c r="C146" s="203"/>
      <c r="D146" s="204" t="s">
        <v>75</v>
      </c>
      <c r="E146" s="205" t="s">
        <v>261</v>
      </c>
      <c r="F146" s="205" t="s">
        <v>262</v>
      </c>
      <c r="G146" s="203"/>
      <c r="H146" s="203"/>
      <c r="I146" s="206"/>
      <c r="J146" s="207">
        <f>BK146</f>
        <v>0</v>
      </c>
      <c r="K146" s="203"/>
      <c r="L146" s="208"/>
      <c r="M146" s="209"/>
      <c r="N146" s="210"/>
      <c r="O146" s="210"/>
      <c r="P146" s="211">
        <f>P147+P158</f>
        <v>0</v>
      </c>
      <c r="Q146" s="210"/>
      <c r="R146" s="211">
        <f>R147+R158</f>
        <v>0</v>
      </c>
      <c r="S146" s="210"/>
      <c r="T146" s="212">
        <f>T147+T158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3" t="s">
        <v>94</v>
      </c>
      <c r="AT146" s="214" t="s">
        <v>75</v>
      </c>
      <c r="AU146" s="214" t="s">
        <v>76</v>
      </c>
      <c r="AY146" s="213" t="s">
        <v>128</v>
      </c>
      <c r="BK146" s="215">
        <f>BK147+BK158</f>
        <v>0</v>
      </c>
    </row>
    <row r="147" s="12" customFormat="1" ht="22.8" customHeight="1">
      <c r="A147" s="12"/>
      <c r="B147" s="202"/>
      <c r="C147" s="203"/>
      <c r="D147" s="204" t="s">
        <v>75</v>
      </c>
      <c r="E147" s="256" t="s">
        <v>637</v>
      </c>
      <c r="F147" s="256" t="s">
        <v>638</v>
      </c>
      <c r="G147" s="203"/>
      <c r="H147" s="203"/>
      <c r="I147" s="206"/>
      <c r="J147" s="257">
        <f>BK147</f>
        <v>0</v>
      </c>
      <c r="K147" s="203"/>
      <c r="L147" s="208"/>
      <c r="M147" s="209"/>
      <c r="N147" s="210"/>
      <c r="O147" s="210"/>
      <c r="P147" s="211">
        <f>SUM(P148:P157)</f>
        <v>0</v>
      </c>
      <c r="Q147" s="210"/>
      <c r="R147" s="211">
        <f>SUM(R148:R157)</f>
        <v>0</v>
      </c>
      <c r="S147" s="210"/>
      <c r="T147" s="212">
        <f>SUM(T148:T157)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3" t="s">
        <v>94</v>
      </c>
      <c r="AT147" s="214" t="s">
        <v>75</v>
      </c>
      <c r="AU147" s="214" t="s">
        <v>81</v>
      </c>
      <c r="AY147" s="213" t="s">
        <v>128</v>
      </c>
      <c r="BK147" s="215">
        <f>SUM(BK148:BK157)</f>
        <v>0</v>
      </c>
    </row>
    <row r="148" s="2" customFormat="1" ht="16.5" customHeight="1">
      <c r="A148" s="37"/>
      <c r="B148" s="38"/>
      <c r="C148" s="262" t="s">
        <v>164</v>
      </c>
      <c r="D148" s="262" t="s">
        <v>230</v>
      </c>
      <c r="E148" s="263" t="s">
        <v>205</v>
      </c>
      <c r="F148" s="264" t="s">
        <v>639</v>
      </c>
      <c r="G148" s="265" t="s">
        <v>167</v>
      </c>
      <c r="H148" s="266">
        <v>1</v>
      </c>
      <c r="I148" s="267"/>
      <c r="J148" s="268">
        <f>ROUND(I148*H148,2)</f>
        <v>0</v>
      </c>
      <c r="K148" s="269"/>
      <c r="L148" s="270"/>
      <c r="M148" s="271" t="s">
        <v>1</v>
      </c>
      <c r="N148" s="272" t="s">
        <v>41</v>
      </c>
      <c r="O148" s="90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7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8" t="s">
        <v>170</v>
      </c>
      <c r="AT148" s="228" t="s">
        <v>230</v>
      </c>
      <c r="AU148" s="228" t="s">
        <v>85</v>
      </c>
      <c r="AY148" s="16" t="s">
        <v>128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6" t="s">
        <v>81</v>
      </c>
      <c r="BK148" s="229">
        <f>ROUND(I148*H148,2)</f>
        <v>0</v>
      </c>
      <c r="BL148" s="16" t="s">
        <v>91</v>
      </c>
      <c r="BM148" s="228" t="s">
        <v>640</v>
      </c>
    </row>
    <row r="149" s="2" customFormat="1">
      <c r="A149" s="37"/>
      <c r="B149" s="38"/>
      <c r="C149" s="39"/>
      <c r="D149" s="230" t="s">
        <v>134</v>
      </c>
      <c r="E149" s="39"/>
      <c r="F149" s="231" t="s">
        <v>639</v>
      </c>
      <c r="G149" s="39"/>
      <c r="H149" s="39"/>
      <c r="I149" s="232"/>
      <c r="J149" s="39"/>
      <c r="K149" s="39"/>
      <c r="L149" s="43"/>
      <c r="M149" s="233"/>
      <c r="N149" s="234"/>
      <c r="O149" s="90"/>
      <c r="P149" s="90"/>
      <c r="Q149" s="90"/>
      <c r="R149" s="90"/>
      <c r="S149" s="90"/>
      <c r="T149" s="91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134</v>
      </c>
      <c r="AU149" s="16" t="s">
        <v>85</v>
      </c>
    </row>
    <row r="150" s="2" customFormat="1" ht="16.5" customHeight="1">
      <c r="A150" s="37"/>
      <c r="B150" s="38"/>
      <c r="C150" s="216" t="s">
        <v>170</v>
      </c>
      <c r="D150" s="216" t="s">
        <v>129</v>
      </c>
      <c r="E150" s="217" t="s">
        <v>641</v>
      </c>
      <c r="F150" s="218" t="s">
        <v>642</v>
      </c>
      <c r="G150" s="219" t="s">
        <v>167</v>
      </c>
      <c r="H150" s="220">
        <v>1</v>
      </c>
      <c r="I150" s="221"/>
      <c r="J150" s="222">
        <f>ROUND(I150*H150,2)</f>
        <v>0</v>
      </c>
      <c r="K150" s="223"/>
      <c r="L150" s="43"/>
      <c r="M150" s="224" t="s">
        <v>1</v>
      </c>
      <c r="N150" s="225" t="s">
        <v>41</v>
      </c>
      <c r="O150" s="90"/>
      <c r="P150" s="226">
        <f>O150*H150</f>
        <v>0</v>
      </c>
      <c r="Q150" s="226">
        <v>0</v>
      </c>
      <c r="R150" s="226">
        <f>Q150*H150</f>
        <v>0</v>
      </c>
      <c r="S150" s="226">
        <v>0</v>
      </c>
      <c r="T150" s="227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28" t="s">
        <v>91</v>
      </c>
      <c r="AT150" s="228" t="s">
        <v>129</v>
      </c>
      <c r="AU150" s="228" t="s">
        <v>85</v>
      </c>
      <c r="AY150" s="16" t="s">
        <v>128</v>
      </c>
      <c r="BE150" s="229">
        <f>IF(N150="základní",J150,0)</f>
        <v>0</v>
      </c>
      <c r="BF150" s="229">
        <f>IF(N150="snížená",J150,0)</f>
        <v>0</v>
      </c>
      <c r="BG150" s="229">
        <f>IF(N150="zákl. přenesená",J150,0)</f>
        <v>0</v>
      </c>
      <c r="BH150" s="229">
        <f>IF(N150="sníž. přenesená",J150,0)</f>
        <v>0</v>
      </c>
      <c r="BI150" s="229">
        <f>IF(N150="nulová",J150,0)</f>
        <v>0</v>
      </c>
      <c r="BJ150" s="16" t="s">
        <v>81</v>
      </c>
      <c r="BK150" s="229">
        <f>ROUND(I150*H150,2)</f>
        <v>0</v>
      </c>
      <c r="BL150" s="16" t="s">
        <v>91</v>
      </c>
      <c r="BM150" s="228" t="s">
        <v>643</v>
      </c>
    </row>
    <row r="151" s="2" customFormat="1">
      <c r="A151" s="37"/>
      <c r="B151" s="38"/>
      <c r="C151" s="39"/>
      <c r="D151" s="230" t="s">
        <v>134</v>
      </c>
      <c r="E151" s="39"/>
      <c r="F151" s="231" t="s">
        <v>642</v>
      </c>
      <c r="G151" s="39"/>
      <c r="H151" s="39"/>
      <c r="I151" s="232"/>
      <c r="J151" s="39"/>
      <c r="K151" s="39"/>
      <c r="L151" s="43"/>
      <c r="M151" s="233"/>
      <c r="N151" s="234"/>
      <c r="O151" s="90"/>
      <c r="P151" s="90"/>
      <c r="Q151" s="90"/>
      <c r="R151" s="90"/>
      <c r="S151" s="90"/>
      <c r="T151" s="91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T151" s="16" t="s">
        <v>134</v>
      </c>
      <c r="AU151" s="16" t="s">
        <v>85</v>
      </c>
    </row>
    <row r="152" s="2" customFormat="1" ht="24.15" customHeight="1">
      <c r="A152" s="37"/>
      <c r="B152" s="38"/>
      <c r="C152" s="216" t="s">
        <v>176</v>
      </c>
      <c r="D152" s="216" t="s">
        <v>129</v>
      </c>
      <c r="E152" s="217" t="s">
        <v>644</v>
      </c>
      <c r="F152" s="218" t="s">
        <v>645</v>
      </c>
      <c r="G152" s="219" t="s">
        <v>216</v>
      </c>
      <c r="H152" s="220">
        <v>1</v>
      </c>
      <c r="I152" s="221"/>
      <c r="J152" s="222">
        <f>ROUND(I152*H152,2)</f>
        <v>0</v>
      </c>
      <c r="K152" s="223"/>
      <c r="L152" s="43"/>
      <c r="M152" s="224" t="s">
        <v>1</v>
      </c>
      <c r="N152" s="225" t="s">
        <v>41</v>
      </c>
      <c r="O152" s="90"/>
      <c r="P152" s="226">
        <f>O152*H152</f>
        <v>0</v>
      </c>
      <c r="Q152" s="226">
        <v>0</v>
      </c>
      <c r="R152" s="226">
        <f>Q152*H152</f>
        <v>0</v>
      </c>
      <c r="S152" s="226">
        <v>0</v>
      </c>
      <c r="T152" s="227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8" t="s">
        <v>91</v>
      </c>
      <c r="AT152" s="228" t="s">
        <v>129</v>
      </c>
      <c r="AU152" s="228" t="s">
        <v>85</v>
      </c>
      <c r="AY152" s="16" t="s">
        <v>128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16" t="s">
        <v>81</v>
      </c>
      <c r="BK152" s="229">
        <f>ROUND(I152*H152,2)</f>
        <v>0</v>
      </c>
      <c r="BL152" s="16" t="s">
        <v>91</v>
      </c>
      <c r="BM152" s="228" t="s">
        <v>646</v>
      </c>
    </row>
    <row r="153" s="2" customFormat="1">
      <c r="A153" s="37"/>
      <c r="B153" s="38"/>
      <c r="C153" s="39"/>
      <c r="D153" s="230" t="s">
        <v>134</v>
      </c>
      <c r="E153" s="39"/>
      <c r="F153" s="231" t="s">
        <v>645</v>
      </c>
      <c r="G153" s="39"/>
      <c r="H153" s="39"/>
      <c r="I153" s="232"/>
      <c r="J153" s="39"/>
      <c r="K153" s="39"/>
      <c r="L153" s="43"/>
      <c r="M153" s="233"/>
      <c r="N153" s="234"/>
      <c r="O153" s="90"/>
      <c r="P153" s="90"/>
      <c r="Q153" s="90"/>
      <c r="R153" s="90"/>
      <c r="S153" s="90"/>
      <c r="T153" s="91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16" t="s">
        <v>134</v>
      </c>
      <c r="AU153" s="16" t="s">
        <v>85</v>
      </c>
    </row>
    <row r="154" s="2" customFormat="1" ht="16.5" customHeight="1">
      <c r="A154" s="37"/>
      <c r="B154" s="38"/>
      <c r="C154" s="216" t="s">
        <v>181</v>
      </c>
      <c r="D154" s="216" t="s">
        <v>129</v>
      </c>
      <c r="E154" s="217" t="s">
        <v>647</v>
      </c>
      <c r="F154" s="218" t="s">
        <v>648</v>
      </c>
      <c r="G154" s="219" t="s">
        <v>216</v>
      </c>
      <c r="H154" s="220">
        <v>1</v>
      </c>
      <c r="I154" s="221"/>
      <c r="J154" s="222">
        <f>ROUND(I154*H154,2)</f>
        <v>0</v>
      </c>
      <c r="K154" s="223"/>
      <c r="L154" s="43"/>
      <c r="M154" s="224" t="s">
        <v>1</v>
      </c>
      <c r="N154" s="225" t="s">
        <v>41</v>
      </c>
      <c r="O154" s="90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7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8" t="s">
        <v>91</v>
      </c>
      <c r="AT154" s="228" t="s">
        <v>129</v>
      </c>
      <c r="AU154" s="228" t="s">
        <v>85</v>
      </c>
      <c r="AY154" s="16" t="s">
        <v>128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6" t="s">
        <v>81</v>
      </c>
      <c r="BK154" s="229">
        <f>ROUND(I154*H154,2)</f>
        <v>0</v>
      </c>
      <c r="BL154" s="16" t="s">
        <v>91</v>
      </c>
      <c r="BM154" s="228" t="s">
        <v>649</v>
      </c>
    </row>
    <row r="155" s="2" customFormat="1">
      <c r="A155" s="37"/>
      <c r="B155" s="38"/>
      <c r="C155" s="39"/>
      <c r="D155" s="230" t="s">
        <v>134</v>
      </c>
      <c r="E155" s="39"/>
      <c r="F155" s="231" t="s">
        <v>648</v>
      </c>
      <c r="G155" s="39"/>
      <c r="H155" s="39"/>
      <c r="I155" s="232"/>
      <c r="J155" s="39"/>
      <c r="K155" s="39"/>
      <c r="L155" s="43"/>
      <c r="M155" s="233"/>
      <c r="N155" s="234"/>
      <c r="O155" s="90"/>
      <c r="P155" s="90"/>
      <c r="Q155" s="90"/>
      <c r="R155" s="90"/>
      <c r="S155" s="90"/>
      <c r="T155" s="91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16" t="s">
        <v>134</v>
      </c>
      <c r="AU155" s="16" t="s">
        <v>85</v>
      </c>
    </row>
    <row r="156" s="2" customFormat="1" ht="16.5" customHeight="1">
      <c r="A156" s="37"/>
      <c r="B156" s="38"/>
      <c r="C156" s="262" t="s">
        <v>186</v>
      </c>
      <c r="D156" s="262" t="s">
        <v>230</v>
      </c>
      <c r="E156" s="263" t="s">
        <v>8</v>
      </c>
      <c r="F156" s="264" t="s">
        <v>650</v>
      </c>
      <c r="G156" s="265" t="s">
        <v>216</v>
      </c>
      <c r="H156" s="266">
        <v>1</v>
      </c>
      <c r="I156" s="267"/>
      <c r="J156" s="268">
        <f>ROUND(I156*H156,2)</f>
        <v>0</v>
      </c>
      <c r="K156" s="269"/>
      <c r="L156" s="270"/>
      <c r="M156" s="271" t="s">
        <v>1</v>
      </c>
      <c r="N156" s="272" t="s">
        <v>41</v>
      </c>
      <c r="O156" s="90"/>
      <c r="P156" s="226">
        <f>O156*H156</f>
        <v>0</v>
      </c>
      <c r="Q156" s="226">
        <v>0</v>
      </c>
      <c r="R156" s="226">
        <f>Q156*H156</f>
        <v>0</v>
      </c>
      <c r="S156" s="226">
        <v>0</v>
      </c>
      <c r="T156" s="227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8" t="s">
        <v>170</v>
      </c>
      <c r="AT156" s="228" t="s">
        <v>230</v>
      </c>
      <c r="AU156" s="228" t="s">
        <v>85</v>
      </c>
      <c r="AY156" s="16" t="s">
        <v>128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16" t="s">
        <v>81</v>
      </c>
      <c r="BK156" s="229">
        <f>ROUND(I156*H156,2)</f>
        <v>0</v>
      </c>
      <c r="BL156" s="16" t="s">
        <v>91</v>
      </c>
      <c r="BM156" s="228" t="s">
        <v>651</v>
      </c>
    </row>
    <row r="157" s="2" customFormat="1">
      <c r="A157" s="37"/>
      <c r="B157" s="38"/>
      <c r="C157" s="39"/>
      <c r="D157" s="230" t="s">
        <v>134</v>
      </c>
      <c r="E157" s="39"/>
      <c r="F157" s="231" t="s">
        <v>650</v>
      </c>
      <c r="G157" s="39"/>
      <c r="H157" s="39"/>
      <c r="I157" s="232"/>
      <c r="J157" s="39"/>
      <c r="K157" s="39"/>
      <c r="L157" s="43"/>
      <c r="M157" s="233"/>
      <c r="N157" s="234"/>
      <c r="O157" s="90"/>
      <c r="P157" s="90"/>
      <c r="Q157" s="90"/>
      <c r="R157" s="90"/>
      <c r="S157" s="90"/>
      <c r="T157" s="91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16" t="s">
        <v>134</v>
      </c>
      <c r="AU157" s="16" t="s">
        <v>85</v>
      </c>
    </row>
    <row r="158" s="12" customFormat="1" ht="22.8" customHeight="1">
      <c r="A158" s="12"/>
      <c r="B158" s="202"/>
      <c r="C158" s="203"/>
      <c r="D158" s="204" t="s">
        <v>75</v>
      </c>
      <c r="E158" s="256" t="s">
        <v>652</v>
      </c>
      <c r="F158" s="256" t="s">
        <v>653</v>
      </c>
      <c r="G158" s="203"/>
      <c r="H158" s="203"/>
      <c r="I158" s="206"/>
      <c r="J158" s="257">
        <f>BK158</f>
        <v>0</v>
      </c>
      <c r="K158" s="203"/>
      <c r="L158" s="208"/>
      <c r="M158" s="209"/>
      <c r="N158" s="210"/>
      <c r="O158" s="210"/>
      <c r="P158" s="211">
        <f>SUM(P159:P164)</f>
        <v>0</v>
      </c>
      <c r="Q158" s="210"/>
      <c r="R158" s="211">
        <f>SUM(R159:R164)</f>
        <v>0</v>
      </c>
      <c r="S158" s="210"/>
      <c r="T158" s="212">
        <f>SUM(T159:T164)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13" t="s">
        <v>94</v>
      </c>
      <c r="AT158" s="214" t="s">
        <v>75</v>
      </c>
      <c r="AU158" s="214" t="s">
        <v>81</v>
      </c>
      <c r="AY158" s="213" t="s">
        <v>128</v>
      </c>
      <c r="BK158" s="215">
        <f>SUM(BK159:BK164)</f>
        <v>0</v>
      </c>
    </row>
    <row r="159" s="2" customFormat="1" ht="24.15" customHeight="1">
      <c r="A159" s="37"/>
      <c r="B159" s="38"/>
      <c r="C159" s="216" t="s">
        <v>8</v>
      </c>
      <c r="D159" s="216" t="s">
        <v>129</v>
      </c>
      <c r="E159" s="217" t="s">
        <v>654</v>
      </c>
      <c r="F159" s="218" t="s">
        <v>655</v>
      </c>
      <c r="G159" s="219" t="s">
        <v>216</v>
      </c>
      <c r="H159" s="220">
        <v>1</v>
      </c>
      <c r="I159" s="221"/>
      <c r="J159" s="222">
        <f>ROUND(I159*H159,2)</f>
        <v>0</v>
      </c>
      <c r="K159" s="223"/>
      <c r="L159" s="43"/>
      <c r="M159" s="224" t="s">
        <v>1</v>
      </c>
      <c r="N159" s="225" t="s">
        <v>41</v>
      </c>
      <c r="O159" s="90"/>
      <c r="P159" s="226">
        <f>O159*H159</f>
        <v>0</v>
      </c>
      <c r="Q159" s="226">
        <v>0</v>
      </c>
      <c r="R159" s="226">
        <f>Q159*H159</f>
        <v>0</v>
      </c>
      <c r="S159" s="226">
        <v>0</v>
      </c>
      <c r="T159" s="227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8" t="s">
        <v>91</v>
      </c>
      <c r="AT159" s="228" t="s">
        <v>129</v>
      </c>
      <c r="AU159" s="228" t="s">
        <v>85</v>
      </c>
      <c r="AY159" s="16" t="s">
        <v>128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6" t="s">
        <v>81</v>
      </c>
      <c r="BK159" s="229">
        <f>ROUND(I159*H159,2)</f>
        <v>0</v>
      </c>
      <c r="BL159" s="16" t="s">
        <v>91</v>
      </c>
      <c r="BM159" s="228" t="s">
        <v>656</v>
      </c>
    </row>
    <row r="160" s="2" customFormat="1">
      <c r="A160" s="37"/>
      <c r="B160" s="38"/>
      <c r="C160" s="39"/>
      <c r="D160" s="230" t="s">
        <v>134</v>
      </c>
      <c r="E160" s="39"/>
      <c r="F160" s="231" t="s">
        <v>655</v>
      </c>
      <c r="G160" s="39"/>
      <c r="H160" s="39"/>
      <c r="I160" s="232"/>
      <c r="J160" s="39"/>
      <c r="K160" s="39"/>
      <c r="L160" s="43"/>
      <c r="M160" s="233"/>
      <c r="N160" s="234"/>
      <c r="O160" s="90"/>
      <c r="P160" s="90"/>
      <c r="Q160" s="90"/>
      <c r="R160" s="90"/>
      <c r="S160" s="90"/>
      <c r="T160" s="91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T160" s="16" t="s">
        <v>134</v>
      </c>
      <c r="AU160" s="16" t="s">
        <v>85</v>
      </c>
    </row>
    <row r="161" s="2" customFormat="1" ht="33" customHeight="1">
      <c r="A161" s="37"/>
      <c r="B161" s="38"/>
      <c r="C161" s="216" t="s">
        <v>198</v>
      </c>
      <c r="D161" s="216" t="s">
        <v>129</v>
      </c>
      <c r="E161" s="217" t="s">
        <v>657</v>
      </c>
      <c r="F161" s="218" t="s">
        <v>658</v>
      </c>
      <c r="G161" s="219" t="s">
        <v>216</v>
      </c>
      <c r="H161" s="220">
        <v>1</v>
      </c>
      <c r="I161" s="221"/>
      <c r="J161" s="222">
        <f>ROUND(I161*H161,2)</f>
        <v>0</v>
      </c>
      <c r="K161" s="223"/>
      <c r="L161" s="43"/>
      <c r="M161" s="224" t="s">
        <v>1</v>
      </c>
      <c r="N161" s="225" t="s">
        <v>41</v>
      </c>
      <c r="O161" s="90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7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8" t="s">
        <v>91</v>
      </c>
      <c r="AT161" s="228" t="s">
        <v>129</v>
      </c>
      <c r="AU161" s="228" t="s">
        <v>85</v>
      </c>
      <c r="AY161" s="16" t="s">
        <v>128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6" t="s">
        <v>81</v>
      </c>
      <c r="BK161" s="229">
        <f>ROUND(I161*H161,2)</f>
        <v>0</v>
      </c>
      <c r="BL161" s="16" t="s">
        <v>91</v>
      </c>
      <c r="BM161" s="228" t="s">
        <v>659</v>
      </c>
    </row>
    <row r="162" s="2" customFormat="1">
      <c r="A162" s="37"/>
      <c r="B162" s="38"/>
      <c r="C162" s="39"/>
      <c r="D162" s="230" t="s">
        <v>134</v>
      </c>
      <c r="E162" s="39"/>
      <c r="F162" s="231" t="s">
        <v>658</v>
      </c>
      <c r="G162" s="39"/>
      <c r="H162" s="39"/>
      <c r="I162" s="232"/>
      <c r="J162" s="39"/>
      <c r="K162" s="39"/>
      <c r="L162" s="43"/>
      <c r="M162" s="233"/>
      <c r="N162" s="234"/>
      <c r="O162" s="90"/>
      <c r="P162" s="90"/>
      <c r="Q162" s="90"/>
      <c r="R162" s="90"/>
      <c r="S162" s="90"/>
      <c r="T162" s="91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16" t="s">
        <v>134</v>
      </c>
      <c r="AU162" s="16" t="s">
        <v>85</v>
      </c>
    </row>
    <row r="163" s="2" customFormat="1" ht="44.25" customHeight="1">
      <c r="A163" s="37"/>
      <c r="B163" s="38"/>
      <c r="C163" s="216" t="s">
        <v>205</v>
      </c>
      <c r="D163" s="216" t="s">
        <v>129</v>
      </c>
      <c r="E163" s="217" t="s">
        <v>660</v>
      </c>
      <c r="F163" s="218" t="s">
        <v>661</v>
      </c>
      <c r="G163" s="219" t="s">
        <v>216</v>
      </c>
      <c r="H163" s="220">
        <v>1</v>
      </c>
      <c r="I163" s="221"/>
      <c r="J163" s="222">
        <f>ROUND(I163*H163,2)</f>
        <v>0</v>
      </c>
      <c r="K163" s="223"/>
      <c r="L163" s="43"/>
      <c r="M163" s="224" t="s">
        <v>1</v>
      </c>
      <c r="N163" s="225" t="s">
        <v>41</v>
      </c>
      <c r="O163" s="90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7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8" t="s">
        <v>91</v>
      </c>
      <c r="AT163" s="228" t="s">
        <v>129</v>
      </c>
      <c r="AU163" s="228" t="s">
        <v>85</v>
      </c>
      <c r="AY163" s="16" t="s">
        <v>128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6" t="s">
        <v>81</v>
      </c>
      <c r="BK163" s="229">
        <f>ROUND(I163*H163,2)</f>
        <v>0</v>
      </c>
      <c r="BL163" s="16" t="s">
        <v>91</v>
      </c>
      <c r="BM163" s="228" t="s">
        <v>662</v>
      </c>
    </row>
    <row r="164" s="2" customFormat="1">
      <c r="A164" s="37"/>
      <c r="B164" s="38"/>
      <c r="C164" s="39"/>
      <c r="D164" s="230" t="s">
        <v>134</v>
      </c>
      <c r="E164" s="39"/>
      <c r="F164" s="231" t="s">
        <v>661</v>
      </c>
      <c r="G164" s="39"/>
      <c r="H164" s="39"/>
      <c r="I164" s="232"/>
      <c r="J164" s="39"/>
      <c r="K164" s="39"/>
      <c r="L164" s="43"/>
      <c r="M164" s="258"/>
      <c r="N164" s="259"/>
      <c r="O164" s="260"/>
      <c r="P164" s="260"/>
      <c r="Q164" s="260"/>
      <c r="R164" s="260"/>
      <c r="S164" s="260"/>
      <c r="T164" s="261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16" t="s">
        <v>134</v>
      </c>
      <c r="AU164" s="16" t="s">
        <v>85</v>
      </c>
    </row>
    <row r="165" s="2" customFormat="1" ht="6.96" customHeight="1">
      <c r="A165" s="37"/>
      <c r="B165" s="65"/>
      <c r="C165" s="66"/>
      <c r="D165" s="66"/>
      <c r="E165" s="66"/>
      <c r="F165" s="66"/>
      <c r="G165" s="66"/>
      <c r="H165" s="66"/>
      <c r="I165" s="66"/>
      <c r="J165" s="66"/>
      <c r="K165" s="66"/>
      <c r="L165" s="43"/>
      <c r="M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</row>
  </sheetData>
  <sheetProtection sheet="1" autoFilter="0" formatColumns="0" formatRows="0" objects="1" scenarios="1" spinCount="100000" saltValue="uGMM9KG8FSk6q0d//5jOJulphpyH1DwfF/SkH44QgA72D/orGK+yRVNWsVEjDK9Ua+1yzqIuGeDFn7aA5f35fQ==" hashValue="3SnE5gqdmcfptv//fThRw1sDgwYqOksroSy20gmAa7WR7NPmjHuDqqmFA2JiuUhnZ4OMV3ysFgNE+0H25Gt2zQ==" algorithmName="SHA-512" password="CDCC"/>
  <autoFilter ref="C123:K164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Vita79</dc:creator>
  <cp:lastModifiedBy>Vita79</cp:lastModifiedBy>
  <dcterms:created xsi:type="dcterms:W3CDTF">2026-02-05T14:38:21Z</dcterms:created>
  <dcterms:modified xsi:type="dcterms:W3CDTF">2026-02-05T14:38:28Z</dcterms:modified>
</cp:coreProperties>
</file>