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quasmartcz-my.sharepoint.com/personal/tomas_suchacek_aquasmart_cz/Documents/2025-02_Uherské Hradiště, Jarošov, ul. Pod Kopcem/03_Projekt DPS/"/>
    </mc:Choice>
  </mc:AlternateContent>
  <xr:revisionPtr revIDLastSave="3" documentId="8_{9097BEA7-974B-46D9-BA76-13998AF874C5}" xr6:coauthVersionLast="47" xr6:coauthVersionMax="47" xr10:uidLastSave="{A160722E-CC07-4E22-9A06-1A9E13967EFB}"/>
  <bookViews>
    <workbookView xWindow="-120" yWindow="-120" windowWidth="29040" windowHeight="15720" activeTab="3" xr2:uid="{56464DC5-5685-470C-8DF1-52D3C0F792DF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Pol'!$A$1:$U$379</definedName>
    <definedName name="_xlnm.Print_Area" localSheetId="1">Stavba!$A$1:$J$64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I18" i="1" s="1"/>
  <c r="AC379" i="12"/>
  <c r="F39" i="1" s="1"/>
  <c r="F9" i="12"/>
  <c r="G9" i="12"/>
  <c r="I9" i="12"/>
  <c r="I8" i="12" s="1"/>
  <c r="K9" i="12"/>
  <c r="O9" i="12"/>
  <c r="Q9" i="12"/>
  <c r="U9" i="12"/>
  <c r="U8" i="12" s="1"/>
  <c r="F10" i="12"/>
  <c r="G10" i="12"/>
  <c r="M10" i="12" s="1"/>
  <c r="I10" i="12"/>
  <c r="K10" i="12"/>
  <c r="O10" i="12"/>
  <c r="Q10" i="12"/>
  <c r="U10" i="12"/>
  <c r="F11" i="12"/>
  <c r="G11" i="12" s="1"/>
  <c r="I11" i="12"/>
  <c r="K11" i="12"/>
  <c r="O11" i="12"/>
  <c r="Q11" i="12"/>
  <c r="U11" i="12"/>
  <c r="F12" i="12"/>
  <c r="G12" i="12"/>
  <c r="M12" i="12" s="1"/>
  <c r="I12" i="12"/>
  <c r="K12" i="12"/>
  <c r="O12" i="12"/>
  <c r="Q12" i="12"/>
  <c r="U12" i="12"/>
  <c r="F13" i="12"/>
  <c r="G13" i="12"/>
  <c r="M13" i="12" s="1"/>
  <c r="I13" i="12"/>
  <c r="K13" i="12"/>
  <c r="O13" i="12"/>
  <c r="Q13" i="12"/>
  <c r="U13" i="12"/>
  <c r="F14" i="12"/>
  <c r="G14" i="12" s="1"/>
  <c r="M14" i="12" s="1"/>
  <c r="I14" i="12"/>
  <c r="K14" i="12"/>
  <c r="O14" i="12"/>
  <c r="Q14" i="12"/>
  <c r="U14" i="12"/>
  <c r="F15" i="12"/>
  <c r="G15" i="12" s="1"/>
  <c r="M15" i="12" s="1"/>
  <c r="I15" i="12"/>
  <c r="K15" i="12"/>
  <c r="O15" i="12"/>
  <c r="Q15" i="12"/>
  <c r="U15" i="12"/>
  <c r="F18" i="12"/>
  <c r="G18" i="12"/>
  <c r="M18" i="12" s="1"/>
  <c r="I18" i="12"/>
  <c r="K18" i="12"/>
  <c r="O18" i="12"/>
  <c r="Q18" i="12"/>
  <c r="U18" i="12"/>
  <c r="F22" i="12"/>
  <c r="G22" i="12" s="1"/>
  <c r="M22" i="12" s="1"/>
  <c r="I22" i="12"/>
  <c r="K22" i="12"/>
  <c r="O22" i="12"/>
  <c r="Q22" i="12"/>
  <c r="U22" i="12"/>
  <c r="F24" i="12"/>
  <c r="G24" i="12"/>
  <c r="M24" i="12" s="1"/>
  <c r="I24" i="12"/>
  <c r="K24" i="12"/>
  <c r="O24" i="12"/>
  <c r="Q24" i="12"/>
  <c r="U24" i="12"/>
  <c r="F25" i="12"/>
  <c r="G25" i="12"/>
  <c r="M25" i="12" s="1"/>
  <c r="I25" i="12"/>
  <c r="K25" i="12"/>
  <c r="O25" i="12"/>
  <c r="Q25" i="12"/>
  <c r="U25" i="12"/>
  <c r="F41" i="12"/>
  <c r="G41" i="12"/>
  <c r="M41" i="12" s="1"/>
  <c r="I41" i="12"/>
  <c r="K41" i="12"/>
  <c r="O41" i="12"/>
  <c r="Q41" i="12"/>
  <c r="U41" i="12"/>
  <c r="F42" i="12"/>
  <c r="G42" i="12"/>
  <c r="M42" i="12" s="1"/>
  <c r="I42" i="12"/>
  <c r="K42" i="12"/>
  <c r="O42" i="12"/>
  <c r="Q42" i="12"/>
  <c r="U42" i="12"/>
  <c r="F47" i="12"/>
  <c r="G47" i="12"/>
  <c r="M47" i="12" s="1"/>
  <c r="I47" i="12"/>
  <c r="K47" i="12"/>
  <c r="O47" i="12"/>
  <c r="Q47" i="12"/>
  <c r="U47" i="12"/>
  <c r="F48" i="12"/>
  <c r="G48" i="12" s="1"/>
  <c r="M48" i="12" s="1"/>
  <c r="I48" i="12"/>
  <c r="K48" i="12"/>
  <c r="O48" i="12"/>
  <c r="Q48" i="12"/>
  <c r="U48" i="12"/>
  <c r="F50" i="12"/>
  <c r="G50" i="12"/>
  <c r="M50" i="12" s="1"/>
  <c r="I50" i="12"/>
  <c r="K50" i="12"/>
  <c r="O50" i="12"/>
  <c r="Q50" i="12"/>
  <c r="U50" i="12"/>
  <c r="F62" i="12"/>
  <c r="G62" i="12"/>
  <c r="M62" i="12" s="1"/>
  <c r="I62" i="12"/>
  <c r="K62" i="12"/>
  <c r="O62" i="12"/>
  <c r="Q62" i="12"/>
  <c r="U62" i="12"/>
  <c r="F63" i="12"/>
  <c r="G63" i="12" s="1"/>
  <c r="M63" i="12" s="1"/>
  <c r="I63" i="12"/>
  <c r="K63" i="12"/>
  <c r="O63" i="12"/>
  <c r="Q63" i="12"/>
  <c r="U63" i="12"/>
  <c r="F64" i="12"/>
  <c r="G64" i="12" s="1"/>
  <c r="M64" i="12" s="1"/>
  <c r="I64" i="12"/>
  <c r="K64" i="12"/>
  <c r="O64" i="12"/>
  <c r="Q64" i="12"/>
  <c r="U64" i="12"/>
  <c r="F66" i="12"/>
  <c r="G66" i="12"/>
  <c r="M66" i="12" s="1"/>
  <c r="I66" i="12"/>
  <c r="K66" i="12"/>
  <c r="O66" i="12"/>
  <c r="Q66" i="12"/>
  <c r="U66" i="12"/>
  <c r="F67" i="12"/>
  <c r="G67" i="12"/>
  <c r="M67" i="12" s="1"/>
  <c r="I67" i="12"/>
  <c r="K67" i="12"/>
  <c r="O67" i="12"/>
  <c r="Q67" i="12"/>
  <c r="U67" i="12"/>
  <c r="F69" i="12"/>
  <c r="G69" i="12"/>
  <c r="M69" i="12" s="1"/>
  <c r="I69" i="12"/>
  <c r="K69" i="12"/>
  <c r="O69" i="12"/>
  <c r="Q69" i="12"/>
  <c r="U69" i="12"/>
  <c r="F72" i="12"/>
  <c r="G72" i="12"/>
  <c r="M72" i="12" s="1"/>
  <c r="I72" i="12"/>
  <c r="K72" i="12"/>
  <c r="O72" i="12"/>
  <c r="Q72" i="12"/>
  <c r="U72" i="12"/>
  <c r="F74" i="12"/>
  <c r="G74" i="12"/>
  <c r="M74" i="12" s="1"/>
  <c r="I74" i="12"/>
  <c r="K74" i="12"/>
  <c r="O74" i="12"/>
  <c r="Q74" i="12"/>
  <c r="U74" i="12"/>
  <c r="F77" i="12"/>
  <c r="G77" i="12"/>
  <c r="M77" i="12" s="1"/>
  <c r="I77" i="12"/>
  <c r="K77" i="12"/>
  <c r="O77" i="12"/>
  <c r="Q77" i="12"/>
  <c r="U77" i="12"/>
  <c r="F79" i="12"/>
  <c r="G79" i="12"/>
  <c r="M79" i="12" s="1"/>
  <c r="I79" i="12"/>
  <c r="K79" i="12"/>
  <c r="O79" i="12"/>
  <c r="Q79" i="12"/>
  <c r="U79" i="12"/>
  <c r="F80" i="12"/>
  <c r="G80" i="12" s="1"/>
  <c r="M80" i="12" s="1"/>
  <c r="I80" i="12"/>
  <c r="K80" i="12"/>
  <c r="O80" i="12"/>
  <c r="Q80" i="12"/>
  <c r="U80" i="12"/>
  <c r="F101" i="12"/>
  <c r="G101" i="12"/>
  <c r="M101" i="12" s="1"/>
  <c r="I101" i="12"/>
  <c r="K101" i="12"/>
  <c r="O101" i="12"/>
  <c r="Q101" i="12"/>
  <c r="U101" i="12"/>
  <c r="F106" i="12"/>
  <c r="G106" i="12"/>
  <c r="M106" i="12" s="1"/>
  <c r="I106" i="12"/>
  <c r="K106" i="12"/>
  <c r="O106" i="12"/>
  <c r="Q106" i="12"/>
  <c r="U106" i="12"/>
  <c r="F118" i="12"/>
  <c r="G118" i="12" s="1"/>
  <c r="M118" i="12" s="1"/>
  <c r="I118" i="12"/>
  <c r="K118" i="12"/>
  <c r="O118" i="12"/>
  <c r="Q118" i="12"/>
  <c r="U118" i="12"/>
  <c r="F121" i="12"/>
  <c r="G121" i="12" s="1"/>
  <c r="M121" i="12" s="1"/>
  <c r="I121" i="12"/>
  <c r="K121" i="12"/>
  <c r="O121" i="12"/>
  <c r="Q121" i="12"/>
  <c r="U121" i="12"/>
  <c r="F133" i="12"/>
  <c r="G133" i="12"/>
  <c r="M133" i="12" s="1"/>
  <c r="I133" i="12"/>
  <c r="K133" i="12"/>
  <c r="O133" i="12"/>
  <c r="Q133" i="12"/>
  <c r="U133" i="12"/>
  <c r="F134" i="12"/>
  <c r="G134" i="12"/>
  <c r="M134" i="12" s="1"/>
  <c r="I134" i="12"/>
  <c r="K134" i="12"/>
  <c r="O134" i="12"/>
  <c r="Q134" i="12"/>
  <c r="U134" i="12"/>
  <c r="F135" i="12"/>
  <c r="G135" i="12"/>
  <c r="M135" i="12" s="1"/>
  <c r="I135" i="12"/>
  <c r="K135" i="12"/>
  <c r="O135" i="12"/>
  <c r="Q135" i="12"/>
  <c r="U135" i="12"/>
  <c r="F138" i="12"/>
  <c r="G138" i="12"/>
  <c r="M138" i="12" s="1"/>
  <c r="I138" i="12"/>
  <c r="K138" i="12"/>
  <c r="O138" i="12"/>
  <c r="Q138" i="12"/>
  <c r="U138" i="12"/>
  <c r="F141" i="12"/>
  <c r="G141" i="12"/>
  <c r="M141" i="12" s="1"/>
  <c r="I141" i="12"/>
  <c r="K141" i="12"/>
  <c r="O141" i="12"/>
  <c r="Q141" i="12"/>
  <c r="U141" i="12"/>
  <c r="F143" i="12"/>
  <c r="G143" i="12"/>
  <c r="M143" i="12" s="1"/>
  <c r="I143" i="12"/>
  <c r="K143" i="12"/>
  <c r="O143" i="12"/>
  <c r="Q143" i="12"/>
  <c r="U143" i="12"/>
  <c r="F145" i="12"/>
  <c r="G145" i="12"/>
  <c r="M145" i="12" s="1"/>
  <c r="I145" i="12"/>
  <c r="K145" i="12"/>
  <c r="O145" i="12"/>
  <c r="Q145" i="12"/>
  <c r="U145" i="12"/>
  <c r="F147" i="12"/>
  <c r="G147" i="12" s="1"/>
  <c r="I147" i="12"/>
  <c r="K147" i="12"/>
  <c r="O147" i="12"/>
  <c r="Q147" i="12"/>
  <c r="U147" i="12"/>
  <c r="F149" i="12"/>
  <c r="G149" i="12" s="1"/>
  <c r="M149" i="12" s="1"/>
  <c r="I149" i="12"/>
  <c r="K149" i="12"/>
  <c r="O149" i="12"/>
  <c r="Q149" i="12"/>
  <c r="U149" i="12"/>
  <c r="F151" i="12"/>
  <c r="G151" i="12" s="1"/>
  <c r="M151" i="12" s="1"/>
  <c r="I151" i="12"/>
  <c r="K151" i="12"/>
  <c r="O151" i="12"/>
  <c r="Q151" i="12"/>
  <c r="U151" i="12"/>
  <c r="F153" i="12"/>
  <c r="G153" i="12" s="1"/>
  <c r="M153" i="12" s="1"/>
  <c r="I153" i="12"/>
  <c r="K153" i="12"/>
  <c r="O153" i="12"/>
  <c r="Q153" i="12"/>
  <c r="U153" i="12"/>
  <c r="F155" i="12"/>
  <c r="G155" i="12" s="1"/>
  <c r="M155" i="12" s="1"/>
  <c r="I155" i="12"/>
  <c r="K155" i="12"/>
  <c r="O155" i="12"/>
  <c r="Q155" i="12"/>
  <c r="U155" i="12"/>
  <c r="F158" i="12"/>
  <c r="G158" i="12" s="1"/>
  <c r="M158" i="12" s="1"/>
  <c r="I158" i="12"/>
  <c r="K158" i="12"/>
  <c r="O158" i="12"/>
  <c r="Q158" i="12"/>
  <c r="U158" i="12"/>
  <c r="F160" i="12"/>
  <c r="G160" i="12" s="1"/>
  <c r="M160" i="12" s="1"/>
  <c r="I160" i="12"/>
  <c r="K160" i="12"/>
  <c r="O160" i="12"/>
  <c r="Q160" i="12"/>
  <c r="U160" i="12"/>
  <c r="F173" i="12"/>
  <c r="G173" i="12" s="1"/>
  <c r="M173" i="12" s="1"/>
  <c r="I173" i="12"/>
  <c r="K173" i="12"/>
  <c r="O173" i="12"/>
  <c r="Q173" i="12"/>
  <c r="U173" i="12"/>
  <c r="F175" i="12"/>
  <c r="G175" i="12" s="1"/>
  <c r="M175" i="12" s="1"/>
  <c r="I175" i="12"/>
  <c r="K175" i="12"/>
  <c r="O175" i="12"/>
  <c r="Q175" i="12"/>
  <c r="U175" i="12"/>
  <c r="F177" i="12"/>
  <c r="G177" i="12"/>
  <c r="M177" i="12" s="1"/>
  <c r="I177" i="12"/>
  <c r="K177" i="12"/>
  <c r="O177" i="12"/>
  <c r="Q177" i="12"/>
  <c r="U177" i="12"/>
  <c r="F179" i="12"/>
  <c r="G179" i="12"/>
  <c r="M179" i="12" s="1"/>
  <c r="I179" i="12"/>
  <c r="K179" i="12"/>
  <c r="O179" i="12"/>
  <c r="Q179" i="12"/>
  <c r="U179" i="12"/>
  <c r="F181" i="12"/>
  <c r="G181" i="12"/>
  <c r="M181" i="12" s="1"/>
  <c r="I181" i="12"/>
  <c r="K181" i="12"/>
  <c r="O181" i="12"/>
  <c r="Q181" i="12"/>
  <c r="U181" i="12"/>
  <c r="F183" i="12"/>
  <c r="G183" i="12"/>
  <c r="M183" i="12" s="1"/>
  <c r="I183" i="12"/>
  <c r="K183" i="12"/>
  <c r="O183" i="12"/>
  <c r="Q183" i="12"/>
  <c r="U183" i="12"/>
  <c r="F185" i="12"/>
  <c r="G185" i="12"/>
  <c r="M185" i="12" s="1"/>
  <c r="I185" i="12"/>
  <c r="K185" i="12"/>
  <c r="O185" i="12"/>
  <c r="Q185" i="12"/>
  <c r="U185" i="12"/>
  <c r="F188" i="12"/>
  <c r="G188" i="12" s="1"/>
  <c r="I188" i="12"/>
  <c r="K188" i="12"/>
  <c r="O188" i="12"/>
  <c r="O187" i="12" s="1"/>
  <c r="Q188" i="12"/>
  <c r="U188" i="12"/>
  <c r="F195" i="12"/>
  <c r="G195" i="12" s="1"/>
  <c r="M195" i="12" s="1"/>
  <c r="I195" i="12"/>
  <c r="K195" i="12"/>
  <c r="O195" i="12"/>
  <c r="Q195" i="12"/>
  <c r="U195" i="12"/>
  <c r="F198" i="12"/>
  <c r="G198" i="12" s="1"/>
  <c r="M198" i="12" s="1"/>
  <c r="I198" i="12"/>
  <c r="K198" i="12"/>
  <c r="O198" i="12"/>
  <c r="Q198" i="12"/>
  <c r="U198" i="12"/>
  <c r="F201" i="12"/>
  <c r="G201" i="12"/>
  <c r="I201" i="12"/>
  <c r="K201" i="12"/>
  <c r="O201" i="12"/>
  <c r="Q201" i="12"/>
  <c r="Q200" i="12" s="1"/>
  <c r="U201" i="12"/>
  <c r="F203" i="12"/>
  <c r="G203" i="12"/>
  <c r="M203" i="12" s="1"/>
  <c r="I203" i="12"/>
  <c r="K203" i="12"/>
  <c r="O203" i="12"/>
  <c r="Q203" i="12"/>
  <c r="U203" i="12"/>
  <c r="F216" i="12"/>
  <c r="G216" i="12"/>
  <c r="M216" i="12" s="1"/>
  <c r="I216" i="12"/>
  <c r="K216" i="12"/>
  <c r="O216" i="12"/>
  <c r="Q216" i="12"/>
  <c r="U216" i="12"/>
  <c r="F218" i="12"/>
  <c r="G218" i="12"/>
  <c r="M218" i="12" s="1"/>
  <c r="I218" i="12"/>
  <c r="K218" i="12"/>
  <c r="O218" i="12"/>
  <c r="Q218" i="12"/>
  <c r="U218" i="12"/>
  <c r="F220" i="12"/>
  <c r="G220" i="12"/>
  <c r="M220" i="12" s="1"/>
  <c r="I220" i="12"/>
  <c r="K220" i="12"/>
  <c r="O220" i="12"/>
  <c r="Q220" i="12"/>
  <c r="U220" i="12"/>
  <c r="F222" i="12"/>
  <c r="G222" i="12"/>
  <c r="M222" i="12" s="1"/>
  <c r="I222" i="12"/>
  <c r="K222" i="12"/>
  <c r="O222" i="12"/>
  <c r="Q222" i="12"/>
  <c r="U222" i="12"/>
  <c r="F225" i="12"/>
  <c r="G225" i="12"/>
  <c r="M225" i="12" s="1"/>
  <c r="I225" i="12"/>
  <c r="K225" i="12"/>
  <c r="O225" i="12"/>
  <c r="Q225" i="12"/>
  <c r="U225" i="12"/>
  <c r="F227" i="12"/>
  <c r="G227" i="12" s="1"/>
  <c r="M227" i="12" s="1"/>
  <c r="I227" i="12"/>
  <c r="K227" i="12"/>
  <c r="O227" i="12"/>
  <c r="Q227" i="12"/>
  <c r="U227" i="12"/>
  <c r="F230" i="12"/>
  <c r="G230" i="12" s="1"/>
  <c r="I230" i="12"/>
  <c r="I229" i="12" s="1"/>
  <c r="K230" i="12"/>
  <c r="K229" i="12" s="1"/>
  <c r="O230" i="12"/>
  <c r="Q230" i="12"/>
  <c r="Q229" i="12" s="1"/>
  <c r="U230" i="12"/>
  <c r="U229" i="12" s="1"/>
  <c r="F232" i="12"/>
  <c r="G232" i="12" s="1"/>
  <c r="M232" i="12" s="1"/>
  <c r="I232" i="12"/>
  <c r="K232" i="12"/>
  <c r="O232" i="12"/>
  <c r="Q232" i="12"/>
  <c r="U232" i="12"/>
  <c r="F234" i="12"/>
  <c r="G234" i="12"/>
  <c r="M234" i="12" s="1"/>
  <c r="I234" i="12"/>
  <c r="K234" i="12"/>
  <c r="O234" i="12"/>
  <c r="Q234" i="12"/>
  <c r="U234" i="12"/>
  <c r="F237" i="12"/>
  <c r="G237" i="12"/>
  <c r="M237" i="12" s="1"/>
  <c r="I237" i="12"/>
  <c r="K237" i="12"/>
  <c r="O237" i="12"/>
  <c r="Q237" i="12"/>
  <c r="U237" i="12"/>
  <c r="F238" i="12"/>
  <c r="G238" i="12" s="1"/>
  <c r="M238" i="12" s="1"/>
  <c r="I238" i="12"/>
  <c r="K238" i="12"/>
  <c r="O238" i="12"/>
  <c r="Q238" i="12"/>
  <c r="U238" i="12"/>
  <c r="F239" i="12"/>
  <c r="G239" i="12" s="1"/>
  <c r="M239" i="12" s="1"/>
  <c r="I239" i="12"/>
  <c r="K239" i="12"/>
  <c r="O239" i="12"/>
  <c r="Q239" i="12"/>
  <c r="U239" i="12"/>
  <c r="F240" i="12"/>
  <c r="G240" i="12"/>
  <c r="M240" i="12" s="1"/>
  <c r="I240" i="12"/>
  <c r="K240" i="12"/>
  <c r="O240" i="12"/>
  <c r="Q240" i="12"/>
  <c r="U240" i="12"/>
  <c r="F241" i="12"/>
  <c r="G241" i="12"/>
  <c r="M241" i="12" s="1"/>
  <c r="I241" i="12"/>
  <c r="K241" i="12"/>
  <c r="O241" i="12"/>
  <c r="Q241" i="12"/>
  <c r="U241" i="12"/>
  <c r="F242" i="12"/>
  <c r="G242" i="12"/>
  <c r="M242" i="12" s="1"/>
  <c r="I242" i="12"/>
  <c r="K242" i="12"/>
  <c r="O242" i="12"/>
  <c r="Q242" i="12"/>
  <c r="U242" i="12"/>
  <c r="F243" i="12"/>
  <c r="G243" i="12"/>
  <c r="M243" i="12" s="1"/>
  <c r="I243" i="12"/>
  <c r="K243" i="12"/>
  <c r="O243" i="12"/>
  <c r="Q243" i="12"/>
  <c r="U243" i="12"/>
  <c r="F244" i="12"/>
  <c r="G244" i="12"/>
  <c r="M244" i="12" s="1"/>
  <c r="I244" i="12"/>
  <c r="K244" i="12"/>
  <c r="O244" i="12"/>
  <c r="Q244" i="12"/>
  <c r="U244" i="12"/>
  <c r="F246" i="12"/>
  <c r="G246" i="12" s="1"/>
  <c r="I246" i="12"/>
  <c r="K246" i="12"/>
  <c r="O246" i="12"/>
  <c r="Q246" i="12"/>
  <c r="U246" i="12"/>
  <c r="F247" i="12"/>
  <c r="G247" i="12" s="1"/>
  <c r="M247" i="12" s="1"/>
  <c r="I247" i="12"/>
  <c r="K247" i="12"/>
  <c r="O247" i="12"/>
  <c r="Q247" i="12"/>
  <c r="U247" i="12"/>
  <c r="F248" i="12"/>
  <c r="G248" i="12" s="1"/>
  <c r="M248" i="12" s="1"/>
  <c r="I248" i="12"/>
  <c r="K248" i="12"/>
  <c r="O248" i="12"/>
  <c r="Q248" i="12"/>
  <c r="U248" i="12"/>
  <c r="F249" i="12"/>
  <c r="G249" i="12" s="1"/>
  <c r="M249" i="12" s="1"/>
  <c r="I249" i="12"/>
  <c r="K249" i="12"/>
  <c r="O249" i="12"/>
  <c r="Q249" i="12"/>
  <c r="U249" i="12"/>
  <c r="F251" i="12"/>
  <c r="G251" i="12" s="1"/>
  <c r="M251" i="12" s="1"/>
  <c r="I251" i="12"/>
  <c r="K251" i="12"/>
  <c r="O251" i="12"/>
  <c r="Q251" i="12"/>
  <c r="U251" i="12"/>
  <c r="F252" i="12"/>
  <c r="G252" i="12" s="1"/>
  <c r="M252" i="12" s="1"/>
  <c r="I252" i="12"/>
  <c r="K252" i="12"/>
  <c r="O252" i="12"/>
  <c r="Q252" i="12"/>
  <c r="U252" i="12"/>
  <c r="F253" i="12"/>
  <c r="G253" i="12" s="1"/>
  <c r="M253" i="12" s="1"/>
  <c r="I253" i="12"/>
  <c r="K253" i="12"/>
  <c r="O253" i="12"/>
  <c r="Q253" i="12"/>
  <c r="U253" i="12"/>
  <c r="F254" i="12"/>
  <c r="G254" i="12" s="1"/>
  <c r="M254" i="12" s="1"/>
  <c r="I254" i="12"/>
  <c r="K254" i="12"/>
  <c r="O254" i="12"/>
  <c r="Q254" i="12"/>
  <c r="U254" i="12"/>
  <c r="F255" i="12"/>
  <c r="G255" i="12" s="1"/>
  <c r="M255" i="12" s="1"/>
  <c r="I255" i="12"/>
  <c r="K255" i="12"/>
  <c r="O255" i="12"/>
  <c r="Q255" i="12"/>
  <c r="U255" i="12"/>
  <c r="F256" i="12"/>
  <c r="G256" i="12" s="1"/>
  <c r="M256" i="12" s="1"/>
  <c r="I256" i="12"/>
  <c r="K256" i="12"/>
  <c r="O256" i="12"/>
  <c r="Q256" i="12"/>
  <c r="U256" i="12"/>
  <c r="F257" i="12"/>
  <c r="G257" i="12" s="1"/>
  <c r="M257" i="12" s="1"/>
  <c r="I257" i="12"/>
  <c r="K257" i="12"/>
  <c r="O257" i="12"/>
  <c r="Q257" i="12"/>
  <c r="U257" i="12"/>
  <c r="F258" i="12"/>
  <c r="G258" i="12" s="1"/>
  <c r="M258" i="12" s="1"/>
  <c r="I258" i="12"/>
  <c r="K258" i="12"/>
  <c r="O258" i="12"/>
  <c r="Q258" i="12"/>
  <c r="U258" i="12"/>
  <c r="F259" i="12"/>
  <c r="G259" i="12" s="1"/>
  <c r="M259" i="12" s="1"/>
  <c r="I259" i="12"/>
  <c r="K259" i="12"/>
  <c r="O259" i="12"/>
  <c r="Q259" i="12"/>
  <c r="U259" i="12"/>
  <c r="F260" i="12"/>
  <c r="G260" i="12" s="1"/>
  <c r="M260" i="12" s="1"/>
  <c r="I260" i="12"/>
  <c r="K260" i="12"/>
  <c r="O260" i="12"/>
  <c r="Q260" i="12"/>
  <c r="U260" i="12"/>
  <c r="F261" i="12"/>
  <c r="G261" i="12" s="1"/>
  <c r="M261" i="12" s="1"/>
  <c r="I261" i="12"/>
  <c r="K261" i="12"/>
  <c r="O261" i="12"/>
  <c r="Q261" i="12"/>
  <c r="U261" i="12"/>
  <c r="F262" i="12"/>
  <c r="G262" i="12" s="1"/>
  <c r="M262" i="12" s="1"/>
  <c r="I262" i="12"/>
  <c r="K262" i="12"/>
  <c r="O262" i="12"/>
  <c r="Q262" i="12"/>
  <c r="U262" i="12"/>
  <c r="F263" i="12"/>
  <c r="G263" i="12" s="1"/>
  <c r="M263" i="12" s="1"/>
  <c r="I263" i="12"/>
  <c r="K263" i="12"/>
  <c r="O263" i="12"/>
  <c r="Q263" i="12"/>
  <c r="U263" i="12"/>
  <c r="F264" i="12"/>
  <c r="G264" i="12" s="1"/>
  <c r="M264" i="12" s="1"/>
  <c r="I264" i="12"/>
  <c r="K264" i="12"/>
  <c r="O264" i="12"/>
  <c r="Q264" i="12"/>
  <c r="U264" i="12"/>
  <c r="F265" i="12"/>
  <c r="G265" i="12" s="1"/>
  <c r="M265" i="12" s="1"/>
  <c r="I265" i="12"/>
  <c r="K265" i="12"/>
  <c r="O265" i="12"/>
  <c r="Q265" i="12"/>
  <c r="U265" i="12"/>
  <c r="F266" i="12"/>
  <c r="G266" i="12" s="1"/>
  <c r="M266" i="12" s="1"/>
  <c r="I266" i="12"/>
  <c r="K266" i="12"/>
  <c r="O266" i="12"/>
  <c r="Q266" i="12"/>
  <c r="U266" i="12"/>
  <c r="F267" i="12"/>
  <c r="G267" i="12" s="1"/>
  <c r="M267" i="12" s="1"/>
  <c r="I267" i="12"/>
  <c r="K267" i="12"/>
  <c r="O267" i="12"/>
  <c r="Q267" i="12"/>
  <c r="U267" i="12"/>
  <c r="F268" i="12"/>
  <c r="G268" i="12" s="1"/>
  <c r="M268" i="12" s="1"/>
  <c r="I268" i="12"/>
  <c r="K268" i="12"/>
  <c r="O268" i="12"/>
  <c r="Q268" i="12"/>
  <c r="U268" i="12"/>
  <c r="F269" i="12"/>
  <c r="G269" i="12" s="1"/>
  <c r="M269" i="12" s="1"/>
  <c r="I269" i="12"/>
  <c r="K269" i="12"/>
  <c r="O269" i="12"/>
  <c r="Q269" i="12"/>
  <c r="U269" i="12"/>
  <c r="F270" i="12"/>
  <c r="G270" i="12" s="1"/>
  <c r="M270" i="12" s="1"/>
  <c r="I270" i="12"/>
  <c r="K270" i="12"/>
  <c r="O270" i="12"/>
  <c r="Q270" i="12"/>
  <c r="U270" i="12"/>
  <c r="F271" i="12"/>
  <c r="G271" i="12" s="1"/>
  <c r="M271" i="12" s="1"/>
  <c r="I271" i="12"/>
  <c r="K271" i="12"/>
  <c r="O271" i="12"/>
  <c r="Q271" i="12"/>
  <c r="U271" i="12"/>
  <c r="F272" i="12"/>
  <c r="G272" i="12" s="1"/>
  <c r="M272" i="12" s="1"/>
  <c r="I272" i="12"/>
  <c r="K272" i="12"/>
  <c r="O272" i="12"/>
  <c r="Q272" i="12"/>
  <c r="U272" i="12"/>
  <c r="F273" i="12"/>
  <c r="G273" i="12" s="1"/>
  <c r="M273" i="12" s="1"/>
  <c r="I273" i="12"/>
  <c r="K273" i="12"/>
  <c r="O273" i="12"/>
  <c r="Q273" i="12"/>
  <c r="U273" i="12"/>
  <c r="F274" i="12"/>
  <c r="G274" i="12" s="1"/>
  <c r="M274" i="12" s="1"/>
  <c r="I274" i="12"/>
  <c r="K274" i="12"/>
  <c r="O274" i="12"/>
  <c r="Q274" i="12"/>
  <c r="U274" i="12"/>
  <c r="F275" i="12"/>
  <c r="G275" i="12" s="1"/>
  <c r="M275" i="12" s="1"/>
  <c r="I275" i="12"/>
  <c r="K275" i="12"/>
  <c r="O275" i="12"/>
  <c r="Q275" i="12"/>
  <c r="U275" i="12"/>
  <c r="F276" i="12"/>
  <c r="G276" i="12" s="1"/>
  <c r="M276" i="12" s="1"/>
  <c r="I276" i="12"/>
  <c r="K276" i="12"/>
  <c r="O276" i="12"/>
  <c r="Q276" i="12"/>
  <c r="U276" i="12"/>
  <c r="F277" i="12"/>
  <c r="G277" i="12" s="1"/>
  <c r="M277" i="12" s="1"/>
  <c r="I277" i="12"/>
  <c r="K277" i="12"/>
  <c r="O277" i="12"/>
  <c r="Q277" i="12"/>
  <c r="U277" i="12"/>
  <c r="F278" i="12"/>
  <c r="G278" i="12" s="1"/>
  <c r="M278" i="12" s="1"/>
  <c r="I278" i="12"/>
  <c r="K278" i="12"/>
  <c r="O278" i="12"/>
  <c r="Q278" i="12"/>
  <c r="U278" i="12"/>
  <c r="F279" i="12"/>
  <c r="G279" i="12" s="1"/>
  <c r="M279" i="12" s="1"/>
  <c r="I279" i="12"/>
  <c r="K279" i="12"/>
  <c r="O279" i="12"/>
  <c r="Q279" i="12"/>
  <c r="U279" i="12"/>
  <c r="F280" i="12"/>
  <c r="G280" i="12" s="1"/>
  <c r="M280" i="12" s="1"/>
  <c r="I280" i="12"/>
  <c r="K280" i="12"/>
  <c r="O280" i="12"/>
  <c r="Q280" i="12"/>
  <c r="U280" i="12"/>
  <c r="F281" i="12"/>
  <c r="G281" i="12" s="1"/>
  <c r="M281" i="12" s="1"/>
  <c r="I281" i="12"/>
  <c r="K281" i="12"/>
  <c r="O281" i="12"/>
  <c r="Q281" i="12"/>
  <c r="U281" i="12"/>
  <c r="F282" i="12"/>
  <c r="G282" i="12" s="1"/>
  <c r="M282" i="12" s="1"/>
  <c r="I282" i="12"/>
  <c r="K282" i="12"/>
  <c r="O282" i="12"/>
  <c r="Q282" i="12"/>
  <c r="U282" i="12"/>
  <c r="F283" i="12"/>
  <c r="G283" i="12" s="1"/>
  <c r="M283" i="12" s="1"/>
  <c r="I283" i="12"/>
  <c r="K283" i="12"/>
  <c r="O283" i="12"/>
  <c r="Q283" i="12"/>
  <c r="U283" i="12"/>
  <c r="F284" i="12"/>
  <c r="G284" i="12" s="1"/>
  <c r="M284" i="12" s="1"/>
  <c r="I284" i="12"/>
  <c r="K284" i="12"/>
  <c r="O284" i="12"/>
  <c r="Q284" i="12"/>
  <c r="U284" i="12"/>
  <c r="F285" i="12"/>
  <c r="G285" i="12" s="1"/>
  <c r="M285" i="12" s="1"/>
  <c r="I285" i="12"/>
  <c r="K285" i="12"/>
  <c r="O285" i="12"/>
  <c r="Q285" i="12"/>
  <c r="U285" i="12"/>
  <c r="F286" i="12"/>
  <c r="G286" i="12" s="1"/>
  <c r="I286" i="12"/>
  <c r="K286" i="12"/>
  <c r="M286" i="12"/>
  <c r="O286" i="12"/>
  <c r="Q286" i="12"/>
  <c r="U286" i="12"/>
  <c r="F287" i="12"/>
  <c r="G287" i="12" s="1"/>
  <c r="I287" i="12"/>
  <c r="K287" i="12"/>
  <c r="M287" i="12"/>
  <c r="O287" i="12"/>
  <c r="Q287" i="12"/>
  <c r="U287" i="12"/>
  <c r="F288" i="12"/>
  <c r="G288" i="12" s="1"/>
  <c r="M288" i="12" s="1"/>
  <c r="I288" i="12"/>
  <c r="K288" i="12"/>
  <c r="O288" i="12"/>
  <c r="Q288" i="12"/>
  <c r="U288" i="12"/>
  <c r="F289" i="12"/>
  <c r="G289" i="12" s="1"/>
  <c r="M289" i="12" s="1"/>
  <c r="I289" i="12"/>
  <c r="K289" i="12"/>
  <c r="O289" i="12"/>
  <c r="Q289" i="12"/>
  <c r="U289" i="12"/>
  <c r="F292" i="12"/>
  <c r="G292" i="12" s="1"/>
  <c r="M292" i="12" s="1"/>
  <c r="I292" i="12"/>
  <c r="K292" i="12"/>
  <c r="O292" i="12"/>
  <c r="Q292" i="12"/>
  <c r="U292" i="12"/>
  <c r="F293" i="12"/>
  <c r="G293" i="12" s="1"/>
  <c r="M293" i="12" s="1"/>
  <c r="I293" i="12"/>
  <c r="K293" i="12"/>
  <c r="O293" i="12"/>
  <c r="Q293" i="12"/>
  <c r="U293" i="12"/>
  <c r="F294" i="12"/>
  <c r="G294" i="12" s="1"/>
  <c r="M294" i="12" s="1"/>
  <c r="I294" i="12"/>
  <c r="K294" i="12"/>
  <c r="O294" i="12"/>
  <c r="Q294" i="12"/>
  <c r="U294" i="12"/>
  <c r="F295" i="12"/>
  <c r="G295" i="12" s="1"/>
  <c r="M295" i="12" s="1"/>
  <c r="I295" i="12"/>
  <c r="K295" i="12"/>
  <c r="O295" i="12"/>
  <c r="Q295" i="12"/>
  <c r="U295" i="12"/>
  <c r="F296" i="12"/>
  <c r="G296" i="12" s="1"/>
  <c r="M296" i="12" s="1"/>
  <c r="I296" i="12"/>
  <c r="K296" i="12"/>
  <c r="O296" i="12"/>
  <c r="Q296" i="12"/>
  <c r="U296" i="12"/>
  <c r="F297" i="12"/>
  <c r="G297" i="12" s="1"/>
  <c r="I297" i="12"/>
  <c r="K297" i="12"/>
  <c r="M297" i="12"/>
  <c r="O297" i="12"/>
  <c r="Q297" i="12"/>
  <c r="U297" i="12"/>
  <c r="F298" i="12"/>
  <c r="G298" i="12" s="1"/>
  <c r="M298" i="12" s="1"/>
  <c r="I298" i="12"/>
  <c r="K298" i="12"/>
  <c r="O298" i="12"/>
  <c r="Q298" i="12"/>
  <c r="U298" i="12"/>
  <c r="F299" i="12"/>
  <c r="G299" i="12" s="1"/>
  <c r="M299" i="12" s="1"/>
  <c r="I299" i="12"/>
  <c r="K299" i="12"/>
  <c r="O299" i="12"/>
  <c r="Q299" i="12"/>
  <c r="U299" i="12"/>
  <c r="F300" i="12"/>
  <c r="G300" i="12" s="1"/>
  <c r="M300" i="12" s="1"/>
  <c r="I300" i="12"/>
  <c r="K300" i="12"/>
  <c r="O300" i="12"/>
  <c r="Q300" i="12"/>
  <c r="U300" i="12"/>
  <c r="F301" i="12"/>
  <c r="G301" i="12" s="1"/>
  <c r="M301" i="12" s="1"/>
  <c r="I301" i="12"/>
  <c r="K301" i="12"/>
  <c r="O301" i="12"/>
  <c r="Q301" i="12"/>
  <c r="U301" i="12"/>
  <c r="F302" i="12"/>
  <c r="G302" i="12" s="1"/>
  <c r="M302" i="12" s="1"/>
  <c r="I302" i="12"/>
  <c r="K302" i="12"/>
  <c r="O302" i="12"/>
  <c r="Q302" i="12"/>
  <c r="U302" i="12"/>
  <c r="F303" i="12"/>
  <c r="G303" i="12"/>
  <c r="M303" i="12" s="1"/>
  <c r="I303" i="12"/>
  <c r="K303" i="12"/>
  <c r="O303" i="12"/>
  <c r="Q303" i="12"/>
  <c r="U303" i="12"/>
  <c r="F306" i="12"/>
  <c r="G306" i="12"/>
  <c r="M306" i="12" s="1"/>
  <c r="I306" i="12"/>
  <c r="K306" i="12"/>
  <c r="O306" i="12"/>
  <c r="Q306" i="12"/>
  <c r="U306" i="12"/>
  <c r="F307" i="12"/>
  <c r="G307" i="12"/>
  <c r="M307" i="12" s="1"/>
  <c r="I307" i="12"/>
  <c r="K307" i="12"/>
  <c r="O307" i="12"/>
  <c r="Q307" i="12"/>
  <c r="U307" i="12"/>
  <c r="F308" i="12"/>
  <c r="G308" i="12"/>
  <c r="M308" i="12" s="1"/>
  <c r="I308" i="12"/>
  <c r="K308" i="12"/>
  <c r="O308" i="12"/>
  <c r="Q308" i="12"/>
  <c r="U308" i="12"/>
  <c r="F310" i="12"/>
  <c r="G310" i="12" s="1"/>
  <c r="M310" i="12" s="1"/>
  <c r="I310" i="12"/>
  <c r="K310" i="12"/>
  <c r="O310" i="12"/>
  <c r="Q310" i="12"/>
  <c r="U310" i="12"/>
  <c r="F312" i="12"/>
  <c r="G312" i="12"/>
  <c r="I312" i="12"/>
  <c r="K312" i="12"/>
  <c r="O312" i="12"/>
  <c r="Q312" i="12"/>
  <c r="U312" i="12"/>
  <c r="F313" i="12"/>
  <c r="G313" i="12"/>
  <c r="M313" i="12" s="1"/>
  <c r="I313" i="12"/>
  <c r="K313" i="12"/>
  <c r="O313" i="12"/>
  <c r="Q313" i="12"/>
  <c r="U313" i="12"/>
  <c r="F314" i="12"/>
  <c r="G314" i="12" s="1"/>
  <c r="M314" i="12" s="1"/>
  <c r="I314" i="12"/>
  <c r="K314" i="12"/>
  <c r="O314" i="12"/>
  <c r="Q314" i="12"/>
  <c r="U314" i="12"/>
  <c r="F315" i="12"/>
  <c r="G315" i="12" s="1"/>
  <c r="M315" i="12" s="1"/>
  <c r="I315" i="12"/>
  <c r="K315" i="12"/>
  <c r="O315" i="12"/>
  <c r="Q315" i="12"/>
  <c r="U315" i="12"/>
  <c r="F317" i="12"/>
  <c r="G317" i="12" s="1"/>
  <c r="I317" i="12"/>
  <c r="I316" i="12" s="1"/>
  <c r="K317" i="12"/>
  <c r="O317" i="12"/>
  <c r="Q317" i="12"/>
  <c r="U317" i="12"/>
  <c r="U316" i="12" s="1"/>
  <c r="F318" i="12"/>
  <c r="G318" i="12" s="1"/>
  <c r="M318" i="12" s="1"/>
  <c r="I318" i="12"/>
  <c r="K318" i="12"/>
  <c r="O318" i="12"/>
  <c r="Q318" i="12"/>
  <c r="U318" i="12"/>
  <c r="F321" i="12"/>
  <c r="G321" i="12" s="1"/>
  <c r="I321" i="12"/>
  <c r="K321" i="12"/>
  <c r="O321" i="12"/>
  <c r="Q321" i="12"/>
  <c r="U321" i="12"/>
  <c r="F322" i="12"/>
  <c r="G322" i="12" s="1"/>
  <c r="M322" i="12" s="1"/>
  <c r="I322" i="12"/>
  <c r="K322" i="12"/>
  <c r="O322" i="12"/>
  <c r="Q322" i="12"/>
  <c r="U322" i="12"/>
  <c r="F325" i="12"/>
  <c r="G325" i="12" s="1"/>
  <c r="M325" i="12" s="1"/>
  <c r="I325" i="12"/>
  <c r="K325" i="12"/>
  <c r="O325" i="12"/>
  <c r="Q325" i="12"/>
  <c r="U325" i="12"/>
  <c r="F327" i="12"/>
  <c r="G327" i="12" s="1"/>
  <c r="M327" i="12" s="1"/>
  <c r="I327" i="12"/>
  <c r="K327" i="12"/>
  <c r="O327" i="12"/>
  <c r="Q327" i="12"/>
  <c r="U327" i="12"/>
  <c r="F329" i="12"/>
  <c r="G329" i="12" s="1"/>
  <c r="M329" i="12" s="1"/>
  <c r="I329" i="12"/>
  <c r="K329" i="12"/>
  <c r="O329" i="12"/>
  <c r="Q329" i="12"/>
  <c r="U329" i="12"/>
  <c r="F330" i="12"/>
  <c r="G330" i="12" s="1"/>
  <c r="M330" i="12" s="1"/>
  <c r="I330" i="12"/>
  <c r="K330" i="12"/>
  <c r="O330" i="12"/>
  <c r="Q330" i="12"/>
  <c r="U330" i="12"/>
  <c r="F332" i="12"/>
  <c r="G332" i="12"/>
  <c r="M332" i="12" s="1"/>
  <c r="M331" i="12" s="1"/>
  <c r="I332" i="12"/>
  <c r="I331" i="12" s="1"/>
  <c r="K332" i="12"/>
  <c r="K331" i="12" s="1"/>
  <c r="O332" i="12"/>
  <c r="O331" i="12" s="1"/>
  <c r="Q332" i="12"/>
  <c r="Q331" i="12" s="1"/>
  <c r="U332" i="12"/>
  <c r="U331" i="12" s="1"/>
  <c r="F334" i="12"/>
  <c r="G334" i="12"/>
  <c r="G333" i="12" s="1"/>
  <c r="I334" i="12"/>
  <c r="K334" i="12"/>
  <c r="O334" i="12"/>
  <c r="O333" i="12" s="1"/>
  <c r="Q334" i="12"/>
  <c r="Q333" i="12" s="1"/>
  <c r="U334" i="12"/>
  <c r="U333" i="12" s="1"/>
  <c r="F335" i="12"/>
  <c r="G335" i="12"/>
  <c r="M335" i="12" s="1"/>
  <c r="I335" i="12"/>
  <c r="K335" i="12"/>
  <c r="O335" i="12"/>
  <c r="Q335" i="12"/>
  <c r="U335" i="12"/>
  <c r="F337" i="12"/>
  <c r="G337" i="12" s="1"/>
  <c r="I337" i="12"/>
  <c r="I336" i="12" s="1"/>
  <c r="K337" i="12"/>
  <c r="O337" i="12"/>
  <c r="Q337" i="12"/>
  <c r="U337" i="12"/>
  <c r="F339" i="12"/>
  <c r="G339" i="12" s="1"/>
  <c r="M339" i="12" s="1"/>
  <c r="I339" i="12"/>
  <c r="K339" i="12"/>
  <c r="O339" i="12"/>
  <c r="Q339" i="12"/>
  <c r="U339" i="12"/>
  <c r="F342" i="12"/>
  <c r="G342" i="12" s="1"/>
  <c r="M342" i="12" s="1"/>
  <c r="I342" i="12"/>
  <c r="K342" i="12"/>
  <c r="O342" i="12"/>
  <c r="Q342" i="12"/>
  <c r="U342" i="12"/>
  <c r="F344" i="12"/>
  <c r="G344" i="12" s="1"/>
  <c r="M344" i="12" s="1"/>
  <c r="I344" i="12"/>
  <c r="K344" i="12"/>
  <c r="O344" i="12"/>
  <c r="Q344" i="12"/>
  <c r="U344" i="12"/>
  <c r="F345" i="12"/>
  <c r="G345" i="12" s="1"/>
  <c r="M345" i="12" s="1"/>
  <c r="I345" i="12"/>
  <c r="K345" i="12"/>
  <c r="O345" i="12"/>
  <c r="Q345" i="12"/>
  <c r="U345" i="12"/>
  <c r="F346" i="12"/>
  <c r="G346" i="12" s="1"/>
  <c r="M346" i="12" s="1"/>
  <c r="I346" i="12"/>
  <c r="K346" i="12"/>
  <c r="O346" i="12"/>
  <c r="Q346" i="12"/>
  <c r="U346" i="12"/>
  <c r="F349" i="12"/>
  <c r="G349" i="12" s="1"/>
  <c r="I349" i="12"/>
  <c r="I348" i="12" s="1"/>
  <c r="K349" i="12"/>
  <c r="O349" i="12"/>
  <c r="O348" i="12" s="1"/>
  <c r="Q349" i="12"/>
  <c r="U349" i="12"/>
  <c r="F353" i="12"/>
  <c r="G353" i="12" s="1"/>
  <c r="M353" i="12" s="1"/>
  <c r="I353" i="12"/>
  <c r="K353" i="12"/>
  <c r="O353" i="12"/>
  <c r="Q353" i="12"/>
  <c r="U353" i="12"/>
  <c r="F355" i="12"/>
  <c r="G355" i="12" s="1"/>
  <c r="M355" i="12" s="1"/>
  <c r="I355" i="12"/>
  <c r="K355" i="12"/>
  <c r="O355" i="12"/>
  <c r="Q355" i="12"/>
  <c r="U355" i="12"/>
  <c r="F357" i="12"/>
  <c r="G357" i="12" s="1"/>
  <c r="M357" i="12" s="1"/>
  <c r="I357" i="12"/>
  <c r="K357" i="12"/>
  <c r="O357" i="12"/>
  <c r="Q357" i="12"/>
  <c r="U357" i="12"/>
  <c r="F360" i="12"/>
  <c r="G360" i="12" s="1"/>
  <c r="I360" i="12"/>
  <c r="K360" i="12"/>
  <c r="O360" i="12"/>
  <c r="Q360" i="12"/>
  <c r="U360" i="12"/>
  <c r="F361" i="12"/>
  <c r="G361" i="12" s="1"/>
  <c r="M361" i="12" s="1"/>
  <c r="I361" i="12"/>
  <c r="K361" i="12"/>
  <c r="O361" i="12"/>
  <c r="Q361" i="12"/>
  <c r="U361" i="12"/>
  <c r="F362" i="12"/>
  <c r="G362" i="12"/>
  <c r="M362" i="12" s="1"/>
  <c r="I362" i="12"/>
  <c r="K362" i="12"/>
  <c r="O362" i="12"/>
  <c r="Q362" i="12"/>
  <c r="U362" i="12"/>
  <c r="F363" i="12"/>
  <c r="G363" i="12"/>
  <c r="M363" i="12" s="1"/>
  <c r="I363" i="12"/>
  <c r="K363" i="12"/>
  <c r="O363" i="12"/>
  <c r="Q363" i="12"/>
  <c r="U363" i="12"/>
  <c r="F364" i="12"/>
  <c r="G364" i="12"/>
  <c r="M364" i="12" s="1"/>
  <c r="I364" i="12"/>
  <c r="K364" i="12"/>
  <c r="O364" i="12"/>
  <c r="Q364" i="12"/>
  <c r="U364" i="12"/>
  <c r="F366" i="12"/>
  <c r="G366" i="12"/>
  <c r="M366" i="12" s="1"/>
  <c r="I366" i="12"/>
  <c r="K366" i="12"/>
  <c r="O366" i="12"/>
  <c r="Q366" i="12"/>
  <c r="U366" i="12"/>
  <c r="F367" i="12"/>
  <c r="G367" i="12"/>
  <c r="M367" i="12" s="1"/>
  <c r="I367" i="12"/>
  <c r="K367" i="12"/>
  <c r="O367" i="12"/>
  <c r="Q367" i="12"/>
  <c r="U367" i="12"/>
  <c r="F368" i="12"/>
  <c r="G368" i="12"/>
  <c r="M368" i="12" s="1"/>
  <c r="I368" i="12"/>
  <c r="K368" i="12"/>
  <c r="O368" i="12"/>
  <c r="Q368" i="12"/>
  <c r="U368" i="12"/>
  <c r="F369" i="12"/>
  <c r="G369" i="12"/>
  <c r="M369" i="12" s="1"/>
  <c r="I369" i="12"/>
  <c r="K369" i="12"/>
  <c r="O369" i="12"/>
  <c r="Q369" i="12"/>
  <c r="U369" i="12"/>
  <c r="F370" i="12"/>
  <c r="G370" i="12" s="1"/>
  <c r="M370" i="12" s="1"/>
  <c r="I370" i="12"/>
  <c r="K370" i="12"/>
  <c r="O370" i="12"/>
  <c r="Q370" i="12"/>
  <c r="U370" i="12"/>
  <c r="F371" i="12"/>
  <c r="G371" i="12"/>
  <c r="M371" i="12" s="1"/>
  <c r="I371" i="12"/>
  <c r="K371" i="12"/>
  <c r="O371" i="12"/>
  <c r="Q371" i="12"/>
  <c r="U371" i="12"/>
  <c r="F372" i="12"/>
  <c r="G372" i="12"/>
  <c r="M372" i="12" s="1"/>
  <c r="I372" i="12"/>
  <c r="K372" i="12"/>
  <c r="O372" i="12"/>
  <c r="Q372" i="12"/>
  <c r="U372" i="12"/>
  <c r="F373" i="12"/>
  <c r="G373" i="12" s="1"/>
  <c r="M373" i="12" s="1"/>
  <c r="I373" i="12"/>
  <c r="K373" i="12"/>
  <c r="O373" i="12"/>
  <c r="Q373" i="12"/>
  <c r="U373" i="12"/>
  <c r="F374" i="12"/>
  <c r="G374" i="12" s="1"/>
  <c r="M374" i="12" s="1"/>
  <c r="I374" i="12"/>
  <c r="K374" i="12"/>
  <c r="O374" i="12"/>
  <c r="Q374" i="12"/>
  <c r="U374" i="12"/>
  <c r="F375" i="12"/>
  <c r="G375" i="12"/>
  <c r="M375" i="12" s="1"/>
  <c r="I375" i="12"/>
  <c r="K375" i="12"/>
  <c r="O375" i="12"/>
  <c r="Q375" i="12"/>
  <c r="U375" i="12"/>
  <c r="F376" i="12"/>
  <c r="G376" i="12"/>
  <c r="M376" i="12" s="1"/>
  <c r="I376" i="12"/>
  <c r="K376" i="12"/>
  <c r="O376" i="12"/>
  <c r="Q376" i="12"/>
  <c r="U376" i="12"/>
  <c r="F377" i="12"/>
  <c r="G377" i="12"/>
  <c r="M377" i="12" s="1"/>
  <c r="I377" i="12"/>
  <c r="K377" i="12"/>
  <c r="O377" i="12"/>
  <c r="Q377" i="12"/>
  <c r="U377" i="12"/>
  <c r="G27" i="1"/>
  <c r="J28" i="1"/>
  <c r="J26" i="1"/>
  <c r="G38" i="1"/>
  <c r="F38" i="1"/>
  <c r="J23" i="1"/>
  <c r="J24" i="1"/>
  <c r="J25" i="1"/>
  <c r="J27" i="1"/>
  <c r="E24" i="1"/>
  <c r="E26" i="1"/>
  <c r="M11" i="12" l="1"/>
  <c r="AD379" i="12"/>
  <c r="G39" i="1" s="1"/>
  <c r="G40" i="1" s="1"/>
  <c r="G25" i="1" s="1"/>
  <c r="G26" i="1" s="1"/>
  <c r="M360" i="12"/>
  <c r="G359" i="12"/>
  <c r="I62" i="1" s="1"/>
  <c r="I20" i="1" s="1"/>
  <c r="F40" i="1"/>
  <c r="U320" i="12"/>
  <c r="Q146" i="12"/>
  <c r="O365" i="12"/>
  <c r="K359" i="12"/>
  <c r="Q348" i="12"/>
  <c r="Q336" i="12"/>
  <c r="Q311" i="12"/>
  <c r="G200" i="12"/>
  <c r="I51" i="1" s="1"/>
  <c r="I359" i="12"/>
  <c r="O336" i="12"/>
  <c r="O311" i="12"/>
  <c r="O233" i="12"/>
  <c r="Q176" i="12"/>
  <c r="G8" i="12"/>
  <c r="I320" i="12"/>
  <c r="K245" i="12"/>
  <c r="Q233" i="12"/>
  <c r="U176" i="12"/>
  <c r="K365" i="12"/>
  <c r="I365" i="12"/>
  <c r="K348" i="12"/>
  <c r="K336" i="12"/>
  <c r="K311" i="12"/>
  <c r="K233" i="12"/>
  <c r="O229" i="12"/>
  <c r="U187" i="12"/>
  <c r="O176" i="12"/>
  <c r="K333" i="12"/>
  <c r="K176" i="12"/>
  <c r="I311" i="12"/>
  <c r="Q187" i="12"/>
  <c r="I333" i="12"/>
  <c r="K187" i="12"/>
  <c r="I233" i="12"/>
  <c r="G311" i="12"/>
  <c r="I55" i="1" s="1"/>
  <c r="I176" i="12"/>
  <c r="I187" i="12"/>
  <c r="U200" i="12"/>
  <c r="U146" i="12"/>
  <c r="Q8" i="12"/>
  <c r="O8" i="12"/>
  <c r="U359" i="12"/>
  <c r="Q320" i="12"/>
  <c r="Q316" i="12"/>
  <c r="U245" i="12"/>
  <c r="O200" i="12"/>
  <c r="O146" i="12"/>
  <c r="U365" i="12"/>
  <c r="Q359" i="12"/>
  <c r="O320" i="12"/>
  <c r="O316" i="12"/>
  <c r="K200" i="12"/>
  <c r="K146" i="12"/>
  <c r="Q365" i="12"/>
  <c r="O359" i="12"/>
  <c r="U348" i="12"/>
  <c r="U336" i="12"/>
  <c r="K320" i="12"/>
  <c r="K316" i="12"/>
  <c r="U311" i="12"/>
  <c r="U233" i="12"/>
  <c r="I200" i="12"/>
  <c r="I146" i="12"/>
  <c r="K8" i="12"/>
  <c r="G28" i="1"/>
  <c r="G23" i="1"/>
  <c r="M365" i="12"/>
  <c r="M349" i="12"/>
  <c r="M348" i="12" s="1"/>
  <c r="G348" i="12"/>
  <c r="I61" i="1" s="1"/>
  <c r="I17" i="1" s="1"/>
  <c r="M337" i="12"/>
  <c r="M336" i="12" s="1"/>
  <c r="G336" i="12"/>
  <c r="I60" i="1" s="1"/>
  <c r="M321" i="12"/>
  <c r="M320" i="12" s="1"/>
  <c r="G320" i="12"/>
  <c r="I57" i="1" s="1"/>
  <c r="M317" i="12"/>
  <c r="M316" i="12" s="1"/>
  <c r="G316" i="12"/>
  <c r="I56" i="1" s="1"/>
  <c r="M359" i="12"/>
  <c r="G365" i="12"/>
  <c r="I63" i="1" s="1"/>
  <c r="I19" i="1" s="1"/>
  <c r="M334" i="12"/>
  <c r="M333" i="12" s="1"/>
  <c r="M312" i="12"/>
  <c r="M311" i="12" s="1"/>
  <c r="O245" i="12"/>
  <c r="M188" i="12"/>
  <c r="M187" i="12" s="1"/>
  <c r="G187" i="12"/>
  <c r="I50" i="1" s="1"/>
  <c r="M233" i="12"/>
  <c r="M147" i="12"/>
  <c r="M146" i="12" s="1"/>
  <c r="G146" i="12"/>
  <c r="I48" i="1" s="1"/>
  <c r="G331" i="12"/>
  <c r="I58" i="1" s="1"/>
  <c r="I245" i="12"/>
  <c r="M230" i="12"/>
  <c r="M229" i="12" s="1"/>
  <c r="G229" i="12"/>
  <c r="I52" i="1" s="1"/>
  <c r="M176" i="12"/>
  <c r="Q245" i="12"/>
  <c r="M246" i="12"/>
  <c r="M245" i="12" s="1"/>
  <c r="G245" i="12"/>
  <c r="I54" i="1" s="1"/>
  <c r="M201" i="12"/>
  <c r="M200" i="12" s="1"/>
  <c r="M9" i="12"/>
  <c r="M8" i="12" s="1"/>
  <c r="G233" i="12"/>
  <c r="I53" i="1" s="1"/>
  <c r="G176" i="12"/>
  <c r="I49" i="1" s="1"/>
  <c r="I47" i="1" l="1"/>
  <c r="G379" i="12"/>
  <c r="H39" i="1"/>
  <c r="G24" i="1"/>
  <c r="G29" i="1" s="1"/>
  <c r="I39" i="1" l="1"/>
  <c r="I40" i="1" s="1"/>
  <c r="J39" i="1" s="1"/>
  <c r="J40" i="1" s="1"/>
  <c r="H40" i="1"/>
  <c r="I64" i="1"/>
  <c r="I16" i="1"/>
  <c r="I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5C64C445-9F4D-4E97-AD1C-4E7F5102B9E4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4B501115-EFAB-42E5-A4A6-3A4C16B74C46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78F50120-44E5-40F5-BD50-F9B95FFA6E72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5BDEB82C-E622-44D0-93F1-B118E8C30EB2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F2DABD85-7638-453E-9762-D04FB2DA99A8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6612B615-44F6-4908-A90C-A2AB89C241AD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<sst xmlns="http://schemas.openxmlformats.org/spreadsheetml/2006/main" count="1295" uniqueCount="614">
  <si>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</si>
  <si>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</si>
  <si>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</si>
  <si>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</si>
  <si>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</si>
  <si>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</si>
  <si>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</si>
  <si>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</si>
  <si>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</si>
  <si>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</si>
  <si>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</si>
  <si>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</si>
  <si>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</si>
  <si>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</si>
  <si>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</si>
  <si>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</si>
  <si>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</si>
  <si>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</si>
  <si>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</si>
  <si>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</si>
  <si>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</si>
  <si>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</si>
  <si>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</si>
  <si>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</si>
  <si>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</si>
  <si>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</si>
  <si>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</si>
  <si>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</si>
  <si>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</si>
  <si>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</si>
  <si>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</si>
  <si>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</si>
  <si>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</si>
  <si>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</si>
  <si>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</si>
  <si>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</si>
  <si>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</si>
  <si>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</si>
  <si>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</si>
  <si>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</si>
  <si>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</si>
  <si>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</si>
  <si>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</si>
  <si>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</si>
  <si>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</si>
  <si>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Uherské Hradiště, Jarošov, ul.Pod Kopcem-oprava kanalizace, stoka AXIIf</t>
  </si>
  <si>
    <t>Slovácké vodárny a kanalizace, a. s.</t>
  </si>
  <si>
    <t>Za Olšávkou 290</t>
  </si>
  <si>
    <t>Uherské Hradiště - Sady</t>
  </si>
  <si>
    <t>68601</t>
  </si>
  <si>
    <t>49453866</t>
  </si>
  <si>
    <t>CZ49453866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</si>
  <si>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</si>
  <si>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</si>
  <si>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</si>
  <si>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</si>
  <si>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</si>
  <si>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</si>
  <si>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</si>
  <si>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</si>
  <si>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</si>
  <si>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21</t>
  </si>
  <si>
    <t>Úprava podloží a základ.spáry</t>
  </si>
  <si>
    <t>45</t>
  </si>
  <si>
    <t>Podkladní a vedlejší konstrukce</t>
  </si>
  <si>
    <t>56</t>
  </si>
  <si>
    <t>Podklad.vrstvy komunikací a zp</t>
  </si>
  <si>
    <t>58</t>
  </si>
  <si>
    <t>Cementobeton.kryty komunikací</t>
  </si>
  <si>
    <t>59</t>
  </si>
  <si>
    <t>Dlažby a předlažby komunikací</t>
  </si>
  <si>
    <t>8</t>
  </si>
  <si>
    <t>Trubní vedení</t>
  </si>
  <si>
    <t>9</t>
  </si>
  <si>
    <t>Ostatní konstrukce, bourání</t>
  </si>
  <si>
    <t>91</t>
  </si>
  <si>
    <t>Doplňující práce na komunikaci</t>
  </si>
  <si>
    <t>96</t>
  </si>
  <si>
    <t>Bourání konstrukcí</t>
  </si>
  <si>
    <t>99</t>
  </si>
  <si>
    <t>Staveništní přesun hmot</t>
  </si>
  <si>
    <t>M23</t>
  </si>
  <si>
    <t>Montáže potrubí</t>
  </si>
  <si>
    <t>997</t>
  </si>
  <si>
    <t>Přesun sutě</t>
  </si>
  <si>
    <t>999</t>
  </si>
  <si>
    <t xml:space="preserve">Poplatky za skládky </t>
  </si>
  <si>
    <t>ON</t>
  </si>
  <si>
    <t>VN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</si>
  <si>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</si>
  <si>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</si>
  <si>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</si>
  <si>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</si>
  <si>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</si>
  <si>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</si>
  <si>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</si>
  <si>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</si>
  <si>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</si>
  <si>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</si>
  <si>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</si>
  <si>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</si>
  <si>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</si>
  <si>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</si>
  <si>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</si>
  <si>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</si>
  <si>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</si>
  <si>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</si>
  <si>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</si>
  <si>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</si>
  <si>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</si>
  <si>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</si>
  <si>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</si>
  <si>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</si>
  <si>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</si>
  <si>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</si>
  <si>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</si>
  <si>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115101201R00</t>
  </si>
  <si>
    <t>Čerpání vody na výšku do 10 m, přítok do 500 l/min</t>
  </si>
  <si>
    <t>h</t>
  </si>
  <si>
    <t>POL1_0</t>
  </si>
  <si>
    <t>115 10-1301</t>
  </si>
  <si>
    <t>Pohotovost čerpací soupravy výš.10m přítok 500l</t>
  </si>
  <si>
    <t>den</t>
  </si>
  <si>
    <t>POL3_0</t>
  </si>
  <si>
    <t>119001402R00</t>
  </si>
  <si>
    <t>Dočasné zajištění ocelového potrubí DN 200 - 500</t>
  </si>
  <si>
    <t>m</t>
  </si>
  <si>
    <t>119001411R00</t>
  </si>
  <si>
    <t>Dočasné zajištění beton.a plast. potrubí do DN 200</t>
  </si>
  <si>
    <t>119001412R00</t>
  </si>
  <si>
    <t>Dočasné zajištění beton.a plast.potrubí DN 200-500</t>
  </si>
  <si>
    <t>119001421R00</t>
  </si>
  <si>
    <t>Dočasné zajištění kabelů - do počtu 3 kabelů</t>
  </si>
  <si>
    <t>121101102R00</t>
  </si>
  <si>
    <t>Sejmutí ornice s přemístěním přes 50 do 100 m</t>
  </si>
  <si>
    <t>m3</t>
  </si>
  <si>
    <t>oprava po překopech:46*0,1</t>
  </si>
  <si>
    <t>VV</t>
  </si>
  <si>
    <t>zařízení staveniště:60*0,1</t>
  </si>
  <si>
    <t>130001101R00</t>
  </si>
  <si>
    <t>Příplatek za ztížené hloubení v blízkosti vedení</t>
  </si>
  <si>
    <t>vodovod:(2,8+2,2)*1,1*1</t>
  </si>
  <si>
    <t>plynovod:3,2*1,1*1</t>
  </si>
  <si>
    <t>sdělovací kabely:7,9*1,1*1</t>
  </si>
  <si>
    <t>132201110R00</t>
  </si>
  <si>
    <t>Hloubení rýh š.do 60 cm v hor.3 do 50 m3, STROJNĚ</t>
  </si>
  <si>
    <t>drenáž:(53,55-2,7-2,1-2,1/2)*0,3*0,1</t>
  </si>
  <si>
    <t>132201119R00</t>
  </si>
  <si>
    <t>Přípl.za lepivost,hloubení rýh 60 cm,hor.3,STROJNĚ</t>
  </si>
  <si>
    <t>132201211R00</t>
  </si>
  <si>
    <t>Hloubení rýh š.do 200 cm hor.3 do 100 m3,STROJNĚ</t>
  </si>
  <si>
    <t>stoka:</t>
  </si>
  <si>
    <t>nezpevněný terén:(2,33-2,1)*1,1*((1,43+1,44+1,35)/3+0,1-0,1)</t>
  </si>
  <si>
    <t>9,23*1,1*((1,29+1,17+1,23+1,47)/4+0,1-0,1)</t>
  </si>
  <si>
    <t>(23,05-2,1/2)*1,1*((1,4+1,37+1,34*2+1,32+1,48+1,52+1,8+1,82+1,84+1,8+1,77)/12+0,1-0,1)</t>
  </si>
  <si>
    <t>žulová kostka:12,42*1,1*((1,35+1,48+1,42+1,36+1,3+1,24+1,29*2)/8+0,1-0,59)</t>
  </si>
  <si>
    <t>betonové panely:(6,52-2,7)*1,1*((1,47+1,45+1,46+1,43+1,4*2)/6+0,1-0,45)</t>
  </si>
  <si>
    <t>přípojky:</t>
  </si>
  <si>
    <t>OŽ:(1,4-0,55)*1*(1,3-0,59)</t>
  </si>
  <si>
    <t>KP1:(1-0,55)*1*(1,24-0,59)</t>
  </si>
  <si>
    <t>KP2:(2,1-(2,7/2-1,3/2))*1*(1,4-0,45)</t>
  </si>
  <si>
    <t>KP3:(1,5-0,55)*1*(1,52-0,1)</t>
  </si>
  <si>
    <t>KP4:(3,2-0,55)*1*(1,8-0,1)</t>
  </si>
  <si>
    <t>KP5:(2,5-(2,1/2-0,68/2))*1*(1,77-0,1)</t>
  </si>
  <si>
    <t>rezerva:(1-0,55)*1*(1,3-0,1)</t>
  </si>
  <si>
    <t>ruční výkop:-17,71</t>
  </si>
  <si>
    <t>132201219R00</t>
  </si>
  <si>
    <t>Přípl.za lepivost,hloubení rýh 200cm,hor.3,STROJNĚ</t>
  </si>
  <si>
    <t>133201101R00</t>
  </si>
  <si>
    <t>Hloubení šachet v hor.3 do 100 m3</t>
  </si>
  <si>
    <t>Š1:2,1*2,1*(1,48-0,1)</t>
  </si>
  <si>
    <t>Š2:2,7*2,7*(1,4-0,45)</t>
  </si>
  <si>
    <t>Š3:2,1*2,1*(1,77-0,59)/2</t>
  </si>
  <si>
    <t>2,1*2,1*(1,77-0,1)/2</t>
  </si>
  <si>
    <t>133201109R00</t>
  </si>
  <si>
    <t>Příplatek za lepivost - hloubení šachet v hor.3</t>
  </si>
  <si>
    <t>139601102R00</t>
  </si>
  <si>
    <t>Ruční výkop jam, rýh a šachet v hornině tř. 3</t>
  </si>
  <si>
    <t>křízení sítí:(7,9+2,8+2,2+3,2)*1,1*1</t>
  </si>
  <si>
    <t>151101101R00</t>
  </si>
  <si>
    <t>Pažení a rozepření stěn rýh - příložné - hl.do 2 m</t>
  </si>
  <si>
    <t>m2</t>
  </si>
  <si>
    <t>šachty:2,1*2*(1,48-0,1)</t>
  </si>
  <si>
    <t>2,7*2*(1,4-0,45)</t>
  </si>
  <si>
    <t>2,1*(1,77-0,59)+2,1*(1,77-0,1)</t>
  </si>
  <si>
    <t>OŽ:(1,4-0,55)*2*(1,3-0,59)</t>
  </si>
  <si>
    <t>KP1:(1-0,55)*2*(1,24-0,59)</t>
  </si>
  <si>
    <t>KP2:(2,1-(2,7/2-1,3/2))*2*(1,4-0,45)</t>
  </si>
  <si>
    <t>KP3:(1,5-0,55)*2*(1,52-0,1)</t>
  </si>
  <si>
    <t>KP4:(3,2-0,55)*2*(1,8-0,1)</t>
  </si>
  <si>
    <t>KP5:(2,5-(2,1/2-0,68/2))*2*(1,77-0,1)</t>
  </si>
  <si>
    <t>rezerva:(1-0,55)*2*(1,3-0,1)</t>
  </si>
  <si>
    <t>151101111R00</t>
  </si>
  <si>
    <t>Odstranění pažení stěn rýh - příložné - hl. do 2 m</t>
  </si>
  <si>
    <t>151811111R00</t>
  </si>
  <si>
    <t>Montáž lehkého pažicího boxu dl.3m, š.1m, hl.1,6 m</t>
  </si>
  <si>
    <t>kus</t>
  </si>
  <si>
    <t>151812111R00</t>
  </si>
  <si>
    <t>Pronájem lehkého pažicího boxu dl.3 m, š.1 m, hl.1,6 m</t>
  </si>
  <si>
    <t xml:space="preserve">den   </t>
  </si>
  <si>
    <t>6 týdnů 2 boxy:6*2*7</t>
  </si>
  <si>
    <t>151813111R00</t>
  </si>
  <si>
    <t>Demontáž lehkého pažicího boxu dl.3m, š.1m, hl.1,6m</t>
  </si>
  <si>
    <t>161101101R00</t>
  </si>
  <si>
    <t>Svislé přemístění výkopku z hor.1-4 do 2,5 m</t>
  </si>
  <si>
    <t>1,431+61,45484+19,29555+17,71</t>
  </si>
  <si>
    <t>162301102R00</t>
  </si>
  <si>
    <t>Vodorovné přemístění výkopku z hor.1-4 do 1000 m</t>
  </si>
  <si>
    <t>odvoz výkopku na meziskládku:99,89139</t>
  </si>
  <si>
    <t>dovoz zeminy na zásypy:35,3606</t>
  </si>
  <si>
    <t>167101101R00</t>
  </si>
  <si>
    <t>Nakládání výkopku z hor. 1 ÷ 4 v množství do 100 m3</t>
  </si>
  <si>
    <t>zásyp rýh a šachet:35,3606</t>
  </si>
  <si>
    <t>162701105R00</t>
  </si>
  <si>
    <t>Vodorovné přemístění výkopku z hor.1-4 do 10000 m</t>
  </si>
  <si>
    <t>výkop:99,89139</t>
  </si>
  <si>
    <t>zásyp:-35,3606</t>
  </si>
  <si>
    <t>162701109R00</t>
  </si>
  <si>
    <t>Příplatek k vod. přemístění hor.1-4 za další 1 km</t>
  </si>
  <si>
    <t>64,53079*8</t>
  </si>
  <si>
    <t>171201201R00</t>
  </si>
  <si>
    <t>Uložení sypaniny na skládku</t>
  </si>
  <si>
    <t>174101101R00</t>
  </si>
  <si>
    <t>Zásyp jam, rýh, šachet se zhutněním</t>
  </si>
  <si>
    <t>zásyp zeminou:</t>
  </si>
  <si>
    <t>stoka nezpevněný terén:(2,33-2,1)*1,1*((1,43+1,44+1,35)/3-0,1-0,6)</t>
  </si>
  <si>
    <t>9,23*1,1*((1,29+1,17+1,23+1,47)/4-0,1-0,6)</t>
  </si>
  <si>
    <t>(23,05-2,1/2)*1,1*((1,4+1,37+1,34*2+1,32+1,48+1,52+1,8+1,82+1,84+1,8+1,77)/12-0,1-0,6)</t>
  </si>
  <si>
    <t>šachty-zeminou:2,1*2,1*0,53-1,3*3,14*0,53*(1,7/2*1,72/+1,7/2*0,68/2+0,68/2*0,68/2)</t>
  </si>
  <si>
    <t>(1/3*3,14*0,18*(1,7/2*1,7/2+1,7/2*0,68/2+0,68/2*0,68/2)-3,14*0,68/2*0,68/2*0,18)/2</t>
  </si>
  <si>
    <t>KP3:(1,5-0,55)*1*(1,52-0,1-0,5)</t>
  </si>
  <si>
    <t>KP4:(3,2-0,55)*1*(1,8-0,1-0,5)</t>
  </si>
  <si>
    <t>KP5:(2,5-(2,1/2-0,68/2))*1*(1,77-0,1-0,55)</t>
  </si>
  <si>
    <t>rezerva:(1-0,55)*1*(1,3-0,1-0,5)</t>
  </si>
  <si>
    <t>Mezisoučet</t>
  </si>
  <si>
    <t>zásyp 0/32:</t>
  </si>
  <si>
    <t>stoka žulová kostka:12,42*1,1*((1,35+1,48+1,42+1,36+1,3+1,24+1,29*2)/8-0,59-0,6)</t>
  </si>
  <si>
    <t>stoka betonové panely:(6,52-2,7)*1,1*((1,47+1,45+1,46+1,43+1,4*2)/6-0,45-0,6)</t>
  </si>
  <si>
    <t>OŽ:(1,4-0,55)*1*(1,3-0,59-0,45)</t>
  </si>
  <si>
    <t>KP1:(1-0,55)*1*(1,24-0,59-0,5)</t>
  </si>
  <si>
    <t>KP2:(2,1-(2,7/2-1,3/2))*1*(1,4-0,45-0,45)</t>
  </si>
  <si>
    <t>175101101R00</t>
  </si>
  <si>
    <t>Obsyp potrubí bez prohození sypaniny</t>
  </si>
  <si>
    <t>stoka:(53,55-2,7-2,1-2,1/2)*1,1*0,6-3,14*0,3/2*0,3/2*(53,55-2,7-2,1-2,1/2)</t>
  </si>
  <si>
    <t>přípojky:3,5*1*0,45-3,14*0,15/2*0,15/2*3,5</t>
  </si>
  <si>
    <t>6,7*1*0,5-3,14*0,2/2*0,2/2*6,7</t>
  </si>
  <si>
    <t>2,5*1*0,55-3,14*0,25/2*0,25/2*2,5</t>
  </si>
  <si>
    <t>175101201R00</t>
  </si>
  <si>
    <t>Obsyp objektu bez prohození sypaniny</t>
  </si>
  <si>
    <t>šachty DN600:</t>
  </si>
  <si>
    <t>písek 0/4:2,1*2,1*0,6-3,14*0,68/2*0,68/2*0,6-3,14*0,3/2*0,3/2*(2,1-0,68)</t>
  </si>
  <si>
    <t>1/3*3,14*0,53*(1,7/2*1,7/2+1,7/2*0,68/2+0,68/2*0,68/2)-3,14*0,68/2*0,68/2*0,53</t>
  </si>
  <si>
    <t>2,1*2,1*0,6-3,14*0,68/2*0,68/2*0,6-3,14*0,3/2*0,3/2*(2,1-0,68)</t>
  </si>
  <si>
    <t>(1/3*3,14*0,67*(1,7/2*1,7/2+1,7/2*0,68/2+0,68/2*0,68/2)-3,14*0,68/2*0,68/2*0,67)/2</t>
  </si>
  <si>
    <t/>
  </si>
  <si>
    <t>ŠD 0/32:(2,1*2,1-1,5*1,5)*0,1</t>
  </si>
  <si>
    <t>ŠD 0/63:2,7*2,7*(1,4-0,45)-3,14*1,3/2*1,3/2*(1,4*0,45)</t>
  </si>
  <si>
    <t>180401211R00</t>
  </si>
  <si>
    <t>Založení trávníku lučního výsevem v rovině</t>
  </si>
  <si>
    <t>oprava po překopech:46</t>
  </si>
  <si>
    <t>zařízení staveniště:60</t>
  </si>
  <si>
    <t>181201102R00</t>
  </si>
  <si>
    <t>Úprava pláně v násypech v hor. 1-4, se zhutněním</t>
  </si>
  <si>
    <t>potrubí:(53,55-2,7-2,1-2,1/2)*1,1</t>
  </si>
  <si>
    <t>Š1+Š3:2,1*2,1*2</t>
  </si>
  <si>
    <t>Š2:2,7*2,7</t>
  </si>
  <si>
    <t>OŽ:(1,4-0,55)*1</t>
  </si>
  <si>
    <t>KP1:(1-0,55)*1</t>
  </si>
  <si>
    <t>KP2:(2,1-(2,7/2-1,3/2))*1</t>
  </si>
  <si>
    <t>KP3:(1,5-0,55)*1</t>
  </si>
  <si>
    <t>KP4:(3,2-0,55)*1</t>
  </si>
  <si>
    <t>KP5:(2,5-(2,1/2-0,68/2))*1</t>
  </si>
  <si>
    <t>rezerva:(1-0,55)*1</t>
  </si>
  <si>
    <t>181301101R00</t>
  </si>
  <si>
    <t>Rozprostření ornice, rovina, tl. do 10 cm do 500m2</t>
  </si>
  <si>
    <t>182001111R00</t>
  </si>
  <si>
    <t>Plošná úprava terénu, nerovnosti do 10 cm v rovině</t>
  </si>
  <si>
    <t>583420401R</t>
  </si>
  <si>
    <t>Kamenivo drcené 0/4 mm</t>
  </si>
  <si>
    <t>t</t>
  </si>
  <si>
    <t>potrubí:34,01714</t>
  </si>
  <si>
    <t>šachty:5,36223</t>
  </si>
  <si>
    <t>583423203R</t>
  </si>
  <si>
    <t>Kamenivo drcené 0/32 mm</t>
  </si>
  <si>
    <t>potrubí:4,67265</t>
  </si>
  <si>
    <t>šachty:0,216</t>
  </si>
  <si>
    <t>583423603R</t>
  </si>
  <si>
    <t>Kamenivo drcené 0/63 mm</t>
  </si>
  <si>
    <t>šachty:6,08971</t>
  </si>
  <si>
    <t>00572470R</t>
  </si>
  <si>
    <t>Směs travní luční I. - krátkodobá PROFI</t>
  </si>
  <si>
    <t>kg</t>
  </si>
  <si>
    <t>106*0,04</t>
  </si>
  <si>
    <t>199000002R00</t>
  </si>
  <si>
    <t>Poplatek za skládku horniny 1- 4, č. dle katal. odpadů 17 05 04</t>
  </si>
  <si>
    <t>113106221R00</t>
  </si>
  <si>
    <t>Rozebrání dlažeb z drobných kostek v kam. těženém</t>
  </si>
  <si>
    <t>žulová kostka:54</t>
  </si>
  <si>
    <t>113106241T00</t>
  </si>
  <si>
    <t>Rozebrání ploch komunikací ze silničních panelů</t>
  </si>
  <si>
    <t>betonové panely:30</t>
  </si>
  <si>
    <t>113107515R00</t>
  </si>
  <si>
    <t>Odstranění podkladu pl. 50 m2,kam.drcené tl.15 cm</t>
  </si>
  <si>
    <t>113107520R00</t>
  </si>
  <si>
    <t>Odstranění podkladu pl. 50 m2,kam.drcené tl.20 cm</t>
  </si>
  <si>
    <t>betonová plocha nájezd:1</t>
  </si>
  <si>
    <t>113107530R00</t>
  </si>
  <si>
    <t>Odstranění podkladu pl. 50 m2,kam.drcené tl.30 cm</t>
  </si>
  <si>
    <t>113109320R00</t>
  </si>
  <si>
    <t>Odstranění podkladu pl.50 m2, bet.prostý tl.20 cm</t>
  </si>
  <si>
    <t>113109515R00</t>
  </si>
  <si>
    <t>Odstranění podkladu pl.50 m2, recyklát tl.15 cm</t>
  </si>
  <si>
    <t>provizorní dosypání rýhy:</t>
  </si>
  <si>
    <t>113109520R00</t>
  </si>
  <si>
    <t>Odstranění podkladu pl.50 m2, recyklát tl.20 cm</t>
  </si>
  <si>
    <t>asfaltový recyklát:175</t>
  </si>
  <si>
    <t>113202111R00</t>
  </si>
  <si>
    <t>Vytrhání obrub obrubníků silničních</t>
  </si>
  <si>
    <t>212532111R00</t>
  </si>
  <si>
    <t>Lože trativodu z kameniva hrub.drceného,16-32 mm</t>
  </si>
  <si>
    <t>drenáž:(53,55-2,7-2,1-2,1/2)*(1,1*0,1+0,3*0,1)-3,14*0,1/2*0,1/2*(53,55-2,7-2,1-2,1/2)</t>
  </si>
  <si>
    <t>212753114R00</t>
  </si>
  <si>
    <t>Montáž ohebné dren. trubky do rýhy DN 100,bez lože</t>
  </si>
  <si>
    <t>53,55-2,7-2,1-2,1/2</t>
  </si>
  <si>
    <t>28611223.AR</t>
  </si>
  <si>
    <t>Trubka PVC drenážní flexibilní d 100 mm</t>
  </si>
  <si>
    <t>47,7*1,01</t>
  </si>
  <si>
    <t>289971211R00</t>
  </si>
  <si>
    <t>Zřízení vrstvy z geotextilie sklon do 1:5 š.do 3 m</t>
  </si>
  <si>
    <t>drenáž:(53,55-2,7-2,1-2,1/2)*0,5</t>
  </si>
  <si>
    <t>67390503R</t>
  </si>
  <si>
    <t xml:space="preserve">Geotextilie netkaná 300 g/m2  </t>
  </si>
  <si>
    <t>23,85*1,1</t>
  </si>
  <si>
    <t>451572111R00</t>
  </si>
  <si>
    <t>Lože pod potrubí a šachty z kameniva těž. 0-4 mm</t>
  </si>
  <si>
    <t>potrubí:(53,55-2,7-2,1-2,1/2)*1,1*0,1</t>
  </si>
  <si>
    <t>Š1:2,1*2,1*0,25-3,14*0,68/2*0,68/2*0,1</t>
  </si>
  <si>
    <t>Š3:2,1*2,1*0,25-3,14*0,68/2*0,68/2*0,1</t>
  </si>
  <si>
    <t>přípojky:3,5*1*0,1</t>
  </si>
  <si>
    <t>6,7*1*0,1</t>
  </si>
  <si>
    <t>2,5*1*0,1</t>
  </si>
  <si>
    <t>451573111R00</t>
  </si>
  <si>
    <t>Lože pod potrubí a šachty ze štěrkopísku do 63 mm</t>
  </si>
  <si>
    <t>Š2:</t>
  </si>
  <si>
    <t>DN1000:2,7*2,7*0,1</t>
  </si>
  <si>
    <t>452311131R00</t>
  </si>
  <si>
    <t>Desky podkladní pod potrubí z betonu C 12/15</t>
  </si>
  <si>
    <t>Š2 DN1000:2,7*2,7*0,15</t>
  </si>
  <si>
    <t>564113520R00</t>
  </si>
  <si>
    <t>Podklad z asf.recyklátu fr. 16-32 po zhutn.tl.20cm</t>
  </si>
  <si>
    <t>564113315R00</t>
  </si>
  <si>
    <t>Podklad z asf.recyklátu fr.16-32 po zhutn.tl.15 cm</t>
  </si>
  <si>
    <t>564831111RT2</t>
  </si>
  <si>
    <t>Podklad ze štěrkodrti po zhutnění tloušťky 10 cm, štěrkodrť frakce 0-32 mm</t>
  </si>
  <si>
    <t>564831111RT4</t>
  </si>
  <si>
    <t>Podklad ze štěrkodrti po zhutnění tloušťky 10 cm, štěrkodrť frakce 0-63 mm</t>
  </si>
  <si>
    <t>564851111RT2</t>
  </si>
  <si>
    <t>Podklad ze štěrkodrti po zhutnění tloušťky 15 cm, štěrkodrť frakce 0-32 mm</t>
  </si>
  <si>
    <t>564861111RT2</t>
  </si>
  <si>
    <t>Podklad ze štěrkodrti po zhutnění tloušťky 20 cm, štěrkodrť frakce 0-32 mm</t>
  </si>
  <si>
    <t>564861111RT4</t>
  </si>
  <si>
    <t>Podklad ze štěrkodrti po zhutnění tloušťky 20 cm, štěrkodrť frakce 0-63 mm</t>
  </si>
  <si>
    <t>567211120R00</t>
  </si>
  <si>
    <t>Podklad z prostého betonu tř. I  tloušťky 20 cm</t>
  </si>
  <si>
    <t>584121111R00</t>
  </si>
  <si>
    <t>Osazení silničních panelů,lože z kameniva tl. 4 cm</t>
  </si>
  <si>
    <t>59381134R</t>
  </si>
  <si>
    <t>Panel silniční IZD 300/100/15 JP 6 tun</t>
  </si>
  <si>
    <t>591211211T00</t>
  </si>
  <si>
    <t>Kladení dlažby z drobných kostek, lože tl.40 mm</t>
  </si>
  <si>
    <t>bez dodávky kostek, použity původní rozebrané:</t>
  </si>
  <si>
    <t>597101113RT1</t>
  </si>
  <si>
    <t>Montáž odvodňovacího žlabu - polymerbeton D 400, včetně beton. lože C16/20,zatížení C 250, D 400 kN</t>
  </si>
  <si>
    <t>592279991</t>
  </si>
  <si>
    <t>Polymerbeton.odvodňovací žlab bez spádu dl.1000mm, světlé šířky 150mm, výška 270mm</t>
  </si>
  <si>
    <t>592279992</t>
  </si>
  <si>
    <t>Polymerbeton.odvodňovací žlab bez spádu dl.500mm, světlé šířky 150mm, výška 270mm</t>
  </si>
  <si>
    <t>5534298150R</t>
  </si>
  <si>
    <t>Rošt můstkový z tvárné litiny s bezšroub.aretací, dl.500mm, třída D400</t>
  </si>
  <si>
    <t>28698022R</t>
  </si>
  <si>
    <t>Adaptér pro změnu toku tl.30mm</t>
  </si>
  <si>
    <t>597103112T00</t>
  </si>
  <si>
    <t>Montáž vpusti pro žlaby polymerbetonové D 400, E 600</t>
  </si>
  <si>
    <t>5922723413R</t>
  </si>
  <si>
    <t>Vpust polymerbetonová  500 x 210 x 620 mm, DN 160, D 400, pro připojení žlabu výšky 270mm</t>
  </si>
  <si>
    <t>28661100R</t>
  </si>
  <si>
    <t>Kalový koš PP</t>
  </si>
  <si>
    <t>871313121R00</t>
  </si>
  <si>
    <t>Montáž trub kanaliz. z plastu, hrdlových, DN 150</t>
  </si>
  <si>
    <t>871353121R00</t>
  </si>
  <si>
    <t>Montáž trub kanaliz. z plastu, hrdlových, DN 200</t>
  </si>
  <si>
    <t>871363121R00</t>
  </si>
  <si>
    <t>Montáž trub kanaliz. z plastu, hrdlových, DN 250</t>
  </si>
  <si>
    <t>871373121R00</t>
  </si>
  <si>
    <t>Montáž trub kanaliz. z plastu, hrdlových, DN 300</t>
  </si>
  <si>
    <t>stoka:53,6</t>
  </si>
  <si>
    <t>28614531R</t>
  </si>
  <si>
    <t>Trubka kanalizační PP SN 12  DN 300/6000</t>
  </si>
  <si>
    <t>286111900.1R</t>
  </si>
  <si>
    <t>Trubka kanalizační PVC SN 10 DN 150/1000</t>
  </si>
  <si>
    <t>286111900.3R</t>
  </si>
  <si>
    <t>Trubka kanalizační PVC SN 10 DN 150/3000</t>
  </si>
  <si>
    <t>286111920.1R</t>
  </si>
  <si>
    <t>Trubka kanalizační PVC SN 10 DN 200/1000</t>
  </si>
  <si>
    <t>286111920.3R</t>
  </si>
  <si>
    <t>Trubka kanalizační PVC SN 10 DN 200/3000</t>
  </si>
  <si>
    <t>286112900.3R</t>
  </si>
  <si>
    <t>Trubka kanalizační PVC SN 10 DN 250/3000</t>
  </si>
  <si>
    <t>877313123R00</t>
  </si>
  <si>
    <t>Montáž tvarovek jednoos. plast. gum.kroužek DN 150</t>
  </si>
  <si>
    <t>877353123R00</t>
  </si>
  <si>
    <t>Montáž tvarovek jednoos. plast. gum.kroužek DN 200</t>
  </si>
  <si>
    <t>877363123R00</t>
  </si>
  <si>
    <t>Montáž tvarovek jednoos. plast. gum.kroužek DN 250</t>
  </si>
  <si>
    <t>877373121R00</t>
  </si>
  <si>
    <t>Montáž tvarovek odboč. plast. gum. kroužek DN 300</t>
  </si>
  <si>
    <t>877373123R00</t>
  </si>
  <si>
    <t>Montáž tvarovek jednoos. plast. gum.kroužek DN 300</t>
  </si>
  <si>
    <t>877393123R00</t>
  </si>
  <si>
    <t>Montáž tvarovek jednoos. plast. gum.kroužek DN 400</t>
  </si>
  <si>
    <t>28654635R</t>
  </si>
  <si>
    <t xml:space="preserve">Redukce kanalizační PP SN12 DN 400/300 </t>
  </si>
  <si>
    <t>28654575R</t>
  </si>
  <si>
    <t>Odbočka kanalizační 45° PP SN12 DN 300/200</t>
  </si>
  <si>
    <t>28654574R</t>
  </si>
  <si>
    <t>Odbočka kanalizační 45° PP SN12 DN 300/150</t>
  </si>
  <si>
    <t>28654611R</t>
  </si>
  <si>
    <t>Koleno kanalizační PP SN12 DN 300/30°</t>
  </si>
  <si>
    <t>28651662.AR</t>
  </si>
  <si>
    <t>Koleno kanalizační KGB 160/ 45° PVC</t>
  </si>
  <si>
    <t>28651661.AR</t>
  </si>
  <si>
    <t>Koleno kanalizační KGB 160/ 30° PVC</t>
  </si>
  <si>
    <t>28651665.AR</t>
  </si>
  <si>
    <t>Koleno kanalizační KGB 200/ 15° PVC</t>
  </si>
  <si>
    <t>28651667.AR</t>
  </si>
  <si>
    <t>Koleno kanalizační KGB 200/ 45° PVC</t>
  </si>
  <si>
    <t>28651671.AR</t>
  </si>
  <si>
    <t>Koleno kanalizační KGB 250/ 30° PVC</t>
  </si>
  <si>
    <t>28651695.AR</t>
  </si>
  <si>
    <t>Redukce kanalizační KGR 315/ 250 PVC</t>
  </si>
  <si>
    <t>8-PC09</t>
  </si>
  <si>
    <t>Pružná přechodová spojka DN150</t>
  </si>
  <si>
    <t>8-PC10</t>
  </si>
  <si>
    <t>Pružná přechodová spojka DN200</t>
  </si>
  <si>
    <t>8-PC11</t>
  </si>
  <si>
    <t>Pružná přechodová spojka DN250</t>
  </si>
  <si>
    <t>55291226R</t>
  </si>
  <si>
    <t>Pružná přechodová spojka SC 570</t>
  </si>
  <si>
    <t>8-PC12</t>
  </si>
  <si>
    <t>Pryžový kroužek na srovnání rozdílů vně.průměrů, spojovaných trubek BC 32/400</t>
  </si>
  <si>
    <t>8-PC13</t>
  </si>
  <si>
    <t>Pryžový kroužek na srovnání rozdílů vně.průměrů, spojovaných trubek BC 32/464</t>
  </si>
  <si>
    <t>8-PC14</t>
  </si>
  <si>
    <t>Pryžový kroužek na srovnání rozdílů vně.průměrů, spojovaných trubek BC 18/528</t>
  </si>
  <si>
    <t>894403011T00</t>
  </si>
  <si>
    <t>Osazení betonového stropního dílce skruže</t>
  </si>
  <si>
    <t>59224354R</t>
  </si>
  <si>
    <t>Deska šachtová zákrytová TZK-Q.1 100-63/17</t>
  </si>
  <si>
    <t>894423111RT1</t>
  </si>
  <si>
    <t>Osazení betonových dílců šachet do 2,0 t, šachtová dna, na kroužek, do 2,0 t</t>
  </si>
  <si>
    <t>59224399.2AR</t>
  </si>
  <si>
    <t>Dno šachetní TBZ-Q.1 100/675 KOM tl.15cm</t>
  </si>
  <si>
    <t>28654535R</t>
  </si>
  <si>
    <t>Intogrovaná šachtová vložka PP DN 300, SN 12</t>
  </si>
  <si>
    <t>2865178915R</t>
  </si>
  <si>
    <t>Integrovaná šachtová vložka s těsněním PVC DN150</t>
  </si>
  <si>
    <t>59224373.AR</t>
  </si>
  <si>
    <t>Těsnění elastom pro šach díly EMT - DN 1000</t>
  </si>
  <si>
    <t>452112111R00</t>
  </si>
  <si>
    <t>Osazení beton, prstenců výšky do 100 mm</t>
  </si>
  <si>
    <t>59224349.AR</t>
  </si>
  <si>
    <t>Prstenec šachtový vyrovnávací TBW-Q.1 63/10</t>
  </si>
  <si>
    <t>892855115R00</t>
  </si>
  <si>
    <t>Kontrola kanalizace TV kamerou do 500 m</t>
  </si>
  <si>
    <t>stoka:53,55</t>
  </si>
  <si>
    <t>přípojky:3,5+6,7+2,5</t>
  </si>
  <si>
    <t>892589999</t>
  </si>
  <si>
    <t>Propláchnutí a vyčištění kanalizace do DN600</t>
  </si>
  <si>
    <t>894431112R00</t>
  </si>
  <si>
    <t>Osazení plastové šachty z dílů prům.600 mm</t>
  </si>
  <si>
    <t>286971520R</t>
  </si>
  <si>
    <t>Dno šachtové PP žebr. DN600 průtočné 0° KG 315 mm</t>
  </si>
  <si>
    <t>286971521R</t>
  </si>
  <si>
    <t>Dno šachtové PP žebr. DN600 průtočné 30° KG 315 mm</t>
  </si>
  <si>
    <t>28697160R</t>
  </si>
  <si>
    <t>Těsnění pro korugovanou rouru DN 600</t>
  </si>
  <si>
    <t>28697999.1</t>
  </si>
  <si>
    <t>Spojka dna šachty a šachtové roury DN600</t>
  </si>
  <si>
    <t>28697153R</t>
  </si>
  <si>
    <t xml:space="preserve">Roura šachtová PP korugovaná bez hrdla 600 x 1000 mm </t>
  </si>
  <si>
    <t>28697999.2</t>
  </si>
  <si>
    <t>Spojka šachtové roury a roznášecího prstence</t>
  </si>
  <si>
    <t>28697161R</t>
  </si>
  <si>
    <t>Těsnění DN 600 adaptéru a šachtové roury</t>
  </si>
  <si>
    <t>592242999</t>
  </si>
  <si>
    <t>Prstenec betonový roznášecí stavební výška 150mm</t>
  </si>
  <si>
    <t>28697166R</t>
  </si>
  <si>
    <t xml:space="preserve">Adaptér teleskopický PP DN600 </t>
  </si>
  <si>
    <t>899104111R00</t>
  </si>
  <si>
    <t>Osazení poklopu s rámem nad 150 kg</t>
  </si>
  <si>
    <t>šachta DN1000:1</t>
  </si>
  <si>
    <t>šachta DN600:2</t>
  </si>
  <si>
    <t>55243347R</t>
  </si>
  <si>
    <t xml:space="preserve">Poklop litinový DN 600 tř.zat. D400 pant.uložení, neodvětrávaný </t>
  </si>
  <si>
    <t>55243344.R</t>
  </si>
  <si>
    <t xml:space="preserve">Poklop litinový DN 600 tř.zat. B125 pant.uložení, neodvětrávaný </t>
  </si>
  <si>
    <t>899623161R00</t>
  </si>
  <si>
    <t>Obetonování potrubí nebo zdiva stok betonem C20/25</t>
  </si>
  <si>
    <t>odvodňovací žlab -obetonování potrubí:2</t>
  </si>
  <si>
    <t>899711122R00</t>
  </si>
  <si>
    <t>Fólie výstražná z PVC šedá, šířka 30 cm</t>
  </si>
  <si>
    <t>936452199R00</t>
  </si>
  <si>
    <t xml:space="preserve">Výplň otvorů cementopopílkovou směsí </t>
  </si>
  <si>
    <t>970241100R00</t>
  </si>
  <si>
    <t>Zařezání čel potrubí DN300</t>
  </si>
  <si>
    <t>9PC03</t>
  </si>
  <si>
    <t>Zabetonování čel potrubí DN300</t>
  </si>
  <si>
    <t>979071111R00</t>
  </si>
  <si>
    <t>Očištění vybour. kostek velkých s výplní kam. těž.</t>
  </si>
  <si>
    <t>917862111R00</t>
  </si>
  <si>
    <t>Osazení stojatého obrubníku betonového, s boční opěrou, do lože z betonu C 12/15</t>
  </si>
  <si>
    <t>59217010R</t>
  </si>
  <si>
    <t>Obrubník silniční betonový 150 x 250 x 1000 mm přírodní</t>
  </si>
  <si>
    <t>17*1,01</t>
  </si>
  <si>
    <t>114211105R00</t>
  </si>
  <si>
    <t>Odstranění betonových trub do DN 500, ve výkopu</t>
  </si>
  <si>
    <t>114211103R00</t>
  </si>
  <si>
    <t>Odstranění betonových trub do DN 300, ve výkopu</t>
  </si>
  <si>
    <t>stoka:48,4</t>
  </si>
  <si>
    <t>přípojky:2</t>
  </si>
  <si>
    <t>114211303R00</t>
  </si>
  <si>
    <t>Odstranění kameninových trub do DN 300, ve výkopu</t>
  </si>
  <si>
    <t>969021131R00</t>
  </si>
  <si>
    <t xml:space="preserve">Vybourání kanalizačního potrubí DN do 300 mm, plastového </t>
  </si>
  <si>
    <t>přípojky:3</t>
  </si>
  <si>
    <t>113231416R00</t>
  </si>
  <si>
    <t>Bourání odvodňovacího žlabu, zatíž. D400, š.160 mm</t>
  </si>
  <si>
    <t>894419310</t>
  </si>
  <si>
    <t xml:space="preserve">Bourání betonové šachty DN500, hl.1,0m, tl.stěny 120mm </t>
  </si>
  <si>
    <t>998276101R00</t>
  </si>
  <si>
    <t>Přesun hmot, trubní vedení plastová, otevř. výkop</t>
  </si>
  <si>
    <t>230191016R00</t>
  </si>
  <si>
    <t>Uložení chráničky ve výkopu PE 110x4,2mm</t>
  </si>
  <si>
    <t>3457114740R</t>
  </si>
  <si>
    <t>Trubka kabelová chránička dělená DN100</t>
  </si>
  <si>
    <t>979084313R00</t>
  </si>
  <si>
    <t>Vodorovná doprava vybour.trub do 1 km, do DN 800</t>
  </si>
  <si>
    <t>18,46642-0,53942-10,17</t>
  </si>
  <si>
    <t>979082213R00</t>
  </si>
  <si>
    <t>Vodorovná doprava suti po suchu do 1 km</t>
  </si>
  <si>
    <t>beton:12,24+0,48+4,59+0,00322+0,53942+10,17</t>
  </si>
  <si>
    <t>kamenivo:5,94+17,82+0,44+55,44+27,28891+82,565</t>
  </si>
  <si>
    <t>979082219R00</t>
  </si>
  <si>
    <t>Příplatek za dopravu suti po suchu za další 1 km</t>
  </si>
  <si>
    <t>217,51655*17</t>
  </si>
  <si>
    <t>979087212R00</t>
  </si>
  <si>
    <t>Nakládání suti na dopravní prostředky - komunikace</t>
  </si>
  <si>
    <t>979087313R00</t>
  </si>
  <si>
    <t>Nakládání vybouraných trub na dopravní prostředek</t>
  </si>
  <si>
    <t>979093111R00</t>
  </si>
  <si>
    <t>Uložení suti na skládku bez zhutnění</t>
  </si>
  <si>
    <t>7,757+217,51655</t>
  </si>
  <si>
    <t>979990103R00</t>
  </si>
  <si>
    <t>Poplatek za uložení suti - beton, skupina odpadu 170101</t>
  </si>
  <si>
    <t>beton:12,24+0,48+4,59</t>
  </si>
  <si>
    <t>betonové trouby:0,00322+2,1624+5,1156</t>
  </si>
  <si>
    <t>betonové šachty+žlab:0,53942+10,17</t>
  </si>
  <si>
    <t>979089001R00</t>
  </si>
  <si>
    <t>Poplatek za uložení odpadního štěrku a kameniva</t>
  </si>
  <si>
    <t>979990191R00</t>
  </si>
  <si>
    <t>Poplatek za uložení suti - plastové výrobky, skupina odpadu 170203</t>
  </si>
  <si>
    <t>plastové potrubí:0,279</t>
  </si>
  <si>
    <t>979999984R00</t>
  </si>
  <si>
    <t>Poplatek za uložení suti - keramika, skup.170103</t>
  </si>
  <si>
    <t>kameninové poturbí:0,2</t>
  </si>
  <si>
    <t>005211020R</t>
  </si>
  <si>
    <t>Předání a převzetí stavby</t>
  </si>
  <si>
    <t>Soubor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</si>
  <si>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</si>
  <si>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</si>
  <si>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</si>
  <si>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</si>
  <si>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>ON01</t>
  </si>
  <si>
    <t>Statická zatěžovací zkouška</t>
  </si>
  <si>
    <t>VN03</t>
  </si>
  <si>
    <t>Pasportizace stávajících objektů</t>
  </si>
  <si>
    <t>kompl</t>
  </si>
  <si>
    <t>005111021R</t>
  </si>
  <si>
    <t>Vytyčení inženýrských sítí</t>
  </si>
  <si>
    <t>005111020R</t>
  </si>
  <si>
    <t>Vytyčení nové trasy stoky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</si>
  <si>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</si>
  <si>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</si>
  <si>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</si>
  <si>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</si>
  <si>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</si>
  <si>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</si>
  <si>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005124010R</t>
  </si>
  <si>
    <t>Koordinační činnost</t>
  </si>
  <si>
    <t>Ochrana stávaj. inženýrských sítí na staveništi</t>
  </si>
  <si>
    <t>005211030R</t>
  </si>
  <si>
    <t xml:space="preserve">Dočasná dopravní opatření </t>
  </si>
  <si>
    <t>005211040R</t>
  </si>
  <si>
    <t>Užívání veřejných ploch a prostranství, uvedení ploch do původního stavu</t>
  </si>
  <si>
    <t>005211080R</t>
  </si>
  <si>
    <t xml:space="preserve">Bezpečnostní a hygienická opatření na staveništi </t>
  </si>
  <si>
    <t>VN05</t>
  </si>
  <si>
    <t xml:space="preserve">Lávka pro pěší </t>
  </si>
  <si>
    <t>VN02</t>
  </si>
  <si>
    <t>Průběžné čistění vozidel a komunikace, při výjezdu ze stavby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</si>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</sst>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5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49" fontId="3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3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0" borderId="39" xfId="0" applyNumberFormat="1" applyFont="1" applyBorder="1" applyAlignment="1">
      <alignment horizontal="center" vertical="center"/>
    </xf>
    <xf numFmtId="4" fontId="3" fillId="0" borderId="39" xfId="0" applyNumberFormat="1" applyFont="1" applyBorder="1" applyAlignment="1">
      <alignment vertical="center"/>
    </xf>
    <xf numFmtId="4" fontId="3" fillId="5" borderId="39" xfId="0" applyNumberFormat="1" applyFont="1" applyFill="1" applyBorder="1" applyAlignment="1">
      <alignment horizontal="center"/>
    </xf>
    <xf numFmtId="4" fontId="3" fillId="5" borderId="39" xfId="0" applyNumberFormat="1" applyFont="1" applyFill="1" applyBorder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Font="1" applyBorder="1" applyAlignment="1">
      <alignment vertical="top" wrapText="1" shrinkToFit="1"/>
    </xf>
    <xf numFmtId="0" fontId="18" fillId="0" borderId="34" xfId="0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17" fillId="0" borderId="33" xfId="0" applyNumberFormat="1" applyFont="1" applyBorder="1" applyAlignment="1">
      <alignment vertical="top" wrapText="1" shrinkToFit="1"/>
    </xf>
    <xf numFmtId="164" fontId="18" fillId="0" borderId="33" xfId="0" applyNumberFormat="1" applyFont="1" applyBorder="1" applyAlignment="1">
      <alignment vertical="top" wrapText="1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4" fontId="5" fillId="3" borderId="22" xfId="0" applyNumberFormat="1" applyFont="1" applyFill="1" applyBorder="1" applyAlignment="1">
      <alignment vertical="top"/>
    </xf>
    <xf numFmtId="0" fontId="16" fillId="0" borderId="33" xfId="0" applyFont="1" applyBorder="1" applyAlignment="1">
      <alignment horizontal="left" vertical="top" wrapText="1"/>
    </xf>
    <xf numFmtId="0" fontId="17" fillId="0" borderId="33" xfId="0" quotePrefix="1" applyFont="1" applyBorder="1" applyAlignment="1">
      <alignment horizontal="left" vertical="top" wrapText="1"/>
    </xf>
    <xf numFmtId="0" fontId="18" fillId="0" borderId="33" xfId="0" quotePrefix="1" applyFont="1" applyBorder="1" applyAlignment="1">
      <alignment horizontal="left" vertical="top" wrapText="1"/>
    </xf>
    <xf numFmtId="0" fontId="0" fillId="3" borderId="39" xfId="0" applyFill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3" fillId="0" borderId="39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" fontId="3" fillId="5" borderId="39" xfId="0" applyNumberFormat="1" applyFont="1" applyFill="1" applyBorder="1"/>
    <xf numFmtId="4" fontId="3" fillId="0" borderId="3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3" fillId="0" borderId="35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4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 xr:uid="{EB42DD93-07DD-42AF-91F7-D80AB4EB79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B2A4-BA81-4026-902D-BDF6D8D7F6E2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7" t="s">
        <v>38</v>
      </c>
    </row>
    <row r="2" spans="1:7" ht="57.75" customHeight="1" x14ac:dyDescent="0.2">
      <c r="A2" s="187" t="s">
        <v>39</v>
      </c>
      <c r="B2" s="187"/>
      <c r="C2" s="187"/>
      <c r="D2" s="187"/>
      <c r="E2" s="187"/>
      <c r="F2" s="187"/>
      <c r="G2" s="187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F367-7001-4826-BD2A-30869DA5A459}">
  <sheetPr codeName="List5112">
    <tabColor rgb="FF66FF66"/>
  </sheetPr>
  <dimension ref="A1:O67"/>
  <sheetViews>
    <sheetView showGridLines="0" topLeftCell="B19" zoomScaleNormal="100" zoomScaleSheetLayoutView="75" workbookViewId="0">
      <selection activeCell="H32" sqref="H3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61" t="s">
        <v>36</v>
      </c>
      <c r="B1" s="215" t="s">
        <v>42</v>
      </c>
      <c r="C1" s="216"/>
      <c r="D1" s="216"/>
      <c r="E1" s="216"/>
      <c r="F1" s="216"/>
      <c r="G1" s="216"/>
      <c r="H1" s="216"/>
      <c r="I1" s="216"/>
      <c r="J1" s="217"/>
    </row>
    <row r="2" spans="1:15" ht="23.25" customHeight="1" x14ac:dyDescent="0.2">
      <c r="A2" s="3"/>
      <c r="B2" s="69" t="s">
        <v>40</v>
      </c>
      <c r="C2" s="70"/>
      <c r="D2" s="232" t="s">
        <v>45</v>
      </c>
      <c r="E2" s="233"/>
      <c r="F2" s="233"/>
      <c r="G2" s="233"/>
      <c r="H2" s="233"/>
      <c r="I2" s="233"/>
      <c r="J2" s="234"/>
      <c r="O2" s="1"/>
    </row>
    <row r="3" spans="1:15" ht="23.25" hidden="1" customHeight="1" x14ac:dyDescent="0.2">
      <c r="A3" s="3"/>
      <c r="B3" s="71" t="s">
        <v>43</v>
      </c>
      <c r="C3" s="72"/>
      <c r="D3" s="195"/>
      <c r="E3" s="196"/>
      <c r="F3" s="196"/>
      <c r="G3" s="196"/>
      <c r="H3" s="196"/>
      <c r="I3" s="196"/>
      <c r="J3" s="197"/>
    </row>
    <row r="4" spans="1:15" ht="23.25" hidden="1" customHeight="1" x14ac:dyDescent="0.2">
      <c r="A4" s="3"/>
      <c r="B4" s="73" t="s">
        <v>44</v>
      </c>
      <c r="C4" s="74"/>
      <c r="D4" s="75"/>
      <c r="E4" s="75"/>
      <c r="F4" s="76"/>
      <c r="G4" s="76"/>
      <c r="H4" s="76"/>
      <c r="I4" s="76"/>
      <c r="J4" s="77"/>
    </row>
    <row r="5" spans="1:15" ht="24" customHeight="1" x14ac:dyDescent="0.2">
      <c r="A5" s="3"/>
      <c r="B5" s="38" t="s">
        <v>21</v>
      </c>
      <c r="D5" s="78" t="s">
        <v>46</v>
      </c>
      <c r="E5" s="22"/>
      <c r="F5" s="22"/>
      <c r="G5" s="22"/>
      <c r="H5" s="24" t="s">
        <v>33</v>
      </c>
      <c r="I5" s="78" t="s">
        <v>50</v>
      </c>
      <c r="J5" s="9"/>
    </row>
    <row r="6" spans="1:15" ht="15.75" customHeight="1" x14ac:dyDescent="0.2">
      <c r="A6" s="3"/>
      <c r="B6" s="33"/>
      <c r="C6" s="22"/>
      <c r="D6" s="78" t="s">
        <v>47</v>
      </c>
      <c r="E6" s="22"/>
      <c r="F6" s="22"/>
      <c r="G6" s="22"/>
      <c r="H6" s="24" t="s">
        <v>34</v>
      </c>
      <c r="I6" s="78" t="s">
        <v>51</v>
      </c>
      <c r="J6" s="9"/>
    </row>
    <row r="7" spans="1:15" ht="15.75" customHeight="1" x14ac:dyDescent="0.2">
      <c r="A7" s="3"/>
      <c r="B7" s="34"/>
      <c r="C7" s="79" t="s">
        <v>49</v>
      </c>
      <c r="D7" s="68" t="s">
        <v>48</v>
      </c>
      <c r="E7" s="29"/>
      <c r="F7" s="29"/>
      <c r="G7" s="29"/>
      <c r="H7" s="30"/>
      <c r="I7" s="29"/>
      <c r="J7" s="41"/>
    </row>
    <row r="8" spans="1:15" ht="24" hidden="1" customHeight="1" x14ac:dyDescent="0.2">
      <c r="A8" s="3"/>
      <c r="B8" s="38" t="s">
        <v>19</v>
      </c>
      <c r="D8" s="28"/>
      <c r="H8" s="24" t="s">
        <v>33</v>
      </c>
      <c r="I8" s="28"/>
      <c r="J8" s="9"/>
    </row>
    <row r="9" spans="1:15" ht="15.75" hidden="1" customHeight="1" x14ac:dyDescent="0.2">
      <c r="A9" s="3"/>
      <c r="B9" s="3"/>
      <c r="D9" s="28"/>
      <c r="H9" s="24" t="s">
        <v>34</v>
      </c>
      <c r="I9" s="28"/>
      <c r="J9" s="9"/>
    </row>
    <row r="10" spans="1:15" ht="15.75" hidden="1" customHeight="1" x14ac:dyDescent="0.2">
      <c r="A10" s="3"/>
      <c r="B10" s="42"/>
      <c r="C10" s="23"/>
      <c r="D10" s="37"/>
      <c r="E10" s="30"/>
      <c r="F10" s="30"/>
      <c r="G10" s="15"/>
      <c r="H10" s="15"/>
      <c r="I10" s="43"/>
      <c r="J10" s="41"/>
    </row>
    <row r="11" spans="1:15" ht="24" customHeight="1" x14ac:dyDescent="0.2">
      <c r="A11" s="3"/>
      <c r="B11" s="38" t="s">
        <v>18</v>
      </c>
      <c r="D11" s="227"/>
      <c r="E11" s="227"/>
      <c r="F11" s="227"/>
      <c r="G11" s="227"/>
      <c r="H11" s="24" t="s">
        <v>33</v>
      </c>
      <c r="I11" s="80"/>
      <c r="J11" s="9"/>
    </row>
    <row r="12" spans="1:15" ht="15.75" customHeight="1" x14ac:dyDescent="0.2">
      <c r="A12" s="3"/>
      <c r="B12" s="33"/>
      <c r="C12" s="22"/>
      <c r="D12" s="212"/>
      <c r="E12" s="212"/>
      <c r="F12" s="212"/>
      <c r="G12" s="212"/>
      <c r="H12" s="24" t="s">
        <v>34</v>
      </c>
      <c r="I12" s="80"/>
      <c r="J12" s="9"/>
    </row>
    <row r="13" spans="1:15" ht="15.75" customHeight="1" x14ac:dyDescent="0.2">
      <c r="A13" s="3"/>
      <c r="B13" s="34"/>
      <c r="C13" s="81"/>
      <c r="D13" s="213"/>
      <c r="E13" s="213"/>
      <c r="F13" s="213"/>
      <c r="G13" s="213"/>
      <c r="H13" s="25"/>
      <c r="I13" s="29"/>
      <c r="J13" s="41"/>
    </row>
    <row r="14" spans="1:15" ht="24" hidden="1" customHeight="1" x14ac:dyDescent="0.2">
      <c r="A14" s="3"/>
      <c r="B14" s="54" t="s">
        <v>20</v>
      </c>
      <c r="C14" s="55"/>
      <c r="D14" s="56"/>
      <c r="E14" s="57"/>
      <c r="F14" s="57"/>
      <c r="G14" s="57"/>
      <c r="H14" s="58"/>
      <c r="I14" s="57"/>
      <c r="J14" s="59"/>
    </row>
    <row r="15" spans="1:15" ht="32.25" customHeight="1" x14ac:dyDescent="0.2">
      <c r="A15" s="3"/>
      <c r="B15" s="42" t="s">
        <v>31</v>
      </c>
      <c r="C15" s="60"/>
      <c r="D15" s="15"/>
      <c r="E15" s="235"/>
      <c r="F15" s="235"/>
      <c r="G15" s="208"/>
      <c r="H15" s="208"/>
      <c r="I15" s="208" t="s">
        <v>28</v>
      </c>
      <c r="J15" s="209"/>
    </row>
    <row r="16" spans="1:15" ht="23.25" customHeight="1" x14ac:dyDescent="0.2">
      <c r="A16" s="127" t="s">
        <v>23</v>
      </c>
      <c r="B16" s="128" t="s">
        <v>23</v>
      </c>
      <c r="C16" s="46"/>
      <c r="D16" s="47"/>
      <c r="E16" s="210"/>
      <c r="F16" s="211"/>
      <c r="G16" s="210"/>
      <c r="H16" s="211"/>
      <c r="I16" s="210">
        <f>SUMIF(F47:F63,A16,I47:I63)+SUMIF(F47:F63,"PSU",I47:I63)</f>
        <v>0</v>
      </c>
      <c r="J16" s="224"/>
    </row>
    <row r="17" spans="1:10" ht="23.25" customHeight="1" x14ac:dyDescent="0.2">
      <c r="A17" s="127" t="s">
        <v>24</v>
      </c>
      <c r="B17" s="128" t="s">
        <v>24</v>
      </c>
      <c r="C17" s="46"/>
      <c r="D17" s="47"/>
      <c r="E17" s="210"/>
      <c r="F17" s="211"/>
      <c r="G17" s="210"/>
      <c r="H17" s="211"/>
      <c r="I17" s="210">
        <f>SUMIF(F47:F63,A17,I47:I63)</f>
        <v>0</v>
      </c>
      <c r="J17" s="224"/>
    </row>
    <row r="18" spans="1:10" ht="23.25" customHeight="1" x14ac:dyDescent="0.2">
      <c r="A18" s="127" t="s">
        <v>25</v>
      </c>
      <c r="B18" s="128" t="s">
        <v>25</v>
      </c>
      <c r="C18" s="46"/>
      <c r="D18" s="47"/>
      <c r="E18" s="210"/>
      <c r="F18" s="211"/>
      <c r="G18" s="210"/>
      <c r="H18" s="211"/>
      <c r="I18" s="210">
        <f>SUMIF(F47:F63,A18,I47:I63)</f>
        <v>0</v>
      </c>
      <c r="J18" s="224"/>
    </row>
    <row r="19" spans="1:10" ht="23.25" customHeight="1" x14ac:dyDescent="0.2">
      <c r="A19" s="127" t="s">
        <v>88</v>
      </c>
      <c r="B19" s="128" t="s">
        <v>26</v>
      </c>
      <c r="C19" s="46"/>
      <c r="D19" s="47"/>
      <c r="E19" s="210"/>
      <c r="F19" s="211"/>
      <c r="G19" s="210"/>
      <c r="H19" s="211"/>
      <c r="I19" s="210">
        <f>SUMIF(F47:F63,A19,I47:I63)</f>
        <v>0</v>
      </c>
      <c r="J19" s="224"/>
    </row>
    <row r="20" spans="1:10" ht="23.25" customHeight="1" x14ac:dyDescent="0.2">
      <c r="A20" s="127" t="s">
        <v>87</v>
      </c>
      <c r="B20" s="128" t="s">
        <v>27</v>
      </c>
      <c r="C20" s="46"/>
      <c r="D20" s="47"/>
      <c r="E20" s="210"/>
      <c r="F20" s="211"/>
      <c r="G20" s="210"/>
      <c r="H20" s="211"/>
      <c r="I20" s="210">
        <f>SUMIF(F47:F63,A20,I47:I63)</f>
        <v>0</v>
      </c>
      <c r="J20" s="224"/>
    </row>
    <row r="21" spans="1:10" ht="23.25" customHeight="1" x14ac:dyDescent="0.2">
      <c r="A21" s="3"/>
      <c r="B21" s="62" t="s">
        <v>28</v>
      </c>
      <c r="C21" s="63"/>
      <c r="D21" s="64"/>
      <c r="E21" s="225"/>
      <c r="F21" s="226"/>
      <c r="G21" s="225"/>
      <c r="H21" s="226"/>
      <c r="I21" s="225">
        <f>SUM(I16:J20)</f>
        <v>0</v>
      </c>
      <c r="J21" s="231"/>
    </row>
    <row r="22" spans="1:10" ht="33" customHeight="1" x14ac:dyDescent="0.2">
      <c r="A22" s="3"/>
      <c r="B22" s="53" t="s">
        <v>32</v>
      </c>
      <c r="C22" s="46"/>
      <c r="D22" s="47"/>
      <c r="E22" s="52"/>
      <c r="F22" s="49"/>
      <c r="G22" s="40"/>
      <c r="H22" s="40"/>
      <c r="I22" s="40"/>
      <c r="J22" s="50"/>
    </row>
    <row r="23" spans="1:10" ht="23.25" customHeight="1" x14ac:dyDescent="0.2">
      <c r="A23" s="3"/>
      <c r="B23" s="45" t="s">
        <v>11</v>
      </c>
      <c r="C23" s="46"/>
      <c r="D23" s="47"/>
      <c r="E23" s="48">
        <v>12</v>
      </c>
      <c r="F23" s="49" t="s">
        <v>0</v>
      </c>
      <c r="G23" s="222">
        <f>ZakladDPHSniVypocet</f>
        <v>0</v>
      </c>
      <c r="H23" s="223"/>
      <c r="I23" s="223"/>
      <c r="J23" s="50" t="str">
        <f t="shared" ref="J23:J28" si="0">Mena</f>
        <v>CZK</v>
      </c>
    </row>
    <row r="24" spans="1:10" ht="23.25" customHeight="1" x14ac:dyDescent="0.2">
      <c r="A24" s="3"/>
      <c r="B24" s="45" t="s">
        <v>12</v>
      </c>
      <c r="C24" s="46"/>
      <c r="D24" s="47"/>
      <c r="E24" s="48">
        <f>SazbaDPH1</f>
        <v>12</v>
      </c>
      <c r="F24" s="49" t="s">
        <v>0</v>
      </c>
      <c r="G24" s="229">
        <f>ZakladDPHSni*SazbaDPH1/100</f>
        <v>0</v>
      </c>
      <c r="H24" s="230"/>
      <c r="I24" s="230"/>
      <c r="J24" s="50" t="str">
        <f t="shared" si="0"/>
        <v>CZK</v>
      </c>
    </row>
    <row r="25" spans="1:10" ht="23.25" customHeight="1" x14ac:dyDescent="0.2">
      <c r="A25" s="3"/>
      <c r="B25" s="45" t="s">
        <v>13</v>
      </c>
      <c r="C25" s="46"/>
      <c r="D25" s="47"/>
      <c r="E25" s="48">
        <v>21</v>
      </c>
      <c r="F25" s="49" t="s">
        <v>0</v>
      </c>
      <c r="G25" s="222">
        <f>ZakladDPHZaklVypocet</f>
        <v>0</v>
      </c>
      <c r="H25" s="223"/>
      <c r="I25" s="223"/>
      <c r="J25" s="50" t="str">
        <f t="shared" si="0"/>
        <v>CZK</v>
      </c>
    </row>
    <row r="26" spans="1:10" ht="23.25" customHeight="1" x14ac:dyDescent="0.2">
      <c r="A26" s="3"/>
      <c r="B26" s="39" t="s">
        <v>14</v>
      </c>
      <c r="C26" s="19"/>
      <c r="D26" s="15"/>
      <c r="E26" s="35">
        <f>SazbaDPH2</f>
        <v>21</v>
      </c>
      <c r="F26" s="36" t="s">
        <v>0</v>
      </c>
      <c r="G26" s="218">
        <f>ZakladDPHZakl*SazbaDPH2/100</f>
        <v>0</v>
      </c>
      <c r="H26" s="219"/>
      <c r="I26" s="219"/>
      <c r="J26" s="44" t="str">
        <f t="shared" si="0"/>
        <v>CZK</v>
      </c>
    </row>
    <row r="27" spans="1:10" ht="23.25" customHeight="1" thickBot="1" x14ac:dyDescent="0.25">
      <c r="A27" s="3"/>
      <c r="B27" s="38" t="s">
        <v>4</v>
      </c>
      <c r="C27" s="17"/>
      <c r="D27" s="20"/>
      <c r="E27" s="17"/>
      <c r="F27" s="18"/>
      <c r="G27" s="220">
        <f>0</f>
        <v>0</v>
      </c>
      <c r="H27" s="220"/>
      <c r="I27" s="220"/>
      <c r="J27" s="51" t="str">
        <f t="shared" si="0"/>
        <v>CZK</v>
      </c>
    </row>
    <row r="28" spans="1:10" ht="27.75" hidden="1" customHeight="1" thickBot="1" x14ac:dyDescent="0.25">
      <c r="A28" s="3"/>
      <c r="B28" s="100" t="s">
        <v>22</v>
      </c>
      <c r="C28" s="101"/>
      <c r="D28" s="101"/>
      <c r="E28" s="102"/>
      <c r="F28" s="103"/>
      <c r="G28" s="207">
        <f>ZakladDPHSniVypocet+ZakladDPHZaklVypocet</f>
        <v>0</v>
      </c>
      <c r="H28" s="207"/>
      <c r="I28" s="207"/>
      <c r="J28" s="104" t="str">
        <f t="shared" si="0"/>
        <v>CZK</v>
      </c>
    </row>
    <row r="29" spans="1:10" ht="27.75" customHeight="1" thickBot="1" x14ac:dyDescent="0.25">
      <c r="A29" s="3"/>
      <c r="B29" s="100" t="s">
        <v>35</v>
      </c>
      <c r="C29" s="105"/>
      <c r="D29" s="105"/>
      <c r="E29" s="105"/>
      <c r="F29" s="105"/>
      <c r="G29" s="221">
        <f>ZakladDPHSni+DPHSni+ZakladDPHZakl+DPHZakl+Zaokrouhleni</f>
        <v>0</v>
      </c>
      <c r="H29" s="221"/>
      <c r="I29" s="221"/>
      <c r="J29" s="106" t="s">
        <v>54</v>
      </c>
    </row>
    <row r="30" spans="1:10" ht="12.75" customHeight="1" x14ac:dyDescent="0.2">
      <c r="A30" s="3"/>
      <c r="B30" s="3"/>
      <c r="J30" s="10"/>
    </row>
    <row r="31" spans="1:10" ht="30" customHeight="1" x14ac:dyDescent="0.2">
      <c r="A31" s="3"/>
      <c r="B31" s="3"/>
      <c r="J31" s="10"/>
    </row>
    <row r="32" spans="1:10" ht="18.75" customHeight="1" x14ac:dyDescent="0.2">
      <c r="A32" s="3"/>
      <c r="B32" s="21"/>
      <c r="C32" s="16" t="s">
        <v>10</v>
      </c>
      <c r="D32" s="32"/>
      <c r="E32" s="32"/>
      <c r="F32" s="16" t="s">
        <v>9</v>
      </c>
      <c r="G32" s="32"/>
      <c r="H32" s="80"/>
      <c r="I32" s="32"/>
      <c r="J32" s="10"/>
    </row>
    <row r="33" spans="1:10" ht="47.25" customHeight="1" x14ac:dyDescent="0.2">
      <c r="A33" s="3"/>
      <c r="B33" s="3"/>
      <c r="J33" s="10"/>
    </row>
    <row r="34" spans="1:10" s="27" customFormat="1" ht="18.75" customHeight="1" x14ac:dyDescent="0.2">
      <c r="A34" s="26"/>
      <c r="B34" s="26"/>
      <c r="D34" s="214"/>
      <c r="E34" s="214"/>
      <c r="G34" s="214"/>
      <c r="H34" s="214"/>
      <c r="I34" s="214"/>
      <c r="J34" s="31"/>
    </row>
    <row r="35" spans="1:10" ht="12.75" customHeight="1" x14ac:dyDescent="0.2">
      <c r="A35" s="3"/>
      <c r="B35" s="3"/>
      <c r="D35" s="228" t="s">
        <v>2</v>
      </c>
      <c r="E35" s="228"/>
      <c r="H35" s="11" t="s">
        <v>3</v>
      </c>
      <c r="J35" s="10"/>
    </row>
    <row r="36" spans="1:10" ht="13.5" customHeight="1" thickBot="1" x14ac:dyDescent="0.25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25">
      <c r="B37" s="65" t="s">
        <v>15</v>
      </c>
      <c r="C37" s="2"/>
      <c r="D37" s="2"/>
      <c r="E37" s="2"/>
      <c r="F37" s="92"/>
      <c r="G37" s="92"/>
      <c r="H37" s="92"/>
      <c r="I37" s="92"/>
      <c r="J37" s="2"/>
    </row>
    <row r="38" spans="1:10" ht="25.5" hidden="1" customHeight="1" x14ac:dyDescent="0.2">
      <c r="A38" s="84" t="s">
        <v>37</v>
      </c>
      <c r="B38" s="86" t="s">
        <v>16</v>
      </c>
      <c r="C38" s="87" t="s">
        <v>5</v>
      </c>
      <c r="D38" s="88"/>
      <c r="E38" s="88"/>
      <c r="F38" s="93" t="str">
        <f>B23</f>
        <v>Základ pro sníženou DPH</v>
      </c>
      <c r="G38" s="93" t="str">
        <f>B25</f>
        <v>Základ pro základní DPH</v>
      </c>
      <c r="H38" s="94" t="s">
        <v>17</v>
      </c>
      <c r="I38" s="94" t="s">
        <v>1</v>
      </c>
      <c r="J38" s="89" t="s">
        <v>0</v>
      </c>
    </row>
    <row r="39" spans="1:10" ht="25.5" hidden="1" customHeight="1" x14ac:dyDescent="0.2">
      <c r="A39" s="84">
        <v>1</v>
      </c>
      <c r="B39" s="90" t="s">
        <v>52</v>
      </c>
      <c r="C39" s="198" t="s">
        <v>45</v>
      </c>
      <c r="D39" s="199"/>
      <c r="E39" s="199"/>
      <c r="F39" s="95">
        <f>'Rozpočet Pol'!AC379</f>
        <v>0</v>
      </c>
      <c r="G39" s="96">
        <f>'Rozpočet Pol'!AD379</f>
        <v>0</v>
      </c>
      <c r="H39" s="97">
        <f>(F39*SazbaDPH1/100)+(G39*SazbaDPH2/100)</f>
        <v>0</v>
      </c>
      <c r="I39" s="97">
        <f>F39+G39+H39</f>
        <v>0</v>
      </c>
      <c r="J39" s="91" t="str">
        <f>IF(_xlfn.SINGLE(CenaCelkemVypocet)=0,"",I39/_xlfn.SINGLE(CenaCelkemVypocet)*100)</f>
        <v/>
      </c>
    </row>
    <row r="40" spans="1:10" ht="25.5" hidden="1" customHeight="1" x14ac:dyDescent="0.2">
      <c r="A40" s="84"/>
      <c r="B40" s="200" t="s">
        <v>53</v>
      </c>
      <c r="C40" s="201"/>
      <c r="D40" s="201"/>
      <c r="E40" s="202"/>
      <c r="F40" s="98">
        <f>SUMIF(A39:A39,"=1",F39:F39)</f>
        <v>0</v>
      </c>
      <c r="G40" s="99">
        <f>SUMIF(A39:A39,"=1",G39:G39)</f>
        <v>0</v>
      </c>
      <c r="H40" s="99">
        <f>SUMIF(A39:A39,"=1",H39:H39)</f>
        <v>0</v>
      </c>
      <c r="I40" s="99">
        <f>SUMIF(A39:A39,"=1",I39:I39)</f>
        <v>0</v>
      </c>
      <c r="J40" s="85">
        <f>SUMIF(A39:A39,"=1",J39:J39)</f>
        <v>0</v>
      </c>
    </row>
    <row r="44" spans="1:10" ht="15.75" x14ac:dyDescent="0.25">
      <c r="B44" s="107" t="s">
        <v>55</v>
      </c>
    </row>
    <row r="46" spans="1:10" ht="25.5" customHeight="1" x14ac:dyDescent="0.2">
      <c r="A46" s="108"/>
      <c r="B46" s="112" t="s">
        <v>16</v>
      </c>
      <c r="C46" s="112" t="s">
        <v>5</v>
      </c>
      <c r="D46" s="113"/>
      <c r="E46" s="113"/>
      <c r="F46" s="116" t="s">
        <v>56</v>
      </c>
      <c r="G46" s="116"/>
      <c r="H46" s="116"/>
      <c r="I46" s="203" t="s">
        <v>28</v>
      </c>
      <c r="J46" s="203"/>
    </row>
    <row r="47" spans="1:10" ht="25.5" customHeight="1" x14ac:dyDescent="0.2">
      <c r="A47" s="109"/>
      <c r="B47" s="117" t="s">
        <v>57</v>
      </c>
      <c r="C47" s="205" t="s">
        <v>58</v>
      </c>
      <c r="D47" s="206"/>
      <c r="E47" s="206"/>
      <c r="F47" s="119" t="s">
        <v>23</v>
      </c>
      <c r="G47" s="120"/>
      <c r="H47" s="120"/>
      <c r="I47" s="204">
        <f>'Rozpočet Pol'!G8</f>
        <v>0</v>
      </c>
      <c r="J47" s="204"/>
    </row>
    <row r="48" spans="1:10" ht="25.5" customHeight="1" x14ac:dyDescent="0.2">
      <c r="A48" s="109"/>
      <c r="B48" s="111" t="s">
        <v>59</v>
      </c>
      <c r="C48" s="193" t="s">
        <v>60</v>
      </c>
      <c r="D48" s="194"/>
      <c r="E48" s="194"/>
      <c r="F48" s="121" t="s">
        <v>23</v>
      </c>
      <c r="G48" s="122"/>
      <c r="H48" s="122"/>
      <c r="I48" s="192">
        <f>'Rozpočet Pol'!G146</f>
        <v>0</v>
      </c>
      <c r="J48" s="192"/>
    </row>
    <row r="49" spans="1:10" ht="25.5" customHeight="1" x14ac:dyDescent="0.2">
      <c r="A49" s="109"/>
      <c r="B49" s="111" t="s">
        <v>61</v>
      </c>
      <c r="C49" s="193" t="s">
        <v>62</v>
      </c>
      <c r="D49" s="194"/>
      <c r="E49" s="194"/>
      <c r="F49" s="121" t="s">
        <v>23</v>
      </c>
      <c r="G49" s="122"/>
      <c r="H49" s="122"/>
      <c r="I49" s="192">
        <f>'Rozpočet Pol'!G176</f>
        <v>0</v>
      </c>
      <c r="J49" s="192"/>
    </row>
    <row r="50" spans="1:10" ht="25.5" customHeight="1" x14ac:dyDescent="0.2">
      <c r="A50" s="109"/>
      <c r="B50" s="111" t="s">
        <v>63</v>
      </c>
      <c r="C50" s="193" t="s">
        <v>64</v>
      </c>
      <c r="D50" s="194"/>
      <c r="E50" s="194"/>
      <c r="F50" s="121" t="s">
        <v>23</v>
      </c>
      <c r="G50" s="122"/>
      <c r="H50" s="122"/>
      <c r="I50" s="192">
        <f>'Rozpočet Pol'!G187</f>
        <v>0</v>
      </c>
      <c r="J50" s="192"/>
    </row>
    <row r="51" spans="1:10" ht="25.5" customHeight="1" x14ac:dyDescent="0.2">
      <c r="A51" s="109"/>
      <c r="B51" s="111" t="s">
        <v>65</v>
      </c>
      <c r="C51" s="193" t="s">
        <v>66</v>
      </c>
      <c r="D51" s="194"/>
      <c r="E51" s="194"/>
      <c r="F51" s="121" t="s">
        <v>23</v>
      </c>
      <c r="G51" s="122"/>
      <c r="H51" s="122"/>
      <c r="I51" s="192">
        <f>'Rozpočet Pol'!G200</f>
        <v>0</v>
      </c>
      <c r="J51" s="192"/>
    </row>
    <row r="52" spans="1:10" ht="25.5" customHeight="1" x14ac:dyDescent="0.2">
      <c r="A52" s="109"/>
      <c r="B52" s="111" t="s">
        <v>67</v>
      </c>
      <c r="C52" s="193" t="s">
        <v>68</v>
      </c>
      <c r="D52" s="194"/>
      <c r="E52" s="194"/>
      <c r="F52" s="121" t="s">
        <v>23</v>
      </c>
      <c r="G52" s="122"/>
      <c r="H52" s="122"/>
      <c r="I52" s="192">
        <f>'Rozpočet Pol'!G229</f>
        <v>0</v>
      </c>
      <c r="J52" s="192"/>
    </row>
    <row r="53" spans="1:10" ht="25.5" customHeight="1" x14ac:dyDescent="0.2">
      <c r="A53" s="109"/>
      <c r="B53" s="111" t="s">
        <v>69</v>
      </c>
      <c r="C53" s="193" t="s">
        <v>70</v>
      </c>
      <c r="D53" s="194"/>
      <c r="E53" s="194"/>
      <c r="F53" s="121" t="s">
        <v>23</v>
      </c>
      <c r="G53" s="122"/>
      <c r="H53" s="122"/>
      <c r="I53" s="192">
        <f>'Rozpočet Pol'!G233</f>
        <v>0</v>
      </c>
      <c r="J53" s="192"/>
    </row>
    <row r="54" spans="1:10" ht="25.5" customHeight="1" x14ac:dyDescent="0.2">
      <c r="A54" s="109"/>
      <c r="B54" s="111" t="s">
        <v>71</v>
      </c>
      <c r="C54" s="193" t="s">
        <v>72</v>
      </c>
      <c r="D54" s="194"/>
      <c r="E54" s="194"/>
      <c r="F54" s="121" t="s">
        <v>23</v>
      </c>
      <c r="G54" s="122"/>
      <c r="H54" s="122"/>
      <c r="I54" s="192">
        <f>'Rozpočet Pol'!G245</f>
        <v>0</v>
      </c>
      <c r="J54" s="192"/>
    </row>
    <row r="55" spans="1:10" ht="25.5" customHeight="1" x14ac:dyDescent="0.2">
      <c r="A55" s="109"/>
      <c r="B55" s="111" t="s">
        <v>73</v>
      </c>
      <c r="C55" s="193" t="s">
        <v>74</v>
      </c>
      <c r="D55" s="194"/>
      <c r="E55" s="194"/>
      <c r="F55" s="121" t="s">
        <v>23</v>
      </c>
      <c r="G55" s="122"/>
      <c r="H55" s="122"/>
      <c r="I55" s="192">
        <f>'Rozpočet Pol'!G311</f>
        <v>0</v>
      </c>
      <c r="J55" s="192"/>
    </row>
    <row r="56" spans="1:10" ht="25.5" customHeight="1" x14ac:dyDescent="0.2">
      <c r="A56" s="109"/>
      <c r="B56" s="111" t="s">
        <v>75</v>
      </c>
      <c r="C56" s="193" t="s">
        <v>76</v>
      </c>
      <c r="D56" s="194"/>
      <c r="E56" s="194"/>
      <c r="F56" s="121" t="s">
        <v>23</v>
      </c>
      <c r="G56" s="122"/>
      <c r="H56" s="122"/>
      <c r="I56" s="192">
        <f>'Rozpočet Pol'!G316</f>
        <v>0</v>
      </c>
      <c r="J56" s="192"/>
    </row>
    <row r="57" spans="1:10" ht="25.5" customHeight="1" x14ac:dyDescent="0.2">
      <c r="A57" s="109"/>
      <c r="B57" s="111" t="s">
        <v>77</v>
      </c>
      <c r="C57" s="193" t="s">
        <v>78</v>
      </c>
      <c r="D57" s="194"/>
      <c r="E57" s="194"/>
      <c r="F57" s="121" t="s">
        <v>23</v>
      </c>
      <c r="G57" s="122"/>
      <c r="H57" s="122"/>
      <c r="I57" s="192">
        <f>'Rozpočet Pol'!G320</f>
        <v>0</v>
      </c>
      <c r="J57" s="192"/>
    </row>
    <row r="58" spans="1:10" ht="25.5" customHeight="1" x14ac:dyDescent="0.2">
      <c r="A58" s="109"/>
      <c r="B58" s="111" t="s">
        <v>79</v>
      </c>
      <c r="C58" s="193" t="s">
        <v>80</v>
      </c>
      <c r="D58" s="194"/>
      <c r="E58" s="194"/>
      <c r="F58" s="121" t="s">
        <v>23</v>
      </c>
      <c r="G58" s="122"/>
      <c r="H58" s="122"/>
      <c r="I58" s="192">
        <f>'Rozpočet Pol'!G331</f>
        <v>0</v>
      </c>
      <c r="J58" s="192"/>
    </row>
    <row r="59" spans="1:10" ht="25.5" customHeight="1" x14ac:dyDescent="0.2">
      <c r="A59" s="109"/>
      <c r="B59" s="111" t="s">
        <v>81</v>
      </c>
      <c r="C59" s="193" t="s">
        <v>82</v>
      </c>
      <c r="D59" s="194"/>
      <c r="E59" s="194"/>
      <c r="F59" s="121" t="s">
        <v>25</v>
      </c>
      <c r="G59" s="122"/>
      <c r="H59" s="122"/>
      <c r="I59" s="192">
        <f>'Rozpočet Pol'!G333</f>
        <v>0</v>
      </c>
      <c r="J59" s="192"/>
    </row>
    <row r="60" spans="1:10" ht="25.5" customHeight="1" x14ac:dyDescent="0.2">
      <c r="A60" s="109"/>
      <c r="B60" s="111" t="s">
        <v>83</v>
      </c>
      <c r="C60" s="193" t="s">
        <v>84</v>
      </c>
      <c r="D60" s="194"/>
      <c r="E60" s="194"/>
      <c r="F60" s="121" t="s">
        <v>23</v>
      </c>
      <c r="G60" s="122"/>
      <c r="H60" s="122"/>
      <c r="I60" s="192">
        <f>'Rozpočet Pol'!G336</f>
        <v>0</v>
      </c>
      <c r="J60" s="192"/>
    </row>
    <row r="61" spans="1:10" ht="25.5" customHeight="1" x14ac:dyDescent="0.2">
      <c r="A61" s="109"/>
      <c r="B61" s="111" t="s">
        <v>85</v>
      </c>
      <c r="C61" s="193" t="s">
        <v>86</v>
      </c>
      <c r="D61" s="194"/>
      <c r="E61" s="194"/>
      <c r="F61" s="121" t="s">
        <v>24</v>
      </c>
      <c r="G61" s="122"/>
      <c r="H61" s="122"/>
      <c r="I61" s="192">
        <f>'Rozpočet Pol'!G348</f>
        <v>0</v>
      </c>
      <c r="J61" s="192"/>
    </row>
    <row r="62" spans="1:10" ht="25.5" customHeight="1" x14ac:dyDescent="0.2">
      <c r="A62" s="109"/>
      <c r="B62" s="111" t="s">
        <v>87</v>
      </c>
      <c r="C62" s="193" t="s">
        <v>27</v>
      </c>
      <c r="D62" s="194"/>
      <c r="E62" s="194"/>
      <c r="F62" s="121" t="s">
        <v>87</v>
      </c>
      <c r="G62" s="122"/>
      <c r="H62" s="122"/>
      <c r="I62" s="192">
        <f>'Rozpočet Pol'!G359</f>
        <v>0</v>
      </c>
      <c r="J62" s="192"/>
    </row>
    <row r="63" spans="1:10" ht="25.5" customHeight="1" x14ac:dyDescent="0.2">
      <c r="A63" s="109"/>
      <c r="B63" s="118" t="s">
        <v>88</v>
      </c>
      <c r="C63" s="189" t="s">
        <v>26</v>
      </c>
      <c r="D63" s="190"/>
      <c r="E63" s="190"/>
      <c r="F63" s="123" t="s">
        <v>88</v>
      </c>
      <c r="G63" s="124"/>
      <c r="H63" s="124"/>
      <c r="I63" s="188">
        <f>'Rozpočet Pol'!G365</f>
        <v>0</v>
      </c>
      <c r="J63" s="188"/>
    </row>
    <row r="64" spans="1:10" ht="25.5" customHeight="1" x14ac:dyDescent="0.2">
      <c r="A64" s="110"/>
      <c r="B64" s="114" t="s">
        <v>1</v>
      </c>
      <c r="C64" s="114"/>
      <c r="D64" s="115"/>
      <c r="E64" s="115"/>
      <c r="F64" s="125"/>
      <c r="G64" s="126"/>
      <c r="H64" s="126"/>
      <c r="I64" s="191">
        <f>SUM(I47:I63)</f>
        <v>0</v>
      </c>
      <c r="J64" s="191"/>
    </row>
    <row r="65" spans="6:10" x14ac:dyDescent="0.2">
      <c r="F65" s="83"/>
      <c r="G65" s="83"/>
      <c r="H65" s="83"/>
      <c r="I65" s="83"/>
      <c r="J65" s="83"/>
    </row>
    <row r="66" spans="6:10" x14ac:dyDescent="0.2">
      <c r="F66" s="83"/>
      <c r="G66" s="83"/>
      <c r="H66" s="83"/>
      <c r="I66" s="83"/>
      <c r="J66" s="83"/>
    </row>
    <row r="67" spans="6:10" x14ac:dyDescent="0.2">
      <c r="F67" s="83"/>
      <c r="G67" s="83"/>
      <c r="H67" s="83"/>
      <c r="I67" s="83"/>
      <c r="J67" s="83"/>
    </row>
  </sheetData>
  <sheetProtection algorithmName="SHA-512" hashValue="LrF0QCgLJPSinJgb0bgQJ9N/yAi4nNah/G3JMSx8vjoRLKKi0KupLrZckgQ1YBYUlADlfM3jmRvOljTUhVH+QQ==" saltValue="0qTUM19qH002mGHUGdMZJg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5"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D35:E35"/>
    <mergeCell ref="G19:H19"/>
    <mergeCell ref="G20:H20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  <mergeCell ref="C54:E54"/>
    <mergeCell ref="I55:J55"/>
    <mergeCell ref="C55:E55"/>
    <mergeCell ref="I56:J56"/>
    <mergeCell ref="C56:E56"/>
    <mergeCell ref="I57:J57"/>
    <mergeCell ref="C57:E57"/>
    <mergeCell ref="I58:J58"/>
    <mergeCell ref="C58:E58"/>
    <mergeCell ref="I59:J59"/>
    <mergeCell ref="C59:E59"/>
    <mergeCell ref="I63:J63"/>
    <mergeCell ref="C63:E63"/>
    <mergeCell ref="I64:J64"/>
    <mergeCell ref="I60:J60"/>
    <mergeCell ref="C60:E60"/>
    <mergeCell ref="I61:J61"/>
    <mergeCell ref="C61:E61"/>
    <mergeCell ref="I62:J62"/>
    <mergeCell ref="C62:E6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C2D1-ABC9-484A-95B9-D8071CE46D0F}">
  <sheetPr codeName="List4">
    <tabColor rgb="FFFF9966"/>
  </sheetPr>
  <dimension ref="A1:G5"/>
  <sheetViews>
    <sheetView workbookViewId="0">
      <selection activeCell="A5" sqref="A5:IV5"/>
    </sheetView>
  </sheetViews>
  <sheetFormatPr defaultColWidth="9.140625"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236" t="s">
        <v>6</v>
      </c>
      <c r="B1" s="236"/>
      <c r="C1" s="237"/>
      <c r="D1" s="236"/>
      <c r="E1" s="236"/>
      <c r="F1" s="236"/>
      <c r="G1" s="236"/>
    </row>
    <row r="2" spans="1:7" ht="24.95" customHeight="1" x14ac:dyDescent="0.2">
      <c r="A2" s="67" t="s">
        <v>41</v>
      </c>
      <c r="B2" s="66"/>
      <c r="C2" s="238"/>
      <c r="D2" s="238"/>
      <c r="E2" s="238"/>
      <c r="F2" s="238"/>
      <c r="G2" s="239"/>
    </row>
    <row r="3" spans="1:7" ht="24.95" hidden="1" customHeight="1" x14ac:dyDescent="0.2">
      <c r="A3" s="67" t="s">
        <v>7</v>
      </c>
      <c r="B3" s="66"/>
      <c r="C3" s="238"/>
      <c r="D3" s="238"/>
      <c r="E3" s="238"/>
      <c r="F3" s="238"/>
      <c r="G3" s="239"/>
    </row>
    <row r="4" spans="1:7" ht="24.95" hidden="1" customHeight="1" x14ac:dyDescent="0.2">
      <c r="A4" s="67" t="s">
        <v>8</v>
      </c>
      <c r="B4" s="66"/>
      <c r="C4" s="238"/>
      <c r="D4" s="238"/>
      <c r="E4" s="238"/>
      <c r="F4" s="238"/>
      <c r="G4" s="239"/>
    </row>
    <row r="5" spans="1:7" hidden="1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D20E7-FF21-4A3A-A1F5-8867C6A11220}">
  <sheetPr>
    <outlinePr summaryBelow="0"/>
  </sheetPr>
  <dimension ref="A1:BH389"/>
  <sheetViews>
    <sheetView tabSelected="1" view="pageLayout" zoomScaleNormal="100" workbookViewId="0">
      <selection activeCell="AA312" sqref="AA312"/>
    </sheetView>
  </sheetViews>
  <sheetFormatPr defaultRowHeight="12.75" outlineLevelRow="1" x14ac:dyDescent="0.2"/>
  <cols>
    <col min="1" max="1" width="4.28515625" customWidth="1"/>
    <col min="2" max="2" width="14.42578125" style="82" customWidth="1"/>
    <col min="3" max="3" width="38.28515625" style="82" customWidth="1"/>
    <col min="4" max="4" width="4.7109375" customWidth="1"/>
    <col min="5" max="5" width="10.7109375" customWidth="1"/>
    <col min="6" max="6" width="9.85546875" customWidth="1"/>
    <col min="7" max="7" width="12.7109375" customWidth="1"/>
    <col min="8" max="13" width="0" hidden="1" customWidth="1"/>
    <col min="18" max="21" width="0" hidden="1" customWidth="1"/>
    <col min="29" max="39" width="0" hidden="1" customWidth="1"/>
  </cols>
  <sheetData>
    <row r="1" spans="1:60" ht="15.75" customHeight="1" x14ac:dyDescent="0.25">
      <c r="A1" s="240" t="s">
        <v>6</v>
      </c>
      <c r="B1" s="240"/>
      <c r="C1" s="240"/>
      <c r="D1" s="240"/>
      <c r="E1" s="240"/>
      <c r="F1" s="240"/>
      <c r="G1" s="240"/>
      <c r="AE1" t="s">
        <v>90</v>
      </c>
    </row>
    <row r="2" spans="1:60" ht="25.15" customHeight="1" x14ac:dyDescent="0.2">
      <c r="A2" s="131" t="s">
        <v>89</v>
      </c>
      <c r="B2" s="129"/>
      <c r="C2" s="241" t="s">
        <v>45</v>
      </c>
      <c r="D2" s="242"/>
      <c r="E2" s="242"/>
      <c r="F2" s="242"/>
      <c r="G2" s="243"/>
      <c r="AE2" t="s">
        <v>91</v>
      </c>
    </row>
    <row r="3" spans="1:60" ht="25.15" hidden="1" customHeight="1" x14ac:dyDescent="0.2">
      <c r="A3" s="132" t="s">
        <v>7</v>
      </c>
      <c r="B3" s="130"/>
      <c r="C3" s="244"/>
      <c r="D3" s="245"/>
      <c r="E3" s="245"/>
      <c r="F3" s="245"/>
      <c r="G3" s="246"/>
      <c r="AE3" t="s">
        <v>92</v>
      </c>
    </row>
    <row r="4" spans="1:60" ht="25.15" hidden="1" customHeight="1" x14ac:dyDescent="0.2">
      <c r="A4" s="132" t="s">
        <v>8</v>
      </c>
      <c r="B4" s="130"/>
      <c r="C4" s="244"/>
      <c r="D4" s="245"/>
      <c r="E4" s="245"/>
      <c r="F4" s="245"/>
      <c r="G4" s="246"/>
      <c r="AE4" t="s">
        <v>93</v>
      </c>
    </row>
    <row r="5" spans="1:60" hidden="1" x14ac:dyDescent="0.2">
      <c r="A5" s="133" t="s">
        <v>94</v>
      </c>
      <c r="B5" s="134"/>
      <c r="C5" s="134"/>
      <c r="D5" s="135"/>
      <c r="E5" s="135"/>
      <c r="F5" s="135"/>
      <c r="G5" s="136"/>
      <c r="AE5" t="s">
        <v>95</v>
      </c>
    </row>
    <row r="7" spans="1:60" ht="38.25" x14ac:dyDescent="0.2">
      <c r="A7" s="141" t="s">
        <v>96</v>
      </c>
      <c r="B7" s="142" t="s">
        <v>97</v>
      </c>
      <c r="C7" s="142" t="s">
        <v>98</v>
      </c>
      <c r="D7" s="141" t="s">
        <v>99</v>
      </c>
      <c r="E7" s="141" t="s">
        <v>100</v>
      </c>
      <c r="F7" s="137" t="s">
        <v>101</v>
      </c>
      <c r="G7" s="160" t="s">
        <v>28</v>
      </c>
      <c r="H7" s="161" t="s">
        <v>29</v>
      </c>
      <c r="I7" s="161" t="s">
        <v>102</v>
      </c>
      <c r="J7" s="161" t="s">
        <v>30</v>
      </c>
      <c r="K7" s="161" t="s">
        <v>103</v>
      </c>
      <c r="L7" s="161" t="s">
        <v>104</v>
      </c>
      <c r="M7" s="161" t="s">
        <v>105</v>
      </c>
      <c r="N7" s="161" t="s">
        <v>106</v>
      </c>
      <c r="O7" s="161" t="s">
        <v>107</v>
      </c>
      <c r="P7" s="161" t="s">
        <v>108</v>
      </c>
      <c r="Q7" s="161" t="s">
        <v>109</v>
      </c>
      <c r="R7" s="161" t="s">
        <v>110</v>
      </c>
      <c r="S7" s="161" t="s">
        <v>111</v>
      </c>
      <c r="T7" s="161" t="s">
        <v>112</v>
      </c>
      <c r="U7" s="144" t="s">
        <v>113</v>
      </c>
    </row>
    <row r="8" spans="1:60" x14ac:dyDescent="0.2">
      <c r="A8" s="162" t="s">
        <v>114</v>
      </c>
      <c r="B8" s="163" t="s">
        <v>57</v>
      </c>
      <c r="C8" s="164" t="s">
        <v>58</v>
      </c>
      <c r="D8" s="165"/>
      <c r="E8" s="166"/>
      <c r="F8" s="167"/>
      <c r="G8" s="167">
        <f>SUMIF(AE9:AE145,"&lt;&gt;NOR",G9:G145)</f>
        <v>0</v>
      </c>
      <c r="H8" s="167"/>
      <c r="I8" s="167">
        <f>SUM(I9:I145)</f>
        <v>0</v>
      </c>
      <c r="J8" s="167"/>
      <c r="K8" s="167">
        <f>SUM(K9:K145)</f>
        <v>0</v>
      </c>
      <c r="L8" s="167"/>
      <c r="M8" s="167">
        <f>SUM(M9:M145)</f>
        <v>0</v>
      </c>
      <c r="N8" s="143"/>
      <c r="O8" s="143">
        <f>SUM(O9:O145)</f>
        <v>50.697139999999997</v>
      </c>
      <c r="P8" s="143"/>
      <c r="Q8" s="143">
        <f>SUM(Q9:Q145)</f>
        <v>0</v>
      </c>
      <c r="R8" s="143"/>
      <c r="S8" s="143"/>
      <c r="T8" s="162"/>
      <c r="U8" s="143">
        <f>SUM(U9:U145)</f>
        <v>431.61999999999995</v>
      </c>
      <c r="AE8" t="s">
        <v>115</v>
      </c>
    </row>
    <row r="9" spans="1:60" outlineLevel="1" x14ac:dyDescent="0.2">
      <c r="A9" s="139">
        <v>1</v>
      </c>
      <c r="B9" s="139" t="s">
        <v>116</v>
      </c>
      <c r="C9" s="179" t="s">
        <v>117</v>
      </c>
      <c r="D9" s="145" t="s">
        <v>118</v>
      </c>
      <c r="E9" s="153">
        <v>90</v>
      </c>
      <c r="F9" s="157">
        <f t="shared" ref="F9:F15" si="0">H9+J9</f>
        <v>0</v>
      </c>
      <c r="G9" s="158">
        <f t="shared" ref="G9:G15" si="1">ROUND(E9*F9,2)</f>
        <v>0</v>
      </c>
      <c r="H9" s="158"/>
      <c r="I9" s="158">
        <f t="shared" ref="I9:I15" si="2">ROUND(E9*H9,2)</f>
        <v>0</v>
      </c>
      <c r="J9" s="158"/>
      <c r="K9" s="158">
        <f t="shared" ref="K9:K15" si="3">ROUND(E9*J9,2)</f>
        <v>0</v>
      </c>
      <c r="L9" s="158">
        <v>21</v>
      </c>
      <c r="M9" s="158">
        <f t="shared" ref="M9:M15" si="4">G9*(1+L9/100)</f>
        <v>0</v>
      </c>
      <c r="N9" s="146">
        <v>0</v>
      </c>
      <c r="O9" s="146">
        <f t="shared" ref="O9:O15" si="5">ROUND(E9*N9,5)</f>
        <v>0</v>
      </c>
      <c r="P9" s="146">
        <v>0</v>
      </c>
      <c r="Q9" s="146">
        <f t="shared" ref="Q9:Q15" si="6">ROUND(E9*P9,5)</f>
        <v>0</v>
      </c>
      <c r="R9" s="146"/>
      <c r="S9" s="146"/>
      <c r="T9" s="147">
        <v>0.20300000000000001</v>
      </c>
      <c r="U9" s="146">
        <f t="shared" ref="U9:U15" si="7">ROUND(E9*T9,2)</f>
        <v>18.27</v>
      </c>
      <c r="V9" s="138"/>
      <c r="W9" s="138"/>
      <c r="X9" s="138"/>
      <c r="Y9" s="138"/>
      <c r="Z9" s="138"/>
      <c r="AA9" s="138"/>
      <c r="AB9" s="138"/>
      <c r="AC9" s="138"/>
      <c r="AD9" s="138"/>
      <c r="AE9" s="138" t="s">
        <v>119</v>
      </c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</row>
    <row r="10" spans="1:60" outlineLevel="1" x14ac:dyDescent="0.2">
      <c r="A10" s="139">
        <v>2</v>
      </c>
      <c r="B10" s="139" t="s">
        <v>120</v>
      </c>
      <c r="C10" s="179" t="s">
        <v>121</v>
      </c>
      <c r="D10" s="145" t="s">
        <v>122</v>
      </c>
      <c r="E10" s="153">
        <v>30</v>
      </c>
      <c r="F10" s="157">
        <f t="shared" si="0"/>
        <v>0</v>
      </c>
      <c r="G10" s="158">
        <f t="shared" si="1"/>
        <v>0</v>
      </c>
      <c r="H10" s="158"/>
      <c r="I10" s="158">
        <f t="shared" si="2"/>
        <v>0</v>
      </c>
      <c r="J10" s="158"/>
      <c r="K10" s="158">
        <f t="shared" si="3"/>
        <v>0</v>
      </c>
      <c r="L10" s="158">
        <v>21</v>
      </c>
      <c r="M10" s="158">
        <f t="shared" si="4"/>
        <v>0</v>
      </c>
      <c r="N10" s="146">
        <v>0</v>
      </c>
      <c r="O10" s="146">
        <f t="shared" si="5"/>
        <v>0</v>
      </c>
      <c r="P10" s="146">
        <v>0</v>
      </c>
      <c r="Q10" s="146">
        <f t="shared" si="6"/>
        <v>0</v>
      </c>
      <c r="R10" s="146"/>
      <c r="S10" s="146"/>
      <c r="T10" s="147">
        <v>0</v>
      </c>
      <c r="U10" s="146">
        <f t="shared" si="7"/>
        <v>0</v>
      </c>
      <c r="V10" s="138"/>
      <c r="W10" s="138"/>
      <c r="X10" s="138"/>
      <c r="Y10" s="138"/>
      <c r="Z10" s="138"/>
      <c r="AA10" s="138"/>
      <c r="AB10" s="138"/>
      <c r="AC10" s="138"/>
      <c r="AD10" s="138"/>
      <c r="AE10" s="138" t="s">
        <v>123</v>
      </c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</row>
    <row r="11" spans="1:60" outlineLevel="1" x14ac:dyDescent="0.2">
      <c r="A11" s="139">
        <v>3</v>
      </c>
      <c r="B11" s="139" t="s">
        <v>124</v>
      </c>
      <c r="C11" s="179" t="s">
        <v>125</v>
      </c>
      <c r="D11" s="145" t="s">
        <v>126</v>
      </c>
      <c r="E11" s="153">
        <v>2.8</v>
      </c>
      <c r="F11" s="157">
        <f t="shared" si="0"/>
        <v>0</v>
      </c>
      <c r="G11" s="158">
        <f t="shared" si="1"/>
        <v>0</v>
      </c>
      <c r="H11" s="158"/>
      <c r="I11" s="158">
        <f t="shared" si="2"/>
        <v>0</v>
      </c>
      <c r="J11" s="158"/>
      <c r="K11" s="158">
        <f t="shared" si="3"/>
        <v>0</v>
      </c>
      <c r="L11" s="158">
        <v>21</v>
      </c>
      <c r="M11" s="158">
        <f t="shared" si="4"/>
        <v>0</v>
      </c>
      <c r="N11" s="146">
        <v>1.269E-2</v>
      </c>
      <c r="O11" s="146">
        <f t="shared" si="5"/>
        <v>3.5529999999999999E-2</v>
      </c>
      <c r="P11" s="146">
        <v>0</v>
      </c>
      <c r="Q11" s="146">
        <f t="shared" si="6"/>
        <v>0</v>
      </c>
      <c r="R11" s="146"/>
      <c r="S11" s="146"/>
      <c r="T11" s="147">
        <v>1.153</v>
      </c>
      <c r="U11" s="146">
        <f t="shared" si="7"/>
        <v>3.23</v>
      </c>
      <c r="V11" s="138"/>
      <c r="W11" s="138"/>
      <c r="X11" s="138"/>
      <c r="Y11" s="138"/>
      <c r="Z11" s="138"/>
      <c r="AA11" s="138"/>
      <c r="AB11" s="138"/>
      <c r="AC11" s="138"/>
      <c r="AD11" s="138"/>
      <c r="AE11" s="138" t="s">
        <v>119</v>
      </c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</row>
    <row r="12" spans="1:60" outlineLevel="1" x14ac:dyDescent="0.2">
      <c r="A12" s="139">
        <v>4</v>
      </c>
      <c r="B12" s="139" t="s">
        <v>127</v>
      </c>
      <c r="C12" s="179" t="s">
        <v>128</v>
      </c>
      <c r="D12" s="145" t="s">
        <v>126</v>
      </c>
      <c r="E12" s="153">
        <v>2.2000000000000002</v>
      </c>
      <c r="F12" s="157">
        <f t="shared" si="0"/>
        <v>0</v>
      </c>
      <c r="G12" s="158">
        <f t="shared" si="1"/>
        <v>0</v>
      </c>
      <c r="H12" s="158"/>
      <c r="I12" s="158">
        <f t="shared" si="2"/>
        <v>0</v>
      </c>
      <c r="J12" s="158"/>
      <c r="K12" s="158">
        <f t="shared" si="3"/>
        <v>0</v>
      </c>
      <c r="L12" s="158">
        <v>21</v>
      </c>
      <c r="M12" s="158">
        <f t="shared" si="4"/>
        <v>0</v>
      </c>
      <c r="N12" s="146">
        <v>1.0699999999999999E-2</v>
      </c>
      <c r="O12" s="146">
        <f t="shared" si="5"/>
        <v>2.3539999999999998E-2</v>
      </c>
      <c r="P12" s="146">
        <v>0</v>
      </c>
      <c r="Q12" s="146">
        <f t="shared" si="6"/>
        <v>0</v>
      </c>
      <c r="R12" s="146"/>
      <c r="S12" s="146"/>
      <c r="T12" s="147">
        <v>0.90800000000000003</v>
      </c>
      <c r="U12" s="146">
        <f t="shared" si="7"/>
        <v>2</v>
      </c>
      <c r="V12" s="138"/>
      <c r="W12" s="138"/>
      <c r="X12" s="138"/>
      <c r="Y12" s="138"/>
      <c r="Z12" s="138"/>
      <c r="AA12" s="138"/>
      <c r="AB12" s="138"/>
      <c r="AC12" s="138"/>
      <c r="AD12" s="138"/>
      <c r="AE12" s="138" t="s">
        <v>119</v>
      </c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</row>
    <row r="13" spans="1:60" outlineLevel="1" x14ac:dyDescent="0.2">
      <c r="A13" s="139">
        <v>5</v>
      </c>
      <c r="B13" s="139" t="s">
        <v>129</v>
      </c>
      <c r="C13" s="179" t="s">
        <v>130</v>
      </c>
      <c r="D13" s="145" t="s">
        <v>126</v>
      </c>
      <c r="E13" s="153">
        <v>3.2</v>
      </c>
      <c r="F13" s="157">
        <f t="shared" si="0"/>
        <v>0</v>
      </c>
      <c r="G13" s="158">
        <f t="shared" si="1"/>
        <v>0</v>
      </c>
      <c r="H13" s="158"/>
      <c r="I13" s="158">
        <f t="shared" si="2"/>
        <v>0</v>
      </c>
      <c r="J13" s="158"/>
      <c r="K13" s="158">
        <f t="shared" si="3"/>
        <v>0</v>
      </c>
      <c r="L13" s="158">
        <v>21</v>
      </c>
      <c r="M13" s="158">
        <f t="shared" si="4"/>
        <v>0</v>
      </c>
      <c r="N13" s="146">
        <v>1.269E-2</v>
      </c>
      <c r="O13" s="146">
        <f t="shared" si="5"/>
        <v>4.061E-2</v>
      </c>
      <c r="P13" s="146">
        <v>0</v>
      </c>
      <c r="Q13" s="146">
        <f t="shared" si="6"/>
        <v>0</v>
      </c>
      <c r="R13" s="146"/>
      <c r="S13" s="146"/>
      <c r="T13" s="147">
        <v>1.153</v>
      </c>
      <c r="U13" s="146">
        <f t="shared" si="7"/>
        <v>3.69</v>
      </c>
      <c r="V13" s="138"/>
      <c r="W13" s="138"/>
      <c r="X13" s="138"/>
      <c r="Y13" s="138"/>
      <c r="Z13" s="138"/>
      <c r="AA13" s="138"/>
      <c r="AB13" s="138"/>
      <c r="AC13" s="138"/>
      <c r="AD13" s="138"/>
      <c r="AE13" s="138" t="s">
        <v>119</v>
      </c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</row>
    <row r="14" spans="1:60" outlineLevel="1" x14ac:dyDescent="0.2">
      <c r="A14" s="139">
        <v>6</v>
      </c>
      <c r="B14" s="139" t="s">
        <v>131</v>
      </c>
      <c r="C14" s="179" t="s">
        <v>132</v>
      </c>
      <c r="D14" s="145" t="s">
        <v>126</v>
      </c>
      <c r="E14" s="153">
        <v>7.9</v>
      </c>
      <c r="F14" s="157">
        <f t="shared" si="0"/>
        <v>0</v>
      </c>
      <c r="G14" s="158">
        <f t="shared" si="1"/>
        <v>0</v>
      </c>
      <c r="H14" s="158"/>
      <c r="I14" s="158">
        <f t="shared" si="2"/>
        <v>0</v>
      </c>
      <c r="J14" s="158"/>
      <c r="K14" s="158">
        <f t="shared" si="3"/>
        <v>0</v>
      </c>
      <c r="L14" s="158">
        <v>21</v>
      </c>
      <c r="M14" s="158">
        <f t="shared" si="4"/>
        <v>0</v>
      </c>
      <c r="N14" s="146">
        <v>2.478E-2</v>
      </c>
      <c r="O14" s="146">
        <f t="shared" si="5"/>
        <v>0.19575999999999999</v>
      </c>
      <c r="P14" s="146">
        <v>0</v>
      </c>
      <c r="Q14" s="146">
        <f t="shared" si="6"/>
        <v>0</v>
      </c>
      <c r="R14" s="146"/>
      <c r="S14" s="146"/>
      <c r="T14" s="147">
        <v>0.54700000000000004</v>
      </c>
      <c r="U14" s="146">
        <f t="shared" si="7"/>
        <v>4.32</v>
      </c>
      <c r="V14" s="138"/>
      <c r="W14" s="138"/>
      <c r="X14" s="138"/>
      <c r="Y14" s="138"/>
      <c r="Z14" s="138"/>
      <c r="AA14" s="138"/>
      <c r="AB14" s="138"/>
      <c r="AC14" s="138"/>
      <c r="AD14" s="138"/>
      <c r="AE14" s="138" t="s">
        <v>119</v>
      </c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</row>
    <row r="15" spans="1:60" outlineLevel="1" x14ac:dyDescent="0.2">
      <c r="A15" s="139">
        <v>7</v>
      </c>
      <c r="B15" s="139" t="s">
        <v>133</v>
      </c>
      <c r="C15" s="179" t="s">
        <v>134</v>
      </c>
      <c r="D15" s="145" t="s">
        <v>135</v>
      </c>
      <c r="E15" s="153">
        <v>10.6</v>
      </c>
      <c r="F15" s="157">
        <f t="shared" si="0"/>
        <v>0</v>
      </c>
      <c r="G15" s="158">
        <f t="shared" si="1"/>
        <v>0</v>
      </c>
      <c r="H15" s="158"/>
      <c r="I15" s="158">
        <f t="shared" si="2"/>
        <v>0</v>
      </c>
      <c r="J15" s="158"/>
      <c r="K15" s="158">
        <f t="shared" si="3"/>
        <v>0</v>
      </c>
      <c r="L15" s="158">
        <v>21</v>
      </c>
      <c r="M15" s="158">
        <f t="shared" si="4"/>
        <v>0</v>
      </c>
      <c r="N15" s="146">
        <v>0</v>
      </c>
      <c r="O15" s="146">
        <f t="shared" si="5"/>
        <v>0</v>
      </c>
      <c r="P15" s="146">
        <v>0</v>
      </c>
      <c r="Q15" s="146">
        <f t="shared" si="6"/>
        <v>0</v>
      </c>
      <c r="R15" s="146"/>
      <c r="S15" s="146"/>
      <c r="T15" s="147">
        <v>3.2000000000000001E-2</v>
      </c>
      <c r="U15" s="146">
        <f t="shared" si="7"/>
        <v>0.34</v>
      </c>
      <c r="V15" s="138"/>
      <c r="W15" s="138"/>
      <c r="X15" s="138"/>
      <c r="Y15" s="138"/>
      <c r="Z15" s="138"/>
      <c r="AA15" s="138"/>
      <c r="AB15" s="138"/>
      <c r="AC15" s="138"/>
      <c r="AD15" s="138"/>
      <c r="AE15" s="138" t="s">
        <v>119</v>
      </c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</row>
    <row r="16" spans="1:60" outlineLevel="1" x14ac:dyDescent="0.2">
      <c r="A16" s="139"/>
      <c r="B16" s="139"/>
      <c r="C16" s="180" t="s">
        <v>136</v>
      </c>
      <c r="D16" s="148"/>
      <c r="E16" s="154">
        <v>4.5999999999999996</v>
      </c>
      <c r="F16" s="158"/>
      <c r="G16" s="158"/>
      <c r="H16" s="158"/>
      <c r="I16" s="158"/>
      <c r="J16" s="158"/>
      <c r="K16" s="158"/>
      <c r="L16" s="158"/>
      <c r="M16" s="158"/>
      <c r="N16" s="146"/>
      <c r="O16" s="146"/>
      <c r="P16" s="146"/>
      <c r="Q16" s="146"/>
      <c r="R16" s="146"/>
      <c r="S16" s="146"/>
      <c r="T16" s="147"/>
      <c r="U16" s="146"/>
      <c r="V16" s="138"/>
      <c r="W16" s="138"/>
      <c r="X16" s="138"/>
      <c r="Y16" s="138"/>
      <c r="Z16" s="138"/>
      <c r="AA16" s="138"/>
      <c r="AB16" s="138"/>
      <c r="AC16" s="138"/>
      <c r="AD16" s="138"/>
      <c r="AE16" s="138" t="s">
        <v>137</v>
      </c>
      <c r="AF16" s="138">
        <v>0</v>
      </c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</row>
    <row r="17" spans="1:60" outlineLevel="1" x14ac:dyDescent="0.2">
      <c r="A17" s="139"/>
      <c r="B17" s="139"/>
      <c r="C17" s="180" t="s">
        <v>138</v>
      </c>
      <c r="D17" s="148"/>
      <c r="E17" s="154">
        <v>6</v>
      </c>
      <c r="F17" s="158"/>
      <c r="G17" s="158"/>
      <c r="H17" s="158"/>
      <c r="I17" s="158"/>
      <c r="J17" s="158"/>
      <c r="K17" s="158"/>
      <c r="L17" s="158"/>
      <c r="M17" s="158"/>
      <c r="N17" s="146"/>
      <c r="O17" s="146"/>
      <c r="P17" s="146"/>
      <c r="Q17" s="146"/>
      <c r="R17" s="146"/>
      <c r="S17" s="146"/>
      <c r="T17" s="147"/>
      <c r="U17" s="146"/>
      <c r="V17" s="138"/>
      <c r="W17" s="138"/>
      <c r="X17" s="138"/>
      <c r="Y17" s="138"/>
      <c r="Z17" s="138"/>
      <c r="AA17" s="138"/>
      <c r="AB17" s="138"/>
      <c r="AC17" s="138"/>
      <c r="AD17" s="138"/>
      <c r="AE17" s="138" t="s">
        <v>137</v>
      </c>
      <c r="AF17" s="138">
        <v>0</v>
      </c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</row>
    <row r="18" spans="1:60" outlineLevel="1" x14ac:dyDescent="0.2">
      <c r="A18" s="139">
        <v>8</v>
      </c>
      <c r="B18" s="139" t="s">
        <v>139</v>
      </c>
      <c r="C18" s="179" t="s">
        <v>140</v>
      </c>
      <c r="D18" s="145" t="s">
        <v>135</v>
      </c>
      <c r="E18" s="153">
        <v>17.71</v>
      </c>
      <c r="F18" s="157">
        <f>H18+J18</f>
        <v>0</v>
      </c>
      <c r="G18" s="158">
        <f>ROUND(E18*F18,2)</f>
        <v>0</v>
      </c>
      <c r="H18" s="158"/>
      <c r="I18" s="158">
        <f>ROUND(E18*H18,2)</f>
        <v>0</v>
      </c>
      <c r="J18" s="158"/>
      <c r="K18" s="158">
        <f>ROUND(E18*J18,2)</f>
        <v>0</v>
      </c>
      <c r="L18" s="158">
        <v>21</v>
      </c>
      <c r="M18" s="158">
        <f>G18*(1+L18/100)</f>
        <v>0</v>
      </c>
      <c r="N18" s="146">
        <v>0</v>
      </c>
      <c r="O18" s="146">
        <f>ROUND(E18*N18,5)</f>
        <v>0</v>
      </c>
      <c r="P18" s="146">
        <v>0</v>
      </c>
      <c r="Q18" s="146">
        <f>ROUND(E18*P18,5)</f>
        <v>0</v>
      </c>
      <c r="R18" s="146"/>
      <c r="S18" s="146"/>
      <c r="T18" s="147">
        <v>1.7629999999999999</v>
      </c>
      <c r="U18" s="146">
        <f>ROUND(E18*T18,2)</f>
        <v>31.22</v>
      </c>
      <c r="V18" s="138"/>
      <c r="W18" s="138"/>
      <c r="X18" s="138"/>
      <c r="Y18" s="138"/>
      <c r="Z18" s="138"/>
      <c r="AA18" s="138"/>
      <c r="AB18" s="138"/>
      <c r="AC18" s="138"/>
      <c r="AD18" s="138"/>
      <c r="AE18" s="138" t="s">
        <v>119</v>
      </c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</row>
    <row r="19" spans="1:60" outlineLevel="1" x14ac:dyDescent="0.2">
      <c r="A19" s="139"/>
      <c r="B19" s="139"/>
      <c r="C19" s="180" t="s">
        <v>141</v>
      </c>
      <c r="D19" s="148"/>
      <c r="E19" s="154">
        <v>5.5</v>
      </c>
      <c r="F19" s="158"/>
      <c r="G19" s="158"/>
      <c r="H19" s="158"/>
      <c r="I19" s="158"/>
      <c r="J19" s="158"/>
      <c r="K19" s="158"/>
      <c r="L19" s="158"/>
      <c r="M19" s="158"/>
      <c r="N19" s="146"/>
      <c r="O19" s="146"/>
      <c r="P19" s="146"/>
      <c r="Q19" s="146"/>
      <c r="R19" s="146"/>
      <c r="S19" s="146"/>
      <c r="T19" s="147"/>
      <c r="U19" s="146"/>
      <c r="V19" s="138"/>
      <c r="W19" s="138"/>
      <c r="X19" s="138"/>
      <c r="Y19" s="138"/>
      <c r="Z19" s="138"/>
      <c r="AA19" s="138"/>
      <c r="AB19" s="138"/>
      <c r="AC19" s="138"/>
      <c r="AD19" s="138"/>
      <c r="AE19" s="138" t="s">
        <v>137</v>
      </c>
      <c r="AF19" s="138">
        <v>0</v>
      </c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</row>
    <row r="20" spans="1:60" outlineLevel="1" x14ac:dyDescent="0.2">
      <c r="A20" s="139"/>
      <c r="B20" s="139"/>
      <c r="C20" s="180" t="s">
        <v>142</v>
      </c>
      <c r="D20" s="148"/>
      <c r="E20" s="154">
        <v>3.52</v>
      </c>
      <c r="F20" s="158"/>
      <c r="G20" s="158"/>
      <c r="H20" s="158"/>
      <c r="I20" s="158"/>
      <c r="J20" s="158"/>
      <c r="K20" s="158"/>
      <c r="L20" s="158"/>
      <c r="M20" s="158"/>
      <c r="N20" s="146"/>
      <c r="O20" s="146"/>
      <c r="P20" s="146"/>
      <c r="Q20" s="146"/>
      <c r="R20" s="146"/>
      <c r="S20" s="146"/>
      <c r="T20" s="147"/>
      <c r="U20" s="146"/>
      <c r="V20" s="138"/>
      <c r="W20" s="138"/>
      <c r="X20" s="138"/>
      <c r="Y20" s="138"/>
      <c r="Z20" s="138"/>
      <c r="AA20" s="138"/>
      <c r="AB20" s="138"/>
      <c r="AC20" s="138"/>
      <c r="AD20" s="138"/>
      <c r="AE20" s="138" t="s">
        <v>137</v>
      </c>
      <c r="AF20" s="138">
        <v>0</v>
      </c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</row>
    <row r="21" spans="1:60" outlineLevel="1" x14ac:dyDescent="0.2">
      <c r="A21" s="139"/>
      <c r="B21" s="139"/>
      <c r="C21" s="180" t="s">
        <v>143</v>
      </c>
      <c r="D21" s="148"/>
      <c r="E21" s="154">
        <v>8.69</v>
      </c>
      <c r="F21" s="158"/>
      <c r="G21" s="158"/>
      <c r="H21" s="158"/>
      <c r="I21" s="158"/>
      <c r="J21" s="158"/>
      <c r="K21" s="158"/>
      <c r="L21" s="158"/>
      <c r="M21" s="158"/>
      <c r="N21" s="146"/>
      <c r="O21" s="146"/>
      <c r="P21" s="146"/>
      <c r="Q21" s="146"/>
      <c r="R21" s="146"/>
      <c r="S21" s="146"/>
      <c r="T21" s="147"/>
      <c r="U21" s="146"/>
      <c r="V21" s="138"/>
      <c r="W21" s="138"/>
      <c r="X21" s="138"/>
      <c r="Y21" s="138"/>
      <c r="Z21" s="138"/>
      <c r="AA21" s="138"/>
      <c r="AB21" s="138"/>
      <c r="AC21" s="138"/>
      <c r="AD21" s="138"/>
      <c r="AE21" s="138" t="s">
        <v>137</v>
      </c>
      <c r="AF21" s="138">
        <v>0</v>
      </c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</row>
    <row r="22" spans="1:60" outlineLevel="1" x14ac:dyDescent="0.2">
      <c r="A22" s="139">
        <v>9</v>
      </c>
      <c r="B22" s="139" t="s">
        <v>144</v>
      </c>
      <c r="C22" s="179" t="s">
        <v>145</v>
      </c>
      <c r="D22" s="145" t="s">
        <v>135</v>
      </c>
      <c r="E22" s="153">
        <v>1.431</v>
      </c>
      <c r="F22" s="157">
        <f>H22+J22</f>
        <v>0</v>
      </c>
      <c r="G22" s="158">
        <f>ROUND(E22*F22,2)</f>
        <v>0</v>
      </c>
      <c r="H22" s="158"/>
      <c r="I22" s="158">
        <f>ROUND(E22*H22,2)</f>
        <v>0</v>
      </c>
      <c r="J22" s="158"/>
      <c r="K22" s="158">
        <f>ROUND(E22*J22,2)</f>
        <v>0</v>
      </c>
      <c r="L22" s="158">
        <v>21</v>
      </c>
      <c r="M22" s="158">
        <f>G22*(1+L22/100)</f>
        <v>0</v>
      </c>
      <c r="N22" s="146">
        <v>0</v>
      </c>
      <c r="O22" s="146">
        <f>ROUND(E22*N22,5)</f>
        <v>0</v>
      </c>
      <c r="P22" s="146">
        <v>0</v>
      </c>
      <c r="Q22" s="146">
        <f>ROUND(E22*P22,5)</f>
        <v>0</v>
      </c>
      <c r="R22" s="146"/>
      <c r="S22" s="146"/>
      <c r="T22" s="147">
        <v>0.36499999999999999</v>
      </c>
      <c r="U22" s="146">
        <f>ROUND(E22*T22,2)</f>
        <v>0.52</v>
      </c>
      <c r="V22" s="138"/>
      <c r="W22" s="138"/>
      <c r="X22" s="138"/>
      <c r="Y22" s="138"/>
      <c r="Z22" s="138"/>
      <c r="AA22" s="138"/>
      <c r="AB22" s="138"/>
      <c r="AC22" s="138"/>
      <c r="AD22" s="138"/>
      <c r="AE22" s="138" t="s">
        <v>119</v>
      </c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</row>
    <row r="23" spans="1:60" outlineLevel="1" x14ac:dyDescent="0.2">
      <c r="A23" s="139"/>
      <c r="B23" s="139"/>
      <c r="C23" s="180" t="s">
        <v>146</v>
      </c>
      <c r="D23" s="148"/>
      <c r="E23" s="154">
        <v>1.431</v>
      </c>
      <c r="F23" s="158"/>
      <c r="G23" s="158"/>
      <c r="H23" s="158"/>
      <c r="I23" s="158"/>
      <c r="J23" s="158"/>
      <c r="K23" s="158"/>
      <c r="L23" s="158"/>
      <c r="M23" s="158"/>
      <c r="N23" s="146"/>
      <c r="O23" s="146"/>
      <c r="P23" s="146"/>
      <c r="Q23" s="146"/>
      <c r="R23" s="146"/>
      <c r="S23" s="146"/>
      <c r="T23" s="147"/>
      <c r="U23" s="146"/>
      <c r="V23" s="138"/>
      <c r="W23" s="138"/>
      <c r="X23" s="138"/>
      <c r="Y23" s="138"/>
      <c r="Z23" s="138"/>
      <c r="AA23" s="138"/>
      <c r="AB23" s="138"/>
      <c r="AC23" s="138"/>
      <c r="AD23" s="138"/>
      <c r="AE23" s="138" t="s">
        <v>137</v>
      </c>
      <c r="AF23" s="138">
        <v>0</v>
      </c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</row>
    <row r="24" spans="1:60" outlineLevel="1" x14ac:dyDescent="0.2">
      <c r="A24" s="139">
        <v>10</v>
      </c>
      <c r="B24" s="139" t="s">
        <v>147</v>
      </c>
      <c r="C24" s="179" t="s">
        <v>148</v>
      </c>
      <c r="D24" s="145" t="s">
        <v>135</v>
      </c>
      <c r="E24" s="153">
        <v>1.431</v>
      </c>
      <c r="F24" s="157">
        <f>H24+J24</f>
        <v>0</v>
      </c>
      <c r="G24" s="158">
        <f>ROUND(E24*F24,2)</f>
        <v>0</v>
      </c>
      <c r="H24" s="158"/>
      <c r="I24" s="158">
        <f>ROUND(E24*H24,2)</f>
        <v>0</v>
      </c>
      <c r="J24" s="158"/>
      <c r="K24" s="158">
        <f>ROUND(E24*J24,2)</f>
        <v>0</v>
      </c>
      <c r="L24" s="158">
        <v>21</v>
      </c>
      <c r="M24" s="158">
        <f>G24*(1+L24/100)</f>
        <v>0</v>
      </c>
      <c r="N24" s="146">
        <v>0</v>
      </c>
      <c r="O24" s="146">
        <f>ROUND(E24*N24,5)</f>
        <v>0</v>
      </c>
      <c r="P24" s="146">
        <v>0</v>
      </c>
      <c r="Q24" s="146">
        <f>ROUND(E24*P24,5)</f>
        <v>0</v>
      </c>
      <c r="R24" s="146"/>
      <c r="S24" s="146"/>
      <c r="T24" s="147">
        <v>0.38979999999999998</v>
      </c>
      <c r="U24" s="146">
        <f>ROUND(E24*T24,2)</f>
        <v>0.56000000000000005</v>
      </c>
      <c r="V24" s="138"/>
      <c r="W24" s="138"/>
      <c r="X24" s="138"/>
      <c r="Y24" s="138"/>
      <c r="Z24" s="138"/>
      <c r="AA24" s="138"/>
      <c r="AB24" s="138"/>
      <c r="AC24" s="138"/>
      <c r="AD24" s="138"/>
      <c r="AE24" s="138" t="s">
        <v>119</v>
      </c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</row>
    <row r="25" spans="1:60" outlineLevel="1" x14ac:dyDescent="0.2">
      <c r="A25" s="139">
        <v>11</v>
      </c>
      <c r="B25" s="139" t="s">
        <v>149</v>
      </c>
      <c r="C25" s="179" t="s">
        <v>150</v>
      </c>
      <c r="D25" s="145" t="s">
        <v>135</v>
      </c>
      <c r="E25" s="153">
        <v>61.454837499999996</v>
      </c>
      <c r="F25" s="157">
        <f>H25+J25</f>
        <v>0</v>
      </c>
      <c r="G25" s="158">
        <f>ROUND(E25*F25,2)</f>
        <v>0</v>
      </c>
      <c r="H25" s="158"/>
      <c r="I25" s="158">
        <f>ROUND(E25*H25,2)</f>
        <v>0</v>
      </c>
      <c r="J25" s="158"/>
      <c r="K25" s="158">
        <f>ROUND(E25*J25,2)</f>
        <v>0</v>
      </c>
      <c r="L25" s="158">
        <v>21</v>
      </c>
      <c r="M25" s="158">
        <f>G25*(1+L25/100)</f>
        <v>0</v>
      </c>
      <c r="N25" s="146">
        <v>0</v>
      </c>
      <c r="O25" s="146">
        <f>ROUND(E25*N25,5)</f>
        <v>0</v>
      </c>
      <c r="P25" s="146">
        <v>0</v>
      </c>
      <c r="Q25" s="146">
        <f>ROUND(E25*P25,5)</f>
        <v>0</v>
      </c>
      <c r="R25" s="146"/>
      <c r="S25" s="146"/>
      <c r="T25" s="147">
        <v>0.2</v>
      </c>
      <c r="U25" s="146">
        <f>ROUND(E25*T25,2)</f>
        <v>12.29</v>
      </c>
      <c r="V25" s="138"/>
      <c r="W25" s="138"/>
      <c r="X25" s="138"/>
      <c r="Y25" s="138"/>
      <c r="Z25" s="138"/>
      <c r="AA25" s="138"/>
      <c r="AB25" s="138"/>
      <c r="AC25" s="138"/>
      <c r="AD25" s="138"/>
      <c r="AE25" s="138" t="s">
        <v>119</v>
      </c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</row>
    <row r="26" spans="1:60" outlineLevel="1" x14ac:dyDescent="0.2">
      <c r="A26" s="139"/>
      <c r="B26" s="139"/>
      <c r="C26" s="180" t="s">
        <v>151</v>
      </c>
      <c r="D26" s="148"/>
      <c r="E26" s="154"/>
      <c r="F26" s="158"/>
      <c r="G26" s="158"/>
      <c r="H26" s="158"/>
      <c r="I26" s="158"/>
      <c r="J26" s="158"/>
      <c r="K26" s="158"/>
      <c r="L26" s="158"/>
      <c r="M26" s="158"/>
      <c r="N26" s="146"/>
      <c r="O26" s="146"/>
      <c r="P26" s="146"/>
      <c r="Q26" s="146"/>
      <c r="R26" s="146"/>
      <c r="S26" s="146"/>
      <c r="T26" s="147"/>
      <c r="U26" s="146"/>
      <c r="V26" s="138"/>
      <c r="W26" s="138"/>
      <c r="X26" s="138"/>
      <c r="Y26" s="138"/>
      <c r="Z26" s="138"/>
      <c r="AA26" s="138"/>
      <c r="AB26" s="138"/>
      <c r="AC26" s="138"/>
      <c r="AD26" s="138"/>
      <c r="AE26" s="138" t="s">
        <v>137</v>
      </c>
      <c r="AF26" s="138">
        <v>0</v>
      </c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</row>
    <row r="27" spans="1:60" ht="22.5" outlineLevel="1" x14ac:dyDescent="0.2">
      <c r="A27" s="139"/>
      <c r="B27" s="139"/>
      <c r="C27" s="180" t="s">
        <v>152</v>
      </c>
      <c r="D27" s="148"/>
      <c r="E27" s="154">
        <v>0.35588666666666702</v>
      </c>
      <c r="F27" s="158"/>
      <c r="G27" s="158"/>
      <c r="H27" s="158"/>
      <c r="I27" s="158"/>
      <c r="J27" s="158"/>
      <c r="K27" s="158"/>
      <c r="L27" s="158"/>
      <c r="M27" s="158"/>
      <c r="N27" s="146"/>
      <c r="O27" s="146"/>
      <c r="P27" s="146"/>
      <c r="Q27" s="146"/>
      <c r="R27" s="146"/>
      <c r="S27" s="146"/>
      <c r="T27" s="147"/>
      <c r="U27" s="146"/>
      <c r="V27" s="138"/>
      <c r="W27" s="138"/>
      <c r="X27" s="138"/>
      <c r="Y27" s="138"/>
      <c r="Z27" s="138"/>
      <c r="AA27" s="138"/>
      <c r="AB27" s="138"/>
      <c r="AC27" s="138"/>
      <c r="AD27" s="138"/>
      <c r="AE27" s="138" t="s">
        <v>137</v>
      </c>
      <c r="AF27" s="138">
        <v>0</v>
      </c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</row>
    <row r="28" spans="1:60" outlineLevel="1" x14ac:dyDescent="0.2">
      <c r="A28" s="139"/>
      <c r="B28" s="139"/>
      <c r="C28" s="180" t="s">
        <v>153</v>
      </c>
      <c r="D28" s="148"/>
      <c r="E28" s="154">
        <v>13.09737</v>
      </c>
      <c r="F28" s="158"/>
      <c r="G28" s="158"/>
      <c r="H28" s="158"/>
      <c r="I28" s="158"/>
      <c r="J28" s="158"/>
      <c r="K28" s="158"/>
      <c r="L28" s="158"/>
      <c r="M28" s="158"/>
      <c r="N28" s="146"/>
      <c r="O28" s="146"/>
      <c r="P28" s="146"/>
      <c r="Q28" s="146"/>
      <c r="R28" s="146"/>
      <c r="S28" s="146"/>
      <c r="T28" s="147"/>
      <c r="U28" s="146"/>
      <c r="V28" s="138"/>
      <c r="W28" s="138"/>
      <c r="X28" s="138"/>
      <c r="Y28" s="138"/>
      <c r="Z28" s="138"/>
      <c r="AA28" s="138"/>
      <c r="AB28" s="138"/>
      <c r="AC28" s="138"/>
      <c r="AD28" s="138"/>
      <c r="AE28" s="138" t="s">
        <v>137</v>
      </c>
      <c r="AF28" s="138">
        <v>0</v>
      </c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</row>
    <row r="29" spans="1:60" ht="33.75" outlineLevel="1" x14ac:dyDescent="0.2">
      <c r="A29" s="139"/>
      <c r="B29" s="139"/>
      <c r="C29" s="180" t="s">
        <v>154</v>
      </c>
      <c r="D29" s="148"/>
      <c r="E29" s="154">
        <v>37.913333333333298</v>
      </c>
      <c r="F29" s="158"/>
      <c r="G29" s="158"/>
      <c r="H29" s="158"/>
      <c r="I29" s="158"/>
      <c r="J29" s="158"/>
      <c r="K29" s="158"/>
      <c r="L29" s="158"/>
      <c r="M29" s="158"/>
      <c r="N29" s="146"/>
      <c r="O29" s="146"/>
      <c r="P29" s="146"/>
      <c r="Q29" s="146"/>
      <c r="R29" s="146"/>
      <c r="S29" s="146"/>
      <c r="T29" s="147"/>
      <c r="U29" s="146"/>
      <c r="V29" s="138"/>
      <c r="W29" s="138"/>
      <c r="X29" s="138"/>
      <c r="Y29" s="138"/>
      <c r="Z29" s="138"/>
      <c r="AA29" s="138"/>
      <c r="AB29" s="138"/>
      <c r="AC29" s="138"/>
      <c r="AD29" s="138"/>
      <c r="AE29" s="138" t="s">
        <v>137</v>
      </c>
      <c r="AF29" s="138">
        <v>0</v>
      </c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</row>
    <row r="30" spans="1:60" ht="33.75" outlineLevel="1" x14ac:dyDescent="0.2">
      <c r="A30" s="139"/>
      <c r="B30" s="139"/>
      <c r="C30" s="180" t="s">
        <v>155</v>
      </c>
      <c r="D30" s="148"/>
      <c r="E30" s="154">
        <v>11.629777499999999</v>
      </c>
      <c r="F30" s="158"/>
      <c r="G30" s="158"/>
      <c r="H30" s="158"/>
      <c r="I30" s="158"/>
      <c r="J30" s="158"/>
      <c r="K30" s="158"/>
      <c r="L30" s="158"/>
      <c r="M30" s="158"/>
      <c r="N30" s="146"/>
      <c r="O30" s="146"/>
      <c r="P30" s="146"/>
      <c r="Q30" s="146"/>
      <c r="R30" s="146"/>
      <c r="S30" s="146"/>
      <c r="T30" s="147"/>
      <c r="U30" s="146"/>
      <c r="V30" s="138"/>
      <c r="W30" s="138"/>
      <c r="X30" s="138"/>
      <c r="Y30" s="138"/>
      <c r="Z30" s="138"/>
      <c r="AA30" s="138"/>
      <c r="AB30" s="138"/>
      <c r="AC30" s="138"/>
      <c r="AD30" s="138"/>
      <c r="AE30" s="138" t="s">
        <v>137</v>
      </c>
      <c r="AF30" s="138">
        <v>0</v>
      </c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</row>
    <row r="31" spans="1:60" ht="22.5" outlineLevel="1" x14ac:dyDescent="0.2">
      <c r="A31" s="139"/>
      <c r="B31" s="139"/>
      <c r="C31" s="180" t="s">
        <v>156</v>
      </c>
      <c r="D31" s="148"/>
      <c r="E31" s="154">
        <v>4.5591699999999999</v>
      </c>
      <c r="F31" s="158"/>
      <c r="G31" s="158"/>
      <c r="H31" s="158"/>
      <c r="I31" s="158"/>
      <c r="J31" s="158"/>
      <c r="K31" s="158"/>
      <c r="L31" s="158"/>
      <c r="M31" s="158"/>
      <c r="N31" s="146"/>
      <c r="O31" s="146"/>
      <c r="P31" s="146"/>
      <c r="Q31" s="146"/>
      <c r="R31" s="146"/>
      <c r="S31" s="146"/>
      <c r="T31" s="147"/>
      <c r="U31" s="146"/>
      <c r="V31" s="138"/>
      <c r="W31" s="138"/>
      <c r="X31" s="138"/>
      <c r="Y31" s="138"/>
      <c r="Z31" s="138"/>
      <c r="AA31" s="138"/>
      <c r="AB31" s="138"/>
      <c r="AC31" s="138"/>
      <c r="AD31" s="138"/>
      <c r="AE31" s="138" t="s">
        <v>137</v>
      </c>
      <c r="AF31" s="138">
        <v>0</v>
      </c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</row>
    <row r="32" spans="1:60" outlineLevel="1" x14ac:dyDescent="0.2">
      <c r="A32" s="139"/>
      <c r="B32" s="139"/>
      <c r="C32" s="180" t="s">
        <v>157</v>
      </c>
      <c r="D32" s="148"/>
      <c r="E32" s="154"/>
      <c r="F32" s="158"/>
      <c r="G32" s="158"/>
      <c r="H32" s="158"/>
      <c r="I32" s="158"/>
      <c r="J32" s="158"/>
      <c r="K32" s="158"/>
      <c r="L32" s="158"/>
      <c r="M32" s="158"/>
      <c r="N32" s="146"/>
      <c r="O32" s="146"/>
      <c r="P32" s="146"/>
      <c r="Q32" s="146"/>
      <c r="R32" s="146"/>
      <c r="S32" s="146"/>
      <c r="T32" s="147"/>
      <c r="U32" s="146"/>
      <c r="V32" s="138"/>
      <c r="W32" s="138"/>
      <c r="X32" s="138"/>
      <c r="Y32" s="138"/>
      <c r="Z32" s="138"/>
      <c r="AA32" s="138"/>
      <c r="AB32" s="138"/>
      <c r="AC32" s="138"/>
      <c r="AD32" s="138"/>
      <c r="AE32" s="138" t="s">
        <v>137</v>
      </c>
      <c r="AF32" s="138">
        <v>0</v>
      </c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</row>
    <row r="33" spans="1:60" outlineLevel="1" x14ac:dyDescent="0.2">
      <c r="A33" s="139"/>
      <c r="B33" s="139"/>
      <c r="C33" s="180" t="s">
        <v>158</v>
      </c>
      <c r="D33" s="148"/>
      <c r="E33" s="154">
        <v>0.60350000000000004</v>
      </c>
      <c r="F33" s="158"/>
      <c r="G33" s="158"/>
      <c r="H33" s="158"/>
      <c r="I33" s="158"/>
      <c r="J33" s="158"/>
      <c r="K33" s="158"/>
      <c r="L33" s="158"/>
      <c r="M33" s="158"/>
      <c r="N33" s="146"/>
      <c r="O33" s="146"/>
      <c r="P33" s="146"/>
      <c r="Q33" s="146"/>
      <c r="R33" s="146"/>
      <c r="S33" s="146"/>
      <c r="T33" s="147"/>
      <c r="U33" s="146"/>
      <c r="V33" s="138"/>
      <c r="W33" s="138"/>
      <c r="X33" s="138"/>
      <c r="Y33" s="138"/>
      <c r="Z33" s="138"/>
      <c r="AA33" s="138"/>
      <c r="AB33" s="138"/>
      <c r="AC33" s="138"/>
      <c r="AD33" s="138"/>
      <c r="AE33" s="138" t="s">
        <v>137</v>
      </c>
      <c r="AF33" s="138">
        <v>0</v>
      </c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</row>
    <row r="34" spans="1:60" outlineLevel="1" x14ac:dyDescent="0.2">
      <c r="A34" s="139"/>
      <c r="B34" s="139"/>
      <c r="C34" s="180" t="s">
        <v>159</v>
      </c>
      <c r="D34" s="148"/>
      <c r="E34" s="154">
        <v>0.29249999999999998</v>
      </c>
      <c r="F34" s="158"/>
      <c r="G34" s="158"/>
      <c r="H34" s="158"/>
      <c r="I34" s="158"/>
      <c r="J34" s="158"/>
      <c r="K34" s="158"/>
      <c r="L34" s="158"/>
      <c r="M34" s="158"/>
      <c r="N34" s="146"/>
      <c r="O34" s="146"/>
      <c r="P34" s="146"/>
      <c r="Q34" s="146"/>
      <c r="R34" s="146"/>
      <c r="S34" s="146"/>
      <c r="T34" s="147"/>
      <c r="U34" s="146"/>
      <c r="V34" s="138"/>
      <c r="W34" s="138"/>
      <c r="X34" s="138"/>
      <c r="Y34" s="138"/>
      <c r="Z34" s="138"/>
      <c r="AA34" s="138"/>
      <c r="AB34" s="138"/>
      <c r="AC34" s="138"/>
      <c r="AD34" s="138"/>
      <c r="AE34" s="138" t="s">
        <v>137</v>
      </c>
      <c r="AF34" s="138">
        <v>0</v>
      </c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</row>
    <row r="35" spans="1:60" outlineLevel="1" x14ac:dyDescent="0.2">
      <c r="A35" s="139"/>
      <c r="B35" s="139"/>
      <c r="C35" s="180" t="s">
        <v>160</v>
      </c>
      <c r="D35" s="148"/>
      <c r="E35" s="154">
        <v>1.33</v>
      </c>
      <c r="F35" s="158"/>
      <c r="G35" s="158"/>
      <c r="H35" s="158"/>
      <c r="I35" s="158"/>
      <c r="J35" s="158"/>
      <c r="K35" s="158"/>
      <c r="L35" s="158"/>
      <c r="M35" s="158"/>
      <c r="N35" s="146"/>
      <c r="O35" s="146"/>
      <c r="P35" s="146"/>
      <c r="Q35" s="146"/>
      <c r="R35" s="146"/>
      <c r="S35" s="146"/>
      <c r="T35" s="147"/>
      <c r="U35" s="146"/>
      <c r="V35" s="138"/>
      <c r="W35" s="138"/>
      <c r="X35" s="138"/>
      <c r="Y35" s="138"/>
      <c r="Z35" s="138"/>
      <c r="AA35" s="138"/>
      <c r="AB35" s="138"/>
      <c r="AC35" s="138"/>
      <c r="AD35" s="138"/>
      <c r="AE35" s="138" t="s">
        <v>137</v>
      </c>
      <c r="AF35" s="138">
        <v>0</v>
      </c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</row>
    <row r="36" spans="1:60" outlineLevel="1" x14ac:dyDescent="0.2">
      <c r="A36" s="139"/>
      <c r="B36" s="139"/>
      <c r="C36" s="180" t="s">
        <v>161</v>
      </c>
      <c r="D36" s="148"/>
      <c r="E36" s="154">
        <v>1.349</v>
      </c>
      <c r="F36" s="158"/>
      <c r="G36" s="158"/>
      <c r="H36" s="158"/>
      <c r="I36" s="158"/>
      <c r="J36" s="158"/>
      <c r="K36" s="158"/>
      <c r="L36" s="158"/>
      <c r="M36" s="158"/>
      <c r="N36" s="146"/>
      <c r="O36" s="146"/>
      <c r="P36" s="146"/>
      <c r="Q36" s="146"/>
      <c r="R36" s="146"/>
      <c r="S36" s="146"/>
      <c r="T36" s="147"/>
      <c r="U36" s="146"/>
      <c r="V36" s="138"/>
      <c r="W36" s="138"/>
      <c r="X36" s="138"/>
      <c r="Y36" s="138"/>
      <c r="Z36" s="138"/>
      <c r="AA36" s="138"/>
      <c r="AB36" s="138"/>
      <c r="AC36" s="138"/>
      <c r="AD36" s="138"/>
      <c r="AE36" s="138" t="s">
        <v>137</v>
      </c>
      <c r="AF36" s="138">
        <v>0</v>
      </c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</row>
    <row r="37" spans="1:60" outlineLevel="1" x14ac:dyDescent="0.2">
      <c r="A37" s="139"/>
      <c r="B37" s="139"/>
      <c r="C37" s="180" t="s">
        <v>162</v>
      </c>
      <c r="D37" s="148"/>
      <c r="E37" s="154">
        <v>4.5049999999999999</v>
      </c>
      <c r="F37" s="158"/>
      <c r="G37" s="158"/>
      <c r="H37" s="158"/>
      <c r="I37" s="158"/>
      <c r="J37" s="158"/>
      <c r="K37" s="158"/>
      <c r="L37" s="158"/>
      <c r="M37" s="158"/>
      <c r="N37" s="146"/>
      <c r="O37" s="146"/>
      <c r="P37" s="146"/>
      <c r="Q37" s="146"/>
      <c r="R37" s="146"/>
      <c r="S37" s="146"/>
      <c r="T37" s="147"/>
      <c r="U37" s="146"/>
      <c r="V37" s="138"/>
      <c r="W37" s="138"/>
      <c r="X37" s="138"/>
      <c r="Y37" s="138"/>
      <c r="Z37" s="138"/>
      <c r="AA37" s="138"/>
      <c r="AB37" s="138"/>
      <c r="AC37" s="138"/>
      <c r="AD37" s="138"/>
      <c r="AE37" s="138" t="s">
        <v>137</v>
      </c>
      <c r="AF37" s="138">
        <v>0</v>
      </c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</row>
    <row r="38" spans="1:60" outlineLevel="1" x14ac:dyDescent="0.2">
      <c r="A38" s="139"/>
      <c r="B38" s="139"/>
      <c r="C38" s="180" t="s">
        <v>163</v>
      </c>
      <c r="D38" s="148"/>
      <c r="E38" s="154">
        <v>2.9893000000000001</v>
      </c>
      <c r="F38" s="158"/>
      <c r="G38" s="158"/>
      <c r="H38" s="158"/>
      <c r="I38" s="158"/>
      <c r="J38" s="158"/>
      <c r="K38" s="158"/>
      <c r="L38" s="158"/>
      <c r="M38" s="158"/>
      <c r="N38" s="146"/>
      <c r="O38" s="146"/>
      <c r="P38" s="146"/>
      <c r="Q38" s="146"/>
      <c r="R38" s="146"/>
      <c r="S38" s="146"/>
      <c r="T38" s="147"/>
      <c r="U38" s="146"/>
      <c r="V38" s="138"/>
      <c r="W38" s="138"/>
      <c r="X38" s="138"/>
      <c r="Y38" s="138"/>
      <c r="Z38" s="138"/>
      <c r="AA38" s="138"/>
      <c r="AB38" s="138"/>
      <c r="AC38" s="138"/>
      <c r="AD38" s="138"/>
      <c r="AE38" s="138" t="s">
        <v>137</v>
      </c>
      <c r="AF38" s="138">
        <v>0</v>
      </c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</row>
    <row r="39" spans="1:60" outlineLevel="1" x14ac:dyDescent="0.2">
      <c r="A39" s="139"/>
      <c r="B39" s="139"/>
      <c r="C39" s="180" t="s">
        <v>164</v>
      </c>
      <c r="D39" s="148"/>
      <c r="E39" s="154">
        <v>0.54</v>
      </c>
      <c r="F39" s="158"/>
      <c r="G39" s="158"/>
      <c r="H39" s="158"/>
      <c r="I39" s="158"/>
      <c r="J39" s="158"/>
      <c r="K39" s="158"/>
      <c r="L39" s="158"/>
      <c r="M39" s="158"/>
      <c r="N39" s="146"/>
      <c r="O39" s="146"/>
      <c r="P39" s="146"/>
      <c r="Q39" s="146"/>
      <c r="R39" s="146"/>
      <c r="S39" s="146"/>
      <c r="T39" s="147"/>
      <c r="U39" s="146"/>
      <c r="V39" s="138"/>
      <c r="W39" s="138"/>
      <c r="X39" s="138"/>
      <c r="Y39" s="138"/>
      <c r="Z39" s="138"/>
      <c r="AA39" s="138"/>
      <c r="AB39" s="138"/>
      <c r="AC39" s="138"/>
      <c r="AD39" s="138"/>
      <c r="AE39" s="138" t="s">
        <v>137</v>
      </c>
      <c r="AF39" s="138">
        <v>0</v>
      </c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</row>
    <row r="40" spans="1:60" outlineLevel="1" x14ac:dyDescent="0.2">
      <c r="A40" s="139"/>
      <c r="B40" s="139"/>
      <c r="C40" s="180" t="s">
        <v>165</v>
      </c>
      <c r="D40" s="148"/>
      <c r="E40" s="154">
        <v>-17.71</v>
      </c>
      <c r="F40" s="158"/>
      <c r="G40" s="158"/>
      <c r="H40" s="158"/>
      <c r="I40" s="158"/>
      <c r="J40" s="158"/>
      <c r="K40" s="158"/>
      <c r="L40" s="158"/>
      <c r="M40" s="158"/>
      <c r="N40" s="146"/>
      <c r="O40" s="146"/>
      <c r="P40" s="146"/>
      <c r="Q40" s="146"/>
      <c r="R40" s="146"/>
      <c r="S40" s="146"/>
      <c r="T40" s="147"/>
      <c r="U40" s="146"/>
      <c r="V40" s="138"/>
      <c r="W40" s="138"/>
      <c r="X40" s="138"/>
      <c r="Y40" s="138"/>
      <c r="Z40" s="138"/>
      <c r="AA40" s="138"/>
      <c r="AB40" s="138"/>
      <c r="AC40" s="138"/>
      <c r="AD40" s="138"/>
      <c r="AE40" s="138" t="s">
        <v>137</v>
      </c>
      <c r="AF40" s="138">
        <v>0</v>
      </c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</row>
    <row r="41" spans="1:60" outlineLevel="1" x14ac:dyDescent="0.2">
      <c r="A41" s="139">
        <v>12</v>
      </c>
      <c r="B41" s="139" t="s">
        <v>166</v>
      </c>
      <c r="C41" s="179" t="s">
        <v>167</v>
      </c>
      <c r="D41" s="145" t="s">
        <v>135</v>
      </c>
      <c r="E41" s="153">
        <v>61.454839999999997</v>
      </c>
      <c r="F41" s="157">
        <f>H41+J41</f>
        <v>0</v>
      </c>
      <c r="G41" s="158">
        <f>ROUND(E41*F41,2)</f>
        <v>0</v>
      </c>
      <c r="H41" s="158"/>
      <c r="I41" s="158">
        <f>ROUND(E41*H41,2)</f>
        <v>0</v>
      </c>
      <c r="J41" s="158"/>
      <c r="K41" s="158">
        <f>ROUND(E41*J41,2)</f>
        <v>0</v>
      </c>
      <c r="L41" s="158">
        <v>21</v>
      </c>
      <c r="M41" s="158">
        <f>G41*(1+L41/100)</f>
        <v>0</v>
      </c>
      <c r="N41" s="146">
        <v>0</v>
      </c>
      <c r="O41" s="146">
        <f>ROUND(E41*N41,5)</f>
        <v>0</v>
      </c>
      <c r="P41" s="146">
        <v>0</v>
      </c>
      <c r="Q41" s="146">
        <f>ROUND(E41*P41,5)</f>
        <v>0</v>
      </c>
      <c r="R41" s="146"/>
      <c r="S41" s="146"/>
      <c r="T41" s="147">
        <v>8.4000000000000005E-2</v>
      </c>
      <c r="U41" s="146">
        <f>ROUND(E41*T41,2)</f>
        <v>5.16</v>
      </c>
      <c r="V41" s="138"/>
      <c r="W41" s="138"/>
      <c r="X41" s="138"/>
      <c r="Y41" s="138"/>
      <c r="Z41" s="138"/>
      <c r="AA41" s="138"/>
      <c r="AB41" s="138"/>
      <c r="AC41" s="138"/>
      <c r="AD41" s="138"/>
      <c r="AE41" s="138" t="s">
        <v>119</v>
      </c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</row>
    <row r="42" spans="1:60" outlineLevel="1" x14ac:dyDescent="0.2">
      <c r="A42" s="139">
        <v>13</v>
      </c>
      <c r="B42" s="139" t="s">
        <v>168</v>
      </c>
      <c r="C42" s="179" t="s">
        <v>169</v>
      </c>
      <c r="D42" s="145" t="s">
        <v>135</v>
      </c>
      <c r="E42" s="153">
        <v>19.295549999999999</v>
      </c>
      <c r="F42" s="157">
        <f>H42+J42</f>
        <v>0</v>
      </c>
      <c r="G42" s="158">
        <f>ROUND(E42*F42,2)</f>
        <v>0</v>
      </c>
      <c r="H42" s="158"/>
      <c r="I42" s="158">
        <f>ROUND(E42*H42,2)</f>
        <v>0</v>
      </c>
      <c r="J42" s="158"/>
      <c r="K42" s="158">
        <f>ROUND(E42*J42,2)</f>
        <v>0</v>
      </c>
      <c r="L42" s="158">
        <v>21</v>
      </c>
      <c r="M42" s="158">
        <f>G42*(1+L42/100)</f>
        <v>0</v>
      </c>
      <c r="N42" s="146">
        <v>0</v>
      </c>
      <c r="O42" s="146">
        <f>ROUND(E42*N42,5)</f>
        <v>0</v>
      </c>
      <c r="P42" s="146">
        <v>0</v>
      </c>
      <c r="Q42" s="146">
        <f>ROUND(E42*P42,5)</f>
        <v>0</v>
      </c>
      <c r="R42" s="146"/>
      <c r="S42" s="146"/>
      <c r="T42" s="147">
        <v>3.1309999999999998</v>
      </c>
      <c r="U42" s="146">
        <f>ROUND(E42*T42,2)</f>
        <v>60.41</v>
      </c>
      <c r="V42" s="138"/>
      <c r="W42" s="138"/>
      <c r="X42" s="138"/>
      <c r="Y42" s="138"/>
      <c r="Z42" s="138"/>
      <c r="AA42" s="138"/>
      <c r="AB42" s="138"/>
      <c r="AC42" s="138"/>
      <c r="AD42" s="138"/>
      <c r="AE42" s="138" t="s">
        <v>119</v>
      </c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</row>
    <row r="43" spans="1:60" outlineLevel="1" x14ac:dyDescent="0.2">
      <c r="A43" s="139"/>
      <c r="B43" s="139"/>
      <c r="C43" s="180" t="s">
        <v>170</v>
      </c>
      <c r="D43" s="148"/>
      <c r="E43" s="154">
        <v>6.0857999999999999</v>
      </c>
      <c r="F43" s="158"/>
      <c r="G43" s="158"/>
      <c r="H43" s="158"/>
      <c r="I43" s="158"/>
      <c r="J43" s="158"/>
      <c r="K43" s="158"/>
      <c r="L43" s="158"/>
      <c r="M43" s="158"/>
      <c r="N43" s="146"/>
      <c r="O43" s="146"/>
      <c r="P43" s="146"/>
      <c r="Q43" s="146"/>
      <c r="R43" s="146"/>
      <c r="S43" s="146"/>
      <c r="T43" s="147"/>
      <c r="U43" s="146"/>
      <c r="V43" s="138"/>
      <c r="W43" s="138"/>
      <c r="X43" s="138"/>
      <c r="Y43" s="138"/>
      <c r="Z43" s="138"/>
      <c r="AA43" s="138"/>
      <c r="AB43" s="138"/>
      <c r="AC43" s="138"/>
      <c r="AD43" s="138"/>
      <c r="AE43" s="138" t="s">
        <v>137</v>
      </c>
      <c r="AF43" s="138">
        <v>0</v>
      </c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</row>
    <row r="44" spans="1:60" outlineLevel="1" x14ac:dyDescent="0.2">
      <c r="A44" s="139"/>
      <c r="B44" s="139"/>
      <c r="C44" s="180" t="s">
        <v>171</v>
      </c>
      <c r="D44" s="148"/>
      <c r="E44" s="154">
        <v>6.9255000000000004</v>
      </c>
      <c r="F44" s="158"/>
      <c r="G44" s="158"/>
      <c r="H44" s="158"/>
      <c r="I44" s="158"/>
      <c r="J44" s="158"/>
      <c r="K44" s="158"/>
      <c r="L44" s="158"/>
      <c r="M44" s="158"/>
      <c r="N44" s="146"/>
      <c r="O44" s="146"/>
      <c r="P44" s="146"/>
      <c r="Q44" s="146"/>
      <c r="R44" s="146"/>
      <c r="S44" s="146"/>
      <c r="T44" s="147"/>
      <c r="U44" s="146"/>
      <c r="V44" s="138"/>
      <c r="W44" s="138"/>
      <c r="X44" s="138"/>
      <c r="Y44" s="138"/>
      <c r="Z44" s="138"/>
      <c r="AA44" s="138"/>
      <c r="AB44" s="138"/>
      <c r="AC44" s="138"/>
      <c r="AD44" s="138"/>
      <c r="AE44" s="138" t="s">
        <v>137</v>
      </c>
      <c r="AF44" s="138">
        <v>0</v>
      </c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</row>
    <row r="45" spans="1:60" outlineLevel="1" x14ac:dyDescent="0.2">
      <c r="A45" s="139"/>
      <c r="B45" s="139"/>
      <c r="C45" s="180" t="s">
        <v>172</v>
      </c>
      <c r="D45" s="148"/>
      <c r="E45" s="154">
        <v>2.6019000000000001</v>
      </c>
      <c r="F45" s="158"/>
      <c r="G45" s="158"/>
      <c r="H45" s="158"/>
      <c r="I45" s="158"/>
      <c r="J45" s="158"/>
      <c r="K45" s="158"/>
      <c r="L45" s="158"/>
      <c r="M45" s="158"/>
      <c r="N45" s="146"/>
      <c r="O45" s="146"/>
      <c r="P45" s="146"/>
      <c r="Q45" s="146"/>
      <c r="R45" s="146"/>
      <c r="S45" s="146"/>
      <c r="T45" s="147"/>
      <c r="U45" s="146"/>
      <c r="V45" s="138"/>
      <c r="W45" s="138"/>
      <c r="X45" s="138"/>
      <c r="Y45" s="138"/>
      <c r="Z45" s="138"/>
      <c r="AA45" s="138"/>
      <c r="AB45" s="138"/>
      <c r="AC45" s="138"/>
      <c r="AD45" s="138"/>
      <c r="AE45" s="138" t="s">
        <v>137</v>
      </c>
      <c r="AF45" s="138">
        <v>0</v>
      </c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</row>
    <row r="46" spans="1:60" outlineLevel="1" x14ac:dyDescent="0.2">
      <c r="A46" s="139"/>
      <c r="B46" s="139"/>
      <c r="C46" s="180" t="s">
        <v>173</v>
      </c>
      <c r="D46" s="148"/>
      <c r="E46" s="154">
        <v>3.68235</v>
      </c>
      <c r="F46" s="158"/>
      <c r="G46" s="158"/>
      <c r="H46" s="158"/>
      <c r="I46" s="158"/>
      <c r="J46" s="158"/>
      <c r="K46" s="158"/>
      <c r="L46" s="158"/>
      <c r="M46" s="158"/>
      <c r="N46" s="146"/>
      <c r="O46" s="146"/>
      <c r="P46" s="146"/>
      <c r="Q46" s="146"/>
      <c r="R46" s="146"/>
      <c r="S46" s="146"/>
      <c r="T46" s="147"/>
      <c r="U46" s="146"/>
      <c r="V46" s="138"/>
      <c r="W46" s="138"/>
      <c r="X46" s="138"/>
      <c r="Y46" s="138"/>
      <c r="Z46" s="138"/>
      <c r="AA46" s="138"/>
      <c r="AB46" s="138"/>
      <c r="AC46" s="138"/>
      <c r="AD46" s="138"/>
      <c r="AE46" s="138" t="s">
        <v>137</v>
      </c>
      <c r="AF46" s="138">
        <v>0</v>
      </c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</row>
    <row r="47" spans="1:60" outlineLevel="1" x14ac:dyDescent="0.2">
      <c r="A47" s="139">
        <v>14</v>
      </c>
      <c r="B47" s="139" t="s">
        <v>174</v>
      </c>
      <c r="C47" s="179" t="s">
        <v>175</v>
      </c>
      <c r="D47" s="145" t="s">
        <v>135</v>
      </c>
      <c r="E47" s="153">
        <v>19.295549999999999</v>
      </c>
      <c r="F47" s="157">
        <f>H47+J47</f>
        <v>0</v>
      </c>
      <c r="G47" s="158">
        <f>ROUND(E47*F47,2)</f>
        <v>0</v>
      </c>
      <c r="H47" s="158"/>
      <c r="I47" s="158">
        <f>ROUND(E47*H47,2)</f>
        <v>0</v>
      </c>
      <c r="J47" s="158"/>
      <c r="K47" s="158">
        <f>ROUND(E47*J47,2)</f>
        <v>0</v>
      </c>
      <c r="L47" s="158">
        <v>21</v>
      </c>
      <c r="M47" s="158">
        <f>G47*(1+L47/100)</f>
        <v>0</v>
      </c>
      <c r="N47" s="146">
        <v>0</v>
      </c>
      <c r="O47" s="146">
        <f>ROUND(E47*N47,5)</f>
        <v>0</v>
      </c>
      <c r="P47" s="146">
        <v>0</v>
      </c>
      <c r="Q47" s="146">
        <f>ROUND(E47*P47,5)</f>
        <v>0</v>
      </c>
      <c r="R47" s="146"/>
      <c r="S47" s="146"/>
      <c r="T47" s="147">
        <v>0.47399999999999998</v>
      </c>
      <c r="U47" s="146">
        <f>ROUND(E47*T47,2)</f>
        <v>9.15</v>
      </c>
      <c r="V47" s="138"/>
      <c r="W47" s="138"/>
      <c r="X47" s="138"/>
      <c r="Y47" s="138"/>
      <c r="Z47" s="138"/>
      <c r="AA47" s="138"/>
      <c r="AB47" s="138"/>
      <c r="AC47" s="138"/>
      <c r="AD47" s="138"/>
      <c r="AE47" s="138" t="s">
        <v>119</v>
      </c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</row>
    <row r="48" spans="1:60" outlineLevel="1" x14ac:dyDescent="0.2">
      <c r="A48" s="139">
        <v>15</v>
      </c>
      <c r="B48" s="139" t="s">
        <v>176</v>
      </c>
      <c r="C48" s="179" t="s">
        <v>177</v>
      </c>
      <c r="D48" s="145" t="s">
        <v>135</v>
      </c>
      <c r="E48" s="153">
        <v>17.71</v>
      </c>
      <c r="F48" s="157">
        <f>H48+J48</f>
        <v>0</v>
      </c>
      <c r="G48" s="158">
        <f>ROUND(E48*F48,2)</f>
        <v>0</v>
      </c>
      <c r="H48" s="158"/>
      <c r="I48" s="158">
        <f>ROUND(E48*H48,2)</f>
        <v>0</v>
      </c>
      <c r="J48" s="158"/>
      <c r="K48" s="158">
        <f>ROUND(E48*J48,2)</f>
        <v>0</v>
      </c>
      <c r="L48" s="158">
        <v>21</v>
      </c>
      <c r="M48" s="158">
        <f>G48*(1+L48/100)</f>
        <v>0</v>
      </c>
      <c r="N48" s="146">
        <v>0</v>
      </c>
      <c r="O48" s="146">
        <f>ROUND(E48*N48,5)</f>
        <v>0</v>
      </c>
      <c r="P48" s="146">
        <v>0</v>
      </c>
      <c r="Q48" s="146">
        <f>ROUND(E48*P48,5)</f>
        <v>0</v>
      </c>
      <c r="R48" s="146"/>
      <c r="S48" s="146"/>
      <c r="T48" s="147">
        <v>3.5329999999999999</v>
      </c>
      <c r="U48" s="146">
        <f>ROUND(E48*T48,2)</f>
        <v>62.57</v>
      </c>
      <c r="V48" s="138"/>
      <c r="W48" s="138"/>
      <c r="X48" s="138"/>
      <c r="Y48" s="138"/>
      <c r="Z48" s="138"/>
      <c r="AA48" s="138"/>
      <c r="AB48" s="138"/>
      <c r="AC48" s="138"/>
      <c r="AD48" s="138"/>
      <c r="AE48" s="138" t="s">
        <v>119</v>
      </c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</row>
    <row r="49" spans="1:60" outlineLevel="1" x14ac:dyDescent="0.2">
      <c r="A49" s="139"/>
      <c r="B49" s="139"/>
      <c r="C49" s="180" t="s">
        <v>178</v>
      </c>
      <c r="D49" s="148"/>
      <c r="E49" s="154">
        <v>17.71</v>
      </c>
      <c r="F49" s="158"/>
      <c r="G49" s="158"/>
      <c r="H49" s="158"/>
      <c r="I49" s="158"/>
      <c r="J49" s="158"/>
      <c r="K49" s="158"/>
      <c r="L49" s="158"/>
      <c r="M49" s="158"/>
      <c r="N49" s="146"/>
      <c r="O49" s="146"/>
      <c r="P49" s="146"/>
      <c r="Q49" s="146"/>
      <c r="R49" s="146"/>
      <c r="S49" s="146"/>
      <c r="T49" s="147"/>
      <c r="U49" s="146"/>
      <c r="V49" s="138"/>
      <c r="W49" s="138"/>
      <c r="X49" s="138"/>
      <c r="Y49" s="138"/>
      <c r="Z49" s="138"/>
      <c r="AA49" s="138"/>
      <c r="AB49" s="138"/>
      <c r="AC49" s="138"/>
      <c r="AD49" s="138"/>
      <c r="AE49" s="138" t="s">
        <v>137</v>
      </c>
      <c r="AF49" s="138">
        <v>0</v>
      </c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</row>
    <row r="50" spans="1:60" outlineLevel="1" x14ac:dyDescent="0.2">
      <c r="A50" s="139">
        <v>16</v>
      </c>
      <c r="B50" s="139" t="s">
        <v>179</v>
      </c>
      <c r="C50" s="179" t="s">
        <v>180</v>
      </c>
      <c r="D50" s="145" t="s">
        <v>181</v>
      </c>
      <c r="E50" s="153">
        <v>40.129600000000003</v>
      </c>
      <c r="F50" s="157">
        <f>H50+J50</f>
        <v>0</v>
      </c>
      <c r="G50" s="158">
        <f>ROUND(E50*F50,2)</f>
        <v>0</v>
      </c>
      <c r="H50" s="158"/>
      <c r="I50" s="158">
        <f>ROUND(E50*H50,2)</f>
        <v>0</v>
      </c>
      <c r="J50" s="158"/>
      <c r="K50" s="158">
        <f>ROUND(E50*J50,2)</f>
        <v>0</v>
      </c>
      <c r="L50" s="158">
        <v>21</v>
      </c>
      <c r="M50" s="158">
        <f>G50*(1+L50/100)</f>
        <v>0</v>
      </c>
      <c r="N50" s="146">
        <v>9.8999999999999999E-4</v>
      </c>
      <c r="O50" s="146">
        <f>ROUND(E50*N50,5)</f>
        <v>3.9730000000000001E-2</v>
      </c>
      <c r="P50" s="146">
        <v>0</v>
      </c>
      <c r="Q50" s="146">
        <f>ROUND(E50*P50,5)</f>
        <v>0</v>
      </c>
      <c r="R50" s="146"/>
      <c r="S50" s="146"/>
      <c r="T50" s="147">
        <v>0.23599999999999999</v>
      </c>
      <c r="U50" s="146">
        <f>ROUND(E50*T50,2)</f>
        <v>9.4700000000000006</v>
      </c>
      <c r="V50" s="138"/>
      <c r="W50" s="138"/>
      <c r="X50" s="138"/>
      <c r="Y50" s="138"/>
      <c r="Z50" s="138"/>
      <c r="AA50" s="138"/>
      <c r="AB50" s="138"/>
      <c r="AC50" s="138"/>
      <c r="AD50" s="138"/>
      <c r="AE50" s="138" t="s">
        <v>119</v>
      </c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</row>
    <row r="51" spans="1:60" outlineLevel="1" x14ac:dyDescent="0.2">
      <c r="A51" s="139"/>
      <c r="B51" s="139"/>
      <c r="C51" s="180" t="s">
        <v>182</v>
      </c>
      <c r="D51" s="148"/>
      <c r="E51" s="154">
        <v>5.7960000000000003</v>
      </c>
      <c r="F51" s="158"/>
      <c r="G51" s="158"/>
      <c r="H51" s="158"/>
      <c r="I51" s="158"/>
      <c r="J51" s="158"/>
      <c r="K51" s="158"/>
      <c r="L51" s="158"/>
      <c r="M51" s="158"/>
      <c r="N51" s="146"/>
      <c r="O51" s="146"/>
      <c r="P51" s="146"/>
      <c r="Q51" s="146"/>
      <c r="R51" s="146"/>
      <c r="S51" s="146"/>
      <c r="T51" s="147"/>
      <c r="U51" s="146"/>
      <c r="V51" s="138"/>
      <c r="W51" s="138"/>
      <c r="X51" s="138"/>
      <c r="Y51" s="138"/>
      <c r="Z51" s="138"/>
      <c r="AA51" s="138"/>
      <c r="AB51" s="138"/>
      <c r="AC51" s="138"/>
      <c r="AD51" s="138"/>
      <c r="AE51" s="138" t="s">
        <v>137</v>
      </c>
      <c r="AF51" s="138">
        <v>0</v>
      </c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  <c r="AZ51" s="138"/>
      <c r="BA51" s="138"/>
      <c r="BB51" s="138"/>
      <c r="BC51" s="138"/>
      <c r="BD51" s="138"/>
      <c r="BE51" s="138"/>
      <c r="BF51" s="138"/>
      <c r="BG51" s="138"/>
      <c r="BH51" s="138"/>
    </row>
    <row r="52" spans="1:60" outlineLevel="1" x14ac:dyDescent="0.2">
      <c r="A52" s="139"/>
      <c r="B52" s="139"/>
      <c r="C52" s="180" t="s">
        <v>183</v>
      </c>
      <c r="D52" s="148"/>
      <c r="E52" s="154">
        <v>5.13</v>
      </c>
      <c r="F52" s="158"/>
      <c r="G52" s="158"/>
      <c r="H52" s="158"/>
      <c r="I52" s="158"/>
      <c r="J52" s="158"/>
      <c r="K52" s="158"/>
      <c r="L52" s="158"/>
      <c r="M52" s="158"/>
      <c r="N52" s="146"/>
      <c r="O52" s="146"/>
      <c r="P52" s="146"/>
      <c r="Q52" s="146"/>
      <c r="R52" s="146"/>
      <c r="S52" s="146"/>
      <c r="T52" s="147"/>
      <c r="U52" s="146"/>
      <c r="V52" s="138"/>
      <c r="W52" s="138"/>
      <c r="X52" s="138"/>
      <c r="Y52" s="138"/>
      <c r="Z52" s="138"/>
      <c r="AA52" s="138"/>
      <c r="AB52" s="138"/>
      <c r="AC52" s="138"/>
      <c r="AD52" s="138"/>
      <c r="AE52" s="138" t="s">
        <v>137</v>
      </c>
      <c r="AF52" s="138">
        <v>0</v>
      </c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</row>
    <row r="53" spans="1:60" outlineLevel="1" x14ac:dyDescent="0.2">
      <c r="A53" s="139"/>
      <c r="B53" s="139"/>
      <c r="C53" s="180" t="s">
        <v>184</v>
      </c>
      <c r="D53" s="148"/>
      <c r="E53" s="154">
        <v>5.9850000000000003</v>
      </c>
      <c r="F53" s="158"/>
      <c r="G53" s="158"/>
      <c r="H53" s="158"/>
      <c r="I53" s="158"/>
      <c r="J53" s="158"/>
      <c r="K53" s="158"/>
      <c r="L53" s="158"/>
      <c r="M53" s="158"/>
      <c r="N53" s="146"/>
      <c r="O53" s="146"/>
      <c r="P53" s="146"/>
      <c r="Q53" s="146"/>
      <c r="R53" s="146"/>
      <c r="S53" s="146"/>
      <c r="T53" s="147"/>
      <c r="U53" s="146"/>
      <c r="V53" s="138"/>
      <c r="W53" s="138"/>
      <c r="X53" s="138"/>
      <c r="Y53" s="138"/>
      <c r="Z53" s="138"/>
      <c r="AA53" s="138"/>
      <c r="AB53" s="138"/>
      <c r="AC53" s="138"/>
      <c r="AD53" s="138"/>
      <c r="AE53" s="138" t="s">
        <v>137</v>
      </c>
      <c r="AF53" s="138">
        <v>0</v>
      </c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</row>
    <row r="54" spans="1:60" outlineLevel="1" x14ac:dyDescent="0.2">
      <c r="A54" s="139"/>
      <c r="B54" s="139"/>
      <c r="C54" s="180" t="s">
        <v>157</v>
      </c>
      <c r="D54" s="148"/>
      <c r="E54" s="154"/>
      <c r="F54" s="158"/>
      <c r="G54" s="158"/>
      <c r="H54" s="158"/>
      <c r="I54" s="158"/>
      <c r="J54" s="158"/>
      <c r="K54" s="158"/>
      <c r="L54" s="158"/>
      <c r="M54" s="158"/>
      <c r="N54" s="146"/>
      <c r="O54" s="146"/>
      <c r="P54" s="146"/>
      <c r="Q54" s="146"/>
      <c r="R54" s="146"/>
      <c r="S54" s="146"/>
      <c r="T54" s="147"/>
      <c r="U54" s="146"/>
      <c r="V54" s="138"/>
      <c r="W54" s="138"/>
      <c r="X54" s="138"/>
      <c r="Y54" s="138"/>
      <c r="Z54" s="138"/>
      <c r="AA54" s="138"/>
      <c r="AB54" s="138"/>
      <c r="AC54" s="138"/>
      <c r="AD54" s="138"/>
      <c r="AE54" s="138" t="s">
        <v>137</v>
      </c>
      <c r="AF54" s="138">
        <v>0</v>
      </c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</row>
    <row r="55" spans="1:60" outlineLevel="1" x14ac:dyDescent="0.2">
      <c r="A55" s="139"/>
      <c r="B55" s="139"/>
      <c r="C55" s="180" t="s">
        <v>185</v>
      </c>
      <c r="D55" s="148"/>
      <c r="E55" s="154">
        <v>1.2070000000000001</v>
      </c>
      <c r="F55" s="158"/>
      <c r="G55" s="158"/>
      <c r="H55" s="158"/>
      <c r="I55" s="158"/>
      <c r="J55" s="158"/>
      <c r="K55" s="158"/>
      <c r="L55" s="158"/>
      <c r="M55" s="158"/>
      <c r="N55" s="146"/>
      <c r="O55" s="146"/>
      <c r="P55" s="146"/>
      <c r="Q55" s="146"/>
      <c r="R55" s="146"/>
      <c r="S55" s="146"/>
      <c r="T55" s="147"/>
      <c r="U55" s="146"/>
      <c r="V55" s="138"/>
      <c r="W55" s="138"/>
      <c r="X55" s="138"/>
      <c r="Y55" s="138"/>
      <c r="Z55" s="138"/>
      <c r="AA55" s="138"/>
      <c r="AB55" s="138"/>
      <c r="AC55" s="138"/>
      <c r="AD55" s="138"/>
      <c r="AE55" s="138" t="s">
        <v>137</v>
      </c>
      <c r="AF55" s="138">
        <v>0</v>
      </c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</row>
    <row r="56" spans="1:60" outlineLevel="1" x14ac:dyDescent="0.2">
      <c r="A56" s="139"/>
      <c r="B56" s="139"/>
      <c r="C56" s="180" t="s">
        <v>186</v>
      </c>
      <c r="D56" s="148"/>
      <c r="E56" s="154">
        <v>0.58499999999999996</v>
      </c>
      <c r="F56" s="158"/>
      <c r="G56" s="158"/>
      <c r="H56" s="158"/>
      <c r="I56" s="158"/>
      <c r="J56" s="158"/>
      <c r="K56" s="158"/>
      <c r="L56" s="158"/>
      <c r="M56" s="158"/>
      <c r="N56" s="146"/>
      <c r="O56" s="146"/>
      <c r="P56" s="146"/>
      <c r="Q56" s="146"/>
      <c r="R56" s="146"/>
      <c r="S56" s="146"/>
      <c r="T56" s="147"/>
      <c r="U56" s="146"/>
      <c r="V56" s="138"/>
      <c r="W56" s="138"/>
      <c r="X56" s="138"/>
      <c r="Y56" s="138"/>
      <c r="Z56" s="138"/>
      <c r="AA56" s="138"/>
      <c r="AB56" s="138"/>
      <c r="AC56" s="138"/>
      <c r="AD56" s="138"/>
      <c r="AE56" s="138" t="s">
        <v>137</v>
      </c>
      <c r="AF56" s="138">
        <v>0</v>
      </c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</row>
    <row r="57" spans="1:60" outlineLevel="1" x14ac:dyDescent="0.2">
      <c r="A57" s="139"/>
      <c r="B57" s="139"/>
      <c r="C57" s="180" t="s">
        <v>187</v>
      </c>
      <c r="D57" s="148"/>
      <c r="E57" s="154">
        <v>2.66</v>
      </c>
      <c r="F57" s="158"/>
      <c r="G57" s="158"/>
      <c r="H57" s="158"/>
      <c r="I57" s="158"/>
      <c r="J57" s="158"/>
      <c r="K57" s="158"/>
      <c r="L57" s="158"/>
      <c r="M57" s="158"/>
      <c r="N57" s="146"/>
      <c r="O57" s="146"/>
      <c r="P57" s="146"/>
      <c r="Q57" s="146"/>
      <c r="R57" s="146"/>
      <c r="S57" s="146"/>
      <c r="T57" s="147"/>
      <c r="U57" s="146"/>
      <c r="V57" s="138"/>
      <c r="W57" s="138"/>
      <c r="X57" s="138"/>
      <c r="Y57" s="138"/>
      <c r="Z57" s="138"/>
      <c r="AA57" s="138"/>
      <c r="AB57" s="138"/>
      <c r="AC57" s="138"/>
      <c r="AD57" s="138"/>
      <c r="AE57" s="138" t="s">
        <v>137</v>
      </c>
      <c r="AF57" s="138">
        <v>0</v>
      </c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</row>
    <row r="58" spans="1:60" outlineLevel="1" x14ac:dyDescent="0.2">
      <c r="A58" s="139"/>
      <c r="B58" s="139"/>
      <c r="C58" s="180" t="s">
        <v>188</v>
      </c>
      <c r="D58" s="148"/>
      <c r="E58" s="154">
        <v>2.698</v>
      </c>
      <c r="F58" s="158"/>
      <c r="G58" s="158"/>
      <c r="H58" s="158"/>
      <c r="I58" s="158"/>
      <c r="J58" s="158"/>
      <c r="K58" s="158"/>
      <c r="L58" s="158"/>
      <c r="M58" s="158"/>
      <c r="N58" s="146"/>
      <c r="O58" s="146"/>
      <c r="P58" s="146"/>
      <c r="Q58" s="146"/>
      <c r="R58" s="146"/>
      <c r="S58" s="146"/>
      <c r="T58" s="147"/>
      <c r="U58" s="146"/>
      <c r="V58" s="138"/>
      <c r="W58" s="138"/>
      <c r="X58" s="138"/>
      <c r="Y58" s="138"/>
      <c r="Z58" s="138"/>
      <c r="AA58" s="138"/>
      <c r="AB58" s="138"/>
      <c r="AC58" s="138"/>
      <c r="AD58" s="138"/>
      <c r="AE58" s="138" t="s">
        <v>137</v>
      </c>
      <c r="AF58" s="138">
        <v>0</v>
      </c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  <c r="BC58" s="138"/>
      <c r="BD58" s="138"/>
      <c r="BE58" s="138"/>
      <c r="BF58" s="138"/>
      <c r="BG58" s="138"/>
      <c r="BH58" s="138"/>
    </row>
    <row r="59" spans="1:60" outlineLevel="1" x14ac:dyDescent="0.2">
      <c r="A59" s="139"/>
      <c r="B59" s="139"/>
      <c r="C59" s="180" t="s">
        <v>189</v>
      </c>
      <c r="D59" s="148"/>
      <c r="E59" s="154">
        <v>9.01</v>
      </c>
      <c r="F59" s="158"/>
      <c r="G59" s="158"/>
      <c r="H59" s="158"/>
      <c r="I59" s="158"/>
      <c r="J59" s="158"/>
      <c r="K59" s="158"/>
      <c r="L59" s="158"/>
      <c r="M59" s="158"/>
      <c r="N59" s="146"/>
      <c r="O59" s="146"/>
      <c r="P59" s="146"/>
      <c r="Q59" s="146"/>
      <c r="R59" s="146"/>
      <c r="S59" s="146"/>
      <c r="T59" s="147"/>
      <c r="U59" s="146"/>
      <c r="V59" s="138"/>
      <c r="W59" s="138"/>
      <c r="X59" s="138"/>
      <c r="Y59" s="138"/>
      <c r="Z59" s="138"/>
      <c r="AA59" s="138"/>
      <c r="AB59" s="138"/>
      <c r="AC59" s="138"/>
      <c r="AD59" s="138"/>
      <c r="AE59" s="138" t="s">
        <v>137</v>
      </c>
      <c r="AF59" s="138">
        <v>0</v>
      </c>
      <c r="AG59" s="138"/>
      <c r="AH59" s="138"/>
      <c r="AI59" s="138"/>
      <c r="AJ59" s="138"/>
      <c r="AK59" s="138"/>
      <c r="AL59" s="138"/>
      <c r="AM59" s="138"/>
      <c r="AN59" s="138"/>
      <c r="AO59" s="138"/>
      <c r="AP59" s="138"/>
      <c r="AQ59" s="138"/>
      <c r="AR59" s="138"/>
      <c r="AS59" s="138"/>
      <c r="AT59" s="138"/>
      <c r="AU59" s="138"/>
      <c r="AV59" s="138"/>
      <c r="AW59" s="138"/>
      <c r="AX59" s="138"/>
      <c r="AY59" s="138"/>
      <c r="AZ59" s="138"/>
      <c r="BA59" s="138"/>
      <c r="BB59" s="138"/>
      <c r="BC59" s="138"/>
      <c r="BD59" s="138"/>
      <c r="BE59" s="138"/>
      <c r="BF59" s="138"/>
      <c r="BG59" s="138"/>
      <c r="BH59" s="138"/>
    </row>
    <row r="60" spans="1:60" outlineLevel="1" x14ac:dyDescent="0.2">
      <c r="A60" s="139"/>
      <c r="B60" s="139"/>
      <c r="C60" s="180" t="s">
        <v>190</v>
      </c>
      <c r="D60" s="148"/>
      <c r="E60" s="154">
        <v>5.9786000000000001</v>
      </c>
      <c r="F60" s="158"/>
      <c r="G60" s="158"/>
      <c r="H60" s="158"/>
      <c r="I60" s="158"/>
      <c r="J60" s="158"/>
      <c r="K60" s="158"/>
      <c r="L60" s="158"/>
      <c r="M60" s="158"/>
      <c r="N60" s="146"/>
      <c r="O60" s="146"/>
      <c r="P60" s="146"/>
      <c r="Q60" s="146"/>
      <c r="R60" s="146"/>
      <c r="S60" s="146"/>
      <c r="T60" s="147"/>
      <c r="U60" s="146"/>
      <c r="V60" s="138"/>
      <c r="W60" s="138"/>
      <c r="X60" s="138"/>
      <c r="Y60" s="138"/>
      <c r="Z60" s="138"/>
      <c r="AA60" s="138"/>
      <c r="AB60" s="138"/>
      <c r="AC60" s="138"/>
      <c r="AD60" s="138"/>
      <c r="AE60" s="138" t="s">
        <v>137</v>
      </c>
      <c r="AF60" s="138">
        <v>0</v>
      </c>
      <c r="AG60" s="138"/>
      <c r="AH60" s="138"/>
      <c r="AI60" s="138"/>
      <c r="AJ60" s="138"/>
      <c r="AK60" s="138"/>
      <c r="AL60" s="138"/>
      <c r="AM60" s="138"/>
      <c r="AN60" s="138"/>
      <c r="AO60" s="138"/>
      <c r="AP60" s="138"/>
      <c r="AQ60" s="138"/>
      <c r="AR60" s="138"/>
      <c r="AS60" s="138"/>
      <c r="AT60" s="138"/>
      <c r="AU60" s="138"/>
      <c r="AV60" s="138"/>
      <c r="AW60" s="138"/>
      <c r="AX60" s="138"/>
      <c r="AY60" s="138"/>
      <c r="AZ60" s="138"/>
      <c r="BA60" s="138"/>
      <c r="BB60" s="138"/>
      <c r="BC60" s="138"/>
      <c r="BD60" s="138"/>
      <c r="BE60" s="138"/>
      <c r="BF60" s="138"/>
      <c r="BG60" s="138"/>
      <c r="BH60" s="138"/>
    </row>
    <row r="61" spans="1:60" outlineLevel="1" x14ac:dyDescent="0.2">
      <c r="A61" s="139"/>
      <c r="B61" s="139"/>
      <c r="C61" s="180" t="s">
        <v>191</v>
      </c>
      <c r="D61" s="148"/>
      <c r="E61" s="154">
        <v>1.08</v>
      </c>
      <c r="F61" s="158"/>
      <c r="G61" s="158"/>
      <c r="H61" s="158"/>
      <c r="I61" s="158"/>
      <c r="J61" s="158"/>
      <c r="K61" s="158"/>
      <c r="L61" s="158"/>
      <c r="M61" s="158"/>
      <c r="N61" s="146"/>
      <c r="O61" s="146"/>
      <c r="P61" s="146"/>
      <c r="Q61" s="146"/>
      <c r="R61" s="146"/>
      <c r="S61" s="146"/>
      <c r="T61" s="147"/>
      <c r="U61" s="146"/>
      <c r="V61" s="138"/>
      <c r="W61" s="138"/>
      <c r="X61" s="138"/>
      <c r="Y61" s="138"/>
      <c r="Z61" s="138"/>
      <c r="AA61" s="138"/>
      <c r="AB61" s="138"/>
      <c r="AC61" s="138"/>
      <c r="AD61" s="138"/>
      <c r="AE61" s="138" t="s">
        <v>137</v>
      </c>
      <c r="AF61" s="138">
        <v>0</v>
      </c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8"/>
      <c r="AY61" s="138"/>
      <c r="AZ61" s="138"/>
      <c r="BA61" s="138"/>
      <c r="BB61" s="138"/>
      <c r="BC61" s="138"/>
      <c r="BD61" s="138"/>
      <c r="BE61" s="138"/>
      <c r="BF61" s="138"/>
      <c r="BG61" s="138"/>
      <c r="BH61" s="138"/>
    </row>
    <row r="62" spans="1:60" outlineLevel="1" x14ac:dyDescent="0.2">
      <c r="A62" s="139">
        <v>17</v>
      </c>
      <c r="B62" s="139" t="s">
        <v>192</v>
      </c>
      <c r="C62" s="179" t="s">
        <v>193</v>
      </c>
      <c r="D62" s="145" t="s">
        <v>181</v>
      </c>
      <c r="E62" s="153">
        <v>40.129600000000003</v>
      </c>
      <c r="F62" s="157">
        <f>H62+J62</f>
        <v>0</v>
      </c>
      <c r="G62" s="158">
        <f>ROUND(E62*F62,2)</f>
        <v>0</v>
      </c>
      <c r="H62" s="158"/>
      <c r="I62" s="158">
        <f>ROUND(E62*H62,2)</f>
        <v>0</v>
      </c>
      <c r="J62" s="158"/>
      <c r="K62" s="158">
        <f>ROUND(E62*J62,2)</f>
        <v>0</v>
      </c>
      <c r="L62" s="158">
        <v>21</v>
      </c>
      <c r="M62" s="158">
        <f>G62*(1+L62/100)</f>
        <v>0</v>
      </c>
      <c r="N62" s="146">
        <v>0</v>
      </c>
      <c r="O62" s="146">
        <f>ROUND(E62*N62,5)</f>
        <v>0</v>
      </c>
      <c r="P62" s="146">
        <v>0</v>
      </c>
      <c r="Q62" s="146">
        <f>ROUND(E62*P62,5)</f>
        <v>0</v>
      </c>
      <c r="R62" s="146"/>
      <c r="S62" s="146"/>
      <c r="T62" s="147">
        <v>7.0000000000000007E-2</v>
      </c>
      <c r="U62" s="146">
        <f>ROUND(E62*T62,2)</f>
        <v>2.81</v>
      </c>
      <c r="V62" s="138"/>
      <c r="W62" s="138"/>
      <c r="X62" s="138"/>
      <c r="Y62" s="138"/>
      <c r="Z62" s="138"/>
      <c r="AA62" s="138"/>
      <c r="AB62" s="138"/>
      <c r="AC62" s="138"/>
      <c r="AD62" s="138"/>
      <c r="AE62" s="138" t="s">
        <v>119</v>
      </c>
      <c r="AF62" s="138"/>
      <c r="AG62" s="138"/>
      <c r="AH62" s="138"/>
      <c r="AI62" s="138"/>
      <c r="AJ62" s="138"/>
      <c r="AK62" s="138"/>
      <c r="AL62" s="138"/>
      <c r="AM62" s="138"/>
      <c r="AN62" s="138"/>
      <c r="AO62" s="138"/>
      <c r="AP62" s="138"/>
      <c r="AQ62" s="138"/>
      <c r="AR62" s="138"/>
      <c r="AS62" s="138"/>
      <c r="AT62" s="138"/>
      <c r="AU62" s="138"/>
      <c r="AV62" s="138"/>
      <c r="AW62" s="138"/>
      <c r="AX62" s="138"/>
      <c r="AY62" s="138"/>
      <c r="AZ62" s="138"/>
      <c r="BA62" s="138"/>
      <c r="BB62" s="138"/>
      <c r="BC62" s="138"/>
      <c r="BD62" s="138"/>
      <c r="BE62" s="138"/>
      <c r="BF62" s="138"/>
      <c r="BG62" s="138"/>
      <c r="BH62" s="138"/>
    </row>
    <row r="63" spans="1:60" outlineLevel="1" x14ac:dyDescent="0.2">
      <c r="A63" s="139">
        <v>18</v>
      </c>
      <c r="B63" s="139" t="s">
        <v>194</v>
      </c>
      <c r="C63" s="179" t="s">
        <v>195</v>
      </c>
      <c r="D63" s="145" t="s">
        <v>196</v>
      </c>
      <c r="E63" s="153">
        <v>17</v>
      </c>
      <c r="F63" s="157">
        <f>H63+J63</f>
        <v>0</v>
      </c>
      <c r="G63" s="158">
        <f>ROUND(E63*F63,2)</f>
        <v>0</v>
      </c>
      <c r="H63" s="158"/>
      <c r="I63" s="158">
        <f>ROUND(E63*H63,2)</f>
        <v>0</v>
      </c>
      <c r="J63" s="158"/>
      <c r="K63" s="158">
        <f>ROUND(E63*J63,2)</f>
        <v>0</v>
      </c>
      <c r="L63" s="158">
        <v>21</v>
      </c>
      <c r="M63" s="158">
        <f>G63*(1+L63/100)</f>
        <v>0</v>
      </c>
      <c r="N63" s="146">
        <v>0</v>
      </c>
      <c r="O63" s="146">
        <f>ROUND(E63*N63,5)</f>
        <v>0</v>
      </c>
      <c r="P63" s="146">
        <v>0</v>
      </c>
      <c r="Q63" s="146">
        <f>ROUND(E63*P63,5)</f>
        <v>0</v>
      </c>
      <c r="R63" s="146"/>
      <c r="S63" s="146"/>
      <c r="T63" s="147">
        <v>0.91039999999999999</v>
      </c>
      <c r="U63" s="146">
        <f>ROUND(E63*T63,2)</f>
        <v>15.48</v>
      </c>
      <c r="V63" s="138"/>
      <c r="W63" s="138"/>
      <c r="X63" s="138"/>
      <c r="Y63" s="138"/>
      <c r="Z63" s="138"/>
      <c r="AA63" s="138"/>
      <c r="AB63" s="138"/>
      <c r="AC63" s="138"/>
      <c r="AD63" s="138"/>
      <c r="AE63" s="138" t="s">
        <v>119</v>
      </c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8"/>
      <c r="AU63" s="138"/>
      <c r="AV63" s="138"/>
      <c r="AW63" s="138"/>
      <c r="AX63" s="138"/>
      <c r="AY63" s="138"/>
      <c r="AZ63" s="138"/>
      <c r="BA63" s="138"/>
      <c r="BB63" s="138"/>
      <c r="BC63" s="138"/>
      <c r="BD63" s="138"/>
      <c r="BE63" s="138"/>
      <c r="BF63" s="138"/>
      <c r="BG63" s="138"/>
      <c r="BH63" s="138"/>
    </row>
    <row r="64" spans="1:60" ht="22.5" outlineLevel="1" x14ac:dyDescent="0.2">
      <c r="A64" s="139">
        <v>19</v>
      </c>
      <c r="B64" s="139" t="s">
        <v>197</v>
      </c>
      <c r="C64" s="179" t="s">
        <v>198</v>
      </c>
      <c r="D64" s="145" t="s">
        <v>199</v>
      </c>
      <c r="E64" s="153">
        <v>84</v>
      </c>
      <c r="F64" s="157">
        <f>H64+J64</f>
        <v>0</v>
      </c>
      <c r="G64" s="158">
        <f>ROUND(E64*F64,2)</f>
        <v>0</v>
      </c>
      <c r="H64" s="158"/>
      <c r="I64" s="158">
        <f>ROUND(E64*H64,2)</f>
        <v>0</v>
      </c>
      <c r="J64" s="158"/>
      <c r="K64" s="158">
        <f>ROUND(E64*J64,2)</f>
        <v>0</v>
      </c>
      <c r="L64" s="158">
        <v>21</v>
      </c>
      <c r="M64" s="158">
        <f>G64*(1+L64/100)</f>
        <v>0</v>
      </c>
      <c r="N64" s="146">
        <v>0</v>
      </c>
      <c r="O64" s="146">
        <f>ROUND(E64*N64,5)</f>
        <v>0</v>
      </c>
      <c r="P64" s="146">
        <v>0</v>
      </c>
      <c r="Q64" s="146">
        <f>ROUND(E64*P64,5)</f>
        <v>0</v>
      </c>
      <c r="R64" s="146"/>
      <c r="S64" s="146"/>
      <c r="T64" s="147">
        <v>0</v>
      </c>
      <c r="U64" s="146">
        <f>ROUND(E64*T64,2)</f>
        <v>0</v>
      </c>
      <c r="V64" s="138"/>
      <c r="W64" s="138"/>
      <c r="X64" s="138"/>
      <c r="Y64" s="138"/>
      <c r="Z64" s="138"/>
      <c r="AA64" s="138"/>
      <c r="AB64" s="138"/>
      <c r="AC64" s="138"/>
      <c r="AD64" s="138"/>
      <c r="AE64" s="138" t="s">
        <v>119</v>
      </c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8"/>
      <c r="BD64" s="138"/>
      <c r="BE64" s="138"/>
      <c r="BF64" s="138"/>
      <c r="BG64" s="138"/>
      <c r="BH64" s="138"/>
    </row>
    <row r="65" spans="1:60" outlineLevel="1" x14ac:dyDescent="0.2">
      <c r="A65" s="139"/>
      <c r="B65" s="139"/>
      <c r="C65" s="180" t="s">
        <v>200</v>
      </c>
      <c r="D65" s="148"/>
      <c r="E65" s="154">
        <v>84</v>
      </c>
      <c r="F65" s="158"/>
      <c r="G65" s="158"/>
      <c r="H65" s="158"/>
      <c r="I65" s="158"/>
      <c r="J65" s="158"/>
      <c r="K65" s="158"/>
      <c r="L65" s="158"/>
      <c r="M65" s="158"/>
      <c r="N65" s="146"/>
      <c r="O65" s="146"/>
      <c r="P65" s="146"/>
      <c r="Q65" s="146"/>
      <c r="R65" s="146"/>
      <c r="S65" s="146"/>
      <c r="T65" s="147"/>
      <c r="U65" s="146"/>
      <c r="V65" s="138"/>
      <c r="W65" s="138"/>
      <c r="X65" s="138"/>
      <c r="Y65" s="138"/>
      <c r="Z65" s="138"/>
      <c r="AA65" s="138"/>
      <c r="AB65" s="138"/>
      <c r="AC65" s="138"/>
      <c r="AD65" s="138"/>
      <c r="AE65" s="138" t="s">
        <v>137</v>
      </c>
      <c r="AF65" s="138">
        <v>0</v>
      </c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</row>
    <row r="66" spans="1:60" ht="22.5" outlineLevel="1" x14ac:dyDescent="0.2">
      <c r="A66" s="139">
        <v>20</v>
      </c>
      <c r="B66" s="139" t="s">
        <v>201</v>
      </c>
      <c r="C66" s="179" t="s">
        <v>202</v>
      </c>
      <c r="D66" s="145" t="s">
        <v>196</v>
      </c>
      <c r="E66" s="153">
        <v>17</v>
      </c>
      <c r="F66" s="157">
        <f>H66+J66</f>
        <v>0</v>
      </c>
      <c r="G66" s="158">
        <f>ROUND(E66*F66,2)</f>
        <v>0</v>
      </c>
      <c r="H66" s="158"/>
      <c r="I66" s="158">
        <f>ROUND(E66*H66,2)</f>
        <v>0</v>
      </c>
      <c r="J66" s="158"/>
      <c r="K66" s="158">
        <f>ROUND(E66*J66,2)</f>
        <v>0</v>
      </c>
      <c r="L66" s="158">
        <v>21</v>
      </c>
      <c r="M66" s="158">
        <f>G66*(1+L66/100)</f>
        <v>0</v>
      </c>
      <c r="N66" s="146">
        <v>0</v>
      </c>
      <c r="O66" s="146">
        <f>ROUND(E66*N66,5)</f>
        <v>0</v>
      </c>
      <c r="P66" s="146">
        <v>0</v>
      </c>
      <c r="Q66" s="146">
        <f>ROUND(E66*P66,5)</f>
        <v>0</v>
      </c>
      <c r="R66" s="146"/>
      <c r="S66" s="146"/>
      <c r="T66" s="147">
        <v>0.89439999999999997</v>
      </c>
      <c r="U66" s="146">
        <f>ROUND(E66*T66,2)</f>
        <v>15.2</v>
      </c>
      <c r="V66" s="138"/>
      <c r="W66" s="138"/>
      <c r="X66" s="138"/>
      <c r="Y66" s="138"/>
      <c r="Z66" s="138"/>
      <c r="AA66" s="138"/>
      <c r="AB66" s="138"/>
      <c r="AC66" s="138"/>
      <c r="AD66" s="138"/>
      <c r="AE66" s="138" t="s">
        <v>119</v>
      </c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</row>
    <row r="67" spans="1:60" outlineLevel="1" x14ac:dyDescent="0.2">
      <c r="A67" s="139">
        <v>21</v>
      </c>
      <c r="B67" s="139" t="s">
        <v>203</v>
      </c>
      <c r="C67" s="179" t="s">
        <v>204</v>
      </c>
      <c r="D67" s="145" t="s">
        <v>135</v>
      </c>
      <c r="E67" s="153">
        <v>99.891390000000001</v>
      </c>
      <c r="F67" s="157">
        <f>H67+J67</f>
        <v>0</v>
      </c>
      <c r="G67" s="158">
        <f>ROUND(E67*F67,2)</f>
        <v>0</v>
      </c>
      <c r="H67" s="158"/>
      <c r="I67" s="158">
        <f>ROUND(E67*H67,2)</f>
        <v>0</v>
      </c>
      <c r="J67" s="158"/>
      <c r="K67" s="158">
        <f>ROUND(E67*J67,2)</f>
        <v>0</v>
      </c>
      <c r="L67" s="158">
        <v>21</v>
      </c>
      <c r="M67" s="158">
        <f>G67*(1+L67/100)</f>
        <v>0</v>
      </c>
      <c r="N67" s="146">
        <v>0</v>
      </c>
      <c r="O67" s="146">
        <f>ROUND(E67*N67,5)</f>
        <v>0</v>
      </c>
      <c r="P67" s="146">
        <v>0</v>
      </c>
      <c r="Q67" s="146">
        <f>ROUND(E67*P67,5)</f>
        <v>0</v>
      </c>
      <c r="R67" s="146"/>
      <c r="S67" s="146"/>
      <c r="T67" s="147">
        <v>0.34499999999999997</v>
      </c>
      <c r="U67" s="146">
        <f>ROUND(E67*T67,2)</f>
        <v>34.46</v>
      </c>
      <c r="V67" s="138"/>
      <c r="W67" s="138"/>
      <c r="X67" s="138"/>
      <c r="Y67" s="138"/>
      <c r="Z67" s="138"/>
      <c r="AA67" s="138"/>
      <c r="AB67" s="138"/>
      <c r="AC67" s="138"/>
      <c r="AD67" s="138"/>
      <c r="AE67" s="138" t="s">
        <v>119</v>
      </c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</row>
    <row r="68" spans="1:60" outlineLevel="1" x14ac:dyDescent="0.2">
      <c r="A68" s="139"/>
      <c r="B68" s="139"/>
      <c r="C68" s="180" t="s">
        <v>205</v>
      </c>
      <c r="D68" s="148"/>
      <c r="E68" s="154">
        <v>99.891390000000001</v>
      </c>
      <c r="F68" s="158"/>
      <c r="G68" s="158"/>
      <c r="H68" s="158"/>
      <c r="I68" s="158"/>
      <c r="J68" s="158"/>
      <c r="K68" s="158"/>
      <c r="L68" s="158"/>
      <c r="M68" s="158"/>
      <c r="N68" s="146"/>
      <c r="O68" s="146"/>
      <c r="P68" s="146"/>
      <c r="Q68" s="146"/>
      <c r="R68" s="146"/>
      <c r="S68" s="146"/>
      <c r="T68" s="147"/>
      <c r="U68" s="146"/>
      <c r="V68" s="138"/>
      <c r="W68" s="138"/>
      <c r="X68" s="138"/>
      <c r="Y68" s="138"/>
      <c r="Z68" s="138"/>
      <c r="AA68" s="138"/>
      <c r="AB68" s="138"/>
      <c r="AC68" s="138"/>
      <c r="AD68" s="138"/>
      <c r="AE68" s="138" t="s">
        <v>137</v>
      </c>
      <c r="AF68" s="138">
        <v>0</v>
      </c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</row>
    <row r="69" spans="1:60" outlineLevel="1" x14ac:dyDescent="0.2">
      <c r="A69" s="139">
        <v>22</v>
      </c>
      <c r="B69" s="139" t="s">
        <v>206</v>
      </c>
      <c r="C69" s="179" t="s">
        <v>207</v>
      </c>
      <c r="D69" s="145" t="s">
        <v>135</v>
      </c>
      <c r="E69" s="153">
        <v>135.25199000000001</v>
      </c>
      <c r="F69" s="157">
        <f>H69+J69</f>
        <v>0</v>
      </c>
      <c r="G69" s="158">
        <f>ROUND(E69*F69,2)</f>
        <v>0</v>
      </c>
      <c r="H69" s="158"/>
      <c r="I69" s="158">
        <f>ROUND(E69*H69,2)</f>
        <v>0</v>
      </c>
      <c r="J69" s="158"/>
      <c r="K69" s="158">
        <f>ROUND(E69*J69,2)</f>
        <v>0</v>
      </c>
      <c r="L69" s="158">
        <v>21</v>
      </c>
      <c r="M69" s="158">
        <f>G69*(1+L69/100)</f>
        <v>0</v>
      </c>
      <c r="N69" s="146">
        <v>0</v>
      </c>
      <c r="O69" s="146">
        <f>ROUND(E69*N69,5)</f>
        <v>0</v>
      </c>
      <c r="P69" s="146">
        <v>0</v>
      </c>
      <c r="Q69" s="146">
        <f>ROUND(E69*P69,5)</f>
        <v>0</v>
      </c>
      <c r="R69" s="146"/>
      <c r="S69" s="146"/>
      <c r="T69" s="147">
        <v>1.0999999999999999E-2</v>
      </c>
      <c r="U69" s="146">
        <f>ROUND(E69*T69,2)</f>
        <v>1.49</v>
      </c>
      <c r="V69" s="138"/>
      <c r="W69" s="138"/>
      <c r="X69" s="138"/>
      <c r="Y69" s="138"/>
      <c r="Z69" s="138"/>
      <c r="AA69" s="138"/>
      <c r="AB69" s="138"/>
      <c r="AC69" s="138"/>
      <c r="AD69" s="138"/>
      <c r="AE69" s="138" t="s">
        <v>119</v>
      </c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</row>
    <row r="70" spans="1:60" outlineLevel="1" x14ac:dyDescent="0.2">
      <c r="A70" s="139"/>
      <c r="B70" s="139"/>
      <c r="C70" s="180" t="s">
        <v>208</v>
      </c>
      <c r="D70" s="148"/>
      <c r="E70" s="154">
        <v>99.891390000000001</v>
      </c>
      <c r="F70" s="158"/>
      <c r="G70" s="158"/>
      <c r="H70" s="158"/>
      <c r="I70" s="158"/>
      <c r="J70" s="158"/>
      <c r="K70" s="158"/>
      <c r="L70" s="158"/>
      <c r="M70" s="158"/>
      <c r="N70" s="146"/>
      <c r="O70" s="146"/>
      <c r="P70" s="146"/>
      <c r="Q70" s="146"/>
      <c r="R70" s="146"/>
      <c r="S70" s="146"/>
      <c r="T70" s="147"/>
      <c r="U70" s="146"/>
      <c r="V70" s="138"/>
      <c r="W70" s="138"/>
      <c r="X70" s="138"/>
      <c r="Y70" s="138"/>
      <c r="Z70" s="138"/>
      <c r="AA70" s="138"/>
      <c r="AB70" s="138"/>
      <c r="AC70" s="138"/>
      <c r="AD70" s="138"/>
      <c r="AE70" s="138" t="s">
        <v>137</v>
      </c>
      <c r="AF70" s="138">
        <v>0</v>
      </c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</row>
    <row r="71" spans="1:60" outlineLevel="1" x14ac:dyDescent="0.2">
      <c r="A71" s="139"/>
      <c r="B71" s="139"/>
      <c r="C71" s="180" t="s">
        <v>209</v>
      </c>
      <c r="D71" s="148"/>
      <c r="E71" s="154">
        <v>35.360599999999998</v>
      </c>
      <c r="F71" s="158"/>
      <c r="G71" s="158"/>
      <c r="H71" s="158"/>
      <c r="I71" s="158"/>
      <c r="J71" s="158"/>
      <c r="K71" s="158"/>
      <c r="L71" s="158"/>
      <c r="M71" s="158"/>
      <c r="N71" s="146"/>
      <c r="O71" s="146"/>
      <c r="P71" s="146"/>
      <c r="Q71" s="146"/>
      <c r="R71" s="146"/>
      <c r="S71" s="146"/>
      <c r="T71" s="147"/>
      <c r="U71" s="146"/>
      <c r="V71" s="138"/>
      <c r="W71" s="138"/>
      <c r="X71" s="138"/>
      <c r="Y71" s="138"/>
      <c r="Z71" s="138"/>
      <c r="AA71" s="138"/>
      <c r="AB71" s="138"/>
      <c r="AC71" s="138"/>
      <c r="AD71" s="138"/>
      <c r="AE71" s="138" t="s">
        <v>137</v>
      </c>
      <c r="AF71" s="138">
        <v>0</v>
      </c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</row>
    <row r="72" spans="1:60" ht="22.5" outlineLevel="1" x14ac:dyDescent="0.2">
      <c r="A72" s="139">
        <v>23</v>
      </c>
      <c r="B72" s="139" t="s">
        <v>210</v>
      </c>
      <c r="C72" s="179" t="s">
        <v>211</v>
      </c>
      <c r="D72" s="145" t="s">
        <v>135</v>
      </c>
      <c r="E72" s="153">
        <v>35.360599999999998</v>
      </c>
      <c r="F72" s="157">
        <f>H72+J72</f>
        <v>0</v>
      </c>
      <c r="G72" s="158">
        <f>ROUND(E72*F72,2)</f>
        <v>0</v>
      </c>
      <c r="H72" s="158"/>
      <c r="I72" s="158">
        <f>ROUND(E72*H72,2)</f>
        <v>0</v>
      </c>
      <c r="J72" s="158"/>
      <c r="K72" s="158">
        <f>ROUND(E72*J72,2)</f>
        <v>0</v>
      </c>
      <c r="L72" s="158">
        <v>21</v>
      </c>
      <c r="M72" s="158">
        <f>G72*(1+L72/100)</f>
        <v>0</v>
      </c>
      <c r="N72" s="146">
        <v>0</v>
      </c>
      <c r="O72" s="146">
        <f>ROUND(E72*N72,5)</f>
        <v>0</v>
      </c>
      <c r="P72" s="146">
        <v>0</v>
      </c>
      <c r="Q72" s="146">
        <f>ROUND(E72*P72,5)</f>
        <v>0</v>
      </c>
      <c r="R72" s="146"/>
      <c r="S72" s="146"/>
      <c r="T72" s="147">
        <v>0.65200000000000002</v>
      </c>
      <c r="U72" s="146">
        <f>ROUND(E72*T72,2)</f>
        <v>23.06</v>
      </c>
      <c r="V72" s="138"/>
      <c r="W72" s="138"/>
      <c r="X72" s="138"/>
      <c r="Y72" s="138"/>
      <c r="Z72" s="138"/>
      <c r="AA72" s="138"/>
      <c r="AB72" s="138"/>
      <c r="AC72" s="138"/>
      <c r="AD72" s="138"/>
      <c r="AE72" s="138" t="s">
        <v>119</v>
      </c>
      <c r="AF72" s="138"/>
      <c r="AG72" s="138"/>
      <c r="AH72" s="138"/>
      <c r="AI72" s="138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</row>
    <row r="73" spans="1:60" outlineLevel="1" x14ac:dyDescent="0.2">
      <c r="A73" s="139"/>
      <c r="B73" s="139"/>
      <c r="C73" s="180" t="s">
        <v>212</v>
      </c>
      <c r="D73" s="148"/>
      <c r="E73" s="154">
        <v>35.360599999999998</v>
      </c>
      <c r="F73" s="158"/>
      <c r="G73" s="158"/>
      <c r="H73" s="158"/>
      <c r="I73" s="158"/>
      <c r="J73" s="158"/>
      <c r="K73" s="158"/>
      <c r="L73" s="158"/>
      <c r="M73" s="158"/>
      <c r="N73" s="146"/>
      <c r="O73" s="146"/>
      <c r="P73" s="146"/>
      <c r="Q73" s="146"/>
      <c r="R73" s="146"/>
      <c r="S73" s="146"/>
      <c r="T73" s="147"/>
      <c r="U73" s="146"/>
      <c r="V73" s="138"/>
      <c r="W73" s="138"/>
      <c r="X73" s="138"/>
      <c r="Y73" s="138"/>
      <c r="Z73" s="138"/>
      <c r="AA73" s="138"/>
      <c r="AB73" s="138"/>
      <c r="AC73" s="138"/>
      <c r="AD73" s="138"/>
      <c r="AE73" s="138" t="s">
        <v>137</v>
      </c>
      <c r="AF73" s="138">
        <v>0</v>
      </c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</row>
    <row r="74" spans="1:60" ht="22.5" outlineLevel="1" x14ac:dyDescent="0.2">
      <c r="A74" s="139">
        <v>24</v>
      </c>
      <c r="B74" s="139" t="s">
        <v>213</v>
      </c>
      <c r="C74" s="179" t="s">
        <v>214</v>
      </c>
      <c r="D74" s="145" t="s">
        <v>135</v>
      </c>
      <c r="E74" s="153">
        <v>64.530789999999996</v>
      </c>
      <c r="F74" s="157">
        <f>H74+J74</f>
        <v>0</v>
      </c>
      <c r="G74" s="158">
        <f>ROUND(E74*F74,2)</f>
        <v>0</v>
      </c>
      <c r="H74" s="158"/>
      <c r="I74" s="158">
        <f>ROUND(E74*H74,2)</f>
        <v>0</v>
      </c>
      <c r="J74" s="158"/>
      <c r="K74" s="158">
        <f>ROUND(E74*J74,2)</f>
        <v>0</v>
      </c>
      <c r="L74" s="158">
        <v>21</v>
      </c>
      <c r="M74" s="158">
        <f>G74*(1+L74/100)</f>
        <v>0</v>
      </c>
      <c r="N74" s="146">
        <v>0</v>
      </c>
      <c r="O74" s="146">
        <f>ROUND(E74*N74,5)</f>
        <v>0</v>
      </c>
      <c r="P74" s="146">
        <v>0</v>
      </c>
      <c r="Q74" s="146">
        <f>ROUND(E74*P74,5)</f>
        <v>0</v>
      </c>
      <c r="R74" s="146"/>
      <c r="S74" s="146"/>
      <c r="T74" s="147">
        <v>1.0999999999999999E-2</v>
      </c>
      <c r="U74" s="146">
        <f>ROUND(E74*T74,2)</f>
        <v>0.71</v>
      </c>
      <c r="V74" s="138"/>
      <c r="W74" s="138"/>
      <c r="X74" s="138"/>
      <c r="Y74" s="138"/>
      <c r="Z74" s="138"/>
      <c r="AA74" s="138"/>
      <c r="AB74" s="138"/>
      <c r="AC74" s="138"/>
      <c r="AD74" s="138"/>
      <c r="AE74" s="138" t="s">
        <v>119</v>
      </c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</row>
    <row r="75" spans="1:60" outlineLevel="1" x14ac:dyDescent="0.2">
      <c r="A75" s="139"/>
      <c r="B75" s="139"/>
      <c r="C75" s="180" t="s">
        <v>215</v>
      </c>
      <c r="D75" s="148"/>
      <c r="E75" s="154">
        <v>99.891390000000001</v>
      </c>
      <c r="F75" s="158"/>
      <c r="G75" s="158"/>
      <c r="H75" s="158"/>
      <c r="I75" s="158"/>
      <c r="J75" s="158"/>
      <c r="K75" s="158"/>
      <c r="L75" s="158"/>
      <c r="M75" s="158"/>
      <c r="N75" s="146"/>
      <c r="O75" s="146"/>
      <c r="P75" s="146"/>
      <c r="Q75" s="146"/>
      <c r="R75" s="146"/>
      <c r="S75" s="146"/>
      <c r="T75" s="147"/>
      <c r="U75" s="146"/>
      <c r="V75" s="138"/>
      <c r="W75" s="138"/>
      <c r="X75" s="138"/>
      <c r="Y75" s="138"/>
      <c r="Z75" s="138"/>
      <c r="AA75" s="138"/>
      <c r="AB75" s="138"/>
      <c r="AC75" s="138"/>
      <c r="AD75" s="138"/>
      <c r="AE75" s="138" t="s">
        <v>137</v>
      </c>
      <c r="AF75" s="138">
        <v>0</v>
      </c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</row>
    <row r="76" spans="1:60" outlineLevel="1" x14ac:dyDescent="0.2">
      <c r="A76" s="139"/>
      <c r="B76" s="139"/>
      <c r="C76" s="180" t="s">
        <v>216</v>
      </c>
      <c r="D76" s="148"/>
      <c r="E76" s="154">
        <v>-35.360599999999998</v>
      </c>
      <c r="F76" s="158"/>
      <c r="G76" s="158"/>
      <c r="H76" s="158"/>
      <c r="I76" s="158"/>
      <c r="J76" s="158"/>
      <c r="K76" s="158"/>
      <c r="L76" s="158"/>
      <c r="M76" s="158"/>
      <c r="N76" s="146"/>
      <c r="O76" s="146"/>
      <c r="P76" s="146"/>
      <c r="Q76" s="146"/>
      <c r="R76" s="146"/>
      <c r="S76" s="146"/>
      <c r="T76" s="147"/>
      <c r="U76" s="146"/>
      <c r="V76" s="138"/>
      <c r="W76" s="138"/>
      <c r="X76" s="138"/>
      <c r="Y76" s="138"/>
      <c r="Z76" s="138"/>
      <c r="AA76" s="138"/>
      <c r="AB76" s="138"/>
      <c r="AC76" s="138"/>
      <c r="AD76" s="138"/>
      <c r="AE76" s="138" t="s">
        <v>137</v>
      </c>
      <c r="AF76" s="138">
        <v>0</v>
      </c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</row>
    <row r="77" spans="1:60" outlineLevel="1" x14ac:dyDescent="0.2">
      <c r="A77" s="139">
        <v>25</v>
      </c>
      <c r="B77" s="139" t="s">
        <v>217</v>
      </c>
      <c r="C77" s="179" t="s">
        <v>218</v>
      </c>
      <c r="D77" s="145" t="s">
        <v>135</v>
      </c>
      <c r="E77" s="153">
        <v>516.24631999999997</v>
      </c>
      <c r="F77" s="157">
        <f>H77+J77</f>
        <v>0</v>
      </c>
      <c r="G77" s="158">
        <f>ROUND(E77*F77,2)</f>
        <v>0</v>
      </c>
      <c r="H77" s="158"/>
      <c r="I77" s="158">
        <f>ROUND(E77*H77,2)</f>
        <v>0</v>
      </c>
      <c r="J77" s="158"/>
      <c r="K77" s="158">
        <f>ROUND(E77*J77,2)</f>
        <v>0</v>
      </c>
      <c r="L77" s="158">
        <v>21</v>
      </c>
      <c r="M77" s="158">
        <f>G77*(1+L77/100)</f>
        <v>0</v>
      </c>
      <c r="N77" s="146">
        <v>0</v>
      </c>
      <c r="O77" s="146">
        <f>ROUND(E77*N77,5)</f>
        <v>0</v>
      </c>
      <c r="P77" s="146">
        <v>0</v>
      </c>
      <c r="Q77" s="146">
        <f>ROUND(E77*P77,5)</f>
        <v>0</v>
      </c>
      <c r="R77" s="146"/>
      <c r="S77" s="146"/>
      <c r="T77" s="147">
        <v>0</v>
      </c>
      <c r="U77" s="146">
        <f>ROUND(E77*T77,2)</f>
        <v>0</v>
      </c>
      <c r="V77" s="138"/>
      <c r="W77" s="138"/>
      <c r="X77" s="138"/>
      <c r="Y77" s="138"/>
      <c r="Z77" s="138"/>
      <c r="AA77" s="138"/>
      <c r="AB77" s="138"/>
      <c r="AC77" s="138"/>
      <c r="AD77" s="138"/>
      <c r="AE77" s="138" t="s">
        <v>119</v>
      </c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</row>
    <row r="78" spans="1:60" outlineLevel="1" x14ac:dyDescent="0.2">
      <c r="A78" s="139"/>
      <c r="B78" s="139"/>
      <c r="C78" s="180" t="s">
        <v>219</v>
      </c>
      <c r="D78" s="148"/>
      <c r="E78" s="154">
        <v>516.24631999999997</v>
      </c>
      <c r="F78" s="158"/>
      <c r="G78" s="158"/>
      <c r="H78" s="158"/>
      <c r="I78" s="158"/>
      <c r="J78" s="158"/>
      <c r="K78" s="158"/>
      <c r="L78" s="158"/>
      <c r="M78" s="158"/>
      <c r="N78" s="146"/>
      <c r="O78" s="146"/>
      <c r="P78" s="146"/>
      <c r="Q78" s="146"/>
      <c r="R78" s="146"/>
      <c r="S78" s="146"/>
      <c r="T78" s="147"/>
      <c r="U78" s="146"/>
      <c r="V78" s="138"/>
      <c r="W78" s="138"/>
      <c r="X78" s="138"/>
      <c r="Y78" s="138"/>
      <c r="Z78" s="138"/>
      <c r="AA78" s="138"/>
      <c r="AB78" s="138"/>
      <c r="AC78" s="138"/>
      <c r="AD78" s="138"/>
      <c r="AE78" s="138" t="s">
        <v>137</v>
      </c>
      <c r="AF78" s="138">
        <v>0</v>
      </c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</row>
    <row r="79" spans="1:60" outlineLevel="1" x14ac:dyDescent="0.2">
      <c r="A79" s="139">
        <v>26</v>
      </c>
      <c r="B79" s="139" t="s">
        <v>220</v>
      </c>
      <c r="C79" s="179" t="s">
        <v>221</v>
      </c>
      <c r="D79" s="145" t="s">
        <v>135</v>
      </c>
      <c r="E79" s="153">
        <v>64.530789999999996</v>
      </c>
      <c r="F79" s="157">
        <f>H79+J79</f>
        <v>0</v>
      </c>
      <c r="G79" s="158">
        <f>ROUND(E79*F79,2)</f>
        <v>0</v>
      </c>
      <c r="H79" s="158"/>
      <c r="I79" s="158">
        <f>ROUND(E79*H79,2)</f>
        <v>0</v>
      </c>
      <c r="J79" s="158"/>
      <c r="K79" s="158">
        <f>ROUND(E79*J79,2)</f>
        <v>0</v>
      </c>
      <c r="L79" s="158">
        <v>21</v>
      </c>
      <c r="M79" s="158">
        <f>G79*(1+L79/100)</f>
        <v>0</v>
      </c>
      <c r="N79" s="146">
        <v>0</v>
      </c>
      <c r="O79" s="146">
        <f>ROUND(E79*N79,5)</f>
        <v>0</v>
      </c>
      <c r="P79" s="146">
        <v>0</v>
      </c>
      <c r="Q79" s="146">
        <f>ROUND(E79*P79,5)</f>
        <v>0</v>
      </c>
      <c r="R79" s="146"/>
      <c r="S79" s="146"/>
      <c r="T79" s="147">
        <v>8.9999999999999993E-3</v>
      </c>
      <c r="U79" s="146">
        <f>ROUND(E79*T79,2)</f>
        <v>0.57999999999999996</v>
      </c>
      <c r="V79" s="138"/>
      <c r="W79" s="138"/>
      <c r="X79" s="138"/>
      <c r="Y79" s="138"/>
      <c r="Z79" s="138"/>
      <c r="AA79" s="138"/>
      <c r="AB79" s="138"/>
      <c r="AC79" s="138"/>
      <c r="AD79" s="138"/>
      <c r="AE79" s="138" t="s">
        <v>119</v>
      </c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</row>
    <row r="80" spans="1:60" outlineLevel="1" x14ac:dyDescent="0.2">
      <c r="A80" s="139">
        <v>27</v>
      </c>
      <c r="B80" s="139" t="s">
        <v>222</v>
      </c>
      <c r="C80" s="179" t="s">
        <v>223</v>
      </c>
      <c r="D80" s="145" t="s">
        <v>135</v>
      </c>
      <c r="E80" s="153">
        <v>40.033247932000002</v>
      </c>
      <c r="F80" s="157">
        <f>H80+J80</f>
        <v>0</v>
      </c>
      <c r="G80" s="158">
        <f>ROUND(E80*F80,2)</f>
        <v>0</v>
      </c>
      <c r="H80" s="158"/>
      <c r="I80" s="158">
        <f>ROUND(E80*H80,2)</f>
        <v>0</v>
      </c>
      <c r="J80" s="158"/>
      <c r="K80" s="158">
        <f>ROUND(E80*J80,2)</f>
        <v>0</v>
      </c>
      <c r="L80" s="158">
        <v>21</v>
      </c>
      <c r="M80" s="158">
        <f>G80*(1+L80/100)</f>
        <v>0</v>
      </c>
      <c r="N80" s="146">
        <v>0</v>
      </c>
      <c r="O80" s="146">
        <f>ROUND(E80*N80,5)</f>
        <v>0</v>
      </c>
      <c r="P80" s="146">
        <v>0</v>
      </c>
      <c r="Q80" s="146">
        <f>ROUND(E80*P80,5)</f>
        <v>0</v>
      </c>
      <c r="R80" s="146"/>
      <c r="S80" s="146"/>
      <c r="T80" s="147">
        <v>0.20200000000000001</v>
      </c>
      <c r="U80" s="146">
        <f>ROUND(E80*T80,2)</f>
        <v>8.09</v>
      </c>
      <c r="V80" s="138"/>
      <c r="W80" s="138"/>
      <c r="X80" s="138"/>
      <c r="Y80" s="138"/>
      <c r="Z80" s="138"/>
      <c r="AA80" s="138"/>
      <c r="AB80" s="138"/>
      <c r="AC80" s="138"/>
      <c r="AD80" s="138"/>
      <c r="AE80" s="138" t="s">
        <v>119</v>
      </c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</row>
    <row r="81" spans="1:60" outlineLevel="1" x14ac:dyDescent="0.2">
      <c r="A81" s="139"/>
      <c r="B81" s="139"/>
      <c r="C81" s="180" t="s">
        <v>224</v>
      </c>
      <c r="D81" s="148"/>
      <c r="E81" s="154"/>
      <c r="F81" s="158"/>
      <c r="G81" s="158"/>
      <c r="H81" s="158"/>
      <c r="I81" s="158"/>
      <c r="J81" s="158"/>
      <c r="K81" s="158"/>
      <c r="L81" s="158"/>
      <c r="M81" s="158"/>
      <c r="N81" s="146"/>
      <c r="O81" s="146"/>
      <c r="P81" s="146"/>
      <c r="Q81" s="146"/>
      <c r="R81" s="146"/>
      <c r="S81" s="146"/>
      <c r="T81" s="147"/>
      <c r="U81" s="146"/>
      <c r="V81" s="138"/>
      <c r="W81" s="138"/>
      <c r="X81" s="138"/>
      <c r="Y81" s="138"/>
      <c r="Z81" s="138"/>
      <c r="AA81" s="138"/>
      <c r="AB81" s="138"/>
      <c r="AC81" s="138"/>
      <c r="AD81" s="138"/>
      <c r="AE81" s="138" t="s">
        <v>137</v>
      </c>
      <c r="AF81" s="138">
        <v>0</v>
      </c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8"/>
      <c r="AR81" s="138"/>
      <c r="AS81" s="138"/>
      <c r="AT81" s="138"/>
      <c r="AU81" s="138"/>
      <c r="AV81" s="138"/>
      <c r="AW81" s="138"/>
      <c r="AX81" s="138"/>
      <c r="AY81" s="138"/>
      <c r="AZ81" s="138"/>
      <c r="BA81" s="138"/>
      <c r="BB81" s="138"/>
      <c r="BC81" s="138"/>
      <c r="BD81" s="138"/>
      <c r="BE81" s="138"/>
      <c r="BF81" s="138"/>
      <c r="BG81" s="138"/>
      <c r="BH81" s="138"/>
    </row>
    <row r="82" spans="1:60" ht="22.5" outlineLevel="1" x14ac:dyDescent="0.2">
      <c r="A82" s="139"/>
      <c r="B82" s="139"/>
      <c r="C82" s="180" t="s">
        <v>225</v>
      </c>
      <c r="D82" s="148"/>
      <c r="E82" s="154">
        <v>0.17878666666666701</v>
      </c>
      <c r="F82" s="158"/>
      <c r="G82" s="158"/>
      <c r="H82" s="158"/>
      <c r="I82" s="158"/>
      <c r="J82" s="158"/>
      <c r="K82" s="158"/>
      <c r="L82" s="158"/>
      <c r="M82" s="158"/>
      <c r="N82" s="146"/>
      <c r="O82" s="146"/>
      <c r="P82" s="146"/>
      <c r="Q82" s="146"/>
      <c r="R82" s="146"/>
      <c r="S82" s="146"/>
      <c r="T82" s="147"/>
      <c r="U82" s="146"/>
      <c r="V82" s="138"/>
      <c r="W82" s="138"/>
      <c r="X82" s="138"/>
      <c r="Y82" s="138"/>
      <c r="Z82" s="138"/>
      <c r="AA82" s="138"/>
      <c r="AB82" s="138"/>
      <c r="AC82" s="138"/>
      <c r="AD82" s="138"/>
      <c r="AE82" s="138" t="s">
        <v>137</v>
      </c>
      <c r="AF82" s="138">
        <v>0</v>
      </c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8"/>
      <c r="AR82" s="138"/>
      <c r="AS82" s="138"/>
      <c r="AT82" s="138"/>
      <c r="AU82" s="138"/>
      <c r="AV82" s="138"/>
      <c r="AW82" s="138"/>
      <c r="AX82" s="138"/>
      <c r="AY82" s="138"/>
      <c r="AZ82" s="138"/>
      <c r="BA82" s="138"/>
      <c r="BB82" s="138"/>
      <c r="BC82" s="138"/>
      <c r="BD82" s="138"/>
      <c r="BE82" s="138"/>
      <c r="BF82" s="138"/>
      <c r="BG82" s="138"/>
      <c r="BH82" s="138"/>
    </row>
    <row r="83" spans="1:60" outlineLevel="1" x14ac:dyDescent="0.2">
      <c r="A83" s="139"/>
      <c r="B83" s="139"/>
      <c r="C83" s="180" t="s">
        <v>226</v>
      </c>
      <c r="D83" s="148"/>
      <c r="E83" s="154">
        <v>5.9902699999999998</v>
      </c>
      <c r="F83" s="158"/>
      <c r="G83" s="158"/>
      <c r="H83" s="158"/>
      <c r="I83" s="158"/>
      <c r="J83" s="158"/>
      <c r="K83" s="158"/>
      <c r="L83" s="158"/>
      <c r="M83" s="158"/>
      <c r="N83" s="146"/>
      <c r="O83" s="146"/>
      <c r="P83" s="146"/>
      <c r="Q83" s="146"/>
      <c r="R83" s="146"/>
      <c r="S83" s="146"/>
      <c r="T83" s="147"/>
      <c r="U83" s="146"/>
      <c r="V83" s="138"/>
      <c r="W83" s="138"/>
      <c r="X83" s="138"/>
      <c r="Y83" s="138"/>
      <c r="Z83" s="138"/>
      <c r="AA83" s="138"/>
      <c r="AB83" s="138"/>
      <c r="AC83" s="138"/>
      <c r="AD83" s="138"/>
      <c r="AE83" s="138" t="s">
        <v>137</v>
      </c>
      <c r="AF83" s="138">
        <v>0</v>
      </c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38"/>
      <c r="AZ83" s="138"/>
      <c r="BA83" s="138"/>
      <c r="BB83" s="138"/>
      <c r="BC83" s="138"/>
      <c r="BD83" s="138"/>
      <c r="BE83" s="138"/>
      <c r="BF83" s="138"/>
      <c r="BG83" s="138"/>
      <c r="BH83" s="138"/>
    </row>
    <row r="84" spans="1:60" ht="33.75" outlineLevel="1" x14ac:dyDescent="0.2">
      <c r="A84" s="139"/>
      <c r="B84" s="139"/>
      <c r="C84" s="180" t="s">
        <v>227</v>
      </c>
      <c r="D84" s="148"/>
      <c r="E84" s="154">
        <v>20.973333333333301</v>
      </c>
      <c r="F84" s="158"/>
      <c r="G84" s="158"/>
      <c r="H84" s="158"/>
      <c r="I84" s="158"/>
      <c r="J84" s="158"/>
      <c r="K84" s="158"/>
      <c r="L84" s="158"/>
      <c r="M84" s="158"/>
      <c r="N84" s="146"/>
      <c r="O84" s="146"/>
      <c r="P84" s="146"/>
      <c r="Q84" s="146"/>
      <c r="R84" s="146"/>
      <c r="S84" s="146"/>
      <c r="T84" s="147"/>
      <c r="U84" s="146"/>
      <c r="V84" s="138"/>
      <c r="W84" s="138"/>
      <c r="X84" s="138"/>
      <c r="Y84" s="138"/>
      <c r="Z84" s="138"/>
      <c r="AA84" s="138"/>
      <c r="AB84" s="138"/>
      <c r="AC84" s="138"/>
      <c r="AD84" s="138"/>
      <c r="AE84" s="138" t="s">
        <v>137</v>
      </c>
      <c r="AF84" s="138">
        <v>0</v>
      </c>
      <c r="AG84" s="138"/>
      <c r="AH84" s="138"/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38"/>
      <c r="AW84" s="138"/>
      <c r="AX84" s="138"/>
      <c r="AY84" s="138"/>
      <c r="AZ84" s="138"/>
      <c r="BA84" s="138"/>
      <c r="BB84" s="138"/>
      <c r="BC84" s="138"/>
      <c r="BD84" s="138"/>
      <c r="BE84" s="138"/>
      <c r="BF84" s="138"/>
      <c r="BG84" s="138"/>
      <c r="BH84" s="138"/>
    </row>
    <row r="85" spans="1:60" ht="33.75" outlineLevel="1" x14ac:dyDescent="0.2">
      <c r="A85" s="139"/>
      <c r="B85" s="139"/>
      <c r="C85" s="180" t="s">
        <v>228</v>
      </c>
      <c r="D85" s="148"/>
      <c r="E85" s="154">
        <v>1.7709061719999999</v>
      </c>
      <c r="F85" s="158"/>
      <c r="G85" s="158"/>
      <c r="H85" s="158"/>
      <c r="I85" s="158"/>
      <c r="J85" s="158"/>
      <c r="K85" s="158"/>
      <c r="L85" s="158"/>
      <c r="M85" s="158"/>
      <c r="N85" s="146"/>
      <c r="O85" s="146"/>
      <c r="P85" s="146"/>
      <c r="Q85" s="146"/>
      <c r="R85" s="146"/>
      <c r="S85" s="146"/>
      <c r="T85" s="147"/>
      <c r="U85" s="146"/>
      <c r="V85" s="138"/>
      <c r="W85" s="138"/>
      <c r="X85" s="138"/>
      <c r="Y85" s="138"/>
      <c r="Z85" s="138"/>
      <c r="AA85" s="138"/>
      <c r="AB85" s="138"/>
      <c r="AC85" s="138"/>
      <c r="AD85" s="138"/>
      <c r="AE85" s="138" t="s">
        <v>137</v>
      </c>
      <c r="AF85" s="138">
        <v>0</v>
      </c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8"/>
      <c r="AT85" s="138"/>
      <c r="AU85" s="138"/>
      <c r="AV85" s="138"/>
      <c r="AW85" s="138"/>
      <c r="AX85" s="138"/>
      <c r="AY85" s="138"/>
      <c r="AZ85" s="138"/>
      <c r="BA85" s="138"/>
      <c r="BB85" s="138"/>
      <c r="BC85" s="138"/>
      <c r="BD85" s="138"/>
      <c r="BE85" s="138"/>
      <c r="BF85" s="138"/>
      <c r="BG85" s="138"/>
      <c r="BH85" s="138"/>
    </row>
    <row r="86" spans="1:60" ht="22.5" outlineLevel="1" x14ac:dyDescent="0.2">
      <c r="A86" s="139"/>
      <c r="B86" s="139"/>
      <c r="C86" s="180" t="s">
        <v>229</v>
      </c>
      <c r="D86" s="148"/>
      <c r="E86" s="154">
        <v>7.3504260000000002E-2</v>
      </c>
      <c r="F86" s="158"/>
      <c r="G86" s="158"/>
      <c r="H86" s="158"/>
      <c r="I86" s="158"/>
      <c r="J86" s="158"/>
      <c r="K86" s="158"/>
      <c r="L86" s="158"/>
      <c r="M86" s="158"/>
      <c r="N86" s="146"/>
      <c r="O86" s="146"/>
      <c r="P86" s="146"/>
      <c r="Q86" s="146"/>
      <c r="R86" s="146"/>
      <c r="S86" s="146"/>
      <c r="T86" s="147"/>
      <c r="U86" s="146"/>
      <c r="V86" s="138"/>
      <c r="W86" s="138"/>
      <c r="X86" s="138"/>
      <c r="Y86" s="138"/>
      <c r="Z86" s="138"/>
      <c r="AA86" s="138"/>
      <c r="AB86" s="138"/>
      <c r="AC86" s="138"/>
      <c r="AD86" s="138"/>
      <c r="AE86" s="138" t="s">
        <v>137</v>
      </c>
      <c r="AF86" s="138">
        <v>0</v>
      </c>
      <c r="AG86" s="138"/>
      <c r="AH86" s="138"/>
      <c r="AI86" s="138"/>
      <c r="AJ86" s="138"/>
      <c r="AK86" s="138"/>
      <c r="AL86" s="138"/>
      <c r="AM86" s="138"/>
      <c r="AN86" s="138"/>
      <c r="AO86" s="138"/>
      <c r="AP86" s="138"/>
      <c r="AQ86" s="138"/>
      <c r="AR86" s="138"/>
      <c r="AS86" s="138"/>
      <c r="AT86" s="138"/>
      <c r="AU86" s="138"/>
      <c r="AV86" s="138"/>
      <c r="AW86" s="138"/>
      <c r="AX86" s="138"/>
      <c r="AY86" s="138"/>
      <c r="AZ86" s="138"/>
      <c r="BA86" s="138"/>
      <c r="BB86" s="138"/>
      <c r="BC86" s="138"/>
      <c r="BD86" s="138"/>
      <c r="BE86" s="138"/>
      <c r="BF86" s="138"/>
      <c r="BG86" s="138"/>
      <c r="BH86" s="138"/>
    </row>
    <row r="87" spans="1:60" outlineLevel="1" x14ac:dyDescent="0.2">
      <c r="A87" s="139"/>
      <c r="B87" s="139"/>
      <c r="C87" s="180" t="s">
        <v>157</v>
      </c>
      <c r="D87" s="148"/>
      <c r="E87" s="154"/>
      <c r="F87" s="158"/>
      <c r="G87" s="158"/>
      <c r="H87" s="158"/>
      <c r="I87" s="158"/>
      <c r="J87" s="158"/>
      <c r="K87" s="158"/>
      <c r="L87" s="158"/>
      <c r="M87" s="158"/>
      <c r="N87" s="146"/>
      <c r="O87" s="146"/>
      <c r="P87" s="146"/>
      <c r="Q87" s="146"/>
      <c r="R87" s="146"/>
      <c r="S87" s="146"/>
      <c r="T87" s="147"/>
      <c r="U87" s="146"/>
      <c r="V87" s="138"/>
      <c r="W87" s="138"/>
      <c r="X87" s="138"/>
      <c r="Y87" s="138"/>
      <c r="Z87" s="138"/>
      <c r="AA87" s="138"/>
      <c r="AB87" s="138"/>
      <c r="AC87" s="138"/>
      <c r="AD87" s="138"/>
      <c r="AE87" s="138" t="s">
        <v>137</v>
      </c>
      <c r="AF87" s="138">
        <v>0</v>
      </c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  <c r="AR87" s="138"/>
      <c r="AS87" s="138"/>
      <c r="AT87" s="138"/>
      <c r="AU87" s="138"/>
      <c r="AV87" s="138"/>
      <c r="AW87" s="138"/>
      <c r="AX87" s="138"/>
      <c r="AY87" s="138"/>
      <c r="AZ87" s="138"/>
      <c r="BA87" s="138"/>
      <c r="BB87" s="138"/>
      <c r="BC87" s="138"/>
      <c r="BD87" s="138"/>
      <c r="BE87" s="138"/>
      <c r="BF87" s="138"/>
      <c r="BG87" s="138"/>
      <c r="BH87" s="138"/>
    </row>
    <row r="88" spans="1:60" outlineLevel="1" x14ac:dyDescent="0.2">
      <c r="A88" s="139"/>
      <c r="B88" s="139"/>
      <c r="C88" s="180" t="s">
        <v>230</v>
      </c>
      <c r="D88" s="148"/>
      <c r="E88" s="154">
        <v>0.874</v>
      </c>
      <c r="F88" s="158"/>
      <c r="G88" s="158"/>
      <c r="H88" s="158"/>
      <c r="I88" s="158"/>
      <c r="J88" s="158"/>
      <c r="K88" s="158"/>
      <c r="L88" s="158"/>
      <c r="M88" s="158"/>
      <c r="N88" s="146"/>
      <c r="O88" s="146"/>
      <c r="P88" s="146"/>
      <c r="Q88" s="146"/>
      <c r="R88" s="146"/>
      <c r="S88" s="146"/>
      <c r="T88" s="147"/>
      <c r="U88" s="146"/>
      <c r="V88" s="138"/>
      <c r="W88" s="138"/>
      <c r="X88" s="138"/>
      <c r="Y88" s="138"/>
      <c r="Z88" s="138"/>
      <c r="AA88" s="138"/>
      <c r="AB88" s="138"/>
      <c r="AC88" s="138"/>
      <c r="AD88" s="138"/>
      <c r="AE88" s="138" t="s">
        <v>137</v>
      </c>
      <c r="AF88" s="138">
        <v>0</v>
      </c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8"/>
      <c r="AT88" s="138"/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</row>
    <row r="89" spans="1:60" outlineLevel="1" x14ac:dyDescent="0.2">
      <c r="A89" s="139"/>
      <c r="B89" s="139"/>
      <c r="C89" s="180" t="s">
        <v>231</v>
      </c>
      <c r="D89" s="148"/>
      <c r="E89" s="154">
        <v>3.18</v>
      </c>
      <c r="F89" s="158"/>
      <c r="G89" s="158"/>
      <c r="H89" s="158"/>
      <c r="I89" s="158"/>
      <c r="J89" s="158"/>
      <c r="K89" s="158"/>
      <c r="L89" s="158"/>
      <c r="M89" s="158"/>
      <c r="N89" s="146"/>
      <c r="O89" s="146"/>
      <c r="P89" s="146"/>
      <c r="Q89" s="146"/>
      <c r="R89" s="146"/>
      <c r="S89" s="146"/>
      <c r="T89" s="147"/>
      <c r="U89" s="146"/>
      <c r="V89" s="138"/>
      <c r="W89" s="138"/>
      <c r="X89" s="138"/>
      <c r="Y89" s="138"/>
      <c r="Z89" s="138"/>
      <c r="AA89" s="138"/>
      <c r="AB89" s="138"/>
      <c r="AC89" s="138"/>
      <c r="AD89" s="138"/>
      <c r="AE89" s="138" t="s">
        <v>137</v>
      </c>
      <c r="AF89" s="138">
        <v>0</v>
      </c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8"/>
      <c r="AT89" s="138"/>
      <c r="AU89" s="138"/>
      <c r="AV89" s="138"/>
      <c r="AW89" s="138"/>
      <c r="AX89" s="138"/>
      <c r="AY89" s="138"/>
      <c r="AZ89" s="138"/>
      <c r="BA89" s="138"/>
      <c r="BB89" s="138"/>
      <c r="BC89" s="138"/>
      <c r="BD89" s="138"/>
      <c r="BE89" s="138"/>
      <c r="BF89" s="138"/>
      <c r="BG89" s="138"/>
      <c r="BH89" s="138"/>
    </row>
    <row r="90" spans="1:60" outlineLevel="1" x14ac:dyDescent="0.2">
      <c r="A90" s="139"/>
      <c r="B90" s="139"/>
      <c r="C90" s="180" t="s">
        <v>232</v>
      </c>
      <c r="D90" s="148"/>
      <c r="E90" s="154">
        <v>2.0047999999999999</v>
      </c>
      <c r="F90" s="158"/>
      <c r="G90" s="158"/>
      <c r="H90" s="158"/>
      <c r="I90" s="158"/>
      <c r="J90" s="158"/>
      <c r="K90" s="158"/>
      <c r="L90" s="158"/>
      <c r="M90" s="158"/>
      <c r="N90" s="146"/>
      <c r="O90" s="146"/>
      <c r="P90" s="146"/>
      <c r="Q90" s="146"/>
      <c r="R90" s="146"/>
      <c r="S90" s="146"/>
      <c r="T90" s="147"/>
      <c r="U90" s="146"/>
      <c r="V90" s="138"/>
      <c r="W90" s="138"/>
      <c r="X90" s="138"/>
      <c r="Y90" s="138"/>
      <c r="Z90" s="138"/>
      <c r="AA90" s="138"/>
      <c r="AB90" s="138"/>
      <c r="AC90" s="138"/>
      <c r="AD90" s="138"/>
      <c r="AE90" s="138" t="s">
        <v>137</v>
      </c>
      <c r="AF90" s="138">
        <v>0</v>
      </c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</row>
    <row r="91" spans="1:60" outlineLevel="1" x14ac:dyDescent="0.2">
      <c r="A91" s="139"/>
      <c r="B91" s="139"/>
      <c r="C91" s="180" t="s">
        <v>233</v>
      </c>
      <c r="D91" s="148"/>
      <c r="E91" s="154">
        <v>0.315</v>
      </c>
      <c r="F91" s="158"/>
      <c r="G91" s="158"/>
      <c r="H91" s="158"/>
      <c r="I91" s="158"/>
      <c r="J91" s="158"/>
      <c r="K91" s="158"/>
      <c r="L91" s="158"/>
      <c r="M91" s="158"/>
      <c r="N91" s="146"/>
      <c r="O91" s="146"/>
      <c r="P91" s="146"/>
      <c r="Q91" s="146"/>
      <c r="R91" s="146"/>
      <c r="S91" s="146"/>
      <c r="T91" s="147"/>
      <c r="U91" s="146"/>
      <c r="V91" s="138"/>
      <c r="W91" s="138"/>
      <c r="X91" s="138"/>
      <c r="Y91" s="138"/>
      <c r="Z91" s="138"/>
      <c r="AA91" s="138"/>
      <c r="AB91" s="138"/>
      <c r="AC91" s="138"/>
      <c r="AD91" s="138"/>
      <c r="AE91" s="138" t="s">
        <v>137</v>
      </c>
      <c r="AF91" s="138">
        <v>0</v>
      </c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</row>
    <row r="92" spans="1:60" outlineLevel="1" x14ac:dyDescent="0.2">
      <c r="A92" s="139"/>
      <c r="B92" s="139"/>
      <c r="C92" s="181" t="s">
        <v>234</v>
      </c>
      <c r="D92" s="149"/>
      <c r="E92" s="155">
        <v>35.360600431999998</v>
      </c>
      <c r="F92" s="158"/>
      <c r="G92" s="158"/>
      <c r="H92" s="158"/>
      <c r="I92" s="158"/>
      <c r="J92" s="158"/>
      <c r="K92" s="158"/>
      <c r="L92" s="158"/>
      <c r="M92" s="158"/>
      <c r="N92" s="146"/>
      <c r="O92" s="146"/>
      <c r="P92" s="146"/>
      <c r="Q92" s="146"/>
      <c r="R92" s="146"/>
      <c r="S92" s="146"/>
      <c r="T92" s="147"/>
      <c r="U92" s="146"/>
      <c r="V92" s="138"/>
      <c r="W92" s="138"/>
      <c r="X92" s="138"/>
      <c r="Y92" s="138"/>
      <c r="Z92" s="138"/>
      <c r="AA92" s="138"/>
      <c r="AB92" s="138"/>
      <c r="AC92" s="138"/>
      <c r="AD92" s="138"/>
      <c r="AE92" s="138" t="s">
        <v>137</v>
      </c>
      <c r="AF92" s="138">
        <v>1</v>
      </c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</row>
    <row r="93" spans="1:60" outlineLevel="1" x14ac:dyDescent="0.2">
      <c r="A93" s="139"/>
      <c r="B93" s="139"/>
      <c r="C93" s="180" t="s">
        <v>235</v>
      </c>
      <c r="D93" s="148"/>
      <c r="E93" s="154"/>
      <c r="F93" s="158"/>
      <c r="G93" s="158"/>
      <c r="H93" s="158"/>
      <c r="I93" s="158"/>
      <c r="J93" s="158"/>
      <c r="K93" s="158"/>
      <c r="L93" s="158"/>
      <c r="M93" s="158"/>
      <c r="N93" s="146"/>
      <c r="O93" s="146"/>
      <c r="P93" s="146"/>
      <c r="Q93" s="146"/>
      <c r="R93" s="146"/>
      <c r="S93" s="146"/>
      <c r="T93" s="147"/>
      <c r="U93" s="146"/>
      <c r="V93" s="138"/>
      <c r="W93" s="138"/>
      <c r="X93" s="138"/>
      <c r="Y93" s="138"/>
      <c r="Z93" s="138"/>
      <c r="AA93" s="138"/>
      <c r="AB93" s="138"/>
      <c r="AC93" s="138"/>
      <c r="AD93" s="138"/>
      <c r="AE93" s="138" t="s">
        <v>137</v>
      </c>
      <c r="AF93" s="138">
        <v>0</v>
      </c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138"/>
      <c r="AU93" s="138"/>
      <c r="AV93" s="138"/>
      <c r="AW93" s="138"/>
      <c r="AX93" s="138"/>
      <c r="AY93" s="138"/>
      <c r="AZ93" s="138"/>
      <c r="BA93" s="138"/>
      <c r="BB93" s="138"/>
      <c r="BC93" s="138"/>
      <c r="BD93" s="138"/>
      <c r="BE93" s="138"/>
      <c r="BF93" s="138"/>
      <c r="BG93" s="138"/>
      <c r="BH93" s="138"/>
    </row>
    <row r="94" spans="1:60" ht="33.75" outlineLevel="1" x14ac:dyDescent="0.2">
      <c r="A94" s="139"/>
      <c r="B94" s="139"/>
      <c r="C94" s="180" t="s">
        <v>236</v>
      </c>
      <c r="D94" s="148"/>
      <c r="E94" s="154">
        <v>2.0663775000000002</v>
      </c>
      <c r="F94" s="158"/>
      <c r="G94" s="158"/>
      <c r="H94" s="158"/>
      <c r="I94" s="158"/>
      <c r="J94" s="158"/>
      <c r="K94" s="158"/>
      <c r="L94" s="158"/>
      <c r="M94" s="158"/>
      <c r="N94" s="146"/>
      <c r="O94" s="146"/>
      <c r="P94" s="146"/>
      <c r="Q94" s="146"/>
      <c r="R94" s="146"/>
      <c r="S94" s="146"/>
      <c r="T94" s="147"/>
      <c r="U94" s="146"/>
      <c r="V94" s="138"/>
      <c r="W94" s="138"/>
      <c r="X94" s="138"/>
      <c r="Y94" s="138"/>
      <c r="Z94" s="138"/>
      <c r="AA94" s="138"/>
      <c r="AB94" s="138"/>
      <c r="AC94" s="138"/>
      <c r="AD94" s="138"/>
      <c r="AE94" s="138" t="s">
        <v>137</v>
      </c>
      <c r="AF94" s="138">
        <v>0</v>
      </c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  <c r="AR94" s="138"/>
      <c r="AS94" s="138"/>
      <c r="AT94" s="138"/>
      <c r="AU94" s="138"/>
      <c r="AV94" s="138"/>
      <c r="AW94" s="138"/>
      <c r="AX94" s="138"/>
      <c r="AY94" s="138"/>
      <c r="AZ94" s="138"/>
      <c r="BA94" s="138"/>
      <c r="BB94" s="138"/>
      <c r="BC94" s="138"/>
      <c r="BD94" s="138"/>
      <c r="BE94" s="138"/>
      <c r="BF94" s="138"/>
      <c r="BG94" s="138"/>
      <c r="BH94" s="138"/>
    </row>
    <row r="95" spans="1:60" ht="22.5" outlineLevel="1" x14ac:dyDescent="0.2">
      <c r="A95" s="139"/>
      <c r="B95" s="139"/>
      <c r="C95" s="180" t="s">
        <v>237</v>
      </c>
      <c r="D95" s="148"/>
      <c r="E95" s="154">
        <v>1.6177699999999999</v>
      </c>
      <c r="F95" s="158"/>
      <c r="G95" s="158"/>
      <c r="H95" s="158"/>
      <c r="I95" s="158"/>
      <c r="J95" s="158"/>
      <c r="K95" s="158"/>
      <c r="L95" s="158"/>
      <c r="M95" s="158"/>
      <c r="N95" s="146"/>
      <c r="O95" s="146"/>
      <c r="P95" s="146"/>
      <c r="Q95" s="146"/>
      <c r="R95" s="146"/>
      <c r="S95" s="146"/>
      <c r="T95" s="147"/>
      <c r="U95" s="146"/>
      <c r="V95" s="138"/>
      <c r="W95" s="138"/>
      <c r="X95" s="138"/>
      <c r="Y95" s="138"/>
      <c r="Z95" s="138"/>
      <c r="AA95" s="138"/>
      <c r="AB95" s="138"/>
      <c r="AC95" s="138"/>
      <c r="AD95" s="138"/>
      <c r="AE95" s="138" t="s">
        <v>137</v>
      </c>
      <c r="AF95" s="138">
        <v>0</v>
      </c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8"/>
    </row>
    <row r="96" spans="1:60" outlineLevel="1" x14ac:dyDescent="0.2">
      <c r="A96" s="139"/>
      <c r="B96" s="139"/>
      <c r="C96" s="180" t="s">
        <v>157</v>
      </c>
      <c r="D96" s="148"/>
      <c r="E96" s="154"/>
      <c r="F96" s="158"/>
      <c r="G96" s="158"/>
      <c r="H96" s="158"/>
      <c r="I96" s="158"/>
      <c r="J96" s="158"/>
      <c r="K96" s="158"/>
      <c r="L96" s="158"/>
      <c r="M96" s="158"/>
      <c r="N96" s="146"/>
      <c r="O96" s="146"/>
      <c r="P96" s="146"/>
      <c r="Q96" s="146"/>
      <c r="R96" s="146"/>
      <c r="S96" s="146"/>
      <c r="T96" s="147"/>
      <c r="U96" s="146"/>
      <c r="V96" s="138"/>
      <c r="W96" s="138"/>
      <c r="X96" s="138"/>
      <c r="Y96" s="138"/>
      <c r="Z96" s="138"/>
      <c r="AA96" s="138"/>
      <c r="AB96" s="138"/>
      <c r="AC96" s="138"/>
      <c r="AD96" s="138"/>
      <c r="AE96" s="138" t="s">
        <v>137</v>
      </c>
      <c r="AF96" s="138">
        <v>0</v>
      </c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8"/>
      <c r="BF96" s="138"/>
      <c r="BG96" s="138"/>
      <c r="BH96" s="138"/>
    </row>
    <row r="97" spans="1:60" outlineLevel="1" x14ac:dyDescent="0.2">
      <c r="A97" s="139"/>
      <c r="B97" s="139"/>
      <c r="C97" s="180" t="s">
        <v>238</v>
      </c>
      <c r="D97" s="148"/>
      <c r="E97" s="154">
        <v>0.221</v>
      </c>
      <c r="F97" s="158"/>
      <c r="G97" s="158"/>
      <c r="H97" s="158"/>
      <c r="I97" s="158"/>
      <c r="J97" s="158"/>
      <c r="K97" s="158"/>
      <c r="L97" s="158"/>
      <c r="M97" s="158"/>
      <c r="N97" s="146"/>
      <c r="O97" s="146"/>
      <c r="P97" s="146"/>
      <c r="Q97" s="146"/>
      <c r="R97" s="146"/>
      <c r="S97" s="146"/>
      <c r="T97" s="147"/>
      <c r="U97" s="146"/>
      <c r="V97" s="138"/>
      <c r="W97" s="138"/>
      <c r="X97" s="138"/>
      <c r="Y97" s="138"/>
      <c r="Z97" s="138"/>
      <c r="AA97" s="138"/>
      <c r="AB97" s="138"/>
      <c r="AC97" s="138"/>
      <c r="AD97" s="138"/>
      <c r="AE97" s="138" t="s">
        <v>137</v>
      </c>
      <c r="AF97" s="138">
        <v>0</v>
      </c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</row>
    <row r="98" spans="1:60" outlineLevel="1" x14ac:dyDescent="0.2">
      <c r="A98" s="139"/>
      <c r="B98" s="139"/>
      <c r="C98" s="180" t="s">
        <v>239</v>
      </c>
      <c r="D98" s="148"/>
      <c r="E98" s="154">
        <v>6.7500000000000004E-2</v>
      </c>
      <c r="F98" s="158"/>
      <c r="G98" s="158"/>
      <c r="H98" s="158"/>
      <c r="I98" s="158"/>
      <c r="J98" s="158"/>
      <c r="K98" s="158"/>
      <c r="L98" s="158"/>
      <c r="M98" s="158"/>
      <c r="N98" s="146"/>
      <c r="O98" s="146"/>
      <c r="P98" s="146"/>
      <c r="Q98" s="146"/>
      <c r="R98" s="146"/>
      <c r="S98" s="146"/>
      <c r="T98" s="147"/>
      <c r="U98" s="146"/>
      <c r="V98" s="138"/>
      <c r="W98" s="138"/>
      <c r="X98" s="138"/>
      <c r="Y98" s="138"/>
      <c r="Z98" s="138"/>
      <c r="AA98" s="138"/>
      <c r="AB98" s="138"/>
      <c r="AC98" s="138"/>
      <c r="AD98" s="138"/>
      <c r="AE98" s="138" t="s">
        <v>137</v>
      </c>
      <c r="AF98" s="138">
        <v>0</v>
      </c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8"/>
      <c r="AZ98" s="138"/>
      <c r="BA98" s="138"/>
      <c r="BB98" s="138"/>
      <c r="BC98" s="138"/>
      <c r="BD98" s="138"/>
      <c r="BE98" s="138"/>
      <c r="BF98" s="138"/>
      <c r="BG98" s="138"/>
      <c r="BH98" s="138"/>
    </row>
    <row r="99" spans="1:60" outlineLevel="1" x14ac:dyDescent="0.2">
      <c r="A99" s="139"/>
      <c r="B99" s="139"/>
      <c r="C99" s="180" t="s">
        <v>240</v>
      </c>
      <c r="D99" s="148"/>
      <c r="E99" s="154">
        <v>0.7</v>
      </c>
      <c r="F99" s="158"/>
      <c r="G99" s="158"/>
      <c r="H99" s="158"/>
      <c r="I99" s="158"/>
      <c r="J99" s="158"/>
      <c r="K99" s="158"/>
      <c r="L99" s="158"/>
      <c r="M99" s="158"/>
      <c r="N99" s="146"/>
      <c r="O99" s="146"/>
      <c r="P99" s="146"/>
      <c r="Q99" s="146"/>
      <c r="R99" s="146"/>
      <c r="S99" s="146"/>
      <c r="T99" s="147"/>
      <c r="U99" s="146"/>
      <c r="V99" s="138"/>
      <c r="W99" s="138"/>
      <c r="X99" s="138"/>
      <c r="Y99" s="138"/>
      <c r="Z99" s="138"/>
      <c r="AA99" s="138"/>
      <c r="AB99" s="138"/>
      <c r="AC99" s="138"/>
      <c r="AD99" s="138"/>
      <c r="AE99" s="138" t="s">
        <v>137</v>
      </c>
      <c r="AF99" s="138">
        <v>0</v>
      </c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</row>
    <row r="100" spans="1:60" outlineLevel="1" x14ac:dyDescent="0.2">
      <c r="A100" s="139"/>
      <c r="B100" s="139"/>
      <c r="C100" s="181" t="s">
        <v>234</v>
      </c>
      <c r="D100" s="149"/>
      <c r="E100" s="155">
        <v>4.6726475000000001</v>
      </c>
      <c r="F100" s="158"/>
      <c r="G100" s="158"/>
      <c r="H100" s="158"/>
      <c r="I100" s="158"/>
      <c r="J100" s="158"/>
      <c r="K100" s="158"/>
      <c r="L100" s="158"/>
      <c r="M100" s="158"/>
      <c r="N100" s="146"/>
      <c r="O100" s="146"/>
      <c r="P100" s="146"/>
      <c r="Q100" s="146"/>
      <c r="R100" s="146"/>
      <c r="S100" s="146"/>
      <c r="T100" s="147"/>
      <c r="U100" s="146"/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 t="s">
        <v>137</v>
      </c>
      <c r="AF100" s="138">
        <v>1</v>
      </c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8"/>
      <c r="BF100" s="138"/>
      <c r="BG100" s="138"/>
      <c r="BH100" s="138"/>
    </row>
    <row r="101" spans="1:60" outlineLevel="1" x14ac:dyDescent="0.2">
      <c r="A101" s="139">
        <v>28</v>
      </c>
      <c r="B101" s="139" t="s">
        <v>241</v>
      </c>
      <c r="C101" s="179" t="s">
        <v>242</v>
      </c>
      <c r="D101" s="145" t="s">
        <v>135</v>
      </c>
      <c r="E101" s="153">
        <v>34.017139999999998</v>
      </c>
      <c r="F101" s="157">
        <f>H101+J101</f>
        <v>0</v>
      </c>
      <c r="G101" s="158">
        <f>ROUND(E101*F101,2)</f>
        <v>0</v>
      </c>
      <c r="H101" s="158"/>
      <c r="I101" s="158">
        <f>ROUND(E101*H101,2)</f>
        <v>0</v>
      </c>
      <c r="J101" s="158"/>
      <c r="K101" s="158">
        <f>ROUND(E101*J101,2)</f>
        <v>0</v>
      </c>
      <c r="L101" s="158">
        <v>21</v>
      </c>
      <c r="M101" s="158">
        <f>G101*(1+L101/100)</f>
        <v>0</v>
      </c>
      <c r="N101" s="146">
        <v>0</v>
      </c>
      <c r="O101" s="146">
        <f>ROUND(E101*N101,5)</f>
        <v>0</v>
      </c>
      <c r="P101" s="146">
        <v>0</v>
      </c>
      <c r="Q101" s="146">
        <f>ROUND(E101*P101,5)</f>
        <v>0</v>
      </c>
      <c r="R101" s="146"/>
      <c r="S101" s="146"/>
      <c r="T101" s="147">
        <v>1.587</v>
      </c>
      <c r="U101" s="146">
        <f>ROUND(E101*T101,2)</f>
        <v>53.99</v>
      </c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 t="s">
        <v>119</v>
      </c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8"/>
      <c r="BF101" s="138"/>
      <c r="BG101" s="138"/>
      <c r="BH101" s="138"/>
    </row>
    <row r="102" spans="1:60" ht="22.5" outlineLevel="1" x14ac:dyDescent="0.2">
      <c r="A102" s="139"/>
      <c r="B102" s="139"/>
      <c r="C102" s="180" t="s">
        <v>243</v>
      </c>
      <c r="D102" s="148"/>
      <c r="E102" s="154">
        <v>28.111995</v>
      </c>
      <c r="F102" s="158"/>
      <c r="G102" s="158"/>
      <c r="H102" s="158"/>
      <c r="I102" s="158"/>
      <c r="J102" s="158"/>
      <c r="K102" s="158"/>
      <c r="L102" s="158"/>
      <c r="M102" s="158"/>
      <c r="N102" s="146"/>
      <c r="O102" s="146"/>
      <c r="P102" s="146"/>
      <c r="Q102" s="146"/>
      <c r="R102" s="146"/>
      <c r="S102" s="146"/>
      <c r="T102" s="147"/>
      <c r="U102" s="146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 t="s">
        <v>137</v>
      </c>
      <c r="AF102" s="138">
        <v>0</v>
      </c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8"/>
      <c r="BF102" s="138"/>
      <c r="BG102" s="138"/>
      <c r="BH102" s="138"/>
    </row>
    <row r="103" spans="1:60" outlineLevel="1" x14ac:dyDescent="0.2">
      <c r="A103" s="139"/>
      <c r="B103" s="139"/>
      <c r="C103" s="180" t="s">
        <v>244</v>
      </c>
      <c r="D103" s="148"/>
      <c r="E103" s="154">
        <v>1.5131812499999999</v>
      </c>
      <c r="F103" s="158"/>
      <c r="G103" s="158"/>
      <c r="H103" s="158"/>
      <c r="I103" s="158"/>
      <c r="J103" s="158"/>
      <c r="K103" s="158"/>
      <c r="L103" s="158"/>
      <c r="M103" s="158"/>
      <c r="N103" s="146"/>
      <c r="O103" s="146"/>
      <c r="P103" s="146"/>
      <c r="Q103" s="146"/>
      <c r="R103" s="146"/>
      <c r="S103" s="146"/>
      <c r="T103" s="147"/>
      <c r="U103" s="146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 t="s">
        <v>137</v>
      </c>
      <c r="AF103" s="138">
        <v>0</v>
      </c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8"/>
      <c r="BF103" s="138"/>
      <c r="BG103" s="138"/>
      <c r="BH103" s="138"/>
    </row>
    <row r="104" spans="1:60" outlineLevel="1" x14ac:dyDescent="0.2">
      <c r="A104" s="139"/>
      <c r="B104" s="139"/>
      <c r="C104" s="180" t="s">
        <v>245</v>
      </c>
      <c r="D104" s="148"/>
      <c r="E104" s="154">
        <v>3.1396199999999999</v>
      </c>
      <c r="F104" s="158"/>
      <c r="G104" s="158"/>
      <c r="H104" s="158"/>
      <c r="I104" s="158"/>
      <c r="J104" s="158"/>
      <c r="K104" s="158"/>
      <c r="L104" s="158"/>
      <c r="M104" s="158"/>
      <c r="N104" s="146"/>
      <c r="O104" s="146"/>
      <c r="P104" s="146"/>
      <c r="Q104" s="146"/>
      <c r="R104" s="146"/>
      <c r="S104" s="146"/>
      <c r="T104" s="147"/>
      <c r="U104" s="146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 t="s">
        <v>137</v>
      </c>
      <c r="AF104" s="138">
        <v>0</v>
      </c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8"/>
      <c r="BF104" s="138"/>
      <c r="BG104" s="138"/>
      <c r="BH104" s="138"/>
    </row>
    <row r="105" spans="1:60" outlineLevel="1" x14ac:dyDescent="0.2">
      <c r="A105" s="139"/>
      <c r="B105" s="139"/>
      <c r="C105" s="180" t="s">
        <v>246</v>
      </c>
      <c r="D105" s="148"/>
      <c r="E105" s="154">
        <v>1.2523437500000001</v>
      </c>
      <c r="F105" s="158"/>
      <c r="G105" s="158"/>
      <c r="H105" s="158"/>
      <c r="I105" s="158"/>
      <c r="J105" s="158"/>
      <c r="K105" s="158"/>
      <c r="L105" s="158"/>
      <c r="M105" s="158"/>
      <c r="N105" s="146"/>
      <c r="O105" s="146"/>
      <c r="P105" s="146"/>
      <c r="Q105" s="146"/>
      <c r="R105" s="146"/>
      <c r="S105" s="146"/>
      <c r="T105" s="147"/>
      <c r="U105" s="146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 t="s">
        <v>137</v>
      </c>
      <c r="AF105" s="138">
        <v>0</v>
      </c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8"/>
      <c r="BF105" s="138"/>
      <c r="BG105" s="138"/>
      <c r="BH105" s="138"/>
    </row>
    <row r="106" spans="1:60" outlineLevel="1" x14ac:dyDescent="0.2">
      <c r="A106" s="139">
        <v>29</v>
      </c>
      <c r="B106" s="139" t="s">
        <v>247</v>
      </c>
      <c r="C106" s="179" t="s">
        <v>248</v>
      </c>
      <c r="D106" s="145" t="s">
        <v>135</v>
      </c>
      <c r="E106" s="153">
        <v>11.66794131</v>
      </c>
      <c r="F106" s="157">
        <f>H106+J106</f>
        <v>0</v>
      </c>
      <c r="G106" s="158">
        <f>ROUND(E106*F106,2)</f>
        <v>0</v>
      </c>
      <c r="H106" s="158"/>
      <c r="I106" s="158">
        <f>ROUND(E106*H106,2)</f>
        <v>0</v>
      </c>
      <c r="J106" s="158"/>
      <c r="K106" s="158">
        <f>ROUND(E106*J106,2)</f>
        <v>0</v>
      </c>
      <c r="L106" s="158">
        <v>21</v>
      </c>
      <c r="M106" s="158">
        <f>G106*(1+L106/100)</f>
        <v>0</v>
      </c>
      <c r="N106" s="146">
        <v>0</v>
      </c>
      <c r="O106" s="146">
        <f>ROUND(E106*N106,5)</f>
        <v>0</v>
      </c>
      <c r="P106" s="146">
        <v>0</v>
      </c>
      <c r="Q106" s="146">
        <f>ROUND(E106*P106,5)</f>
        <v>0</v>
      </c>
      <c r="R106" s="146"/>
      <c r="S106" s="146"/>
      <c r="T106" s="147">
        <v>2.1949999999999998</v>
      </c>
      <c r="U106" s="146">
        <f>ROUND(E106*T106,2)</f>
        <v>25.61</v>
      </c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 t="s">
        <v>119</v>
      </c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8"/>
      <c r="BF106" s="138"/>
      <c r="BG106" s="138"/>
      <c r="BH106" s="138"/>
    </row>
    <row r="107" spans="1:60" outlineLevel="1" x14ac:dyDescent="0.2">
      <c r="A107" s="139"/>
      <c r="B107" s="139"/>
      <c r="C107" s="180" t="s">
        <v>249</v>
      </c>
      <c r="D107" s="148"/>
      <c r="E107" s="154"/>
      <c r="F107" s="158"/>
      <c r="G107" s="158"/>
      <c r="H107" s="158"/>
      <c r="I107" s="158"/>
      <c r="J107" s="158"/>
      <c r="K107" s="158"/>
      <c r="L107" s="158"/>
      <c r="M107" s="158"/>
      <c r="N107" s="146"/>
      <c r="O107" s="146"/>
      <c r="P107" s="146"/>
      <c r="Q107" s="146"/>
      <c r="R107" s="146"/>
      <c r="S107" s="146"/>
      <c r="T107" s="147"/>
      <c r="U107" s="146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 t="s">
        <v>137</v>
      </c>
      <c r="AF107" s="138">
        <v>0</v>
      </c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8"/>
      <c r="BF107" s="138"/>
      <c r="BG107" s="138"/>
      <c r="BH107" s="138"/>
    </row>
    <row r="108" spans="1:60" ht="22.5" outlineLevel="1" x14ac:dyDescent="0.2">
      <c r="A108" s="139"/>
      <c r="B108" s="139"/>
      <c r="C108" s="180" t="s">
        <v>250</v>
      </c>
      <c r="D108" s="148"/>
      <c r="E108" s="154">
        <v>2.3278865999999998</v>
      </c>
      <c r="F108" s="158"/>
      <c r="G108" s="158"/>
      <c r="H108" s="158"/>
      <c r="I108" s="158"/>
      <c r="J108" s="158"/>
      <c r="K108" s="158"/>
      <c r="L108" s="158"/>
      <c r="M108" s="158"/>
      <c r="N108" s="146"/>
      <c r="O108" s="146"/>
      <c r="P108" s="146"/>
      <c r="Q108" s="146"/>
      <c r="R108" s="146"/>
      <c r="S108" s="146"/>
      <c r="T108" s="147"/>
      <c r="U108" s="146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 t="s">
        <v>137</v>
      </c>
      <c r="AF108" s="138">
        <v>0</v>
      </c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8"/>
      <c r="BF108" s="138"/>
      <c r="BG108" s="138"/>
      <c r="BH108" s="138"/>
    </row>
    <row r="109" spans="1:60" ht="22.5" outlineLevel="1" x14ac:dyDescent="0.2">
      <c r="A109" s="139"/>
      <c r="B109" s="139"/>
      <c r="C109" s="180" t="s">
        <v>251</v>
      </c>
      <c r="D109" s="148"/>
      <c r="E109" s="154">
        <v>0.43285842000000002</v>
      </c>
      <c r="F109" s="158"/>
      <c r="G109" s="158"/>
      <c r="H109" s="158"/>
      <c r="I109" s="158"/>
      <c r="J109" s="158"/>
      <c r="K109" s="158"/>
      <c r="L109" s="158"/>
      <c r="M109" s="158"/>
      <c r="N109" s="146"/>
      <c r="O109" s="146"/>
      <c r="P109" s="146"/>
      <c r="Q109" s="146"/>
      <c r="R109" s="146"/>
      <c r="S109" s="146"/>
      <c r="T109" s="147"/>
      <c r="U109" s="146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 t="s">
        <v>137</v>
      </c>
      <c r="AF109" s="138">
        <v>0</v>
      </c>
      <c r="AG109" s="138"/>
      <c r="AH109" s="138"/>
      <c r="AI109" s="138"/>
      <c r="AJ109" s="138"/>
      <c r="AK109" s="138"/>
      <c r="AL109" s="138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8"/>
      <c r="BF109" s="138"/>
      <c r="BG109" s="138"/>
      <c r="BH109" s="138"/>
    </row>
    <row r="110" spans="1:60" ht="22.5" outlineLevel="1" x14ac:dyDescent="0.2">
      <c r="A110" s="139"/>
      <c r="B110" s="139"/>
      <c r="C110" s="180" t="s">
        <v>252</v>
      </c>
      <c r="D110" s="148"/>
      <c r="E110" s="154">
        <v>2.3278865999999998</v>
      </c>
      <c r="F110" s="158"/>
      <c r="G110" s="158"/>
      <c r="H110" s="158"/>
      <c r="I110" s="158"/>
      <c r="J110" s="158"/>
      <c r="K110" s="158"/>
      <c r="L110" s="158"/>
      <c r="M110" s="158"/>
      <c r="N110" s="146"/>
      <c r="O110" s="146"/>
      <c r="P110" s="146"/>
      <c r="Q110" s="146"/>
      <c r="R110" s="146"/>
      <c r="S110" s="146"/>
      <c r="T110" s="147"/>
      <c r="U110" s="146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 t="s">
        <v>137</v>
      </c>
      <c r="AF110" s="138">
        <v>0</v>
      </c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8"/>
      <c r="BF110" s="138"/>
      <c r="BG110" s="138"/>
      <c r="BH110" s="138"/>
    </row>
    <row r="111" spans="1:60" ht="22.5" outlineLevel="1" x14ac:dyDescent="0.2">
      <c r="A111" s="139"/>
      <c r="B111" s="139"/>
      <c r="C111" s="180" t="s">
        <v>253</v>
      </c>
      <c r="D111" s="148"/>
      <c r="E111" s="154">
        <v>0.27359918999999999</v>
      </c>
      <c r="F111" s="158"/>
      <c r="G111" s="158"/>
      <c r="H111" s="158"/>
      <c r="I111" s="158"/>
      <c r="J111" s="158"/>
      <c r="K111" s="158"/>
      <c r="L111" s="158"/>
      <c r="M111" s="158"/>
      <c r="N111" s="146"/>
      <c r="O111" s="146"/>
      <c r="P111" s="146"/>
      <c r="Q111" s="146"/>
      <c r="R111" s="146"/>
      <c r="S111" s="146"/>
      <c r="T111" s="147"/>
      <c r="U111" s="146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 t="s">
        <v>137</v>
      </c>
      <c r="AF111" s="138">
        <v>0</v>
      </c>
      <c r="AG111" s="138"/>
      <c r="AH111" s="138"/>
      <c r="AI111" s="138"/>
      <c r="AJ111" s="138"/>
      <c r="AK111" s="138"/>
      <c r="AL111" s="138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8"/>
      <c r="BF111" s="138"/>
      <c r="BG111" s="138"/>
      <c r="BH111" s="138"/>
    </row>
    <row r="112" spans="1:60" outlineLevel="1" x14ac:dyDescent="0.2">
      <c r="A112" s="139"/>
      <c r="B112" s="139"/>
      <c r="C112" s="180" t="s">
        <v>254</v>
      </c>
      <c r="D112" s="148"/>
      <c r="E112" s="154"/>
      <c r="F112" s="158"/>
      <c r="G112" s="158"/>
      <c r="H112" s="158"/>
      <c r="I112" s="158"/>
      <c r="J112" s="158"/>
      <c r="K112" s="158"/>
      <c r="L112" s="158"/>
      <c r="M112" s="158"/>
      <c r="N112" s="146"/>
      <c r="O112" s="146"/>
      <c r="P112" s="146"/>
      <c r="Q112" s="146"/>
      <c r="R112" s="146"/>
      <c r="S112" s="146"/>
      <c r="T112" s="147"/>
      <c r="U112" s="146"/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 t="s">
        <v>137</v>
      </c>
      <c r="AF112" s="138">
        <v>0</v>
      </c>
      <c r="AG112" s="138"/>
      <c r="AH112" s="138"/>
      <c r="AI112" s="138"/>
      <c r="AJ112" s="138"/>
      <c r="AK112" s="138"/>
      <c r="AL112" s="138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8"/>
      <c r="BF112" s="138"/>
      <c r="BG112" s="138"/>
      <c r="BH112" s="138"/>
    </row>
    <row r="113" spans="1:60" outlineLevel="1" x14ac:dyDescent="0.2">
      <c r="A113" s="139"/>
      <c r="B113" s="139"/>
      <c r="C113" s="181" t="s">
        <v>234</v>
      </c>
      <c r="D113" s="149"/>
      <c r="E113" s="155">
        <v>5.3622308099999998</v>
      </c>
      <c r="F113" s="158"/>
      <c r="G113" s="158"/>
      <c r="H113" s="158"/>
      <c r="I113" s="158"/>
      <c r="J113" s="158"/>
      <c r="K113" s="158"/>
      <c r="L113" s="158"/>
      <c r="M113" s="158"/>
      <c r="N113" s="146"/>
      <c r="O113" s="146"/>
      <c r="P113" s="146"/>
      <c r="Q113" s="146"/>
      <c r="R113" s="146"/>
      <c r="S113" s="146"/>
      <c r="T113" s="147"/>
      <c r="U113" s="146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 t="s">
        <v>137</v>
      </c>
      <c r="AF113" s="138">
        <v>1</v>
      </c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8"/>
      <c r="BF113" s="138"/>
      <c r="BG113" s="138"/>
      <c r="BH113" s="138"/>
    </row>
    <row r="114" spans="1:60" outlineLevel="1" x14ac:dyDescent="0.2">
      <c r="A114" s="139"/>
      <c r="B114" s="139"/>
      <c r="C114" s="180" t="s">
        <v>255</v>
      </c>
      <c r="D114" s="148"/>
      <c r="E114" s="154">
        <v>0.216</v>
      </c>
      <c r="F114" s="158"/>
      <c r="G114" s="158"/>
      <c r="H114" s="158"/>
      <c r="I114" s="158"/>
      <c r="J114" s="158"/>
      <c r="K114" s="158"/>
      <c r="L114" s="158"/>
      <c r="M114" s="158"/>
      <c r="N114" s="146"/>
      <c r="O114" s="146"/>
      <c r="P114" s="146"/>
      <c r="Q114" s="146"/>
      <c r="R114" s="146"/>
      <c r="S114" s="146"/>
      <c r="T114" s="147"/>
      <c r="U114" s="146"/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 t="s">
        <v>137</v>
      </c>
      <c r="AF114" s="138">
        <v>0</v>
      </c>
      <c r="AG114" s="138"/>
      <c r="AH114" s="138"/>
      <c r="AI114" s="138"/>
      <c r="AJ114" s="138"/>
      <c r="AK114" s="138"/>
      <c r="AL114" s="138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8"/>
      <c r="BF114" s="138"/>
      <c r="BG114" s="138"/>
      <c r="BH114" s="138"/>
    </row>
    <row r="115" spans="1:60" outlineLevel="1" x14ac:dyDescent="0.2">
      <c r="A115" s="139"/>
      <c r="B115" s="139"/>
      <c r="C115" s="181" t="s">
        <v>234</v>
      </c>
      <c r="D115" s="149"/>
      <c r="E115" s="155">
        <v>0.216</v>
      </c>
      <c r="F115" s="158"/>
      <c r="G115" s="158"/>
      <c r="H115" s="158"/>
      <c r="I115" s="158"/>
      <c r="J115" s="158"/>
      <c r="K115" s="158"/>
      <c r="L115" s="158"/>
      <c r="M115" s="158"/>
      <c r="N115" s="146"/>
      <c r="O115" s="146"/>
      <c r="P115" s="146"/>
      <c r="Q115" s="146"/>
      <c r="R115" s="146"/>
      <c r="S115" s="146"/>
      <c r="T115" s="147"/>
      <c r="U115" s="146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 t="s">
        <v>137</v>
      </c>
      <c r="AF115" s="138">
        <v>1</v>
      </c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8"/>
      <c r="BF115" s="138"/>
      <c r="BG115" s="138"/>
      <c r="BH115" s="138"/>
    </row>
    <row r="116" spans="1:60" ht="22.5" outlineLevel="1" x14ac:dyDescent="0.2">
      <c r="A116" s="139"/>
      <c r="B116" s="139"/>
      <c r="C116" s="180" t="s">
        <v>256</v>
      </c>
      <c r="D116" s="148"/>
      <c r="E116" s="154">
        <v>6.0897104999999998</v>
      </c>
      <c r="F116" s="158"/>
      <c r="G116" s="158"/>
      <c r="H116" s="158"/>
      <c r="I116" s="158"/>
      <c r="J116" s="158"/>
      <c r="K116" s="158"/>
      <c r="L116" s="158"/>
      <c r="M116" s="158"/>
      <c r="N116" s="146"/>
      <c r="O116" s="146"/>
      <c r="P116" s="146"/>
      <c r="Q116" s="146"/>
      <c r="R116" s="146"/>
      <c r="S116" s="146"/>
      <c r="T116" s="147"/>
      <c r="U116" s="146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 t="s">
        <v>137</v>
      </c>
      <c r="AF116" s="138">
        <v>0</v>
      </c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8"/>
      <c r="BF116" s="138"/>
      <c r="BG116" s="138"/>
      <c r="BH116" s="138"/>
    </row>
    <row r="117" spans="1:60" outlineLevel="1" x14ac:dyDescent="0.2">
      <c r="A117" s="139"/>
      <c r="B117" s="139"/>
      <c r="C117" s="181" t="s">
        <v>234</v>
      </c>
      <c r="D117" s="149"/>
      <c r="E117" s="155">
        <v>6.0897104999999998</v>
      </c>
      <c r="F117" s="158"/>
      <c r="G117" s="158"/>
      <c r="H117" s="158"/>
      <c r="I117" s="158"/>
      <c r="J117" s="158"/>
      <c r="K117" s="158"/>
      <c r="L117" s="158"/>
      <c r="M117" s="158"/>
      <c r="N117" s="146"/>
      <c r="O117" s="146"/>
      <c r="P117" s="146"/>
      <c r="Q117" s="146"/>
      <c r="R117" s="146"/>
      <c r="S117" s="146"/>
      <c r="T117" s="147"/>
      <c r="U117" s="146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 t="s">
        <v>137</v>
      </c>
      <c r="AF117" s="138">
        <v>1</v>
      </c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8"/>
      <c r="BF117" s="138"/>
      <c r="BG117" s="138"/>
      <c r="BH117" s="138"/>
    </row>
    <row r="118" spans="1:60" outlineLevel="1" x14ac:dyDescent="0.2">
      <c r="A118" s="139">
        <v>30</v>
      </c>
      <c r="B118" s="139" t="s">
        <v>257</v>
      </c>
      <c r="C118" s="179" t="s">
        <v>258</v>
      </c>
      <c r="D118" s="145" t="s">
        <v>181</v>
      </c>
      <c r="E118" s="153">
        <v>106</v>
      </c>
      <c r="F118" s="157">
        <f>H118+J118</f>
        <v>0</v>
      </c>
      <c r="G118" s="158">
        <f>ROUND(E118*F118,2)</f>
        <v>0</v>
      </c>
      <c r="H118" s="158"/>
      <c r="I118" s="158">
        <f>ROUND(E118*H118,2)</f>
        <v>0</v>
      </c>
      <c r="J118" s="158"/>
      <c r="K118" s="158">
        <f>ROUND(E118*J118,2)</f>
        <v>0</v>
      </c>
      <c r="L118" s="158">
        <v>21</v>
      </c>
      <c r="M118" s="158">
        <f>G118*(1+L118/100)</f>
        <v>0</v>
      </c>
      <c r="N118" s="146">
        <v>0</v>
      </c>
      <c r="O118" s="146">
        <f>ROUND(E118*N118,5)</f>
        <v>0</v>
      </c>
      <c r="P118" s="146">
        <v>0</v>
      </c>
      <c r="Q118" s="146">
        <f>ROUND(E118*P118,5)</f>
        <v>0</v>
      </c>
      <c r="R118" s="146"/>
      <c r="S118" s="146"/>
      <c r="T118" s="147">
        <v>2.1000000000000001E-2</v>
      </c>
      <c r="U118" s="146">
        <f>ROUND(E118*T118,2)</f>
        <v>2.23</v>
      </c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 t="s">
        <v>119</v>
      </c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8"/>
      <c r="BF118" s="138"/>
      <c r="BG118" s="138"/>
      <c r="BH118" s="138"/>
    </row>
    <row r="119" spans="1:60" outlineLevel="1" x14ac:dyDescent="0.2">
      <c r="A119" s="139"/>
      <c r="B119" s="139"/>
      <c r="C119" s="180" t="s">
        <v>259</v>
      </c>
      <c r="D119" s="148"/>
      <c r="E119" s="154">
        <v>46</v>
      </c>
      <c r="F119" s="158"/>
      <c r="G119" s="158"/>
      <c r="H119" s="158"/>
      <c r="I119" s="158"/>
      <c r="J119" s="158"/>
      <c r="K119" s="158"/>
      <c r="L119" s="158"/>
      <c r="M119" s="158"/>
      <c r="N119" s="146"/>
      <c r="O119" s="146"/>
      <c r="P119" s="146"/>
      <c r="Q119" s="146"/>
      <c r="R119" s="146"/>
      <c r="S119" s="146"/>
      <c r="T119" s="147"/>
      <c r="U119" s="146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 t="s">
        <v>137</v>
      </c>
      <c r="AF119" s="138">
        <v>0</v>
      </c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8"/>
      <c r="BF119" s="138"/>
      <c r="BG119" s="138"/>
      <c r="BH119" s="138"/>
    </row>
    <row r="120" spans="1:60" outlineLevel="1" x14ac:dyDescent="0.2">
      <c r="A120" s="139"/>
      <c r="B120" s="139"/>
      <c r="C120" s="180" t="s">
        <v>260</v>
      </c>
      <c r="D120" s="148"/>
      <c r="E120" s="154">
        <v>60</v>
      </c>
      <c r="F120" s="158"/>
      <c r="G120" s="158"/>
      <c r="H120" s="158"/>
      <c r="I120" s="158"/>
      <c r="J120" s="158"/>
      <c r="K120" s="158"/>
      <c r="L120" s="158"/>
      <c r="M120" s="158"/>
      <c r="N120" s="146"/>
      <c r="O120" s="146"/>
      <c r="P120" s="146"/>
      <c r="Q120" s="146"/>
      <c r="R120" s="146"/>
      <c r="S120" s="146"/>
      <c r="T120" s="147"/>
      <c r="U120" s="146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 t="s">
        <v>137</v>
      </c>
      <c r="AF120" s="138">
        <v>0</v>
      </c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8"/>
      <c r="BF120" s="138"/>
      <c r="BG120" s="138"/>
      <c r="BH120" s="138"/>
    </row>
    <row r="121" spans="1:60" outlineLevel="1" x14ac:dyDescent="0.2">
      <c r="A121" s="139">
        <v>31</v>
      </c>
      <c r="B121" s="139" t="s">
        <v>261</v>
      </c>
      <c r="C121" s="179" t="s">
        <v>262</v>
      </c>
      <c r="D121" s="145" t="s">
        <v>181</v>
      </c>
      <c r="E121" s="153">
        <v>77.12</v>
      </c>
      <c r="F121" s="157">
        <f>H121+J121</f>
        <v>0</v>
      </c>
      <c r="G121" s="158">
        <f>ROUND(E121*F121,2)</f>
        <v>0</v>
      </c>
      <c r="H121" s="158"/>
      <c r="I121" s="158">
        <f>ROUND(E121*H121,2)</f>
        <v>0</v>
      </c>
      <c r="J121" s="158"/>
      <c r="K121" s="158">
        <f>ROUND(E121*J121,2)</f>
        <v>0</v>
      </c>
      <c r="L121" s="158">
        <v>21</v>
      </c>
      <c r="M121" s="158">
        <f>G121*(1+L121/100)</f>
        <v>0</v>
      </c>
      <c r="N121" s="146">
        <v>0</v>
      </c>
      <c r="O121" s="146">
        <f>ROUND(E121*N121,5)</f>
        <v>0</v>
      </c>
      <c r="P121" s="146">
        <v>0</v>
      </c>
      <c r="Q121" s="146">
        <f>ROUND(E121*P121,5)</f>
        <v>0</v>
      </c>
      <c r="R121" s="146"/>
      <c r="S121" s="146"/>
      <c r="T121" s="147">
        <v>1.7999999999999999E-2</v>
      </c>
      <c r="U121" s="146">
        <f>ROUND(E121*T121,2)</f>
        <v>1.39</v>
      </c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 t="s">
        <v>119</v>
      </c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/>
      <c r="BH121" s="138"/>
    </row>
    <row r="122" spans="1:60" outlineLevel="1" x14ac:dyDescent="0.2">
      <c r="A122" s="139"/>
      <c r="B122" s="139"/>
      <c r="C122" s="180" t="s">
        <v>263</v>
      </c>
      <c r="D122" s="148"/>
      <c r="E122" s="154">
        <v>52.47</v>
      </c>
      <c r="F122" s="158"/>
      <c r="G122" s="158"/>
      <c r="H122" s="158"/>
      <c r="I122" s="158"/>
      <c r="J122" s="158"/>
      <c r="K122" s="158"/>
      <c r="L122" s="158"/>
      <c r="M122" s="158"/>
      <c r="N122" s="146"/>
      <c r="O122" s="146"/>
      <c r="P122" s="146"/>
      <c r="Q122" s="146"/>
      <c r="R122" s="146"/>
      <c r="S122" s="146"/>
      <c r="T122" s="147"/>
      <c r="U122" s="146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 t="s">
        <v>137</v>
      </c>
      <c r="AF122" s="138">
        <v>0</v>
      </c>
      <c r="AG122" s="138"/>
      <c r="AH122" s="138"/>
      <c r="AI122" s="138"/>
      <c r="AJ122" s="138"/>
      <c r="AK122" s="138"/>
      <c r="AL122" s="138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8"/>
      <c r="BF122" s="138"/>
      <c r="BG122" s="138"/>
      <c r="BH122" s="138"/>
    </row>
    <row r="123" spans="1:60" outlineLevel="1" x14ac:dyDescent="0.2">
      <c r="A123" s="139"/>
      <c r="B123" s="139"/>
      <c r="C123" s="180" t="s">
        <v>264</v>
      </c>
      <c r="D123" s="148"/>
      <c r="E123" s="154">
        <v>8.82</v>
      </c>
      <c r="F123" s="158"/>
      <c r="G123" s="158"/>
      <c r="H123" s="158"/>
      <c r="I123" s="158"/>
      <c r="J123" s="158"/>
      <c r="K123" s="158"/>
      <c r="L123" s="158"/>
      <c r="M123" s="158"/>
      <c r="N123" s="146"/>
      <c r="O123" s="146"/>
      <c r="P123" s="146"/>
      <c r="Q123" s="146"/>
      <c r="R123" s="146"/>
      <c r="S123" s="146"/>
      <c r="T123" s="147"/>
      <c r="U123" s="146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 t="s">
        <v>137</v>
      </c>
      <c r="AF123" s="138">
        <v>0</v>
      </c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8"/>
      <c r="BF123" s="138"/>
      <c r="BG123" s="138"/>
      <c r="BH123" s="138"/>
    </row>
    <row r="124" spans="1:60" outlineLevel="1" x14ac:dyDescent="0.2">
      <c r="A124" s="139"/>
      <c r="B124" s="139"/>
      <c r="C124" s="180" t="s">
        <v>265</v>
      </c>
      <c r="D124" s="148"/>
      <c r="E124" s="154">
        <v>7.29</v>
      </c>
      <c r="F124" s="158"/>
      <c r="G124" s="158"/>
      <c r="H124" s="158"/>
      <c r="I124" s="158"/>
      <c r="J124" s="158"/>
      <c r="K124" s="158"/>
      <c r="L124" s="158"/>
      <c r="M124" s="158"/>
      <c r="N124" s="146"/>
      <c r="O124" s="146"/>
      <c r="P124" s="146"/>
      <c r="Q124" s="146"/>
      <c r="R124" s="146"/>
      <c r="S124" s="146"/>
      <c r="T124" s="147"/>
      <c r="U124" s="146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 t="s">
        <v>137</v>
      </c>
      <c r="AF124" s="138">
        <v>0</v>
      </c>
      <c r="AG124" s="138"/>
      <c r="AH124" s="138"/>
      <c r="AI124" s="138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8"/>
      <c r="BF124" s="138"/>
      <c r="BG124" s="138"/>
      <c r="BH124" s="138"/>
    </row>
    <row r="125" spans="1:60" outlineLevel="1" x14ac:dyDescent="0.2">
      <c r="A125" s="139"/>
      <c r="B125" s="139"/>
      <c r="C125" s="180" t="s">
        <v>157</v>
      </c>
      <c r="D125" s="148"/>
      <c r="E125" s="154"/>
      <c r="F125" s="158"/>
      <c r="G125" s="158"/>
      <c r="H125" s="158"/>
      <c r="I125" s="158"/>
      <c r="J125" s="158"/>
      <c r="K125" s="158"/>
      <c r="L125" s="158"/>
      <c r="M125" s="158"/>
      <c r="N125" s="146"/>
      <c r="O125" s="146"/>
      <c r="P125" s="146"/>
      <c r="Q125" s="146"/>
      <c r="R125" s="146"/>
      <c r="S125" s="146"/>
      <c r="T125" s="147"/>
      <c r="U125" s="146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 t="s">
        <v>137</v>
      </c>
      <c r="AF125" s="138">
        <v>0</v>
      </c>
      <c r="AG125" s="138"/>
      <c r="AH125" s="138"/>
      <c r="AI125" s="138"/>
      <c r="AJ125" s="138"/>
      <c r="AK125" s="138"/>
      <c r="AL125" s="138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8"/>
      <c r="BF125" s="138"/>
      <c r="BG125" s="138"/>
      <c r="BH125" s="138"/>
    </row>
    <row r="126" spans="1:60" outlineLevel="1" x14ac:dyDescent="0.2">
      <c r="A126" s="139"/>
      <c r="B126" s="139"/>
      <c r="C126" s="180" t="s">
        <v>266</v>
      </c>
      <c r="D126" s="148"/>
      <c r="E126" s="154">
        <v>0.85</v>
      </c>
      <c r="F126" s="158"/>
      <c r="G126" s="158"/>
      <c r="H126" s="158"/>
      <c r="I126" s="158"/>
      <c r="J126" s="158"/>
      <c r="K126" s="158"/>
      <c r="L126" s="158"/>
      <c r="M126" s="158"/>
      <c r="N126" s="146"/>
      <c r="O126" s="146"/>
      <c r="P126" s="146"/>
      <c r="Q126" s="146"/>
      <c r="R126" s="146"/>
      <c r="S126" s="146"/>
      <c r="T126" s="147"/>
      <c r="U126" s="146"/>
      <c r="V126" s="138"/>
      <c r="W126" s="138"/>
      <c r="X126" s="138"/>
      <c r="Y126" s="138"/>
      <c r="Z126" s="138"/>
      <c r="AA126" s="138"/>
      <c r="AB126" s="138"/>
      <c r="AC126" s="138"/>
      <c r="AD126" s="138"/>
      <c r="AE126" s="138" t="s">
        <v>137</v>
      </c>
      <c r="AF126" s="138">
        <v>0</v>
      </c>
      <c r="AG126" s="138"/>
      <c r="AH126" s="138"/>
      <c r="AI126" s="138"/>
      <c r="AJ126" s="138"/>
      <c r="AK126" s="138"/>
      <c r="AL126" s="138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8"/>
      <c r="BF126" s="138"/>
      <c r="BG126" s="138"/>
      <c r="BH126" s="138"/>
    </row>
    <row r="127" spans="1:60" outlineLevel="1" x14ac:dyDescent="0.2">
      <c r="A127" s="139"/>
      <c r="B127" s="139"/>
      <c r="C127" s="180" t="s">
        <v>267</v>
      </c>
      <c r="D127" s="148"/>
      <c r="E127" s="154">
        <v>0.45</v>
      </c>
      <c r="F127" s="158"/>
      <c r="G127" s="158"/>
      <c r="H127" s="158"/>
      <c r="I127" s="158"/>
      <c r="J127" s="158"/>
      <c r="K127" s="158"/>
      <c r="L127" s="158"/>
      <c r="M127" s="158"/>
      <c r="N127" s="146"/>
      <c r="O127" s="146"/>
      <c r="P127" s="146"/>
      <c r="Q127" s="146"/>
      <c r="R127" s="146"/>
      <c r="S127" s="146"/>
      <c r="T127" s="147"/>
      <c r="U127" s="146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 t="s">
        <v>137</v>
      </c>
      <c r="AF127" s="138">
        <v>0</v>
      </c>
      <c r="AG127" s="138"/>
      <c r="AH127" s="138"/>
      <c r="AI127" s="138"/>
      <c r="AJ127" s="138"/>
      <c r="AK127" s="138"/>
      <c r="AL127" s="138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8"/>
      <c r="BF127" s="138"/>
      <c r="BG127" s="138"/>
      <c r="BH127" s="138"/>
    </row>
    <row r="128" spans="1:60" outlineLevel="1" x14ac:dyDescent="0.2">
      <c r="A128" s="139"/>
      <c r="B128" s="139"/>
      <c r="C128" s="180" t="s">
        <v>268</v>
      </c>
      <c r="D128" s="148"/>
      <c r="E128" s="154">
        <v>1.4</v>
      </c>
      <c r="F128" s="158"/>
      <c r="G128" s="158"/>
      <c r="H128" s="158"/>
      <c r="I128" s="158"/>
      <c r="J128" s="158"/>
      <c r="K128" s="158"/>
      <c r="L128" s="158"/>
      <c r="M128" s="158"/>
      <c r="N128" s="146"/>
      <c r="O128" s="146"/>
      <c r="P128" s="146"/>
      <c r="Q128" s="146"/>
      <c r="R128" s="146"/>
      <c r="S128" s="146"/>
      <c r="T128" s="147"/>
      <c r="U128" s="146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 t="s">
        <v>137</v>
      </c>
      <c r="AF128" s="138">
        <v>0</v>
      </c>
      <c r="AG128" s="138"/>
      <c r="AH128" s="138"/>
      <c r="AI128" s="138"/>
      <c r="AJ128" s="138"/>
      <c r="AK128" s="138"/>
      <c r="AL128" s="138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8"/>
      <c r="BF128" s="138"/>
      <c r="BG128" s="138"/>
      <c r="BH128" s="138"/>
    </row>
    <row r="129" spans="1:60" outlineLevel="1" x14ac:dyDescent="0.2">
      <c r="A129" s="139"/>
      <c r="B129" s="139"/>
      <c r="C129" s="180" t="s">
        <v>269</v>
      </c>
      <c r="D129" s="148"/>
      <c r="E129" s="154">
        <v>0.95</v>
      </c>
      <c r="F129" s="158"/>
      <c r="G129" s="158"/>
      <c r="H129" s="158"/>
      <c r="I129" s="158"/>
      <c r="J129" s="158"/>
      <c r="K129" s="158"/>
      <c r="L129" s="158"/>
      <c r="M129" s="158"/>
      <c r="N129" s="146"/>
      <c r="O129" s="146"/>
      <c r="P129" s="146"/>
      <c r="Q129" s="146"/>
      <c r="R129" s="146"/>
      <c r="S129" s="146"/>
      <c r="T129" s="147"/>
      <c r="U129" s="146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 t="s">
        <v>137</v>
      </c>
      <c r="AF129" s="138">
        <v>0</v>
      </c>
      <c r="AG129" s="138"/>
      <c r="AH129" s="138"/>
      <c r="AI129" s="138"/>
      <c r="AJ129" s="138"/>
      <c r="AK129" s="138"/>
      <c r="AL129" s="138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8"/>
      <c r="BF129" s="138"/>
      <c r="BG129" s="138"/>
      <c r="BH129" s="138"/>
    </row>
    <row r="130" spans="1:60" outlineLevel="1" x14ac:dyDescent="0.2">
      <c r="A130" s="139"/>
      <c r="B130" s="139"/>
      <c r="C130" s="180" t="s">
        <v>270</v>
      </c>
      <c r="D130" s="148"/>
      <c r="E130" s="154">
        <v>2.65</v>
      </c>
      <c r="F130" s="158"/>
      <c r="G130" s="158"/>
      <c r="H130" s="158"/>
      <c r="I130" s="158"/>
      <c r="J130" s="158"/>
      <c r="K130" s="158"/>
      <c r="L130" s="158"/>
      <c r="M130" s="158"/>
      <c r="N130" s="146"/>
      <c r="O130" s="146"/>
      <c r="P130" s="146"/>
      <c r="Q130" s="146"/>
      <c r="R130" s="146"/>
      <c r="S130" s="146"/>
      <c r="T130" s="147"/>
      <c r="U130" s="146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 t="s">
        <v>137</v>
      </c>
      <c r="AF130" s="138">
        <v>0</v>
      </c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8"/>
      <c r="BF130" s="138"/>
      <c r="BG130" s="138"/>
      <c r="BH130" s="138"/>
    </row>
    <row r="131" spans="1:60" outlineLevel="1" x14ac:dyDescent="0.2">
      <c r="A131" s="139"/>
      <c r="B131" s="139"/>
      <c r="C131" s="180" t="s">
        <v>271</v>
      </c>
      <c r="D131" s="148"/>
      <c r="E131" s="154">
        <v>1.79</v>
      </c>
      <c r="F131" s="158"/>
      <c r="G131" s="158"/>
      <c r="H131" s="158"/>
      <c r="I131" s="158"/>
      <c r="J131" s="158"/>
      <c r="K131" s="158"/>
      <c r="L131" s="158"/>
      <c r="M131" s="158"/>
      <c r="N131" s="146"/>
      <c r="O131" s="146"/>
      <c r="P131" s="146"/>
      <c r="Q131" s="146"/>
      <c r="R131" s="146"/>
      <c r="S131" s="146"/>
      <c r="T131" s="147"/>
      <c r="U131" s="146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 t="s">
        <v>137</v>
      </c>
      <c r="AF131" s="138">
        <v>0</v>
      </c>
      <c r="AG131" s="138"/>
      <c r="AH131" s="138"/>
      <c r="AI131" s="138"/>
      <c r="AJ131" s="138"/>
      <c r="AK131" s="138"/>
      <c r="AL131" s="138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8"/>
      <c r="BF131" s="138"/>
      <c r="BG131" s="138"/>
      <c r="BH131" s="138"/>
    </row>
    <row r="132" spans="1:60" outlineLevel="1" x14ac:dyDescent="0.2">
      <c r="A132" s="139"/>
      <c r="B132" s="139"/>
      <c r="C132" s="180" t="s">
        <v>272</v>
      </c>
      <c r="D132" s="148"/>
      <c r="E132" s="154">
        <v>0.45</v>
      </c>
      <c r="F132" s="158"/>
      <c r="G132" s="158"/>
      <c r="H132" s="158"/>
      <c r="I132" s="158"/>
      <c r="J132" s="158"/>
      <c r="K132" s="158"/>
      <c r="L132" s="158"/>
      <c r="M132" s="158"/>
      <c r="N132" s="146"/>
      <c r="O132" s="146"/>
      <c r="P132" s="146"/>
      <c r="Q132" s="146"/>
      <c r="R132" s="146"/>
      <c r="S132" s="146"/>
      <c r="T132" s="147"/>
      <c r="U132" s="146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 t="s">
        <v>137</v>
      </c>
      <c r="AF132" s="138">
        <v>0</v>
      </c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8"/>
      <c r="BF132" s="138"/>
      <c r="BG132" s="138"/>
      <c r="BH132" s="138"/>
    </row>
    <row r="133" spans="1:60" outlineLevel="1" x14ac:dyDescent="0.2">
      <c r="A133" s="139">
        <v>32</v>
      </c>
      <c r="B133" s="139" t="s">
        <v>273</v>
      </c>
      <c r="C133" s="179" t="s">
        <v>274</v>
      </c>
      <c r="D133" s="145" t="s">
        <v>181</v>
      </c>
      <c r="E133" s="153">
        <v>106</v>
      </c>
      <c r="F133" s="157">
        <f>H133+J133</f>
        <v>0</v>
      </c>
      <c r="G133" s="158">
        <f>ROUND(E133*F133,2)</f>
        <v>0</v>
      </c>
      <c r="H133" s="158"/>
      <c r="I133" s="158">
        <f>ROUND(E133*H133,2)</f>
        <v>0</v>
      </c>
      <c r="J133" s="158"/>
      <c r="K133" s="158">
        <f>ROUND(E133*J133,2)</f>
        <v>0</v>
      </c>
      <c r="L133" s="158">
        <v>21</v>
      </c>
      <c r="M133" s="158">
        <f>G133*(1+L133/100)</f>
        <v>0</v>
      </c>
      <c r="N133" s="146">
        <v>0</v>
      </c>
      <c r="O133" s="146">
        <f>ROUND(E133*N133,5)</f>
        <v>0</v>
      </c>
      <c r="P133" s="146">
        <v>0</v>
      </c>
      <c r="Q133" s="146">
        <f>ROUND(E133*P133,5)</f>
        <v>0</v>
      </c>
      <c r="R133" s="146"/>
      <c r="S133" s="146"/>
      <c r="T133" s="147">
        <v>0.13</v>
      </c>
      <c r="U133" s="146">
        <f>ROUND(E133*T133,2)</f>
        <v>13.78</v>
      </c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 t="s">
        <v>119</v>
      </c>
      <c r="AF133" s="138"/>
      <c r="AG133" s="138"/>
      <c r="AH133" s="138"/>
      <c r="AI133" s="138"/>
      <c r="AJ133" s="138"/>
      <c r="AK133" s="138"/>
      <c r="AL133" s="138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8"/>
      <c r="BF133" s="138"/>
      <c r="BG133" s="138"/>
      <c r="BH133" s="138"/>
    </row>
    <row r="134" spans="1:60" outlineLevel="1" x14ac:dyDescent="0.2">
      <c r="A134" s="139">
        <v>33</v>
      </c>
      <c r="B134" s="139" t="s">
        <v>275</v>
      </c>
      <c r="C134" s="179" t="s">
        <v>276</v>
      </c>
      <c r="D134" s="145" t="s">
        <v>181</v>
      </c>
      <c r="E134" s="153">
        <v>106</v>
      </c>
      <c r="F134" s="157">
        <f>H134+J134</f>
        <v>0</v>
      </c>
      <c r="G134" s="158">
        <f>ROUND(E134*F134,2)</f>
        <v>0</v>
      </c>
      <c r="H134" s="158"/>
      <c r="I134" s="158">
        <f>ROUND(E134*H134,2)</f>
        <v>0</v>
      </c>
      <c r="J134" s="158"/>
      <c r="K134" s="158">
        <f>ROUND(E134*J134,2)</f>
        <v>0</v>
      </c>
      <c r="L134" s="158">
        <v>21</v>
      </c>
      <c r="M134" s="158">
        <f>G134*(1+L134/100)</f>
        <v>0</v>
      </c>
      <c r="N134" s="146">
        <v>0</v>
      </c>
      <c r="O134" s="146">
        <f>ROUND(E134*N134,5)</f>
        <v>0</v>
      </c>
      <c r="P134" s="146">
        <v>0</v>
      </c>
      <c r="Q134" s="146">
        <f>ROUND(E134*P134,5)</f>
        <v>0</v>
      </c>
      <c r="R134" s="146"/>
      <c r="S134" s="146"/>
      <c r="T134" s="147">
        <v>0.09</v>
      </c>
      <c r="U134" s="146">
        <f>ROUND(E134*T134,2)</f>
        <v>9.5399999999999991</v>
      </c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 t="s">
        <v>119</v>
      </c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8"/>
      <c r="BF134" s="138"/>
      <c r="BG134" s="138"/>
      <c r="BH134" s="138"/>
    </row>
    <row r="135" spans="1:60" outlineLevel="1" x14ac:dyDescent="0.2">
      <c r="A135" s="139">
        <v>34</v>
      </c>
      <c r="B135" s="139" t="s">
        <v>277</v>
      </c>
      <c r="C135" s="179" t="s">
        <v>278</v>
      </c>
      <c r="D135" s="145" t="s">
        <v>279</v>
      </c>
      <c r="E135" s="153">
        <v>39.379370000000002</v>
      </c>
      <c r="F135" s="157">
        <f>H135+J135</f>
        <v>0</v>
      </c>
      <c r="G135" s="158">
        <f>ROUND(E135*F135,2)</f>
        <v>0</v>
      </c>
      <c r="H135" s="158"/>
      <c r="I135" s="158">
        <f>ROUND(E135*H135,2)</f>
        <v>0</v>
      </c>
      <c r="J135" s="158"/>
      <c r="K135" s="158">
        <f>ROUND(E135*J135,2)</f>
        <v>0</v>
      </c>
      <c r="L135" s="158">
        <v>21</v>
      </c>
      <c r="M135" s="158">
        <f>G135*(1+L135/100)</f>
        <v>0</v>
      </c>
      <c r="N135" s="146">
        <v>1</v>
      </c>
      <c r="O135" s="146">
        <f>ROUND(E135*N135,5)</f>
        <v>39.379370000000002</v>
      </c>
      <c r="P135" s="146">
        <v>0</v>
      </c>
      <c r="Q135" s="146">
        <f>ROUND(E135*P135,5)</f>
        <v>0</v>
      </c>
      <c r="R135" s="146"/>
      <c r="S135" s="146"/>
      <c r="T135" s="147">
        <v>0</v>
      </c>
      <c r="U135" s="146">
        <f>ROUND(E135*T135,2)</f>
        <v>0</v>
      </c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 t="s">
        <v>123</v>
      </c>
      <c r="AF135" s="138"/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8"/>
      <c r="BF135" s="138"/>
      <c r="BG135" s="138"/>
      <c r="BH135" s="138"/>
    </row>
    <row r="136" spans="1:60" outlineLevel="1" x14ac:dyDescent="0.2">
      <c r="A136" s="139"/>
      <c r="B136" s="139"/>
      <c r="C136" s="180" t="s">
        <v>280</v>
      </c>
      <c r="D136" s="148"/>
      <c r="E136" s="154">
        <v>34.017139999999998</v>
      </c>
      <c r="F136" s="158"/>
      <c r="G136" s="158"/>
      <c r="H136" s="158"/>
      <c r="I136" s="158"/>
      <c r="J136" s="158"/>
      <c r="K136" s="158"/>
      <c r="L136" s="158"/>
      <c r="M136" s="158"/>
      <c r="N136" s="146"/>
      <c r="O136" s="146"/>
      <c r="P136" s="146"/>
      <c r="Q136" s="146"/>
      <c r="R136" s="146"/>
      <c r="S136" s="146"/>
      <c r="T136" s="147"/>
      <c r="U136" s="146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 t="s">
        <v>137</v>
      </c>
      <c r="AF136" s="138">
        <v>0</v>
      </c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8"/>
      <c r="BF136" s="138"/>
      <c r="BG136" s="138"/>
      <c r="BH136" s="138"/>
    </row>
    <row r="137" spans="1:60" outlineLevel="1" x14ac:dyDescent="0.2">
      <c r="A137" s="139"/>
      <c r="B137" s="139"/>
      <c r="C137" s="180" t="s">
        <v>281</v>
      </c>
      <c r="D137" s="148"/>
      <c r="E137" s="154">
        <v>5.3622300000000003</v>
      </c>
      <c r="F137" s="158"/>
      <c r="G137" s="158"/>
      <c r="H137" s="158"/>
      <c r="I137" s="158"/>
      <c r="J137" s="158"/>
      <c r="K137" s="158"/>
      <c r="L137" s="158"/>
      <c r="M137" s="158"/>
      <c r="N137" s="146"/>
      <c r="O137" s="146"/>
      <c r="P137" s="146"/>
      <c r="Q137" s="146"/>
      <c r="R137" s="146"/>
      <c r="S137" s="146"/>
      <c r="T137" s="147"/>
      <c r="U137" s="146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 t="s">
        <v>137</v>
      </c>
      <c r="AF137" s="138">
        <v>0</v>
      </c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8"/>
      <c r="BF137" s="138"/>
      <c r="BG137" s="138"/>
      <c r="BH137" s="138"/>
    </row>
    <row r="138" spans="1:60" outlineLevel="1" x14ac:dyDescent="0.2">
      <c r="A138" s="139">
        <v>35</v>
      </c>
      <c r="B138" s="139" t="s">
        <v>282</v>
      </c>
      <c r="C138" s="179" t="s">
        <v>283</v>
      </c>
      <c r="D138" s="145" t="s">
        <v>279</v>
      </c>
      <c r="E138" s="153">
        <v>4.8886500000000002</v>
      </c>
      <c r="F138" s="157">
        <f>H138+J138</f>
        <v>0</v>
      </c>
      <c r="G138" s="158">
        <f>ROUND(E138*F138,2)</f>
        <v>0</v>
      </c>
      <c r="H138" s="158"/>
      <c r="I138" s="158">
        <f>ROUND(E138*H138,2)</f>
        <v>0</v>
      </c>
      <c r="J138" s="158"/>
      <c r="K138" s="158">
        <f>ROUND(E138*J138,2)</f>
        <v>0</v>
      </c>
      <c r="L138" s="158">
        <v>21</v>
      </c>
      <c r="M138" s="158">
        <f>G138*(1+L138/100)</f>
        <v>0</v>
      </c>
      <c r="N138" s="146">
        <v>1</v>
      </c>
      <c r="O138" s="146">
        <f>ROUND(E138*N138,5)</f>
        <v>4.8886500000000002</v>
      </c>
      <c r="P138" s="146">
        <v>0</v>
      </c>
      <c r="Q138" s="146">
        <f>ROUND(E138*P138,5)</f>
        <v>0</v>
      </c>
      <c r="R138" s="146"/>
      <c r="S138" s="146"/>
      <c r="T138" s="147">
        <v>0</v>
      </c>
      <c r="U138" s="146">
        <f>ROUND(E138*T138,2)</f>
        <v>0</v>
      </c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 t="s">
        <v>123</v>
      </c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8"/>
      <c r="BF138" s="138"/>
      <c r="BG138" s="138"/>
      <c r="BH138" s="138"/>
    </row>
    <row r="139" spans="1:60" outlineLevel="1" x14ac:dyDescent="0.2">
      <c r="A139" s="139"/>
      <c r="B139" s="139"/>
      <c r="C139" s="180" t="s">
        <v>284</v>
      </c>
      <c r="D139" s="148"/>
      <c r="E139" s="154">
        <v>4.67265</v>
      </c>
      <c r="F139" s="158"/>
      <c r="G139" s="158"/>
      <c r="H139" s="158"/>
      <c r="I139" s="158"/>
      <c r="J139" s="158"/>
      <c r="K139" s="158"/>
      <c r="L139" s="158"/>
      <c r="M139" s="158"/>
      <c r="N139" s="146"/>
      <c r="O139" s="146"/>
      <c r="P139" s="146"/>
      <c r="Q139" s="146"/>
      <c r="R139" s="146"/>
      <c r="S139" s="146"/>
      <c r="T139" s="147"/>
      <c r="U139" s="146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 t="s">
        <v>137</v>
      </c>
      <c r="AF139" s="138">
        <v>0</v>
      </c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8"/>
      <c r="BF139" s="138"/>
      <c r="BG139" s="138"/>
      <c r="BH139" s="138"/>
    </row>
    <row r="140" spans="1:60" outlineLevel="1" x14ac:dyDescent="0.2">
      <c r="A140" s="139"/>
      <c r="B140" s="139"/>
      <c r="C140" s="180" t="s">
        <v>285</v>
      </c>
      <c r="D140" s="148"/>
      <c r="E140" s="154">
        <v>0.216</v>
      </c>
      <c r="F140" s="158"/>
      <c r="G140" s="158"/>
      <c r="H140" s="158"/>
      <c r="I140" s="158"/>
      <c r="J140" s="158"/>
      <c r="K140" s="158"/>
      <c r="L140" s="158"/>
      <c r="M140" s="158"/>
      <c r="N140" s="146"/>
      <c r="O140" s="146"/>
      <c r="P140" s="146"/>
      <c r="Q140" s="146"/>
      <c r="R140" s="146"/>
      <c r="S140" s="146"/>
      <c r="T140" s="147"/>
      <c r="U140" s="146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 t="s">
        <v>137</v>
      </c>
      <c r="AF140" s="138">
        <v>0</v>
      </c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8"/>
      <c r="BF140" s="138"/>
      <c r="BG140" s="138"/>
      <c r="BH140" s="138"/>
    </row>
    <row r="141" spans="1:60" outlineLevel="1" x14ac:dyDescent="0.2">
      <c r="A141" s="139">
        <v>36</v>
      </c>
      <c r="B141" s="139" t="s">
        <v>286</v>
      </c>
      <c r="C141" s="179" t="s">
        <v>287</v>
      </c>
      <c r="D141" s="145" t="s">
        <v>279</v>
      </c>
      <c r="E141" s="153">
        <v>6.0897100000000002</v>
      </c>
      <c r="F141" s="157">
        <f>H141+J141</f>
        <v>0</v>
      </c>
      <c r="G141" s="158">
        <f>ROUND(E141*F141,2)</f>
        <v>0</v>
      </c>
      <c r="H141" s="158"/>
      <c r="I141" s="158">
        <f>ROUND(E141*H141,2)</f>
        <v>0</v>
      </c>
      <c r="J141" s="158"/>
      <c r="K141" s="158">
        <f>ROUND(E141*J141,2)</f>
        <v>0</v>
      </c>
      <c r="L141" s="158">
        <v>21</v>
      </c>
      <c r="M141" s="158">
        <f>G141*(1+L141/100)</f>
        <v>0</v>
      </c>
      <c r="N141" s="146">
        <v>1</v>
      </c>
      <c r="O141" s="146">
        <f>ROUND(E141*N141,5)</f>
        <v>6.0897100000000002</v>
      </c>
      <c r="P141" s="146">
        <v>0</v>
      </c>
      <c r="Q141" s="146">
        <f>ROUND(E141*P141,5)</f>
        <v>0</v>
      </c>
      <c r="R141" s="146"/>
      <c r="S141" s="146"/>
      <c r="T141" s="147">
        <v>0</v>
      </c>
      <c r="U141" s="146">
        <f>ROUND(E141*T141,2)</f>
        <v>0</v>
      </c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 t="s">
        <v>123</v>
      </c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  <c r="BH141" s="138"/>
    </row>
    <row r="142" spans="1:60" outlineLevel="1" x14ac:dyDescent="0.2">
      <c r="A142" s="139"/>
      <c r="B142" s="139"/>
      <c r="C142" s="180" t="s">
        <v>288</v>
      </c>
      <c r="D142" s="148"/>
      <c r="E142" s="154">
        <v>6.0897100000000002</v>
      </c>
      <c r="F142" s="158"/>
      <c r="G142" s="158"/>
      <c r="H142" s="158"/>
      <c r="I142" s="158"/>
      <c r="J142" s="158"/>
      <c r="K142" s="158"/>
      <c r="L142" s="158"/>
      <c r="M142" s="158"/>
      <c r="N142" s="146"/>
      <c r="O142" s="146"/>
      <c r="P142" s="146"/>
      <c r="Q142" s="146"/>
      <c r="R142" s="146"/>
      <c r="S142" s="146"/>
      <c r="T142" s="147"/>
      <c r="U142" s="146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 t="s">
        <v>137</v>
      </c>
      <c r="AF142" s="138">
        <v>0</v>
      </c>
      <c r="AG142" s="138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8"/>
      <c r="BF142" s="138"/>
      <c r="BG142" s="138"/>
      <c r="BH142" s="138"/>
    </row>
    <row r="143" spans="1:60" outlineLevel="1" x14ac:dyDescent="0.2">
      <c r="A143" s="139">
        <v>37</v>
      </c>
      <c r="B143" s="139" t="s">
        <v>289</v>
      </c>
      <c r="C143" s="179" t="s">
        <v>290</v>
      </c>
      <c r="D143" s="145" t="s">
        <v>291</v>
      </c>
      <c r="E143" s="153">
        <v>4.24</v>
      </c>
      <c r="F143" s="157">
        <f>H143+J143</f>
        <v>0</v>
      </c>
      <c r="G143" s="158">
        <f>ROUND(E143*F143,2)</f>
        <v>0</v>
      </c>
      <c r="H143" s="158"/>
      <c r="I143" s="158">
        <f>ROUND(E143*H143,2)</f>
        <v>0</v>
      </c>
      <c r="J143" s="158"/>
      <c r="K143" s="158">
        <f>ROUND(E143*J143,2)</f>
        <v>0</v>
      </c>
      <c r="L143" s="158">
        <v>21</v>
      </c>
      <c r="M143" s="158">
        <f>G143*(1+L143/100)</f>
        <v>0</v>
      </c>
      <c r="N143" s="146">
        <v>1E-3</v>
      </c>
      <c r="O143" s="146">
        <f>ROUND(E143*N143,5)</f>
        <v>4.2399999999999998E-3</v>
      </c>
      <c r="P143" s="146">
        <v>0</v>
      </c>
      <c r="Q143" s="146">
        <f>ROUND(E143*P143,5)</f>
        <v>0</v>
      </c>
      <c r="R143" s="146"/>
      <c r="S143" s="146"/>
      <c r="T143" s="147">
        <v>0</v>
      </c>
      <c r="U143" s="146">
        <f>ROUND(E143*T143,2)</f>
        <v>0</v>
      </c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 t="s">
        <v>123</v>
      </c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8"/>
      <c r="BF143" s="138"/>
      <c r="BG143" s="138"/>
      <c r="BH143" s="138"/>
    </row>
    <row r="144" spans="1:60" outlineLevel="1" x14ac:dyDescent="0.2">
      <c r="A144" s="139"/>
      <c r="B144" s="139"/>
      <c r="C144" s="180" t="s">
        <v>292</v>
      </c>
      <c r="D144" s="148"/>
      <c r="E144" s="154">
        <v>4.24</v>
      </c>
      <c r="F144" s="158"/>
      <c r="G144" s="158"/>
      <c r="H144" s="158"/>
      <c r="I144" s="158"/>
      <c r="J144" s="158"/>
      <c r="K144" s="158"/>
      <c r="L144" s="158"/>
      <c r="M144" s="158"/>
      <c r="N144" s="146"/>
      <c r="O144" s="146"/>
      <c r="P144" s="146"/>
      <c r="Q144" s="146"/>
      <c r="R144" s="146"/>
      <c r="S144" s="146"/>
      <c r="T144" s="147"/>
      <c r="U144" s="146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 t="s">
        <v>137</v>
      </c>
      <c r="AF144" s="138">
        <v>0</v>
      </c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8"/>
      <c r="BF144" s="138"/>
      <c r="BG144" s="138"/>
      <c r="BH144" s="138"/>
    </row>
    <row r="145" spans="1:60" ht="22.5" outlineLevel="1" x14ac:dyDescent="0.2">
      <c r="A145" s="139">
        <v>38</v>
      </c>
      <c r="B145" s="139" t="s">
        <v>293</v>
      </c>
      <c r="C145" s="179" t="s">
        <v>294</v>
      </c>
      <c r="D145" s="145" t="s">
        <v>135</v>
      </c>
      <c r="E145" s="153">
        <v>64.530789999999996</v>
      </c>
      <c r="F145" s="157">
        <f>H145+J145</f>
        <v>0</v>
      </c>
      <c r="G145" s="158">
        <f>ROUND(E145*F145,2)</f>
        <v>0</v>
      </c>
      <c r="H145" s="158"/>
      <c r="I145" s="158">
        <f>ROUND(E145*H145,2)</f>
        <v>0</v>
      </c>
      <c r="J145" s="158"/>
      <c r="K145" s="158">
        <f>ROUND(E145*J145,2)</f>
        <v>0</v>
      </c>
      <c r="L145" s="158">
        <v>21</v>
      </c>
      <c r="M145" s="158">
        <f>G145*(1+L145/100)</f>
        <v>0</v>
      </c>
      <c r="N145" s="146">
        <v>0</v>
      </c>
      <c r="O145" s="146">
        <f>ROUND(E145*N145,5)</f>
        <v>0</v>
      </c>
      <c r="P145" s="146">
        <v>0</v>
      </c>
      <c r="Q145" s="146">
        <f>ROUND(E145*P145,5)</f>
        <v>0</v>
      </c>
      <c r="R145" s="146"/>
      <c r="S145" s="146"/>
      <c r="T145" s="147">
        <v>0</v>
      </c>
      <c r="U145" s="146">
        <f>ROUND(E145*T145,2)</f>
        <v>0</v>
      </c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 t="s">
        <v>119</v>
      </c>
      <c r="AF145" s="138"/>
      <c r="AG145" s="138"/>
      <c r="AH145" s="138"/>
      <c r="AI145" s="138"/>
      <c r="AJ145" s="138"/>
      <c r="AK145" s="138"/>
      <c r="AL145" s="138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8"/>
      <c r="BF145" s="138"/>
      <c r="BG145" s="138"/>
      <c r="BH145" s="138"/>
    </row>
    <row r="146" spans="1:60" x14ac:dyDescent="0.2">
      <c r="A146" s="140" t="s">
        <v>114</v>
      </c>
      <c r="B146" s="140" t="s">
        <v>59</v>
      </c>
      <c r="C146" s="182" t="s">
        <v>60</v>
      </c>
      <c r="D146" s="150"/>
      <c r="E146" s="156"/>
      <c r="F146" s="159"/>
      <c r="G146" s="159">
        <f>SUMIF(AE147:AE175,"&lt;&gt;NOR",G147:G175)</f>
        <v>0</v>
      </c>
      <c r="H146" s="159"/>
      <c r="I146" s="159">
        <f>SUM(I147:I175)</f>
        <v>0</v>
      </c>
      <c r="J146" s="159"/>
      <c r="K146" s="159">
        <f>SUM(K147:K175)</f>
        <v>0</v>
      </c>
      <c r="L146" s="159"/>
      <c r="M146" s="159">
        <f>SUM(M147:M175)</f>
        <v>0</v>
      </c>
      <c r="N146" s="151"/>
      <c r="O146" s="151">
        <f>SUM(O147:O175)</f>
        <v>4.8600000000000003</v>
      </c>
      <c r="P146" s="151"/>
      <c r="Q146" s="151">
        <f>SUM(Q147:Q175)</f>
        <v>206.80391</v>
      </c>
      <c r="R146" s="151"/>
      <c r="S146" s="151"/>
      <c r="T146" s="152"/>
      <c r="U146" s="151">
        <f>SUM(U147:U175)</f>
        <v>150.86000000000001</v>
      </c>
      <c r="AE146" t="s">
        <v>115</v>
      </c>
    </row>
    <row r="147" spans="1:60" outlineLevel="1" x14ac:dyDescent="0.2">
      <c r="A147" s="139">
        <v>39</v>
      </c>
      <c r="B147" s="139" t="s">
        <v>295</v>
      </c>
      <c r="C147" s="179" t="s">
        <v>296</v>
      </c>
      <c r="D147" s="145" t="s">
        <v>181</v>
      </c>
      <c r="E147" s="153">
        <v>54</v>
      </c>
      <c r="F147" s="157">
        <f>H147+J147</f>
        <v>0</v>
      </c>
      <c r="G147" s="158">
        <f>ROUND(E147*F147,2)</f>
        <v>0</v>
      </c>
      <c r="H147" s="158"/>
      <c r="I147" s="158">
        <f>ROUND(E147*H147,2)</f>
        <v>0</v>
      </c>
      <c r="J147" s="158"/>
      <c r="K147" s="158">
        <f>ROUND(E147*J147,2)</f>
        <v>0</v>
      </c>
      <c r="L147" s="158">
        <v>21</v>
      </c>
      <c r="M147" s="158">
        <f>G147*(1+L147/100)</f>
        <v>0</v>
      </c>
      <c r="N147" s="146">
        <v>0.09</v>
      </c>
      <c r="O147" s="146">
        <f>ROUND(E147*N147,5)</f>
        <v>4.8600000000000003</v>
      </c>
      <c r="P147" s="146">
        <v>0.11</v>
      </c>
      <c r="Q147" s="146">
        <f>ROUND(E147*P147,5)</f>
        <v>5.94</v>
      </c>
      <c r="R147" s="146"/>
      <c r="S147" s="146"/>
      <c r="T147" s="147">
        <v>0.1</v>
      </c>
      <c r="U147" s="146">
        <f>ROUND(E147*T147,2)</f>
        <v>5.4</v>
      </c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 t="s">
        <v>119</v>
      </c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8"/>
      <c r="BF147" s="138"/>
      <c r="BG147" s="138"/>
      <c r="BH147" s="138"/>
    </row>
    <row r="148" spans="1:60" outlineLevel="1" x14ac:dyDescent="0.2">
      <c r="A148" s="139"/>
      <c r="B148" s="139"/>
      <c r="C148" s="180" t="s">
        <v>297</v>
      </c>
      <c r="D148" s="148"/>
      <c r="E148" s="154">
        <v>54</v>
      </c>
      <c r="F148" s="158"/>
      <c r="G148" s="158"/>
      <c r="H148" s="158"/>
      <c r="I148" s="158"/>
      <c r="J148" s="158"/>
      <c r="K148" s="158"/>
      <c r="L148" s="158"/>
      <c r="M148" s="158"/>
      <c r="N148" s="146"/>
      <c r="O148" s="146"/>
      <c r="P148" s="146"/>
      <c r="Q148" s="146"/>
      <c r="R148" s="146"/>
      <c r="S148" s="146"/>
      <c r="T148" s="147"/>
      <c r="U148" s="146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 t="s">
        <v>137</v>
      </c>
      <c r="AF148" s="138">
        <v>0</v>
      </c>
      <c r="AG148" s="138"/>
      <c r="AH148" s="138"/>
      <c r="AI148" s="138"/>
      <c r="AJ148" s="138"/>
      <c r="AK148" s="138"/>
      <c r="AL148" s="138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8"/>
      <c r="BF148" s="138"/>
      <c r="BG148" s="138"/>
      <c r="BH148" s="138"/>
    </row>
    <row r="149" spans="1:60" outlineLevel="1" x14ac:dyDescent="0.2">
      <c r="A149" s="139">
        <v>40</v>
      </c>
      <c r="B149" s="139" t="s">
        <v>298</v>
      </c>
      <c r="C149" s="179" t="s">
        <v>299</v>
      </c>
      <c r="D149" s="145" t="s">
        <v>181</v>
      </c>
      <c r="E149" s="153">
        <v>30</v>
      </c>
      <c r="F149" s="157">
        <f>H149+J149</f>
        <v>0</v>
      </c>
      <c r="G149" s="158">
        <f>ROUND(E149*F149,2)</f>
        <v>0</v>
      </c>
      <c r="H149" s="158"/>
      <c r="I149" s="158">
        <f>ROUND(E149*H149,2)</f>
        <v>0</v>
      </c>
      <c r="J149" s="158"/>
      <c r="K149" s="158">
        <f>ROUND(E149*J149,2)</f>
        <v>0</v>
      </c>
      <c r="L149" s="158">
        <v>21</v>
      </c>
      <c r="M149" s="158">
        <f>G149*(1+L149/100)</f>
        <v>0</v>
      </c>
      <c r="N149" s="146">
        <v>0</v>
      </c>
      <c r="O149" s="146">
        <f>ROUND(E149*N149,5)</f>
        <v>0</v>
      </c>
      <c r="P149" s="146">
        <v>0.40799999999999997</v>
      </c>
      <c r="Q149" s="146">
        <f>ROUND(E149*P149,5)</f>
        <v>12.24</v>
      </c>
      <c r="R149" s="146"/>
      <c r="S149" s="146"/>
      <c r="T149" s="147">
        <v>6.2E-2</v>
      </c>
      <c r="U149" s="146">
        <f>ROUND(E149*T149,2)</f>
        <v>1.86</v>
      </c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 t="s">
        <v>119</v>
      </c>
      <c r="AF149" s="138"/>
      <c r="AG149" s="138"/>
      <c r="AH149" s="138"/>
      <c r="AI149" s="138"/>
      <c r="AJ149" s="138"/>
      <c r="AK149" s="138"/>
      <c r="AL149" s="138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8"/>
      <c r="BF149" s="138"/>
      <c r="BG149" s="138"/>
      <c r="BH149" s="138"/>
    </row>
    <row r="150" spans="1:60" outlineLevel="1" x14ac:dyDescent="0.2">
      <c r="A150" s="139"/>
      <c r="B150" s="139"/>
      <c r="C150" s="180" t="s">
        <v>300</v>
      </c>
      <c r="D150" s="148"/>
      <c r="E150" s="154">
        <v>30</v>
      </c>
      <c r="F150" s="158"/>
      <c r="G150" s="158"/>
      <c r="H150" s="158"/>
      <c r="I150" s="158"/>
      <c r="J150" s="158"/>
      <c r="K150" s="158"/>
      <c r="L150" s="158"/>
      <c r="M150" s="158"/>
      <c r="N150" s="146"/>
      <c r="O150" s="146"/>
      <c r="P150" s="146"/>
      <c r="Q150" s="146"/>
      <c r="R150" s="146"/>
      <c r="S150" s="146"/>
      <c r="T150" s="147"/>
      <c r="U150" s="146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 t="s">
        <v>137</v>
      </c>
      <c r="AF150" s="138">
        <v>0</v>
      </c>
      <c r="AG150" s="138"/>
      <c r="AH150" s="138"/>
      <c r="AI150" s="138"/>
      <c r="AJ150" s="138"/>
      <c r="AK150" s="138"/>
      <c r="AL150" s="138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8"/>
      <c r="BF150" s="138"/>
      <c r="BG150" s="138"/>
      <c r="BH150" s="138"/>
    </row>
    <row r="151" spans="1:60" outlineLevel="1" x14ac:dyDescent="0.2">
      <c r="A151" s="139">
        <v>41</v>
      </c>
      <c r="B151" s="139" t="s">
        <v>301</v>
      </c>
      <c r="C151" s="179" t="s">
        <v>302</v>
      </c>
      <c r="D151" s="145" t="s">
        <v>181</v>
      </c>
      <c r="E151" s="153">
        <v>54</v>
      </c>
      <c r="F151" s="157">
        <f>H151+J151</f>
        <v>0</v>
      </c>
      <c r="G151" s="158">
        <f>ROUND(E151*F151,2)</f>
        <v>0</v>
      </c>
      <c r="H151" s="158"/>
      <c r="I151" s="158">
        <f>ROUND(E151*H151,2)</f>
        <v>0</v>
      </c>
      <c r="J151" s="158"/>
      <c r="K151" s="158">
        <f>ROUND(E151*J151,2)</f>
        <v>0</v>
      </c>
      <c r="L151" s="158">
        <v>21</v>
      </c>
      <c r="M151" s="158">
        <f>G151*(1+L151/100)</f>
        <v>0</v>
      </c>
      <c r="N151" s="146">
        <v>0</v>
      </c>
      <c r="O151" s="146">
        <f>ROUND(E151*N151,5)</f>
        <v>0</v>
      </c>
      <c r="P151" s="146">
        <v>0.33</v>
      </c>
      <c r="Q151" s="146">
        <f>ROUND(E151*P151,5)</f>
        <v>17.82</v>
      </c>
      <c r="R151" s="146"/>
      <c r="S151" s="146"/>
      <c r="T151" s="147">
        <v>0.52649999999999997</v>
      </c>
      <c r="U151" s="146">
        <f>ROUND(E151*T151,2)</f>
        <v>28.43</v>
      </c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 t="s">
        <v>119</v>
      </c>
      <c r="AF151" s="138"/>
      <c r="AG151" s="138"/>
      <c r="AH151" s="138"/>
      <c r="AI151" s="138"/>
      <c r="AJ151" s="138"/>
      <c r="AK151" s="138"/>
      <c r="AL151" s="138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8"/>
      <c r="BF151" s="138"/>
      <c r="BG151" s="138"/>
      <c r="BH151" s="138"/>
    </row>
    <row r="152" spans="1:60" outlineLevel="1" x14ac:dyDescent="0.2">
      <c r="A152" s="139"/>
      <c r="B152" s="139"/>
      <c r="C152" s="180" t="s">
        <v>297</v>
      </c>
      <c r="D152" s="148"/>
      <c r="E152" s="154">
        <v>54</v>
      </c>
      <c r="F152" s="158"/>
      <c r="G152" s="158"/>
      <c r="H152" s="158"/>
      <c r="I152" s="158"/>
      <c r="J152" s="158"/>
      <c r="K152" s="158"/>
      <c r="L152" s="158"/>
      <c r="M152" s="158"/>
      <c r="N152" s="146"/>
      <c r="O152" s="146"/>
      <c r="P152" s="146"/>
      <c r="Q152" s="146"/>
      <c r="R152" s="146"/>
      <c r="S152" s="146"/>
      <c r="T152" s="147"/>
      <c r="U152" s="146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 t="s">
        <v>137</v>
      </c>
      <c r="AF152" s="138">
        <v>0</v>
      </c>
      <c r="AG152" s="138"/>
      <c r="AH152" s="138"/>
      <c r="AI152" s="138"/>
      <c r="AJ152" s="138"/>
      <c r="AK152" s="138"/>
      <c r="AL152" s="138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8"/>
      <c r="BF152" s="138"/>
      <c r="BG152" s="138"/>
      <c r="BH152" s="138"/>
    </row>
    <row r="153" spans="1:60" outlineLevel="1" x14ac:dyDescent="0.2">
      <c r="A153" s="139">
        <v>42</v>
      </c>
      <c r="B153" s="139" t="s">
        <v>303</v>
      </c>
      <c r="C153" s="179" t="s">
        <v>304</v>
      </c>
      <c r="D153" s="145" t="s">
        <v>181</v>
      </c>
      <c r="E153" s="153">
        <v>1</v>
      </c>
      <c r="F153" s="157">
        <f>H153+J153</f>
        <v>0</v>
      </c>
      <c r="G153" s="158">
        <f>ROUND(E153*F153,2)</f>
        <v>0</v>
      </c>
      <c r="H153" s="158"/>
      <c r="I153" s="158">
        <f>ROUND(E153*H153,2)</f>
        <v>0</v>
      </c>
      <c r="J153" s="158"/>
      <c r="K153" s="158">
        <f>ROUND(E153*J153,2)</f>
        <v>0</v>
      </c>
      <c r="L153" s="158">
        <v>21</v>
      </c>
      <c r="M153" s="158">
        <f>G153*(1+L153/100)</f>
        <v>0</v>
      </c>
      <c r="N153" s="146">
        <v>0</v>
      </c>
      <c r="O153" s="146">
        <f>ROUND(E153*N153,5)</f>
        <v>0</v>
      </c>
      <c r="P153" s="146">
        <v>0.44</v>
      </c>
      <c r="Q153" s="146">
        <f>ROUND(E153*P153,5)</f>
        <v>0.44</v>
      </c>
      <c r="R153" s="146"/>
      <c r="S153" s="146"/>
      <c r="T153" s="147">
        <v>0.63200000000000001</v>
      </c>
      <c r="U153" s="146">
        <f>ROUND(E153*T153,2)</f>
        <v>0.63</v>
      </c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 t="s">
        <v>119</v>
      </c>
      <c r="AF153" s="138"/>
      <c r="AG153" s="138"/>
      <c r="AH153" s="138"/>
      <c r="AI153" s="138"/>
      <c r="AJ153" s="138"/>
      <c r="AK153" s="138"/>
      <c r="AL153" s="138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8"/>
      <c r="BF153" s="138"/>
      <c r="BG153" s="138"/>
      <c r="BH153" s="138"/>
    </row>
    <row r="154" spans="1:60" outlineLevel="1" x14ac:dyDescent="0.2">
      <c r="A154" s="139"/>
      <c r="B154" s="139"/>
      <c r="C154" s="180" t="s">
        <v>305</v>
      </c>
      <c r="D154" s="148"/>
      <c r="E154" s="154">
        <v>1</v>
      </c>
      <c r="F154" s="158"/>
      <c r="G154" s="158"/>
      <c r="H154" s="158"/>
      <c r="I154" s="158"/>
      <c r="J154" s="158"/>
      <c r="K154" s="158"/>
      <c r="L154" s="158"/>
      <c r="M154" s="158"/>
      <c r="N154" s="146"/>
      <c r="O154" s="146"/>
      <c r="P154" s="146"/>
      <c r="Q154" s="146"/>
      <c r="R154" s="146"/>
      <c r="S154" s="146"/>
      <c r="T154" s="147"/>
      <c r="U154" s="146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 t="s">
        <v>137</v>
      </c>
      <c r="AF154" s="138">
        <v>0</v>
      </c>
      <c r="AG154" s="138"/>
      <c r="AH154" s="138"/>
      <c r="AI154" s="138"/>
      <c r="AJ154" s="138"/>
      <c r="AK154" s="138"/>
      <c r="AL154" s="138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8"/>
      <c r="BF154" s="138"/>
      <c r="BG154" s="138"/>
      <c r="BH154" s="138"/>
    </row>
    <row r="155" spans="1:60" outlineLevel="1" x14ac:dyDescent="0.2">
      <c r="A155" s="139">
        <v>43</v>
      </c>
      <c r="B155" s="139" t="s">
        <v>306</v>
      </c>
      <c r="C155" s="179" t="s">
        <v>307</v>
      </c>
      <c r="D155" s="145" t="s">
        <v>181</v>
      </c>
      <c r="E155" s="153">
        <v>84</v>
      </c>
      <c r="F155" s="157">
        <f>H155+J155</f>
        <v>0</v>
      </c>
      <c r="G155" s="158">
        <f>ROUND(E155*F155,2)</f>
        <v>0</v>
      </c>
      <c r="H155" s="158"/>
      <c r="I155" s="158">
        <f>ROUND(E155*H155,2)</f>
        <v>0</v>
      </c>
      <c r="J155" s="158"/>
      <c r="K155" s="158">
        <f>ROUND(E155*J155,2)</f>
        <v>0</v>
      </c>
      <c r="L155" s="158">
        <v>21</v>
      </c>
      <c r="M155" s="158">
        <f>G155*(1+L155/100)</f>
        <v>0</v>
      </c>
      <c r="N155" s="146">
        <v>0</v>
      </c>
      <c r="O155" s="146">
        <f>ROUND(E155*N155,5)</f>
        <v>0</v>
      </c>
      <c r="P155" s="146">
        <v>0.66</v>
      </c>
      <c r="Q155" s="146">
        <f>ROUND(E155*P155,5)</f>
        <v>55.44</v>
      </c>
      <c r="R155" s="146"/>
      <c r="S155" s="146"/>
      <c r="T155" s="147">
        <v>1.0529999999999999</v>
      </c>
      <c r="U155" s="146">
        <f>ROUND(E155*T155,2)</f>
        <v>88.45</v>
      </c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 t="s">
        <v>119</v>
      </c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8"/>
      <c r="BF155" s="138"/>
      <c r="BG155" s="138"/>
      <c r="BH155" s="138"/>
    </row>
    <row r="156" spans="1:60" outlineLevel="1" x14ac:dyDescent="0.2">
      <c r="A156" s="139"/>
      <c r="B156" s="139"/>
      <c r="C156" s="180" t="s">
        <v>297</v>
      </c>
      <c r="D156" s="148"/>
      <c r="E156" s="154">
        <v>54</v>
      </c>
      <c r="F156" s="158"/>
      <c r="G156" s="158"/>
      <c r="H156" s="158"/>
      <c r="I156" s="158"/>
      <c r="J156" s="158"/>
      <c r="K156" s="158"/>
      <c r="L156" s="158"/>
      <c r="M156" s="158"/>
      <c r="N156" s="146"/>
      <c r="O156" s="146"/>
      <c r="P156" s="146"/>
      <c r="Q156" s="146"/>
      <c r="R156" s="146"/>
      <c r="S156" s="146"/>
      <c r="T156" s="147"/>
      <c r="U156" s="146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 t="s">
        <v>137</v>
      </c>
      <c r="AF156" s="138">
        <v>0</v>
      </c>
      <c r="AG156" s="138"/>
      <c r="AH156" s="138"/>
      <c r="AI156" s="138"/>
      <c r="AJ156" s="138"/>
      <c r="AK156" s="138"/>
      <c r="AL156" s="138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8"/>
      <c r="BF156" s="138"/>
      <c r="BG156" s="138"/>
      <c r="BH156" s="138"/>
    </row>
    <row r="157" spans="1:60" outlineLevel="1" x14ac:dyDescent="0.2">
      <c r="A157" s="139"/>
      <c r="B157" s="139"/>
      <c r="C157" s="180" t="s">
        <v>300</v>
      </c>
      <c r="D157" s="148"/>
      <c r="E157" s="154">
        <v>30</v>
      </c>
      <c r="F157" s="158"/>
      <c r="G157" s="158"/>
      <c r="H157" s="158"/>
      <c r="I157" s="158"/>
      <c r="J157" s="158"/>
      <c r="K157" s="158"/>
      <c r="L157" s="158"/>
      <c r="M157" s="158"/>
      <c r="N157" s="146"/>
      <c r="O157" s="146"/>
      <c r="P157" s="146"/>
      <c r="Q157" s="146"/>
      <c r="R157" s="146"/>
      <c r="S157" s="146"/>
      <c r="T157" s="147"/>
      <c r="U157" s="146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 t="s">
        <v>137</v>
      </c>
      <c r="AF157" s="138">
        <v>0</v>
      </c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8"/>
      <c r="BF157" s="138"/>
      <c r="BG157" s="138"/>
      <c r="BH157" s="138"/>
    </row>
    <row r="158" spans="1:60" outlineLevel="1" x14ac:dyDescent="0.2">
      <c r="A158" s="139">
        <v>44</v>
      </c>
      <c r="B158" s="139" t="s">
        <v>308</v>
      </c>
      <c r="C158" s="179" t="s">
        <v>309</v>
      </c>
      <c r="D158" s="145" t="s">
        <v>181</v>
      </c>
      <c r="E158" s="153">
        <v>1</v>
      </c>
      <c r="F158" s="157">
        <f>H158+J158</f>
        <v>0</v>
      </c>
      <c r="G158" s="158">
        <f>ROUND(E158*F158,2)</f>
        <v>0</v>
      </c>
      <c r="H158" s="158"/>
      <c r="I158" s="158">
        <f>ROUND(E158*H158,2)</f>
        <v>0</v>
      </c>
      <c r="J158" s="158"/>
      <c r="K158" s="158">
        <f>ROUND(E158*J158,2)</f>
        <v>0</v>
      </c>
      <c r="L158" s="158">
        <v>21</v>
      </c>
      <c r="M158" s="158">
        <f>G158*(1+L158/100)</f>
        <v>0</v>
      </c>
      <c r="N158" s="146">
        <v>0</v>
      </c>
      <c r="O158" s="146">
        <f>ROUND(E158*N158,5)</f>
        <v>0</v>
      </c>
      <c r="P158" s="146">
        <v>0.48</v>
      </c>
      <c r="Q158" s="146">
        <f>ROUND(E158*P158,5)</f>
        <v>0.48</v>
      </c>
      <c r="R158" s="146"/>
      <c r="S158" s="146"/>
      <c r="T158" s="147">
        <v>1.5069999999999999</v>
      </c>
      <c r="U158" s="146">
        <f>ROUND(E158*T158,2)</f>
        <v>1.51</v>
      </c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 t="s">
        <v>119</v>
      </c>
      <c r="AF158" s="138"/>
      <c r="AG158" s="138"/>
      <c r="AH158" s="138"/>
      <c r="AI158" s="138"/>
      <c r="AJ158" s="138"/>
      <c r="AK158" s="138"/>
      <c r="AL158" s="138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8"/>
      <c r="BF158" s="138"/>
      <c r="BG158" s="138"/>
      <c r="BH158" s="138"/>
    </row>
    <row r="159" spans="1:60" outlineLevel="1" x14ac:dyDescent="0.2">
      <c r="A159" s="139"/>
      <c r="B159" s="139"/>
      <c r="C159" s="180" t="s">
        <v>305</v>
      </c>
      <c r="D159" s="148"/>
      <c r="E159" s="154">
        <v>1</v>
      </c>
      <c r="F159" s="158"/>
      <c r="G159" s="158"/>
      <c r="H159" s="158"/>
      <c r="I159" s="158"/>
      <c r="J159" s="158"/>
      <c r="K159" s="158"/>
      <c r="L159" s="158"/>
      <c r="M159" s="158"/>
      <c r="N159" s="146"/>
      <c r="O159" s="146"/>
      <c r="P159" s="146"/>
      <c r="Q159" s="146"/>
      <c r="R159" s="146"/>
      <c r="S159" s="146"/>
      <c r="T159" s="147"/>
      <c r="U159" s="146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 t="s">
        <v>137</v>
      </c>
      <c r="AF159" s="138">
        <v>0</v>
      </c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8"/>
      <c r="BF159" s="138"/>
      <c r="BG159" s="138"/>
      <c r="BH159" s="138"/>
    </row>
    <row r="160" spans="1:60" outlineLevel="1" x14ac:dyDescent="0.2">
      <c r="A160" s="139">
        <v>45</v>
      </c>
      <c r="B160" s="139" t="s">
        <v>310</v>
      </c>
      <c r="C160" s="179" t="s">
        <v>311</v>
      </c>
      <c r="D160" s="145" t="s">
        <v>181</v>
      </c>
      <c r="E160" s="153">
        <v>77.12</v>
      </c>
      <c r="F160" s="157">
        <f>H160+J160</f>
        <v>0</v>
      </c>
      <c r="G160" s="158">
        <f>ROUND(E160*F160,2)</f>
        <v>0</v>
      </c>
      <c r="H160" s="158"/>
      <c r="I160" s="158">
        <f>ROUND(E160*H160,2)</f>
        <v>0</v>
      </c>
      <c r="J160" s="158"/>
      <c r="K160" s="158">
        <f>ROUND(E160*J160,2)</f>
        <v>0</v>
      </c>
      <c r="L160" s="158">
        <v>21</v>
      </c>
      <c r="M160" s="158">
        <f>G160*(1+L160/100)</f>
        <v>0</v>
      </c>
      <c r="N160" s="146">
        <v>0</v>
      </c>
      <c r="O160" s="146">
        <f>ROUND(E160*N160,5)</f>
        <v>0</v>
      </c>
      <c r="P160" s="146">
        <v>0.35385</v>
      </c>
      <c r="Q160" s="146">
        <f>ROUND(E160*P160,5)</f>
        <v>27.288910000000001</v>
      </c>
      <c r="R160" s="146"/>
      <c r="S160" s="146"/>
      <c r="T160" s="147">
        <v>7.8369999999999995E-2</v>
      </c>
      <c r="U160" s="146">
        <f>ROUND(E160*T160,2)</f>
        <v>6.04</v>
      </c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 t="s">
        <v>119</v>
      </c>
      <c r="AF160" s="138"/>
      <c r="AG160" s="138"/>
      <c r="AH160" s="138"/>
      <c r="AI160" s="138"/>
      <c r="AJ160" s="138"/>
      <c r="AK160" s="138"/>
      <c r="AL160" s="138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8"/>
      <c r="BF160" s="138"/>
      <c r="BG160" s="138"/>
      <c r="BH160" s="138"/>
    </row>
    <row r="161" spans="1:60" outlineLevel="1" x14ac:dyDescent="0.2">
      <c r="A161" s="139"/>
      <c r="B161" s="139"/>
      <c r="C161" s="180" t="s">
        <v>312</v>
      </c>
      <c r="D161" s="148"/>
      <c r="E161" s="154"/>
      <c r="F161" s="158"/>
      <c r="G161" s="158"/>
      <c r="H161" s="158"/>
      <c r="I161" s="158"/>
      <c r="J161" s="158"/>
      <c r="K161" s="158"/>
      <c r="L161" s="158"/>
      <c r="M161" s="158"/>
      <c r="N161" s="146"/>
      <c r="O161" s="146"/>
      <c r="P161" s="146"/>
      <c r="Q161" s="146"/>
      <c r="R161" s="146"/>
      <c r="S161" s="146"/>
      <c r="T161" s="147"/>
      <c r="U161" s="146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 t="s">
        <v>137</v>
      </c>
      <c r="AF161" s="138">
        <v>0</v>
      </c>
      <c r="AG161" s="138"/>
      <c r="AH161" s="138"/>
      <c r="AI161" s="138"/>
      <c r="AJ161" s="138"/>
      <c r="AK161" s="138"/>
      <c r="AL161" s="138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8"/>
      <c r="BF161" s="138"/>
      <c r="BG161" s="138"/>
      <c r="BH161" s="138"/>
    </row>
    <row r="162" spans="1:60" outlineLevel="1" x14ac:dyDescent="0.2">
      <c r="A162" s="139"/>
      <c r="B162" s="139"/>
      <c r="C162" s="180" t="s">
        <v>263</v>
      </c>
      <c r="D162" s="148"/>
      <c r="E162" s="154">
        <v>52.47</v>
      </c>
      <c r="F162" s="158"/>
      <c r="G162" s="158"/>
      <c r="H162" s="158"/>
      <c r="I162" s="158"/>
      <c r="J162" s="158"/>
      <c r="K162" s="158"/>
      <c r="L162" s="158"/>
      <c r="M162" s="158"/>
      <c r="N162" s="146"/>
      <c r="O162" s="146"/>
      <c r="P162" s="146"/>
      <c r="Q162" s="146"/>
      <c r="R162" s="146"/>
      <c r="S162" s="146"/>
      <c r="T162" s="147"/>
      <c r="U162" s="146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 t="s">
        <v>137</v>
      </c>
      <c r="AF162" s="138">
        <v>0</v>
      </c>
      <c r="AG162" s="138"/>
      <c r="AH162" s="138"/>
      <c r="AI162" s="138"/>
      <c r="AJ162" s="138"/>
      <c r="AK162" s="138"/>
      <c r="AL162" s="138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8"/>
      <c r="BF162" s="138"/>
      <c r="BG162" s="138"/>
      <c r="BH162" s="138"/>
    </row>
    <row r="163" spans="1:60" outlineLevel="1" x14ac:dyDescent="0.2">
      <c r="A163" s="139"/>
      <c r="B163" s="139"/>
      <c r="C163" s="180" t="s">
        <v>264</v>
      </c>
      <c r="D163" s="148"/>
      <c r="E163" s="154">
        <v>8.82</v>
      </c>
      <c r="F163" s="158"/>
      <c r="G163" s="158"/>
      <c r="H163" s="158"/>
      <c r="I163" s="158"/>
      <c r="J163" s="158"/>
      <c r="K163" s="158"/>
      <c r="L163" s="158"/>
      <c r="M163" s="158"/>
      <c r="N163" s="146"/>
      <c r="O163" s="146"/>
      <c r="P163" s="146"/>
      <c r="Q163" s="146"/>
      <c r="R163" s="146"/>
      <c r="S163" s="146"/>
      <c r="T163" s="147"/>
      <c r="U163" s="146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 t="s">
        <v>137</v>
      </c>
      <c r="AF163" s="138">
        <v>0</v>
      </c>
      <c r="AG163" s="138"/>
      <c r="AH163" s="138"/>
      <c r="AI163" s="138"/>
      <c r="AJ163" s="138"/>
      <c r="AK163" s="138"/>
      <c r="AL163" s="138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8"/>
      <c r="BF163" s="138"/>
      <c r="BG163" s="138"/>
      <c r="BH163" s="138"/>
    </row>
    <row r="164" spans="1:60" outlineLevel="1" x14ac:dyDescent="0.2">
      <c r="A164" s="139"/>
      <c r="B164" s="139"/>
      <c r="C164" s="180" t="s">
        <v>265</v>
      </c>
      <c r="D164" s="148"/>
      <c r="E164" s="154">
        <v>7.29</v>
      </c>
      <c r="F164" s="158"/>
      <c r="G164" s="158"/>
      <c r="H164" s="158"/>
      <c r="I164" s="158"/>
      <c r="J164" s="158"/>
      <c r="K164" s="158"/>
      <c r="L164" s="158"/>
      <c r="M164" s="158"/>
      <c r="N164" s="146"/>
      <c r="O164" s="146"/>
      <c r="P164" s="146"/>
      <c r="Q164" s="146"/>
      <c r="R164" s="146"/>
      <c r="S164" s="146"/>
      <c r="T164" s="147"/>
      <c r="U164" s="146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 t="s">
        <v>137</v>
      </c>
      <c r="AF164" s="138">
        <v>0</v>
      </c>
      <c r="AG164" s="138"/>
      <c r="AH164" s="138"/>
      <c r="AI164" s="138"/>
      <c r="AJ164" s="138"/>
      <c r="AK164" s="138"/>
      <c r="AL164" s="138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8"/>
      <c r="BF164" s="138"/>
      <c r="BG164" s="138"/>
      <c r="BH164" s="138"/>
    </row>
    <row r="165" spans="1:60" outlineLevel="1" x14ac:dyDescent="0.2">
      <c r="A165" s="139"/>
      <c r="B165" s="139"/>
      <c r="C165" s="180" t="s">
        <v>157</v>
      </c>
      <c r="D165" s="148"/>
      <c r="E165" s="154"/>
      <c r="F165" s="158"/>
      <c r="G165" s="158"/>
      <c r="H165" s="158"/>
      <c r="I165" s="158"/>
      <c r="J165" s="158"/>
      <c r="K165" s="158"/>
      <c r="L165" s="158"/>
      <c r="M165" s="158"/>
      <c r="N165" s="146"/>
      <c r="O165" s="146"/>
      <c r="P165" s="146"/>
      <c r="Q165" s="146"/>
      <c r="R165" s="146"/>
      <c r="S165" s="146"/>
      <c r="T165" s="147"/>
      <c r="U165" s="146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 t="s">
        <v>137</v>
      </c>
      <c r="AF165" s="138">
        <v>0</v>
      </c>
      <c r="AG165" s="138"/>
      <c r="AH165" s="138"/>
      <c r="AI165" s="138"/>
      <c r="AJ165" s="138"/>
      <c r="AK165" s="138"/>
      <c r="AL165" s="138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8"/>
      <c r="BF165" s="138"/>
      <c r="BG165" s="138"/>
      <c r="BH165" s="138"/>
    </row>
    <row r="166" spans="1:60" outlineLevel="1" x14ac:dyDescent="0.2">
      <c r="A166" s="139"/>
      <c r="B166" s="139"/>
      <c r="C166" s="180" t="s">
        <v>266</v>
      </c>
      <c r="D166" s="148"/>
      <c r="E166" s="154">
        <v>0.85</v>
      </c>
      <c r="F166" s="158"/>
      <c r="G166" s="158"/>
      <c r="H166" s="158"/>
      <c r="I166" s="158"/>
      <c r="J166" s="158"/>
      <c r="K166" s="158"/>
      <c r="L166" s="158"/>
      <c r="M166" s="158"/>
      <c r="N166" s="146"/>
      <c r="O166" s="146"/>
      <c r="P166" s="146"/>
      <c r="Q166" s="146"/>
      <c r="R166" s="146"/>
      <c r="S166" s="146"/>
      <c r="T166" s="147"/>
      <c r="U166" s="146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 t="s">
        <v>137</v>
      </c>
      <c r="AF166" s="138">
        <v>0</v>
      </c>
      <c r="AG166" s="138"/>
      <c r="AH166" s="138"/>
      <c r="AI166" s="138"/>
      <c r="AJ166" s="138"/>
      <c r="AK166" s="138"/>
      <c r="AL166" s="138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8"/>
      <c r="BF166" s="138"/>
      <c r="BG166" s="138"/>
      <c r="BH166" s="138"/>
    </row>
    <row r="167" spans="1:60" outlineLevel="1" x14ac:dyDescent="0.2">
      <c r="A167" s="139"/>
      <c r="B167" s="139"/>
      <c r="C167" s="180" t="s">
        <v>267</v>
      </c>
      <c r="D167" s="148"/>
      <c r="E167" s="154">
        <v>0.45</v>
      </c>
      <c r="F167" s="158"/>
      <c r="G167" s="158"/>
      <c r="H167" s="158"/>
      <c r="I167" s="158"/>
      <c r="J167" s="158"/>
      <c r="K167" s="158"/>
      <c r="L167" s="158"/>
      <c r="M167" s="158"/>
      <c r="N167" s="146"/>
      <c r="O167" s="146"/>
      <c r="P167" s="146"/>
      <c r="Q167" s="146"/>
      <c r="R167" s="146"/>
      <c r="S167" s="146"/>
      <c r="T167" s="147"/>
      <c r="U167" s="146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 t="s">
        <v>137</v>
      </c>
      <c r="AF167" s="138">
        <v>0</v>
      </c>
      <c r="AG167" s="138"/>
      <c r="AH167" s="138"/>
      <c r="AI167" s="138"/>
      <c r="AJ167" s="138"/>
      <c r="AK167" s="138"/>
      <c r="AL167" s="138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8"/>
      <c r="BF167" s="138"/>
      <c r="BG167" s="138"/>
      <c r="BH167" s="138"/>
    </row>
    <row r="168" spans="1:60" outlineLevel="1" x14ac:dyDescent="0.2">
      <c r="A168" s="139"/>
      <c r="B168" s="139"/>
      <c r="C168" s="180" t="s">
        <v>268</v>
      </c>
      <c r="D168" s="148"/>
      <c r="E168" s="154">
        <v>1.4</v>
      </c>
      <c r="F168" s="158"/>
      <c r="G168" s="158"/>
      <c r="H168" s="158"/>
      <c r="I168" s="158"/>
      <c r="J168" s="158"/>
      <c r="K168" s="158"/>
      <c r="L168" s="158"/>
      <c r="M168" s="158"/>
      <c r="N168" s="146"/>
      <c r="O168" s="146"/>
      <c r="P168" s="146"/>
      <c r="Q168" s="146"/>
      <c r="R168" s="146"/>
      <c r="S168" s="146"/>
      <c r="T168" s="147"/>
      <c r="U168" s="146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 t="s">
        <v>137</v>
      </c>
      <c r="AF168" s="138">
        <v>0</v>
      </c>
      <c r="AG168" s="138"/>
      <c r="AH168" s="138"/>
      <c r="AI168" s="138"/>
      <c r="AJ168" s="138"/>
      <c r="AK168" s="138"/>
      <c r="AL168" s="138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8"/>
      <c r="BF168" s="138"/>
      <c r="BG168" s="138"/>
      <c r="BH168" s="138"/>
    </row>
    <row r="169" spans="1:60" outlineLevel="1" x14ac:dyDescent="0.2">
      <c r="A169" s="139"/>
      <c r="B169" s="139"/>
      <c r="C169" s="180" t="s">
        <v>269</v>
      </c>
      <c r="D169" s="148"/>
      <c r="E169" s="154">
        <v>0.95</v>
      </c>
      <c r="F169" s="158"/>
      <c r="G169" s="158"/>
      <c r="H169" s="158"/>
      <c r="I169" s="158"/>
      <c r="J169" s="158"/>
      <c r="K169" s="158"/>
      <c r="L169" s="158"/>
      <c r="M169" s="158"/>
      <c r="N169" s="146"/>
      <c r="O169" s="146"/>
      <c r="P169" s="146"/>
      <c r="Q169" s="146"/>
      <c r="R169" s="146"/>
      <c r="S169" s="146"/>
      <c r="T169" s="147"/>
      <c r="U169" s="146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 t="s">
        <v>137</v>
      </c>
      <c r="AF169" s="138">
        <v>0</v>
      </c>
      <c r="AG169" s="138"/>
      <c r="AH169" s="138"/>
      <c r="AI169" s="138"/>
      <c r="AJ169" s="138"/>
      <c r="AK169" s="138"/>
      <c r="AL169" s="138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8"/>
      <c r="BF169" s="138"/>
      <c r="BG169" s="138"/>
      <c r="BH169" s="138"/>
    </row>
    <row r="170" spans="1:60" outlineLevel="1" x14ac:dyDescent="0.2">
      <c r="A170" s="139"/>
      <c r="B170" s="139"/>
      <c r="C170" s="180" t="s">
        <v>270</v>
      </c>
      <c r="D170" s="148"/>
      <c r="E170" s="154">
        <v>2.65</v>
      </c>
      <c r="F170" s="158"/>
      <c r="G170" s="158"/>
      <c r="H170" s="158"/>
      <c r="I170" s="158"/>
      <c r="J170" s="158"/>
      <c r="K170" s="158"/>
      <c r="L170" s="158"/>
      <c r="M170" s="158"/>
      <c r="N170" s="146"/>
      <c r="O170" s="146"/>
      <c r="P170" s="146"/>
      <c r="Q170" s="146"/>
      <c r="R170" s="146"/>
      <c r="S170" s="146"/>
      <c r="T170" s="147"/>
      <c r="U170" s="146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 t="s">
        <v>137</v>
      </c>
      <c r="AF170" s="138">
        <v>0</v>
      </c>
      <c r="AG170" s="138"/>
      <c r="AH170" s="138"/>
      <c r="AI170" s="138"/>
      <c r="AJ170" s="138"/>
      <c r="AK170" s="138"/>
      <c r="AL170" s="138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8"/>
      <c r="BF170" s="138"/>
      <c r="BG170" s="138"/>
      <c r="BH170" s="138"/>
    </row>
    <row r="171" spans="1:60" outlineLevel="1" x14ac:dyDescent="0.2">
      <c r="A171" s="139"/>
      <c r="B171" s="139"/>
      <c r="C171" s="180" t="s">
        <v>271</v>
      </c>
      <c r="D171" s="148"/>
      <c r="E171" s="154">
        <v>1.79</v>
      </c>
      <c r="F171" s="158"/>
      <c r="G171" s="158"/>
      <c r="H171" s="158"/>
      <c r="I171" s="158"/>
      <c r="J171" s="158"/>
      <c r="K171" s="158"/>
      <c r="L171" s="158"/>
      <c r="M171" s="158"/>
      <c r="N171" s="146"/>
      <c r="O171" s="146"/>
      <c r="P171" s="146"/>
      <c r="Q171" s="146"/>
      <c r="R171" s="146"/>
      <c r="S171" s="146"/>
      <c r="T171" s="147"/>
      <c r="U171" s="146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 t="s">
        <v>137</v>
      </c>
      <c r="AF171" s="138">
        <v>0</v>
      </c>
      <c r="AG171" s="138"/>
      <c r="AH171" s="138"/>
      <c r="AI171" s="138"/>
      <c r="AJ171" s="138"/>
      <c r="AK171" s="138"/>
      <c r="AL171" s="138"/>
      <c r="AM171" s="138"/>
      <c r="AN171" s="138"/>
      <c r="AO171" s="138"/>
      <c r="AP171" s="138"/>
      <c r="AQ171" s="138"/>
      <c r="AR171" s="138"/>
      <c r="AS171" s="138"/>
      <c r="AT171" s="138"/>
      <c r="AU171" s="138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8"/>
      <c r="BF171" s="138"/>
      <c r="BG171" s="138"/>
      <c r="BH171" s="138"/>
    </row>
    <row r="172" spans="1:60" outlineLevel="1" x14ac:dyDescent="0.2">
      <c r="A172" s="139"/>
      <c r="B172" s="139"/>
      <c r="C172" s="180" t="s">
        <v>272</v>
      </c>
      <c r="D172" s="148"/>
      <c r="E172" s="154">
        <v>0.45</v>
      </c>
      <c r="F172" s="158"/>
      <c r="G172" s="158"/>
      <c r="H172" s="158"/>
      <c r="I172" s="158"/>
      <c r="J172" s="158"/>
      <c r="K172" s="158"/>
      <c r="L172" s="158"/>
      <c r="M172" s="158"/>
      <c r="N172" s="146"/>
      <c r="O172" s="146"/>
      <c r="P172" s="146"/>
      <c r="Q172" s="146"/>
      <c r="R172" s="146"/>
      <c r="S172" s="146"/>
      <c r="T172" s="147"/>
      <c r="U172" s="146"/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 t="s">
        <v>137</v>
      </c>
      <c r="AF172" s="138">
        <v>0</v>
      </c>
      <c r="AG172" s="138"/>
      <c r="AH172" s="138"/>
      <c r="AI172" s="138"/>
      <c r="AJ172" s="138"/>
      <c r="AK172" s="138"/>
      <c r="AL172" s="138"/>
      <c r="AM172" s="138"/>
      <c r="AN172" s="138"/>
      <c r="AO172" s="138"/>
      <c r="AP172" s="138"/>
      <c r="AQ172" s="138"/>
      <c r="AR172" s="138"/>
      <c r="AS172" s="138"/>
      <c r="AT172" s="138"/>
      <c r="AU172" s="138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8"/>
      <c r="BF172" s="138"/>
      <c r="BG172" s="138"/>
      <c r="BH172" s="138"/>
    </row>
    <row r="173" spans="1:60" outlineLevel="1" x14ac:dyDescent="0.2">
      <c r="A173" s="139">
        <v>46</v>
      </c>
      <c r="B173" s="139" t="s">
        <v>313</v>
      </c>
      <c r="C173" s="179" t="s">
        <v>314</v>
      </c>
      <c r="D173" s="145" t="s">
        <v>181</v>
      </c>
      <c r="E173" s="153">
        <v>175</v>
      </c>
      <c r="F173" s="157">
        <f>H173+J173</f>
        <v>0</v>
      </c>
      <c r="G173" s="158">
        <f>ROUND(E173*F173,2)</f>
        <v>0</v>
      </c>
      <c r="H173" s="158"/>
      <c r="I173" s="158">
        <f>ROUND(E173*H173,2)</f>
        <v>0</v>
      </c>
      <c r="J173" s="158"/>
      <c r="K173" s="158">
        <f>ROUND(E173*J173,2)</f>
        <v>0</v>
      </c>
      <c r="L173" s="158">
        <v>21</v>
      </c>
      <c r="M173" s="158">
        <f>G173*(1+L173/100)</f>
        <v>0</v>
      </c>
      <c r="N173" s="146">
        <v>0</v>
      </c>
      <c r="O173" s="146">
        <f>ROUND(E173*N173,5)</f>
        <v>0</v>
      </c>
      <c r="P173" s="146">
        <v>0.4718</v>
      </c>
      <c r="Q173" s="146">
        <f>ROUND(E173*P173,5)</f>
        <v>82.564999999999998</v>
      </c>
      <c r="R173" s="146"/>
      <c r="S173" s="146"/>
      <c r="T173" s="147">
        <v>9.4E-2</v>
      </c>
      <c r="U173" s="146">
        <f>ROUND(E173*T173,2)</f>
        <v>16.45</v>
      </c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 t="s">
        <v>119</v>
      </c>
      <c r="AF173" s="138"/>
      <c r="AG173" s="138"/>
      <c r="AH173" s="138"/>
      <c r="AI173" s="138"/>
      <c r="AJ173" s="138"/>
      <c r="AK173" s="138"/>
      <c r="AL173" s="138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8"/>
      <c r="BF173" s="138"/>
      <c r="BG173" s="138"/>
      <c r="BH173" s="138"/>
    </row>
    <row r="174" spans="1:60" outlineLevel="1" x14ac:dyDescent="0.2">
      <c r="A174" s="139"/>
      <c r="B174" s="139"/>
      <c r="C174" s="180" t="s">
        <v>315</v>
      </c>
      <c r="D174" s="148"/>
      <c r="E174" s="154">
        <v>175</v>
      </c>
      <c r="F174" s="158"/>
      <c r="G174" s="158"/>
      <c r="H174" s="158"/>
      <c r="I174" s="158"/>
      <c r="J174" s="158"/>
      <c r="K174" s="158"/>
      <c r="L174" s="158"/>
      <c r="M174" s="158"/>
      <c r="N174" s="146"/>
      <c r="O174" s="146"/>
      <c r="P174" s="146"/>
      <c r="Q174" s="146"/>
      <c r="R174" s="146"/>
      <c r="S174" s="146"/>
      <c r="T174" s="147"/>
      <c r="U174" s="146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 t="s">
        <v>137</v>
      </c>
      <c r="AF174" s="138">
        <v>0</v>
      </c>
      <c r="AG174" s="138"/>
      <c r="AH174" s="138"/>
      <c r="AI174" s="138"/>
      <c r="AJ174" s="138"/>
      <c r="AK174" s="138"/>
      <c r="AL174" s="138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8"/>
      <c r="BF174" s="138"/>
      <c r="BG174" s="138"/>
      <c r="BH174" s="138"/>
    </row>
    <row r="175" spans="1:60" outlineLevel="1" x14ac:dyDescent="0.2">
      <c r="A175" s="139">
        <v>47</v>
      </c>
      <c r="B175" s="139" t="s">
        <v>316</v>
      </c>
      <c r="C175" s="179" t="s">
        <v>317</v>
      </c>
      <c r="D175" s="145" t="s">
        <v>126</v>
      </c>
      <c r="E175" s="153">
        <v>17</v>
      </c>
      <c r="F175" s="157">
        <f>H175+J175</f>
        <v>0</v>
      </c>
      <c r="G175" s="158">
        <f>ROUND(E175*F175,2)</f>
        <v>0</v>
      </c>
      <c r="H175" s="158"/>
      <c r="I175" s="158">
        <f>ROUND(E175*H175,2)</f>
        <v>0</v>
      </c>
      <c r="J175" s="158"/>
      <c r="K175" s="158">
        <f>ROUND(E175*J175,2)</f>
        <v>0</v>
      </c>
      <c r="L175" s="158">
        <v>21</v>
      </c>
      <c r="M175" s="158">
        <f>G175*(1+L175/100)</f>
        <v>0</v>
      </c>
      <c r="N175" s="146">
        <v>0</v>
      </c>
      <c r="O175" s="146">
        <f>ROUND(E175*N175,5)</f>
        <v>0</v>
      </c>
      <c r="P175" s="146">
        <v>0.27</v>
      </c>
      <c r="Q175" s="146">
        <f>ROUND(E175*P175,5)</f>
        <v>4.59</v>
      </c>
      <c r="R175" s="146"/>
      <c r="S175" s="146"/>
      <c r="T175" s="147">
        <v>0.123</v>
      </c>
      <c r="U175" s="146">
        <f>ROUND(E175*T175,2)</f>
        <v>2.09</v>
      </c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 t="s">
        <v>119</v>
      </c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8"/>
      <c r="BF175" s="138"/>
      <c r="BG175" s="138"/>
      <c r="BH175" s="138"/>
    </row>
    <row r="176" spans="1:60" x14ac:dyDescent="0.2">
      <c r="A176" s="140" t="s">
        <v>114</v>
      </c>
      <c r="B176" s="140" t="s">
        <v>61</v>
      </c>
      <c r="C176" s="182" t="s">
        <v>62</v>
      </c>
      <c r="D176" s="150"/>
      <c r="E176" s="156"/>
      <c r="F176" s="159"/>
      <c r="G176" s="159">
        <f>SUMIF(AE177:AE186,"&lt;&gt;NOR",G177:G186)</f>
        <v>0</v>
      </c>
      <c r="H176" s="159"/>
      <c r="I176" s="159">
        <f>SUM(I177:I186)</f>
        <v>0</v>
      </c>
      <c r="J176" s="159"/>
      <c r="K176" s="159">
        <f>SUM(K177:K186)</f>
        <v>0</v>
      </c>
      <c r="L176" s="159"/>
      <c r="M176" s="159">
        <f>SUM(M177:M186)</f>
        <v>0</v>
      </c>
      <c r="N176" s="151"/>
      <c r="O176" s="151">
        <f>SUM(O177:O186)</f>
        <v>10.3065</v>
      </c>
      <c r="P176" s="151"/>
      <c r="Q176" s="151">
        <f>SUM(Q177:Q186)</f>
        <v>0</v>
      </c>
      <c r="R176" s="151"/>
      <c r="S176" s="151"/>
      <c r="T176" s="152"/>
      <c r="U176" s="151">
        <f>SUM(U177:U186)</f>
        <v>13.650000000000002</v>
      </c>
      <c r="AE176" t="s">
        <v>115</v>
      </c>
    </row>
    <row r="177" spans="1:60" outlineLevel="1" x14ac:dyDescent="0.2">
      <c r="A177" s="139">
        <v>48</v>
      </c>
      <c r="B177" s="139" t="s">
        <v>318</v>
      </c>
      <c r="C177" s="179" t="s">
        <v>319</v>
      </c>
      <c r="D177" s="145" t="s">
        <v>135</v>
      </c>
      <c r="E177" s="153">
        <v>6.3035550000000002</v>
      </c>
      <c r="F177" s="157">
        <f>H177+J177</f>
        <v>0</v>
      </c>
      <c r="G177" s="158">
        <f>ROUND(E177*F177,2)</f>
        <v>0</v>
      </c>
      <c r="H177" s="158"/>
      <c r="I177" s="158">
        <f>ROUND(E177*H177,2)</f>
        <v>0</v>
      </c>
      <c r="J177" s="158"/>
      <c r="K177" s="158">
        <f>ROUND(E177*J177,2)</f>
        <v>0</v>
      </c>
      <c r="L177" s="158">
        <v>21</v>
      </c>
      <c r="M177" s="158">
        <f>G177*(1+L177/100)</f>
        <v>0</v>
      </c>
      <c r="N177" s="146">
        <v>1.63</v>
      </c>
      <c r="O177" s="146">
        <f>ROUND(E177*N177,5)</f>
        <v>10.274789999999999</v>
      </c>
      <c r="P177" s="146">
        <v>0</v>
      </c>
      <c r="Q177" s="146">
        <f>ROUND(E177*P177,5)</f>
        <v>0</v>
      </c>
      <c r="R177" s="146"/>
      <c r="S177" s="146"/>
      <c r="T177" s="147">
        <v>1.5840000000000001</v>
      </c>
      <c r="U177" s="146">
        <f>ROUND(E177*T177,2)</f>
        <v>9.98</v>
      </c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 t="s">
        <v>119</v>
      </c>
      <c r="AF177" s="138"/>
      <c r="AG177" s="138"/>
      <c r="AH177" s="138"/>
      <c r="AI177" s="138"/>
      <c r="AJ177" s="138"/>
      <c r="AK177" s="138"/>
      <c r="AL177" s="138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8"/>
      <c r="BF177" s="138"/>
      <c r="BG177" s="138"/>
      <c r="BH177" s="138"/>
    </row>
    <row r="178" spans="1:60" ht="22.5" outlineLevel="1" x14ac:dyDescent="0.2">
      <c r="A178" s="139"/>
      <c r="B178" s="139"/>
      <c r="C178" s="180" t="s">
        <v>320</v>
      </c>
      <c r="D178" s="148"/>
      <c r="E178" s="154">
        <v>6.3035550000000002</v>
      </c>
      <c r="F178" s="158"/>
      <c r="G178" s="158"/>
      <c r="H178" s="158"/>
      <c r="I178" s="158"/>
      <c r="J178" s="158"/>
      <c r="K178" s="158"/>
      <c r="L178" s="158"/>
      <c r="M178" s="158"/>
      <c r="N178" s="146"/>
      <c r="O178" s="146"/>
      <c r="P178" s="146"/>
      <c r="Q178" s="146"/>
      <c r="R178" s="146"/>
      <c r="S178" s="146"/>
      <c r="T178" s="147"/>
      <c r="U178" s="146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 t="s">
        <v>137</v>
      </c>
      <c r="AF178" s="138">
        <v>0</v>
      </c>
      <c r="AG178" s="138"/>
      <c r="AH178" s="138"/>
      <c r="AI178" s="138"/>
      <c r="AJ178" s="138"/>
      <c r="AK178" s="138"/>
      <c r="AL178" s="138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8"/>
      <c r="BF178" s="138"/>
      <c r="BG178" s="138"/>
      <c r="BH178" s="138"/>
    </row>
    <row r="179" spans="1:60" ht="22.5" outlineLevel="1" x14ac:dyDescent="0.2">
      <c r="A179" s="139">
        <v>49</v>
      </c>
      <c r="B179" s="139" t="s">
        <v>321</v>
      </c>
      <c r="C179" s="179" t="s">
        <v>322</v>
      </c>
      <c r="D179" s="145" t="s">
        <v>126</v>
      </c>
      <c r="E179" s="153">
        <v>47.7</v>
      </c>
      <c r="F179" s="157">
        <f>H179+J179</f>
        <v>0</v>
      </c>
      <c r="G179" s="158">
        <f>ROUND(E179*F179,2)</f>
        <v>0</v>
      </c>
      <c r="H179" s="158"/>
      <c r="I179" s="158">
        <f>ROUND(E179*H179,2)</f>
        <v>0</v>
      </c>
      <c r="J179" s="158"/>
      <c r="K179" s="158">
        <f>ROUND(E179*J179,2)</f>
        <v>0</v>
      </c>
      <c r="L179" s="158">
        <v>21</v>
      </c>
      <c r="M179" s="158">
        <f>G179*(1+L179/100)</f>
        <v>0</v>
      </c>
      <c r="N179" s="146">
        <v>0</v>
      </c>
      <c r="O179" s="146">
        <f>ROUND(E179*N179,5)</f>
        <v>0</v>
      </c>
      <c r="P179" s="146">
        <v>0</v>
      </c>
      <c r="Q179" s="146">
        <f>ROUND(E179*P179,5)</f>
        <v>0</v>
      </c>
      <c r="R179" s="146"/>
      <c r="S179" s="146"/>
      <c r="T179" s="147">
        <v>5.5E-2</v>
      </c>
      <c r="U179" s="146">
        <f>ROUND(E179*T179,2)</f>
        <v>2.62</v>
      </c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 t="s">
        <v>119</v>
      </c>
      <c r="AF179" s="138"/>
      <c r="AG179" s="138"/>
      <c r="AH179" s="138"/>
      <c r="AI179" s="138"/>
      <c r="AJ179" s="138"/>
      <c r="AK179" s="138"/>
      <c r="AL179" s="138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8"/>
      <c r="BF179" s="138"/>
      <c r="BG179" s="138"/>
      <c r="BH179" s="138"/>
    </row>
    <row r="180" spans="1:60" outlineLevel="1" x14ac:dyDescent="0.2">
      <c r="A180" s="139"/>
      <c r="B180" s="139"/>
      <c r="C180" s="180" t="s">
        <v>323</v>
      </c>
      <c r="D180" s="148"/>
      <c r="E180" s="154">
        <v>47.7</v>
      </c>
      <c r="F180" s="158"/>
      <c r="G180" s="158"/>
      <c r="H180" s="158"/>
      <c r="I180" s="158"/>
      <c r="J180" s="158"/>
      <c r="K180" s="158"/>
      <c r="L180" s="158"/>
      <c r="M180" s="158"/>
      <c r="N180" s="146"/>
      <c r="O180" s="146"/>
      <c r="P180" s="146"/>
      <c r="Q180" s="146"/>
      <c r="R180" s="146"/>
      <c r="S180" s="146"/>
      <c r="T180" s="147"/>
      <c r="U180" s="146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 t="s">
        <v>137</v>
      </c>
      <c r="AF180" s="138">
        <v>0</v>
      </c>
      <c r="AG180" s="138"/>
      <c r="AH180" s="138"/>
      <c r="AI180" s="138"/>
      <c r="AJ180" s="138"/>
      <c r="AK180" s="138"/>
      <c r="AL180" s="138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8"/>
      <c r="BF180" s="138"/>
      <c r="BG180" s="138"/>
      <c r="BH180" s="138"/>
    </row>
    <row r="181" spans="1:60" outlineLevel="1" x14ac:dyDescent="0.2">
      <c r="A181" s="139">
        <v>50</v>
      </c>
      <c r="B181" s="139" t="s">
        <v>324</v>
      </c>
      <c r="C181" s="179" t="s">
        <v>325</v>
      </c>
      <c r="D181" s="145" t="s">
        <v>126</v>
      </c>
      <c r="E181" s="153">
        <v>48.177</v>
      </c>
      <c r="F181" s="157">
        <f>H181+J181</f>
        <v>0</v>
      </c>
      <c r="G181" s="158">
        <f>ROUND(E181*F181,2)</f>
        <v>0</v>
      </c>
      <c r="H181" s="158"/>
      <c r="I181" s="158">
        <f>ROUND(E181*H181,2)</f>
        <v>0</v>
      </c>
      <c r="J181" s="158"/>
      <c r="K181" s="158">
        <f>ROUND(E181*J181,2)</f>
        <v>0</v>
      </c>
      <c r="L181" s="158">
        <v>21</v>
      </c>
      <c r="M181" s="158">
        <f>G181*(1+L181/100)</f>
        <v>0</v>
      </c>
      <c r="N181" s="146">
        <v>4.8000000000000001E-4</v>
      </c>
      <c r="O181" s="146">
        <f>ROUND(E181*N181,5)</f>
        <v>2.3120000000000002E-2</v>
      </c>
      <c r="P181" s="146">
        <v>0</v>
      </c>
      <c r="Q181" s="146">
        <f>ROUND(E181*P181,5)</f>
        <v>0</v>
      </c>
      <c r="R181" s="146"/>
      <c r="S181" s="146"/>
      <c r="T181" s="147">
        <v>0</v>
      </c>
      <c r="U181" s="146">
        <f>ROUND(E181*T181,2)</f>
        <v>0</v>
      </c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 t="s">
        <v>123</v>
      </c>
      <c r="AF181" s="138"/>
      <c r="AG181" s="138"/>
      <c r="AH181" s="138"/>
      <c r="AI181" s="138"/>
      <c r="AJ181" s="138"/>
      <c r="AK181" s="138"/>
      <c r="AL181" s="138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8"/>
      <c r="BF181" s="138"/>
      <c r="BG181" s="138"/>
      <c r="BH181" s="138"/>
    </row>
    <row r="182" spans="1:60" outlineLevel="1" x14ac:dyDescent="0.2">
      <c r="A182" s="139"/>
      <c r="B182" s="139"/>
      <c r="C182" s="180" t="s">
        <v>326</v>
      </c>
      <c r="D182" s="148"/>
      <c r="E182" s="154">
        <v>48.177</v>
      </c>
      <c r="F182" s="158"/>
      <c r="G182" s="158"/>
      <c r="H182" s="158"/>
      <c r="I182" s="158"/>
      <c r="J182" s="158"/>
      <c r="K182" s="158"/>
      <c r="L182" s="158"/>
      <c r="M182" s="158"/>
      <c r="N182" s="146"/>
      <c r="O182" s="146"/>
      <c r="P182" s="146"/>
      <c r="Q182" s="146"/>
      <c r="R182" s="146"/>
      <c r="S182" s="146"/>
      <c r="T182" s="147"/>
      <c r="U182" s="146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 t="s">
        <v>137</v>
      </c>
      <c r="AF182" s="138">
        <v>0</v>
      </c>
      <c r="AG182" s="138"/>
      <c r="AH182" s="138"/>
      <c r="AI182" s="138"/>
      <c r="AJ182" s="138"/>
      <c r="AK182" s="138"/>
      <c r="AL182" s="138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8"/>
      <c r="BF182" s="138"/>
      <c r="BG182" s="138"/>
      <c r="BH182" s="138"/>
    </row>
    <row r="183" spans="1:60" outlineLevel="1" x14ac:dyDescent="0.2">
      <c r="A183" s="139">
        <v>51</v>
      </c>
      <c r="B183" s="139" t="s">
        <v>327</v>
      </c>
      <c r="C183" s="179" t="s">
        <v>328</v>
      </c>
      <c r="D183" s="145" t="s">
        <v>181</v>
      </c>
      <c r="E183" s="153">
        <v>23.85</v>
      </c>
      <c r="F183" s="157">
        <f>H183+J183</f>
        <v>0</v>
      </c>
      <c r="G183" s="158">
        <f>ROUND(E183*F183,2)</f>
        <v>0</v>
      </c>
      <c r="H183" s="158"/>
      <c r="I183" s="158">
        <f>ROUND(E183*H183,2)</f>
        <v>0</v>
      </c>
      <c r="J183" s="158"/>
      <c r="K183" s="158">
        <f>ROUND(E183*J183,2)</f>
        <v>0</v>
      </c>
      <c r="L183" s="158">
        <v>21</v>
      </c>
      <c r="M183" s="158">
        <f>G183*(1+L183/100)</f>
        <v>0</v>
      </c>
      <c r="N183" s="146">
        <v>3.0000000000000001E-5</v>
      </c>
      <c r="O183" s="146">
        <f>ROUND(E183*N183,5)</f>
        <v>7.2000000000000005E-4</v>
      </c>
      <c r="P183" s="146">
        <v>0</v>
      </c>
      <c r="Q183" s="146">
        <f>ROUND(E183*P183,5)</f>
        <v>0</v>
      </c>
      <c r="R183" s="146"/>
      <c r="S183" s="146"/>
      <c r="T183" s="147">
        <v>4.3999999999999997E-2</v>
      </c>
      <c r="U183" s="146">
        <f>ROUND(E183*T183,2)</f>
        <v>1.05</v>
      </c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 t="s">
        <v>119</v>
      </c>
      <c r="AF183" s="138"/>
      <c r="AG183" s="138"/>
      <c r="AH183" s="138"/>
      <c r="AI183" s="138"/>
      <c r="AJ183" s="138"/>
      <c r="AK183" s="138"/>
      <c r="AL183" s="138"/>
      <c r="AM183" s="138"/>
      <c r="AN183" s="138"/>
      <c r="AO183" s="138"/>
      <c r="AP183" s="138"/>
      <c r="AQ183" s="138"/>
      <c r="AR183" s="138"/>
      <c r="AS183" s="138"/>
      <c r="AT183" s="138"/>
      <c r="AU183" s="138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8"/>
      <c r="BF183" s="138"/>
      <c r="BG183" s="138"/>
      <c r="BH183" s="138"/>
    </row>
    <row r="184" spans="1:60" outlineLevel="1" x14ac:dyDescent="0.2">
      <c r="A184" s="139"/>
      <c r="B184" s="139"/>
      <c r="C184" s="180" t="s">
        <v>329</v>
      </c>
      <c r="D184" s="148"/>
      <c r="E184" s="154">
        <v>23.85</v>
      </c>
      <c r="F184" s="158"/>
      <c r="G184" s="158"/>
      <c r="H184" s="158"/>
      <c r="I184" s="158"/>
      <c r="J184" s="158"/>
      <c r="K184" s="158"/>
      <c r="L184" s="158"/>
      <c r="M184" s="158"/>
      <c r="N184" s="146"/>
      <c r="O184" s="146"/>
      <c r="P184" s="146"/>
      <c r="Q184" s="146"/>
      <c r="R184" s="146"/>
      <c r="S184" s="146"/>
      <c r="T184" s="147"/>
      <c r="U184" s="146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 t="s">
        <v>137</v>
      </c>
      <c r="AF184" s="138">
        <v>0</v>
      </c>
      <c r="AG184" s="138"/>
      <c r="AH184" s="138"/>
      <c r="AI184" s="138"/>
      <c r="AJ184" s="138"/>
      <c r="AK184" s="138"/>
      <c r="AL184" s="138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8"/>
      <c r="BF184" s="138"/>
      <c r="BG184" s="138"/>
      <c r="BH184" s="138"/>
    </row>
    <row r="185" spans="1:60" outlineLevel="1" x14ac:dyDescent="0.2">
      <c r="A185" s="139">
        <v>52</v>
      </c>
      <c r="B185" s="139" t="s">
        <v>330</v>
      </c>
      <c r="C185" s="179" t="s">
        <v>331</v>
      </c>
      <c r="D185" s="145" t="s">
        <v>181</v>
      </c>
      <c r="E185" s="153">
        <v>26.234999999999999</v>
      </c>
      <c r="F185" s="157">
        <f>H185+J185</f>
        <v>0</v>
      </c>
      <c r="G185" s="158">
        <f>ROUND(E185*F185,2)</f>
        <v>0</v>
      </c>
      <c r="H185" s="158"/>
      <c r="I185" s="158">
        <f>ROUND(E185*H185,2)</f>
        <v>0</v>
      </c>
      <c r="J185" s="158"/>
      <c r="K185" s="158">
        <f>ROUND(E185*J185,2)</f>
        <v>0</v>
      </c>
      <c r="L185" s="158">
        <v>21</v>
      </c>
      <c r="M185" s="158">
        <f>G185*(1+L185/100)</f>
        <v>0</v>
      </c>
      <c r="N185" s="146">
        <v>2.9999999999999997E-4</v>
      </c>
      <c r="O185" s="146">
        <f>ROUND(E185*N185,5)</f>
        <v>7.8700000000000003E-3</v>
      </c>
      <c r="P185" s="146">
        <v>0</v>
      </c>
      <c r="Q185" s="146">
        <f>ROUND(E185*P185,5)</f>
        <v>0</v>
      </c>
      <c r="R185" s="146"/>
      <c r="S185" s="146"/>
      <c r="T185" s="147">
        <v>0</v>
      </c>
      <c r="U185" s="146">
        <f>ROUND(E185*T185,2)</f>
        <v>0</v>
      </c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 t="s">
        <v>123</v>
      </c>
      <c r="AF185" s="138"/>
      <c r="AG185" s="138"/>
      <c r="AH185" s="138"/>
      <c r="AI185" s="138"/>
      <c r="AJ185" s="138"/>
      <c r="AK185" s="138"/>
      <c r="AL185" s="138"/>
      <c r="AM185" s="138"/>
      <c r="AN185" s="138"/>
      <c r="AO185" s="138"/>
      <c r="AP185" s="138"/>
      <c r="AQ185" s="138"/>
      <c r="AR185" s="138"/>
      <c r="AS185" s="138"/>
      <c r="AT185" s="138"/>
      <c r="AU185" s="138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8"/>
      <c r="BF185" s="138"/>
      <c r="BG185" s="138"/>
      <c r="BH185" s="138"/>
    </row>
    <row r="186" spans="1:60" outlineLevel="1" x14ac:dyDescent="0.2">
      <c r="A186" s="139"/>
      <c r="B186" s="139"/>
      <c r="C186" s="180" t="s">
        <v>332</v>
      </c>
      <c r="D186" s="148"/>
      <c r="E186" s="154">
        <v>26.234999999999999</v>
      </c>
      <c r="F186" s="158"/>
      <c r="G186" s="158"/>
      <c r="H186" s="158"/>
      <c r="I186" s="158"/>
      <c r="J186" s="158"/>
      <c r="K186" s="158"/>
      <c r="L186" s="158"/>
      <c r="M186" s="158"/>
      <c r="N186" s="146"/>
      <c r="O186" s="146"/>
      <c r="P186" s="146"/>
      <c r="Q186" s="146"/>
      <c r="R186" s="146"/>
      <c r="S186" s="146"/>
      <c r="T186" s="147"/>
      <c r="U186" s="146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 t="s">
        <v>137</v>
      </c>
      <c r="AF186" s="138">
        <v>0</v>
      </c>
      <c r="AG186" s="138"/>
      <c r="AH186" s="138"/>
      <c r="AI186" s="138"/>
      <c r="AJ186" s="138"/>
      <c r="AK186" s="138"/>
      <c r="AL186" s="138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8"/>
      <c r="BF186" s="138"/>
      <c r="BG186" s="138"/>
      <c r="BH186" s="138"/>
    </row>
    <row r="187" spans="1:60" x14ac:dyDescent="0.2">
      <c r="A187" s="140" t="s">
        <v>114</v>
      </c>
      <c r="B187" s="140" t="s">
        <v>63</v>
      </c>
      <c r="C187" s="182" t="s">
        <v>64</v>
      </c>
      <c r="D187" s="150"/>
      <c r="E187" s="156"/>
      <c r="F187" s="159"/>
      <c r="G187" s="159">
        <f>SUMIF(AE188:AE199,"&lt;&gt;NOR",G188:G199)</f>
        <v>0</v>
      </c>
      <c r="H187" s="159"/>
      <c r="I187" s="159">
        <f>SUM(I188:I199)</f>
        <v>0</v>
      </c>
      <c r="J187" s="159"/>
      <c r="K187" s="159">
        <f>SUM(K188:K199)</f>
        <v>0</v>
      </c>
      <c r="L187" s="159"/>
      <c r="M187" s="159">
        <f>SUM(M188:M199)</f>
        <v>0</v>
      </c>
      <c r="N187" s="151"/>
      <c r="O187" s="151">
        <f>SUM(O188:O199)</f>
        <v>20.466150000000003</v>
      </c>
      <c r="P187" s="151"/>
      <c r="Q187" s="151">
        <f>SUM(Q188:Q199)</f>
        <v>0</v>
      </c>
      <c r="R187" s="151"/>
      <c r="S187" s="151"/>
      <c r="T187" s="152"/>
      <c r="U187" s="151">
        <f>SUM(U188:U199)</f>
        <v>17.200000000000003</v>
      </c>
      <c r="AE187" t="s">
        <v>115</v>
      </c>
    </row>
    <row r="188" spans="1:60" outlineLevel="1" x14ac:dyDescent="0.2">
      <c r="A188" s="139">
        <v>53</v>
      </c>
      <c r="B188" s="139" t="s">
        <v>333</v>
      </c>
      <c r="C188" s="179" t="s">
        <v>334</v>
      </c>
      <c r="D188" s="145" t="s">
        <v>135</v>
      </c>
      <c r="E188" s="153">
        <v>8.6494032000000001</v>
      </c>
      <c r="F188" s="157">
        <f>H188+J188</f>
        <v>0</v>
      </c>
      <c r="G188" s="158">
        <f>ROUND(E188*F188,2)</f>
        <v>0</v>
      </c>
      <c r="H188" s="158"/>
      <c r="I188" s="158">
        <f>ROUND(E188*H188,2)</f>
        <v>0</v>
      </c>
      <c r="J188" s="158"/>
      <c r="K188" s="158">
        <f>ROUND(E188*J188,2)</f>
        <v>0</v>
      </c>
      <c r="L188" s="158">
        <v>21</v>
      </c>
      <c r="M188" s="158">
        <f>G188*(1+L188/100)</f>
        <v>0</v>
      </c>
      <c r="N188" s="146">
        <v>1.8907700000000001</v>
      </c>
      <c r="O188" s="146">
        <f>ROUND(E188*N188,5)</f>
        <v>16.354030000000002</v>
      </c>
      <c r="P188" s="146">
        <v>0</v>
      </c>
      <c r="Q188" s="146">
        <f>ROUND(E188*P188,5)</f>
        <v>0</v>
      </c>
      <c r="R188" s="146"/>
      <c r="S188" s="146"/>
      <c r="T188" s="147">
        <v>1.6950000000000001</v>
      </c>
      <c r="U188" s="146">
        <f>ROUND(E188*T188,2)</f>
        <v>14.66</v>
      </c>
      <c r="V188" s="138"/>
      <c r="W188" s="138"/>
      <c r="X188" s="138"/>
      <c r="Y188" s="138"/>
      <c r="Z188" s="138"/>
      <c r="AA188" s="138"/>
      <c r="AB188" s="138"/>
      <c r="AC188" s="138"/>
      <c r="AD188" s="138"/>
      <c r="AE188" s="138" t="s">
        <v>119</v>
      </c>
      <c r="AF188" s="138"/>
      <c r="AG188" s="138"/>
      <c r="AH188" s="138"/>
      <c r="AI188" s="138"/>
      <c r="AJ188" s="138"/>
      <c r="AK188" s="138"/>
      <c r="AL188" s="138"/>
      <c r="AM188" s="138"/>
      <c r="AN188" s="138"/>
      <c r="AO188" s="138"/>
      <c r="AP188" s="138"/>
      <c r="AQ188" s="138"/>
      <c r="AR188" s="138"/>
      <c r="AS188" s="138"/>
      <c r="AT188" s="138"/>
      <c r="AU188" s="138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8"/>
      <c r="BF188" s="138"/>
      <c r="BG188" s="138"/>
      <c r="BH188" s="138"/>
    </row>
    <row r="189" spans="1:60" outlineLevel="1" x14ac:dyDescent="0.2">
      <c r="A189" s="139"/>
      <c r="B189" s="139"/>
      <c r="C189" s="180" t="s">
        <v>335</v>
      </c>
      <c r="D189" s="148"/>
      <c r="E189" s="154">
        <v>5.2469999999999999</v>
      </c>
      <c r="F189" s="158"/>
      <c r="G189" s="158"/>
      <c r="H189" s="158"/>
      <c r="I189" s="158"/>
      <c r="J189" s="158"/>
      <c r="K189" s="158"/>
      <c r="L189" s="158"/>
      <c r="M189" s="158"/>
      <c r="N189" s="146"/>
      <c r="O189" s="146"/>
      <c r="P189" s="146"/>
      <c r="Q189" s="146"/>
      <c r="R189" s="146"/>
      <c r="S189" s="146"/>
      <c r="T189" s="147"/>
      <c r="U189" s="146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 t="s">
        <v>137</v>
      </c>
      <c r="AF189" s="138">
        <v>0</v>
      </c>
      <c r="AG189" s="138"/>
      <c r="AH189" s="138"/>
      <c r="AI189" s="138"/>
      <c r="AJ189" s="138"/>
      <c r="AK189" s="138"/>
      <c r="AL189" s="138"/>
      <c r="AM189" s="138"/>
      <c r="AN189" s="138"/>
      <c r="AO189" s="138"/>
      <c r="AP189" s="138"/>
      <c r="AQ189" s="138"/>
      <c r="AR189" s="138"/>
      <c r="AS189" s="138"/>
      <c r="AT189" s="138"/>
      <c r="AU189" s="138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8"/>
      <c r="BF189" s="138"/>
      <c r="BG189" s="138"/>
      <c r="BH189" s="138"/>
    </row>
    <row r="190" spans="1:60" outlineLevel="1" x14ac:dyDescent="0.2">
      <c r="A190" s="139"/>
      <c r="B190" s="139"/>
      <c r="C190" s="180" t="s">
        <v>336</v>
      </c>
      <c r="D190" s="148"/>
      <c r="E190" s="154">
        <v>1.0662016000000001</v>
      </c>
      <c r="F190" s="158"/>
      <c r="G190" s="158"/>
      <c r="H190" s="158"/>
      <c r="I190" s="158"/>
      <c r="J190" s="158"/>
      <c r="K190" s="158"/>
      <c r="L190" s="158"/>
      <c r="M190" s="158"/>
      <c r="N190" s="146"/>
      <c r="O190" s="146"/>
      <c r="P190" s="146"/>
      <c r="Q190" s="146"/>
      <c r="R190" s="146"/>
      <c r="S190" s="146"/>
      <c r="T190" s="147"/>
      <c r="U190" s="146"/>
      <c r="V190" s="138"/>
      <c r="W190" s="138"/>
      <c r="X190" s="138"/>
      <c r="Y190" s="138"/>
      <c r="Z190" s="138"/>
      <c r="AA190" s="138"/>
      <c r="AB190" s="138"/>
      <c r="AC190" s="138"/>
      <c r="AD190" s="138"/>
      <c r="AE190" s="138" t="s">
        <v>137</v>
      </c>
      <c r="AF190" s="138">
        <v>0</v>
      </c>
      <c r="AG190" s="138"/>
      <c r="AH190" s="138"/>
      <c r="AI190" s="138"/>
      <c r="AJ190" s="138"/>
      <c r="AK190" s="138"/>
      <c r="AL190" s="138"/>
      <c r="AM190" s="138"/>
      <c r="AN190" s="138"/>
      <c r="AO190" s="138"/>
      <c r="AP190" s="138"/>
      <c r="AQ190" s="138"/>
      <c r="AR190" s="138"/>
      <c r="AS190" s="138"/>
      <c r="AT190" s="138"/>
      <c r="AU190" s="138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8"/>
      <c r="BF190" s="138"/>
      <c r="BG190" s="138"/>
      <c r="BH190" s="138"/>
    </row>
    <row r="191" spans="1:60" outlineLevel="1" x14ac:dyDescent="0.2">
      <c r="A191" s="139"/>
      <c r="B191" s="139"/>
      <c r="C191" s="180" t="s">
        <v>337</v>
      </c>
      <c r="D191" s="148"/>
      <c r="E191" s="154">
        <v>1.0662016000000001</v>
      </c>
      <c r="F191" s="158"/>
      <c r="G191" s="158"/>
      <c r="H191" s="158"/>
      <c r="I191" s="158"/>
      <c r="J191" s="158"/>
      <c r="K191" s="158"/>
      <c r="L191" s="158"/>
      <c r="M191" s="158"/>
      <c r="N191" s="146"/>
      <c r="O191" s="146"/>
      <c r="P191" s="146"/>
      <c r="Q191" s="146"/>
      <c r="R191" s="146"/>
      <c r="S191" s="146"/>
      <c r="T191" s="147"/>
      <c r="U191" s="146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 t="s">
        <v>137</v>
      </c>
      <c r="AF191" s="138">
        <v>0</v>
      </c>
      <c r="AG191" s="138"/>
      <c r="AH191" s="138"/>
      <c r="AI191" s="138"/>
      <c r="AJ191" s="138"/>
      <c r="AK191" s="138"/>
      <c r="AL191" s="138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8"/>
      <c r="BF191" s="138"/>
      <c r="BG191" s="138"/>
      <c r="BH191" s="138"/>
    </row>
    <row r="192" spans="1:60" outlineLevel="1" x14ac:dyDescent="0.2">
      <c r="A192" s="139"/>
      <c r="B192" s="139"/>
      <c r="C192" s="180" t="s">
        <v>338</v>
      </c>
      <c r="D192" s="148"/>
      <c r="E192" s="154">
        <v>0.35</v>
      </c>
      <c r="F192" s="158"/>
      <c r="G192" s="158"/>
      <c r="H192" s="158"/>
      <c r="I192" s="158"/>
      <c r="J192" s="158"/>
      <c r="K192" s="158"/>
      <c r="L192" s="158"/>
      <c r="M192" s="158"/>
      <c r="N192" s="146"/>
      <c r="O192" s="146"/>
      <c r="P192" s="146"/>
      <c r="Q192" s="146"/>
      <c r="R192" s="146"/>
      <c r="S192" s="146"/>
      <c r="T192" s="147"/>
      <c r="U192" s="146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 t="s">
        <v>137</v>
      </c>
      <c r="AF192" s="138">
        <v>0</v>
      </c>
      <c r="AG192" s="138"/>
      <c r="AH192" s="138"/>
      <c r="AI192" s="138"/>
      <c r="AJ192" s="138"/>
      <c r="AK192" s="138"/>
      <c r="AL192" s="138"/>
      <c r="AM192" s="138"/>
      <c r="AN192" s="138"/>
      <c r="AO192" s="138"/>
      <c r="AP192" s="138"/>
      <c r="AQ192" s="138"/>
      <c r="AR192" s="138"/>
      <c r="AS192" s="138"/>
      <c r="AT192" s="138"/>
      <c r="AU192" s="138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8"/>
      <c r="BF192" s="138"/>
      <c r="BG192" s="138"/>
      <c r="BH192" s="138"/>
    </row>
    <row r="193" spans="1:60" outlineLevel="1" x14ac:dyDescent="0.2">
      <c r="A193" s="139"/>
      <c r="B193" s="139"/>
      <c r="C193" s="180" t="s">
        <v>339</v>
      </c>
      <c r="D193" s="148"/>
      <c r="E193" s="154">
        <v>0.67</v>
      </c>
      <c r="F193" s="158"/>
      <c r="G193" s="158"/>
      <c r="H193" s="158"/>
      <c r="I193" s="158"/>
      <c r="J193" s="158"/>
      <c r="K193" s="158"/>
      <c r="L193" s="158"/>
      <c r="M193" s="158"/>
      <c r="N193" s="146"/>
      <c r="O193" s="146"/>
      <c r="P193" s="146"/>
      <c r="Q193" s="146"/>
      <c r="R193" s="146"/>
      <c r="S193" s="146"/>
      <c r="T193" s="147"/>
      <c r="U193" s="146"/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 t="s">
        <v>137</v>
      </c>
      <c r="AF193" s="138">
        <v>0</v>
      </c>
      <c r="AG193" s="138"/>
      <c r="AH193" s="138"/>
      <c r="AI193" s="138"/>
      <c r="AJ193" s="138"/>
      <c r="AK193" s="138"/>
      <c r="AL193" s="138"/>
      <c r="AM193" s="138"/>
      <c r="AN193" s="138"/>
      <c r="AO193" s="138"/>
      <c r="AP193" s="138"/>
      <c r="AQ193" s="138"/>
      <c r="AR193" s="138"/>
      <c r="AS193" s="138"/>
      <c r="AT193" s="138"/>
      <c r="AU193" s="138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8"/>
      <c r="BF193" s="138"/>
      <c r="BG193" s="138"/>
      <c r="BH193" s="138"/>
    </row>
    <row r="194" spans="1:60" outlineLevel="1" x14ac:dyDescent="0.2">
      <c r="A194" s="139"/>
      <c r="B194" s="139"/>
      <c r="C194" s="180" t="s">
        <v>340</v>
      </c>
      <c r="D194" s="148"/>
      <c r="E194" s="154">
        <v>0.25</v>
      </c>
      <c r="F194" s="158"/>
      <c r="G194" s="158"/>
      <c r="H194" s="158"/>
      <c r="I194" s="158"/>
      <c r="J194" s="158"/>
      <c r="K194" s="158"/>
      <c r="L194" s="158"/>
      <c r="M194" s="158"/>
      <c r="N194" s="146"/>
      <c r="O194" s="146"/>
      <c r="P194" s="146"/>
      <c r="Q194" s="146"/>
      <c r="R194" s="146"/>
      <c r="S194" s="146"/>
      <c r="T194" s="147"/>
      <c r="U194" s="146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 t="s">
        <v>137</v>
      </c>
      <c r="AF194" s="138">
        <v>0</v>
      </c>
      <c r="AG194" s="138"/>
      <c r="AH194" s="138"/>
      <c r="AI194" s="138"/>
      <c r="AJ194" s="138"/>
      <c r="AK194" s="138"/>
      <c r="AL194" s="138"/>
      <c r="AM194" s="138"/>
      <c r="AN194" s="138"/>
      <c r="AO194" s="138"/>
      <c r="AP194" s="138"/>
      <c r="AQ194" s="138"/>
      <c r="AR194" s="138"/>
      <c r="AS194" s="138"/>
      <c r="AT194" s="138"/>
      <c r="AU194" s="138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8"/>
      <c r="BF194" s="138"/>
      <c r="BG194" s="138"/>
      <c r="BH194" s="138"/>
    </row>
    <row r="195" spans="1:60" outlineLevel="1" x14ac:dyDescent="0.2">
      <c r="A195" s="139">
        <v>54</v>
      </c>
      <c r="B195" s="139" t="s">
        <v>341</v>
      </c>
      <c r="C195" s="179" t="s">
        <v>342</v>
      </c>
      <c r="D195" s="145" t="s">
        <v>135</v>
      </c>
      <c r="E195" s="153">
        <v>0.72899999999999998</v>
      </c>
      <c r="F195" s="157">
        <f>H195+J195</f>
        <v>0</v>
      </c>
      <c r="G195" s="158">
        <f>ROUND(E195*F195,2)</f>
        <v>0</v>
      </c>
      <c r="H195" s="158"/>
      <c r="I195" s="158">
        <f>ROUND(E195*H195,2)</f>
        <v>0</v>
      </c>
      <c r="J195" s="158"/>
      <c r="K195" s="158">
        <f>ROUND(E195*J195,2)</f>
        <v>0</v>
      </c>
      <c r="L195" s="158">
        <v>21</v>
      </c>
      <c r="M195" s="158">
        <f>G195*(1+L195/100)</f>
        <v>0</v>
      </c>
      <c r="N195" s="146">
        <v>1.8907700000000001</v>
      </c>
      <c r="O195" s="146">
        <f>ROUND(E195*N195,5)</f>
        <v>1.3783700000000001</v>
      </c>
      <c r="P195" s="146">
        <v>0</v>
      </c>
      <c r="Q195" s="146">
        <f>ROUND(E195*P195,5)</f>
        <v>0</v>
      </c>
      <c r="R195" s="146"/>
      <c r="S195" s="146"/>
      <c r="T195" s="147">
        <v>1.3169999999999999</v>
      </c>
      <c r="U195" s="146">
        <f>ROUND(E195*T195,2)</f>
        <v>0.96</v>
      </c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 t="s">
        <v>119</v>
      </c>
      <c r="AF195" s="138"/>
      <c r="AG195" s="138"/>
      <c r="AH195" s="138"/>
      <c r="AI195" s="138"/>
      <c r="AJ195" s="138"/>
      <c r="AK195" s="138"/>
      <c r="AL195" s="138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8"/>
      <c r="BF195" s="138"/>
      <c r="BG195" s="138"/>
      <c r="BH195" s="138"/>
    </row>
    <row r="196" spans="1:60" outlineLevel="1" x14ac:dyDescent="0.2">
      <c r="A196" s="139"/>
      <c r="B196" s="139"/>
      <c r="C196" s="180" t="s">
        <v>343</v>
      </c>
      <c r="D196" s="148"/>
      <c r="E196" s="154"/>
      <c r="F196" s="158"/>
      <c r="G196" s="158"/>
      <c r="H196" s="158"/>
      <c r="I196" s="158"/>
      <c r="J196" s="158"/>
      <c r="K196" s="158"/>
      <c r="L196" s="158"/>
      <c r="M196" s="158"/>
      <c r="N196" s="146"/>
      <c r="O196" s="146"/>
      <c r="P196" s="146"/>
      <c r="Q196" s="146"/>
      <c r="R196" s="146"/>
      <c r="S196" s="146"/>
      <c r="T196" s="147"/>
      <c r="U196" s="146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 t="s">
        <v>137</v>
      </c>
      <c r="AF196" s="138">
        <v>0</v>
      </c>
      <c r="AG196" s="138"/>
      <c r="AH196" s="138"/>
      <c r="AI196" s="138"/>
      <c r="AJ196" s="138"/>
      <c r="AK196" s="138"/>
      <c r="AL196" s="138"/>
      <c r="AM196" s="138"/>
      <c r="AN196" s="138"/>
      <c r="AO196" s="138"/>
      <c r="AP196" s="138"/>
      <c r="AQ196" s="138"/>
      <c r="AR196" s="138"/>
      <c r="AS196" s="138"/>
      <c r="AT196" s="138"/>
      <c r="AU196" s="138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8"/>
      <c r="BF196" s="138"/>
      <c r="BG196" s="138"/>
      <c r="BH196" s="138"/>
    </row>
    <row r="197" spans="1:60" outlineLevel="1" x14ac:dyDescent="0.2">
      <c r="A197" s="139"/>
      <c r="B197" s="139"/>
      <c r="C197" s="180" t="s">
        <v>344</v>
      </c>
      <c r="D197" s="148"/>
      <c r="E197" s="154">
        <v>0.72899999999999998</v>
      </c>
      <c r="F197" s="158"/>
      <c r="G197" s="158"/>
      <c r="H197" s="158"/>
      <c r="I197" s="158"/>
      <c r="J197" s="158"/>
      <c r="K197" s="158"/>
      <c r="L197" s="158"/>
      <c r="M197" s="158"/>
      <c r="N197" s="146"/>
      <c r="O197" s="146"/>
      <c r="P197" s="146"/>
      <c r="Q197" s="146"/>
      <c r="R197" s="146"/>
      <c r="S197" s="146"/>
      <c r="T197" s="147"/>
      <c r="U197" s="146"/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 t="s">
        <v>137</v>
      </c>
      <c r="AF197" s="138">
        <v>0</v>
      </c>
      <c r="AG197" s="138"/>
      <c r="AH197" s="138"/>
      <c r="AI197" s="138"/>
      <c r="AJ197" s="138"/>
      <c r="AK197" s="138"/>
      <c r="AL197" s="138"/>
      <c r="AM197" s="138"/>
      <c r="AN197" s="138"/>
      <c r="AO197" s="138"/>
      <c r="AP197" s="138"/>
      <c r="AQ197" s="138"/>
      <c r="AR197" s="138"/>
      <c r="AS197" s="138"/>
      <c r="AT197" s="138"/>
      <c r="AU197" s="138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8"/>
      <c r="BF197" s="138"/>
      <c r="BG197" s="138"/>
      <c r="BH197" s="138"/>
    </row>
    <row r="198" spans="1:60" outlineLevel="1" x14ac:dyDescent="0.2">
      <c r="A198" s="139">
        <v>55</v>
      </c>
      <c r="B198" s="139" t="s">
        <v>345</v>
      </c>
      <c r="C198" s="179" t="s">
        <v>346</v>
      </c>
      <c r="D198" s="145" t="s">
        <v>135</v>
      </c>
      <c r="E198" s="153">
        <v>1.0934999999999999</v>
      </c>
      <c r="F198" s="157">
        <f>H198+J198</f>
        <v>0</v>
      </c>
      <c r="G198" s="158">
        <f>ROUND(E198*F198,2)</f>
        <v>0</v>
      </c>
      <c r="H198" s="158"/>
      <c r="I198" s="158">
        <f>ROUND(E198*H198,2)</f>
        <v>0</v>
      </c>
      <c r="J198" s="158"/>
      <c r="K198" s="158">
        <f>ROUND(E198*J198,2)</f>
        <v>0</v>
      </c>
      <c r="L198" s="158">
        <v>21</v>
      </c>
      <c r="M198" s="158">
        <f>G198*(1+L198/100)</f>
        <v>0</v>
      </c>
      <c r="N198" s="146">
        <v>2.5</v>
      </c>
      <c r="O198" s="146">
        <f>ROUND(E198*N198,5)</f>
        <v>2.7337500000000001</v>
      </c>
      <c r="P198" s="146">
        <v>0</v>
      </c>
      <c r="Q198" s="146">
        <f>ROUND(E198*P198,5)</f>
        <v>0</v>
      </c>
      <c r="R198" s="146"/>
      <c r="S198" s="146"/>
      <c r="T198" s="147">
        <v>1.4490000000000001</v>
      </c>
      <c r="U198" s="146">
        <f>ROUND(E198*T198,2)</f>
        <v>1.58</v>
      </c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 t="s">
        <v>119</v>
      </c>
      <c r="AF198" s="138"/>
      <c r="AG198" s="138"/>
      <c r="AH198" s="138"/>
      <c r="AI198" s="138"/>
      <c r="AJ198" s="138"/>
      <c r="AK198" s="138"/>
      <c r="AL198" s="138"/>
      <c r="AM198" s="138"/>
      <c r="AN198" s="138"/>
      <c r="AO198" s="138"/>
      <c r="AP198" s="138"/>
      <c r="AQ198" s="138"/>
      <c r="AR198" s="138"/>
      <c r="AS198" s="138"/>
      <c r="AT198" s="138"/>
      <c r="AU198" s="138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8"/>
      <c r="BF198" s="138"/>
      <c r="BG198" s="138"/>
      <c r="BH198" s="138"/>
    </row>
    <row r="199" spans="1:60" outlineLevel="1" x14ac:dyDescent="0.2">
      <c r="A199" s="139"/>
      <c r="B199" s="139"/>
      <c r="C199" s="180" t="s">
        <v>347</v>
      </c>
      <c r="D199" s="148"/>
      <c r="E199" s="154">
        <v>1.0934999999999999</v>
      </c>
      <c r="F199" s="158"/>
      <c r="G199" s="158"/>
      <c r="H199" s="158"/>
      <c r="I199" s="158"/>
      <c r="J199" s="158"/>
      <c r="K199" s="158"/>
      <c r="L199" s="158"/>
      <c r="M199" s="158"/>
      <c r="N199" s="146"/>
      <c r="O199" s="146"/>
      <c r="P199" s="146"/>
      <c r="Q199" s="146"/>
      <c r="R199" s="146"/>
      <c r="S199" s="146"/>
      <c r="T199" s="147"/>
      <c r="U199" s="146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 t="s">
        <v>137</v>
      </c>
      <c r="AF199" s="138">
        <v>0</v>
      </c>
      <c r="AG199" s="138"/>
      <c r="AH199" s="138"/>
      <c r="AI199" s="138"/>
      <c r="AJ199" s="138"/>
      <c r="AK199" s="138"/>
      <c r="AL199" s="138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8"/>
      <c r="BF199" s="138"/>
      <c r="BG199" s="138"/>
      <c r="BH199" s="138"/>
    </row>
    <row r="200" spans="1:60" x14ac:dyDescent="0.2">
      <c r="A200" s="140" t="s">
        <v>114</v>
      </c>
      <c r="B200" s="140" t="s">
        <v>65</v>
      </c>
      <c r="C200" s="182" t="s">
        <v>66</v>
      </c>
      <c r="D200" s="150"/>
      <c r="E200" s="156"/>
      <c r="F200" s="159"/>
      <c r="G200" s="159">
        <f>SUMIF(AE201:AE228,"&lt;&gt;NOR",G201:G228)</f>
        <v>0</v>
      </c>
      <c r="H200" s="159"/>
      <c r="I200" s="159">
        <f>SUM(I201:I228)</f>
        <v>0</v>
      </c>
      <c r="J200" s="159"/>
      <c r="K200" s="159">
        <f>SUM(K201:K228)</f>
        <v>0</v>
      </c>
      <c r="L200" s="159"/>
      <c r="M200" s="159">
        <f>SUM(M201:M228)</f>
        <v>0</v>
      </c>
      <c r="N200" s="151"/>
      <c r="O200" s="151">
        <f>SUM(O201:O228)</f>
        <v>175.34946000000002</v>
      </c>
      <c r="P200" s="151"/>
      <c r="Q200" s="151">
        <f>SUM(Q201:Q228)</f>
        <v>0</v>
      </c>
      <c r="R200" s="151"/>
      <c r="S200" s="151"/>
      <c r="T200" s="152"/>
      <c r="U200" s="151">
        <f>SUM(U201:U228)</f>
        <v>10.520000000000001</v>
      </c>
      <c r="AE200" t="s">
        <v>115</v>
      </c>
    </row>
    <row r="201" spans="1:60" outlineLevel="1" x14ac:dyDescent="0.2">
      <c r="A201" s="139">
        <v>56</v>
      </c>
      <c r="B201" s="139" t="s">
        <v>348</v>
      </c>
      <c r="C201" s="179" t="s">
        <v>349</v>
      </c>
      <c r="D201" s="145" t="s">
        <v>181</v>
      </c>
      <c r="E201" s="153">
        <v>175</v>
      </c>
      <c r="F201" s="157">
        <f>H201+J201</f>
        <v>0</v>
      </c>
      <c r="G201" s="158">
        <f>ROUND(E201*F201,2)</f>
        <v>0</v>
      </c>
      <c r="H201" s="158"/>
      <c r="I201" s="158">
        <f>ROUND(E201*H201,2)</f>
        <v>0</v>
      </c>
      <c r="J201" s="158"/>
      <c r="K201" s="158">
        <f>ROUND(E201*J201,2)</f>
        <v>0</v>
      </c>
      <c r="L201" s="158">
        <v>21</v>
      </c>
      <c r="M201" s="158">
        <f>G201*(1+L201/100)</f>
        <v>0</v>
      </c>
      <c r="N201" s="146">
        <v>0.42</v>
      </c>
      <c r="O201" s="146">
        <f>ROUND(E201*N201,5)</f>
        <v>73.5</v>
      </c>
      <c r="P201" s="146">
        <v>0</v>
      </c>
      <c r="Q201" s="146">
        <f>ROUND(E201*P201,5)</f>
        <v>0</v>
      </c>
      <c r="R201" s="146"/>
      <c r="S201" s="146"/>
      <c r="T201" s="147">
        <v>1.9E-2</v>
      </c>
      <c r="U201" s="146">
        <f>ROUND(E201*T201,2)</f>
        <v>3.33</v>
      </c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 t="s">
        <v>119</v>
      </c>
      <c r="AF201" s="138"/>
      <c r="AG201" s="138"/>
      <c r="AH201" s="138"/>
      <c r="AI201" s="138"/>
      <c r="AJ201" s="138"/>
      <c r="AK201" s="138"/>
      <c r="AL201" s="138"/>
      <c r="AM201" s="138"/>
      <c r="AN201" s="138"/>
      <c r="AO201" s="138"/>
      <c r="AP201" s="138"/>
      <c r="AQ201" s="138"/>
      <c r="AR201" s="138"/>
      <c r="AS201" s="138"/>
      <c r="AT201" s="138"/>
      <c r="AU201" s="138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8"/>
      <c r="BF201" s="138"/>
      <c r="BG201" s="138"/>
      <c r="BH201" s="138"/>
    </row>
    <row r="202" spans="1:60" outlineLevel="1" x14ac:dyDescent="0.2">
      <c r="A202" s="139"/>
      <c r="B202" s="139"/>
      <c r="C202" s="180" t="s">
        <v>315</v>
      </c>
      <c r="D202" s="148"/>
      <c r="E202" s="154">
        <v>175</v>
      </c>
      <c r="F202" s="158"/>
      <c r="G202" s="158"/>
      <c r="H202" s="158"/>
      <c r="I202" s="158"/>
      <c r="J202" s="158"/>
      <c r="K202" s="158"/>
      <c r="L202" s="158"/>
      <c r="M202" s="158"/>
      <c r="N202" s="146"/>
      <c r="O202" s="146"/>
      <c r="P202" s="146"/>
      <c r="Q202" s="146"/>
      <c r="R202" s="146"/>
      <c r="S202" s="146"/>
      <c r="T202" s="147"/>
      <c r="U202" s="146"/>
      <c r="V202" s="138"/>
      <c r="W202" s="138"/>
      <c r="X202" s="138"/>
      <c r="Y202" s="138"/>
      <c r="Z202" s="138"/>
      <c r="AA202" s="138"/>
      <c r="AB202" s="138"/>
      <c r="AC202" s="138"/>
      <c r="AD202" s="138"/>
      <c r="AE202" s="138" t="s">
        <v>137</v>
      </c>
      <c r="AF202" s="138">
        <v>0</v>
      </c>
      <c r="AG202" s="138"/>
      <c r="AH202" s="138"/>
      <c r="AI202" s="138"/>
      <c r="AJ202" s="138"/>
      <c r="AK202" s="138"/>
      <c r="AL202" s="138"/>
      <c r="AM202" s="138"/>
      <c r="AN202" s="138"/>
      <c r="AO202" s="138"/>
      <c r="AP202" s="138"/>
      <c r="AQ202" s="138"/>
      <c r="AR202" s="138"/>
      <c r="AS202" s="138"/>
      <c r="AT202" s="138"/>
      <c r="AU202" s="138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8"/>
      <c r="BF202" s="138"/>
      <c r="BG202" s="138"/>
      <c r="BH202" s="138"/>
    </row>
    <row r="203" spans="1:60" outlineLevel="1" x14ac:dyDescent="0.2">
      <c r="A203" s="139">
        <v>57</v>
      </c>
      <c r="B203" s="139" t="s">
        <v>350</v>
      </c>
      <c r="C203" s="179" t="s">
        <v>351</v>
      </c>
      <c r="D203" s="145" t="s">
        <v>181</v>
      </c>
      <c r="E203" s="153">
        <v>77.12</v>
      </c>
      <c r="F203" s="157">
        <f>H203+J203</f>
        <v>0</v>
      </c>
      <c r="G203" s="158">
        <f>ROUND(E203*F203,2)</f>
        <v>0</v>
      </c>
      <c r="H203" s="158"/>
      <c r="I203" s="158">
        <f>ROUND(E203*H203,2)</f>
        <v>0</v>
      </c>
      <c r="J203" s="158"/>
      <c r="K203" s="158">
        <f>ROUND(E203*J203,2)</f>
        <v>0</v>
      </c>
      <c r="L203" s="158">
        <v>21</v>
      </c>
      <c r="M203" s="158">
        <f>G203*(1+L203/100)</f>
        <v>0</v>
      </c>
      <c r="N203" s="146">
        <v>0.315</v>
      </c>
      <c r="O203" s="146">
        <f>ROUND(E203*N203,5)</f>
        <v>24.2928</v>
      </c>
      <c r="P203" s="146">
        <v>0</v>
      </c>
      <c r="Q203" s="146">
        <f>ROUND(E203*P203,5)</f>
        <v>0</v>
      </c>
      <c r="R203" s="146"/>
      <c r="S203" s="146"/>
      <c r="T203" s="147">
        <v>1.6E-2</v>
      </c>
      <c r="U203" s="146">
        <f>ROUND(E203*T203,2)</f>
        <v>1.23</v>
      </c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 t="s">
        <v>119</v>
      </c>
      <c r="AF203" s="138"/>
      <c r="AG203" s="138"/>
      <c r="AH203" s="138"/>
      <c r="AI203" s="138"/>
      <c r="AJ203" s="138"/>
      <c r="AK203" s="138"/>
      <c r="AL203" s="138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8"/>
      <c r="BF203" s="138"/>
      <c r="BG203" s="138"/>
      <c r="BH203" s="138"/>
    </row>
    <row r="204" spans="1:60" outlineLevel="1" x14ac:dyDescent="0.2">
      <c r="A204" s="139"/>
      <c r="B204" s="139"/>
      <c r="C204" s="180" t="s">
        <v>312</v>
      </c>
      <c r="D204" s="148"/>
      <c r="E204" s="154"/>
      <c r="F204" s="158"/>
      <c r="G204" s="158"/>
      <c r="H204" s="158"/>
      <c r="I204" s="158"/>
      <c r="J204" s="158"/>
      <c r="K204" s="158"/>
      <c r="L204" s="158"/>
      <c r="M204" s="158"/>
      <c r="N204" s="146"/>
      <c r="O204" s="146"/>
      <c r="P204" s="146"/>
      <c r="Q204" s="146"/>
      <c r="R204" s="146"/>
      <c r="S204" s="146"/>
      <c r="T204" s="147"/>
      <c r="U204" s="146"/>
      <c r="V204" s="138"/>
      <c r="W204" s="138"/>
      <c r="X204" s="138"/>
      <c r="Y204" s="138"/>
      <c r="Z204" s="138"/>
      <c r="AA204" s="138"/>
      <c r="AB204" s="138"/>
      <c r="AC204" s="138"/>
      <c r="AD204" s="138"/>
      <c r="AE204" s="138" t="s">
        <v>137</v>
      </c>
      <c r="AF204" s="138">
        <v>0</v>
      </c>
      <c r="AG204" s="138"/>
      <c r="AH204" s="138"/>
      <c r="AI204" s="138"/>
      <c r="AJ204" s="138"/>
      <c r="AK204" s="138"/>
      <c r="AL204" s="138"/>
      <c r="AM204" s="138"/>
      <c r="AN204" s="138"/>
      <c r="AO204" s="138"/>
      <c r="AP204" s="138"/>
      <c r="AQ204" s="138"/>
      <c r="AR204" s="138"/>
      <c r="AS204" s="138"/>
      <c r="AT204" s="138"/>
      <c r="AU204" s="138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8"/>
      <c r="BF204" s="138"/>
      <c r="BG204" s="138"/>
      <c r="BH204" s="138"/>
    </row>
    <row r="205" spans="1:60" outlineLevel="1" x14ac:dyDescent="0.2">
      <c r="A205" s="139"/>
      <c r="B205" s="139"/>
      <c r="C205" s="180" t="s">
        <v>263</v>
      </c>
      <c r="D205" s="148"/>
      <c r="E205" s="154">
        <v>52.47</v>
      </c>
      <c r="F205" s="158"/>
      <c r="G205" s="158"/>
      <c r="H205" s="158"/>
      <c r="I205" s="158"/>
      <c r="J205" s="158"/>
      <c r="K205" s="158"/>
      <c r="L205" s="158"/>
      <c r="M205" s="158"/>
      <c r="N205" s="146"/>
      <c r="O205" s="146"/>
      <c r="P205" s="146"/>
      <c r="Q205" s="146"/>
      <c r="R205" s="146"/>
      <c r="S205" s="146"/>
      <c r="T205" s="147"/>
      <c r="U205" s="146"/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 t="s">
        <v>137</v>
      </c>
      <c r="AF205" s="138">
        <v>0</v>
      </c>
      <c r="AG205" s="138"/>
      <c r="AH205" s="138"/>
      <c r="AI205" s="138"/>
      <c r="AJ205" s="138"/>
      <c r="AK205" s="138"/>
      <c r="AL205" s="138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8"/>
      <c r="BF205" s="138"/>
      <c r="BG205" s="138"/>
      <c r="BH205" s="138"/>
    </row>
    <row r="206" spans="1:60" outlineLevel="1" x14ac:dyDescent="0.2">
      <c r="A206" s="139"/>
      <c r="B206" s="139"/>
      <c r="C206" s="180" t="s">
        <v>264</v>
      </c>
      <c r="D206" s="148"/>
      <c r="E206" s="154">
        <v>8.82</v>
      </c>
      <c r="F206" s="158"/>
      <c r="G206" s="158"/>
      <c r="H206" s="158"/>
      <c r="I206" s="158"/>
      <c r="J206" s="158"/>
      <c r="K206" s="158"/>
      <c r="L206" s="158"/>
      <c r="M206" s="158"/>
      <c r="N206" s="146"/>
      <c r="O206" s="146"/>
      <c r="P206" s="146"/>
      <c r="Q206" s="146"/>
      <c r="R206" s="146"/>
      <c r="S206" s="146"/>
      <c r="T206" s="147"/>
      <c r="U206" s="146"/>
      <c r="V206" s="138"/>
      <c r="W206" s="138"/>
      <c r="X206" s="138"/>
      <c r="Y206" s="138"/>
      <c r="Z206" s="138"/>
      <c r="AA206" s="138"/>
      <c r="AB206" s="138"/>
      <c r="AC206" s="138"/>
      <c r="AD206" s="138"/>
      <c r="AE206" s="138" t="s">
        <v>137</v>
      </c>
      <c r="AF206" s="138">
        <v>0</v>
      </c>
      <c r="AG206" s="138"/>
      <c r="AH206" s="138"/>
      <c r="AI206" s="138"/>
      <c r="AJ206" s="138"/>
      <c r="AK206" s="138"/>
      <c r="AL206" s="138"/>
      <c r="AM206" s="138"/>
      <c r="AN206" s="138"/>
      <c r="AO206" s="138"/>
      <c r="AP206" s="138"/>
      <c r="AQ206" s="138"/>
      <c r="AR206" s="138"/>
      <c r="AS206" s="138"/>
      <c r="AT206" s="138"/>
      <c r="AU206" s="138"/>
      <c r="AV206" s="138"/>
      <c r="AW206" s="138"/>
      <c r="AX206" s="138"/>
      <c r="AY206" s="138"/>
      <c r="AZ206" s="138"/>
      <c r="BA206" s="138"/>
      <c r="BB206" s="138"/>
      <c r="BC206" s="138"/>
      <c r="BD206" s="138"/>
      <c r="BE206" s="138"/>
      <c r="BF206" s="138"/>
      <c r="BG206" s="138"/>
      <c r="BH206" s="138"/>
    </row>
    <row r="207" spans="1:60" outlineLevel="1" x14ac:dyDescent="0.2">
      <c r="A207" s="139"/>
      <c r="B207" s="139"/>
      <c r="C207" s="180" t="s">
        <v>265</v>
      </c>
      <c r="D207" s="148"/>
      <c r="E207" s="154">
        <v>7.29</v>
      </c>
      <c r="F207" s="158"/>
      <c r="G207" s="158"/>
      <c r="H207" s="158"/>
      <c r="I207" s="158"/>
      <c r="J207" s="158"/>
      <c r="K207" s="158"/>
      <c r="L207" s="158"/>
      <c r="M207" s="158"/>
      <c r="N207" s="146"/>
      <c r="O207" s="146"/>
      <c r="P207" s="146"/>
      <c r="Q207" s="146"/>
      <c r="R207" s="146"/>
      <c r="S207" s="146"/>
      <c r="T207" s="147"/>
      <c r="U207" s="146"/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 t="s">
        <v>137</v>
      </c>
      <c r="AF207" s="138">
        <v>0</v>
      </c>
      <c r="AG207" s="138"/>
      <c r="AH207" s="138"/>
      <c r="AI207" s="138"/>
      <c r="AJ207" s="138"/>
      <c r="AK207" s="138"/>
      <c r="AL207" s="138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8"/>
      <c r="BF207" s="138"/>
      <c r="BG207" s="138"/>
      <c r="BH207" s="138"/>
    </row>
    <row r="208" spans="1:60" outlineLevel="1" x14ac:dyDescent="0.2">
      <c r="A208" s="139"/>
      <c r="B208" s="139"/>
      <c r="C208" s="180" t="s">
        <v>157</v>
      </c>
      <c r="D208" s="148"/>
      <c r="E208" s="154"/>
      <c r="F208" s="158"/>
      <c r="G208" s="158"/>
      <c r="H208" s="158"/>
      <c r="I208" s="158"/>
      <c r="J208" s="158"/>
      <c r="K208" s="158"/>
      <c r="L208" s="158"/>
      <c r="M208" s="158"/>
      <c r="N208" s="146"/>
      <c r="O208" s="146"/>
      <c r="P208" s="146"/>
      <c r="Q208" s="146"/>
      <c r="R208" s="146"/>
      <c r="S208" s="146"/>
      <c r="T208" s="147"/>
      <c r="U208" s="146"/>
      <c r="V208" s="138"/>
      <c r="W208" s="138"/>
      <c r="X208" s="138"/>
      <c r="Y208" s="138"/>
      <c r="Z208" s="138"/>
      <c r="AA208" s="138"/>
      <c r="AB208" s="138"/>
      <c r="AC208" s="138"/>
      <c r="AD208" s="138"/>
      <c r="AE208" s="138" t="s">
        <v>137</v>
      </c>
      <c r="AF208" s="138">
        <v>0</v>
      </c>
      <c r="AG208" s="138"/>
      <c r="AH208" s="138"/>
      <c r="AI208" s="138"/>
      <c r="AJ208" s="138"/>
      <c r="AK208" s="138"/>
      <c r="AL208" s="138"/>
      <c r="AM208" s="138"/>
      <c r="AN208" s="138"/>
      <c r="AO208" s="138"/>
      <c r="AP208" s="138"/>
      <c r="AQ208" s="138"/>
      <c r="AR208" s="138"/>
      <c r="AS208" s="138"/>
      <c r="AT208" s="138"/>
      <c r="AU208" s="138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8"/>
      <c r="BF208" s="138"/>
      <c r="BG208" s="138"/>
      <c r="BH208" s="138"/>
    </row>
    <row r="209" spans="1:60" outlineLevel="1" x14ac:dyDescent="0.2">
      <c r="A209" s="139"/>
      <c r="B209" s="139"/>
      <c r="C209" s="180" t="s">
        <v>266</v>
      </c>
      <c r="D209" s="148"/>
      <c r="E209" s="154">
        <v>0.85</v>
      </c>
      <c r="F209" s="158"/>
      <c r="G209" s="158"/>
      <c r="H209" s="158"/>
      <c r="I209" s="158"/>
      <c r="J209" s="158"/>
      <c r="K209" s="158"/>
      <c r="L209" s="158"/>
      <c r="M209" s="158"/>
      <c r="N209" s="146"/>
      <c r="O209" s="146"/>
      <c r="P209" s="146"/>
      <c r="Q209" s="146"/>
      <c r="R209" s="146"/>
      <c r="S209" s="146"/>
      <c r="T209" s="147"/>
      <c r="U209" s="146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 t="s">
        <v>137</v>
      </c>
      <c r="AF209" s="138">
        <v>0</v>
      </c>
      <c r="AG209" s="138"/>
      <c r="AH209" s="138"/>
      <c r="AI209" s="138"/>
      <c r="AJ209" s="138"/>
      <c r="AK209" s="138"/>
      <c r="AL209" s="138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8"/>
      <c r="BF209" s="138"/>
      <c r="BG209" s="138"/>
      <c r="BH209" s="138"/>
    </row>
    <row r="210" spans="1:60" outlineLevel="1" x14ac:dyDescent="0.2">
      <c r="A210" s="139"/>
      <c r="B210" s="139"/>
      <c r="C210" s="180" t="s">
        <v>267</v>
      </c>
      <c r="D210" s="148"/>
      <c r="E210" s="154">
        <v>0.45</v>
      </c>
      <c r="F210" s="158"/>
      <c r="G210" s="158"/>
      <c r="H210" s="158"/>
      <c r="I210" s="158"/>
      <c r="J210" s="158"/>
      <c r="K210" s="158"/>
      <c r="L210" s="158"/>
      <c r="M210" s="158"/>
      <c r="N210" s="146"/>
      <c r="O210" s="146"/>
      <c r="P210" s="146"/>
      <c r="Q210" s="146"/>
      <c r="R210" s="146"/>
      <c r="S210" s="146"/>
      <c r="T210" s="147"/>
      <c r="U210" s="146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 t="s">
        <v>137</v>
      </c>
      <c r="AF210" s="138">
        <v>0</v>
      </c>
      <c r="AG210" s="138"/>
      <c r="AH210" s="138"/>
      <c r="AI210" s="138"/>
      <c r="AJ210" s="138"/>
      <c r="AK210" s="138"/>
      <c r="AL210" s="138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8"/>
      <c r="BF210" s="138"/>
      <c r="BG210" s="138"/>
      <c r="BH210" s="138"/>
    </row>
    <row r="211" spans="1:60" outlineLevel="1" x14ac:dyDescent="0.2">
      <c r="A211" s="139"/>
      <c r="B211" s="139"/>
      <c r="C211" s="180" t="s">
        <v>268</v>
      </c>
      <c r="D211" s="148"/>
      <c r="E211" s="154">
        <v>1.4</v>
      </c>
      <c r="F211" s="158"/>
      <c r="G211" s="158"/>
      <c r="H211" s="158"/>
      <c r="I211" s="158"/>
      <c r="J211" s="158"/>
      <c r="K211" s="158"/>
      <c r="L211" s="158"/>
      <c r="M211" s="158"/>
      <c r="N211" s="146"/>
      <c r="O211" s="146"/>
      <c r="P211" s="146"/>
      <c r="Q211" s="146"/>
      <c r="R211" s="146"/>
      <c r="S211" s="146"/>
      <c r="T211" s="147"/>
      <c r="U211" s="146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 t="s">
        <v>137</v>
      </c>
      <c r="AF211" s="138">
        <v>0</v>
      </c>
      <c r="AG211" s="138"/>
      <c r="AH211" s="138"/>
      <c r="AI211" s="138"/>
      <c r="AJ211" s="138"/>
      <c r="AK211" s="138"/>
      <c r="AL211" s="138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8"/>
      <c r="BF211" s="138"/>
      <c r="BG211" s="138"/>
      <c r="BH211" s="138"/>
    </row>
    <row r="212" spans="1:60" outlineLevel="1" x14ac:dyDescent="0.2">
      <c r="A212" s="139"/>
      <c r="B212" s="139"/>
      <c r="C212" s="180" t="s">
        <v>269</v>
      </c>
      <c r="D212" s="148"/>
      <c r="E212" s="154">
        <v>0.95</v>
      </c>
      <c r="F212" s="158"/>
      <c r="G212" s="158"/>
      <c r="H212" s="158"/>
      <c r="I212" s="158"/>
      <c r="J212" s="158"/>
      <c r="K212" s="158"/>
      <c r="L212" s="158"/>
      <c r="M212" s="158"/>
      <c r="N212" s="146"/>
      <c r="O212" s="146"/>
      <c r="P212" s="146"/>
      <c r="Q212" s="146"/>
      <c r="R212" s="146"/>
      <c r="S212" s="146"/>
      <c r="T212" s="147"/>
      <c r="U212" s="146"/>
      <c r="V212" s="138"/>
      <c r="W212" s="138"/>
      <c r="X212" s="138"/>
      <c r="Y212" s="138"/>
      <c r="Z212" s="138"/>
      <c r="AA212" s="138"/>
      <c r="AB212" s="138"/>
      <c r="AC212" s="138"/>
      <c r="AD212" s="138"/>
      <c r="AE212" s="138" t="s">
        <v>137</v>
      </c>
      <c r="AF212" s="138">
        <v>0</v>
      </c>
      <c r="AG212" s="138"/>
      <c r="AH212" s="138"/>
      <c r="AI212" s="138"/>
      <c r="AJ212" s="138"/>
      <c r="AK212" s="138"/>
      <c r="AL212" s="138"/>
      <c r="AM212" s="138"/>
      <c r="AN212" s="138"/>
      <c r="AO212" s="138"/>
      <c r="AP212" s="138"/>
      <c r="AQ212" s="138"/>
      <c r="AR212" s="138"/>
      <c r="AS212" s="138"/>
      <c r="AT212" s="138"/>
      <c r="AU212" s="138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8"/>
      <c r="BF212" s="138"/>
      <c r="BG212" s="138"/>
      <c r="BH212" s="138"/>
    </row>
    <row r="213" spans="1:60" outlineLevel="1" x14ac:dyDescent="0.2">
      <c r="A213" s="139"/>
      <c r="B213" s="139"/>
      <c r="C213" s="180" t="s">
        <v>270</v>
      </c>
      <c r="D213" s="148"/>
      <c r="E213" s="154">
        <v>2.65</v>
      </c>
      <c r="F213" s="158"/>
      <c r="G213" s="158"/>
      <c r="H213" s="158"/>
      <c r="I213" s="158"/>
      <c r="J213" s="158"/>
      <c r="K213" s="158"/>
      <c r="L213" s="158"/>
      <c r="M213" s="158"/>
      <c r="N213" s="146"/>
      <c r="O213" s="146"/>
      <c r="P213" s="146"/>
      <c r="Q213" s="146"/>
      <c r="R213" s="146"/>
      <c r="S213" s="146"/>
      <c r="T213" s="147"/>
      <c r="U213" s="146"/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 t="s">
        <v>137</v>
      </c>
      <c r="AF213" s="138">
        <v>0</v>
      </c>
      <c r="AG213" s="138"/>
      <c r="AH213" s="138"/>
      <c r="AI213" s="138"/>
      <c r="AJ213" s="138"/>
      <c r="AK213" s="138"/>
      <c r="AL213" s="138"/>
      <c r="AM213" s="138"/>
      <c r="AN213" s="138"/>
      <c r="AO213" s="138"/>
      <c r="AP213" s="138"/>
      <c r="AQ213" s="138"/>
      <c r="AR213" s="138"/>
      <c r="AS213" s="138"/>
      <c r="AT213" s="138"/>
      <c r="AU213" s="138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8"/>
      <c r="BF213" s="138"/>
      <c r="BG213" s="138"/>
      <c r="BH213" s="138"/>
    </row>
    <row r="214" spans="1:60" outlineLevel="1" x14ac:dyDescent="0.2">
      <c r="A214" s="139"/>
      <c r="B214" s="139"/>
      <c r="C214" s="180" t="s">
        <v>271</v>
      </c>
      <c r="D214" s="148"/>
      <c r="E214" s="154">
        <v>1.79</v>
      </c>
      <c r="F214" s="158"/>
      <c r="G214" s="158"/>
      <c r="H214" s="158"/>
      <c r="I214" s="158"/>
      <c r="J214" s="158"/>
      <c r="K214" s="158"/>
      <c r="L214" s="158"/>
      <c r="M214" s="158"/>
      <c r="N214" s="146"/>
      <c r="O214" s="146"/>
      <c r="P214" s="146"/>
      <c r="Q214" s="146"/>
      <c r="R214" s="146"/>
      <c r="S214" s="146"/>
      <c r="T214" s="147"/>
      <c r="U214" s="146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 t="s">
        <v>137</v>
      </c>
      <c r="AF214" s="138">
        <v>0</v>
      </c>
      <c r="AG214" s="138"/>
      <c r="AH214" s="138"/>
      <c r="AI214" s="138"/>
      <c r="AJ214" s="138"/>
      <c r="AK214" s="138"/>
      <c r="AL214" s="138"/>
      <c r="AM214" s="138"/>
      <c r="AN214" s="138"/>
      <c r="AO214" s="138"/>
      <c r="AP214" s="138"/>
      <c r="AQ214" s="138"/>
      <c r="AR214" s="138"/>
      <c r="AS214" s="138"/>
      <c r="AT214" s="138"/>
      <c r="AU214" s="138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8"/>
      <c r="BF214" s="138"/>
      <c r="BG214" s="138"/>
      <c r="BH214" s="138"/>
    </row>
    <row r="215" spans="1:60" outlineLevel="1" x14ac:dyDescent="0.2">
      <c r="A215" s="139"/>
      <c r="B215" s="139"/>
      <c r="C215" s="180" t="s">
        <v>272</v>
      </c>
      <c r="D215" s="148"/>
      <c r="E215" s="154">
        <v>0.45</v>
      </c>
      <c r="F215" s="158"/>
      <c r="G215" s="158"/>
      <c r="H215" s="158"/>
      <c r="I215" s="158"/>
      <c r="J215" s="158"/>
      <c r="K215" s="158"/>
      <c r="L215" s="158"/>
      <c r="M215" s="158"/>
      <c r="N215" s="146"/>
      <c r="O215" s="146"/>
      <c r="P215" s="146"/>
      <c r="Q215" s="146"/>
      <c r="R215" s="146"/>
      <c r="S215" s="146"/>
      <c r="T215" s="147"/>
      <c r="U215" s="146"/>
      <c r="V215" s="138"/>
      <c r="W215" s="138"/>
      <c r="X215" s="138"/>
      <c r="Y215" s="138"/>
      <c r="Z215" s="138"/>
      <c r="AA215" s="138"/>
      <c r="AB215" s="138"/>
      <c r="AC215" s="138"/>
      <c r="AD215" s="138"/>
      <c r="AE215" s="138" t="s">
        <v>137</v>
      </c>
      <c r="AF215" s="138">
        <v>0</v>
      </c>
      <c r="AG215" s="138"/>
      <c r="AH215" s="138"/>
      <c r="AI215" s="138"/>
      <c r="AJ215" s="138"/>
      <c r="AK215" s="138"/>
      <c r="AL215" s="138"/>
      <c r="AM215" s="138"/>
      <c r="AN215" s="138"/>
      <c r="AO215" s="138"/>
      <c r="AP215" s="138"/>
      <c r="AQ215" s="138"/>
      <c r="AR215" s="138"/>
      <c r="AS215" s="138"/>
      <c r="AT215" s="138"/>
      <c r="AU215" s="138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8"/>
      <c r="BF215" s="138"/>
      <c r="BG215" s="138"/>
      <c r="BH215" s="138"/>
    </row>
    <row r="216" spans="1:60" ht="22.5" outlineLevel="1" x14ac:dyDescent="0.2">
      <c r="A216" s="139">
        <v>58</v>
      </c>
      <c r="B216" s="139" t="s">
        <v>352</v>
      </c>
      <c r="C216" s="179" t="s">
        <v>353</v>
      </c>
      <c r="D216" s="145" t="s">
        <v>181</v>
      </c>
      <c r="E216" s="153">
        <v>30</v>
      </c>
      <c r="F216" s="157">
        <f>H216+J216</f>
        <v>0</v>
      </c>
      <c r="G216" s="158">
        <f>ROUND(E216*F216,2)</f>
        <v>0</v>
      </c>
      <c r="H216" s="158"/>
      <c r="I216" s="158">
        <f>ROUND(E216*H216,2)</f>
        <v>0</v>
      </c>
      <c r="J216" s="158"/>
      <c r="K216" s="158">
        <f>ROUND(E216*J216,2)</f>
        <v>0</v>
      </c>
      <c r="L216" s="158">
        <v>21</v>
      </c>
      <c r="M216" s="158">
        <f>G216*(1+L216/100)</f>
        <v>0</v>
      </c>
      <c r="N216" s="146">
        <v>0.23</v>
      </c>
      <c r="O216" s="146">
        <f>ROUND(E216*N216,5)</f>
        <v>6.9</v>
      </c>
      <c r="P216" s="146">
        <v>0</v>
      </c>
      <c r="Q216" s="146">
        <f>ROUND(E216*P216,5)</f>
        <v>0</v>
      </c>
      <c r="R216" s="146"/>
      <c r="S216" s="146"/>
      <c r="T216" s="147">
        <v>2.3E-2</v>
      </c>
      <c r="U216" s="146">
        <f>ROUND(E216*T216,2)</f>
        <v>0.69</v>
      </c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 t="s">
        <v>119</v>
      </c>
      <c r="AF216" s="138"/>
      <c r="AG216" s="138"/>
      <c r="AH216" s="138"/>
      <c r="AI216" s="138"/>
      <c r="AJ216" s="138"/>
      <c r="AK216" s="138"/>
      <c r="AL216" s="138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8"/>
      <c r="BF216" s="138"/>
      <c r="BG216" s="138"/>
      <c r="BH216" s="138"/>
    </row>
    <row r="217" spans="1:60" outlineLevel="1" x14ac:dyDescent="0.2">
      <c r="A217" s="139"/>
      <c r="B217" s="139"/>
      <c r="C217" s="180" t="s">
        <v>300</v>
      </c>
      <c r="D217" s="148"/>
      <c r="E217" s="154">
        <v>30</v>
      </c>
      <c r="F217" s="158"/>
      <c r="G217" s="158"/>
      <c r="H217" s="158"/>
      <c r="I217" s="158"/>
      <c r="J217" s="158"/>
      <c r="K217" s="158"/>
      <c r="L217" s="158"/>
      <c r="M217" s="158"/>
      <c r="N217" s="146"/>
      <c r="O217" s="146"/>
      <c r="P217" s="146"/>
      <c r="Q217" s="146"/>
      <c r="R217" s="146"/>
      <c r="S217" s="146"/>
      <c r="T217" s="147"/>
      <c r="U217" s="146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 t="s">
        <v>137</v>
      </c>
      <c r="AF217" s="138">
        <v>0</v>
      </c>
      <c r="AG217" s="138"/>
      <c r="AH217" s="138"/>
      <c r="AI217" s="138"/>
      <c r="AJ217" s="138"/>
      <c r="AK217" s="138"/>
      <c r="AL217" s="138"/>
      <c r="AM217" s="138"/>
      <c r="AN217" s="138"/>
      <c r="AO217" s="138"/>
      <c r="AP217" s="138"/>
      <c r="AQ217" s="138"/>
      <c r="AR217" s="138"/>
      <c r="AS217" s="138"/>
      <c r="AT217" s="138"/>
      <c r="AU217" s="138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8"/>
      <c r="BF217" s="138"/>
      <c r="BG217" s="138"/>
      <c r="BH217" s="138"/>
    </row>
    <row r="218" spans="1:60" ht="22.5" outlineLevel="1" x14ac:dyDescent="0.2">
      <c r="A218" s="139">
        <v>59</v>
      </c>
      <c r="B218" s="139" t="s">
        <v>354</v>
      </c>
      <c r="C218" s="179" t="s">
        <v>355</v>
      </c>
      <c r="D218" s="145" t="s">
        <v>181</v>
      </c>
      <c r="E218" s="153">
        <v>54</v>
      </c>
      <c r="F218" s="157">
        <f>H218+J218</f>
        <v>0</v>
      </c>
      <c r="G218" s="158">
        <f>ROUND(E218*F218,2)</f>
        <v>0</v>
      </c>
      <c r="H218" s="158"/>
      <c r="I218" s="158">
        <f>ROUND(E218*H218,2)</f>
        <v>0</v>
      </c>
      <c r="J218" s="158"/>
      <c r="K218" s="158">
        <f>ROUND(E218*J218,2)</f>
        <v>0</v>
      </c>
      <c r="L218" s="158">
        <v>21</v>
      </c>
      <c r="M218" s="158">
        <f>G218*(1+L218/100)</f>
        <v>0</v>
      </c>
      <c r="N218" s="146">
        <v>0.23</v>
      </c>
      <c r="O218" s="146">
        <f>ROUND(E218*N218,5)</f>
        <v>12.42</v>
      </c>
      <c r="P218" s="146">
        <v>0</v>
      </c>
      <c r="Q218" s="146">
        <f>ROUND(E218*P218,5)</f>
        <v>0</v>
      </c>
      <c r="R218" s="146"/>
      <c r="S218" s="146"/>
      <c r="T218" s="147">
        <v>2.3E-2</v>
      </c>
      <c r="U218" s="146">
        <f>ROUND(E218*T218,2)</f>
        <v>1.24</v>
      </c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 t="s">
        <v>119</v>
      </c>
      <c r="AF218" s="138"/>
      <c r="AG218" s="138"/>
      <c r="AH218" s="138"/>
      <c r="AI218" s="138"/>
      <c r="AJ218" s="138"/>
      <c r="AK218" s="138"/>
      <c r="AL218" s="138"/>
      <c r="AM218" s="138"/>
      <c r="AN218" s="138"/>
      <c r="AO218" s="138"/>
      <c r="AP218" s="138"/>
      <c r="AQ218" s="138"/>
      <c r="AR218" s="138"/>
      <c r="AS218" s="138"/>
      <c r="AT218" s="138"/>
      <c r="AU218" s="138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8"/>
      <c r="BF218" s="138"/>
      <c r="BG218" s="138"/>
      <c r="BH218" s="138"/>
    </row>
    <row r="219" spans="1:60" outlineLevel="1" x14ac:dyDescent="0.2">
      <c r="A219" s="139"/>
      <c r="B219" s="139"/>
      <c r="C219" s="180" t="s">
        <v>297</v>
      </c>
      <c r="D219" s="148"/>
      <c r="E219" s="154">
        <v>54</v>
      </c>
      <c r="F219" s="158"/>
      <c r="G219" s="158"/>
      <c r="H219" s="158"/>
      <c r="I219" s="158"/>
      <c r="J219" s="158"/>
      <c r="K219" s="158"/>
      <c r="L219" s="158"/>
      <c r="M219" s="158"/>
      <c r="N219" s="146"/>
      <c r="O219" s="146"/>
      <c r="P219" s="146"/>
      <c r="Q219" s="146"/>
      <c r="R219" s="146"/>
      <c r="S219" s="146"/>
      <c r="T219" s="147"/>
      <c r="U219" s="146"/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 t="s">
        <v>137</v>
      </c>
      <c r="AF219" s="138">
        <v>0</v>
      </c>
      <c r="AG219" s="138"/>
      <c r="AH219" s="138"/>
      <c r="AI219" s="138"/>
      <c r="AJ219" s="138"/>
      <c r="AK219" s="138"/>
      <c r="AL219" s="138"/>
      <c r="AM219" s="138"/>
      <c r="AN219" s="138"/>
      <c r="AO219" s="138"/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8"/>
      <c r="BF219" s="138"/>
      <c r="BG219" s="138"/>
      <c r="BH219" s="138"/>
    </row>
    <row r="220" spans="1:60" ht="22.5" outlineLevel="1" x14ac:dyDescent="0.2">
      <c r="A220" s="139">
        <v>60</v>
      </c>
      <c r="B220" s="139" t="s">
        <v>356</v>
      </c>
      <c r="C220" s="179" t="s">
        <v>357</v>
      </c>
      <c r="D220" s="145" t="s">
        <v>181</v>
      </c>
      <c r="E220" s="153">
        <v>54</v>
      </c>
      <c r="F220" s="157">
        <f>H220+J220</f>
        <v>0</v>
      </c>
      <c r="G220" s="158">
        <f>ROUND(E220*F220,2)</f>
        <v>0</v>
      </c>
      <c r="H220" s="158"/>
      <c r="I220" s="158">
        <f>ROUND(E220*H220,2)</f>
        <v>0</v>
      </c>
      <c r="J220" s="158"/>
      <c r="K220" s="158">
        <f>ROUND(E220*J220,2)</f>
        <v>0</v>
      </c>
      <c r="L220" s="158">
        <v>21</v>
      </c>
      <c r="M220" s="158">
        <f>G220*(1+L220/100)</f>
        <v>0</v>
      </c>
      <c r="N220" s="146">
        <v>0.34499999999999997</v>
      </c>
      <c r="O220" s="146">
        <f>ROUND(E220*N220,5)</f>
        <v>18.63</v>
      </c>
      <c r="P220" s="146">
        <v>0</v>
      </c>
      <c r="Q220" s="146">
        <f>ROUND(E220*P220,5)</f>
        <v>0</v>
      </c>
      <c r="R220" s="146"/>
      <c r="S220" s="146"/>
      <c r="T220" s="147">
        <v>2.5999999999999999E-2</v>
      </c>
      <c r="U220" s="146">
        <f>ROUND(E220*T220,2)</f>
        <v>1.4</v>
      </c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 t="s">
        <v>119</v>
      </c>
      <c r="AF220" s="138"/>
      <c r="AG220" s="138"/>
      <c r="AH220" s="138"/>
      <c r="AI220" s="138"/>
      <c r="AJ220" s="138"/>
      <c r="AK220" s="138"/>
      <c r="AL220" s="138"/>
      <c r="AM220" s="138"/>
      <c r="AN220" s="138"/>
      <c r="AO220" s="138"/>
      <c r="AP220" s="138"/>
      <c r="AQ220" s="138"/>
      <c r="AR220" s="138"/>
      <c r="AS220" s="138"/>
      <c r="AT220" s="138"/>
      <c r="AU220" s="138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8"/>
      <c r="BF220" s="138"/>
      <c r="BG220" s="138"/>
      <c r="BH220" s="138"/>
    </row>
    <row r="221" spans="1:60" outlineLevel="1" x14ac:dyDescent="0.2">
      <c r="A221" s="139"/>
      <c r="B221" s="139"/>
      <c r="C221" s="180" t="s">
        <v>297</v>
      </c>
      <c r="D221" s="148"/>
      <c r="E221" s="154">
        <v>54</v>
      </c>
      <c r="F221" s="158"/>
      <c r="G221" s="158"/>
      <c r="H221" s="158"/>
      <c r="I221" s="158"/>
      <c r="J221" s="158"/>
      <c r="K221" s="158"/>
      <c r="L221" s="158"/>
      <c r="M221" s="158"/>
      <c r="N221" s="146"/>
      <c r="O221" s="146"/>
      <c r="P221" s="146"/>
      <c r="Q221" s="146"/>
      <c r="R221" s="146"/>
      <c r="S221" s="146"/>
      <c r="T221" s="147"/>
      <c r="U221" s="146"/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 t="s">
        <v>137</v>
      </c>
      <c r="AF221" s="138">
        <v>0</v>
      </c>
      <c r="AG221" s="138"/>
      <c r="AH221" s="138"/>
      <c r="AI221" s="138"/>
      <c r="AJ221" s="138"/>
      <c r="AK221" s="138"/>
      <c r="AL221" s="138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8"/>
      <c r="BF221" s="138"/>
      <c r="BG221" s="138"/>
      <c r="BH221" s="138"/>
    </row>
    <row r="222" spans="1:60" ht="22.5" outlineLevel="1" x14ac:dyDescent="0.2">
      <c r="A222" s="139">
        <v>61</v>
      </c>
      <c r="B222" s="139" t="s">
        <v>358</v>
      </c>
      <c r="C222" s="179" t="s">
        <v>359</v>
      </c>
      <c r="D222" s="145" t="s">
        <v>181</v>
      </c>
      <c r="E222" s="153">
        <v>31</v>
      </c>
      <c r="F222" s="157">
        <f>H222+J222</f>
        <v>0</v>
      </c>
      <c r="G222" s="158">
        <f>ROUND(E222*F222,2)</f>
        <v>0</v>
      </c>
      <c r="H222" s="158"/>
      <c r="I222" s="158">
        <f>ROUND(E222*H222,2)</f>
        <v>0</v>
      </c>
      <c r="J222" s="158"/>
      <c r="K222" s="158">
        <f>ROUND(E222*J222,2)</f>
        <v>0</v>
      </c>
      <c r="L222" s="158">
        <v>21</v>
      </c>
      <c r="M222" s="158">
        <f>G222*(1+L222/100)</f>
        <v>0</v>
      </c>
      <c r="N222" s="146">
        <v>0.46</v>
      </c>
      <c r="O222" s="146">
        <f>ROUND(E222*N222,5)</f>
        <v>14.26</v>
      </c>
      <c r="P222" s="146">
        <v>0</v>
      </c>
      <c r="Q222" s="146">
        <f>ROUND(E222*P222,5)</f>
        <v>0</v>
      </c>
      <c r="R222" s="146"/>
      <c r="S222" s="146"/>
      <c r="T222" s="147">
        <v>2.9000000000000001E-2</v>
      </c>
      <c r="U222" s="146">
        <f>ROUND(E222*T222,2)</f>
        <v>0.9</v>
      </c>
      <c r="V222" s="138"/>
      <c r="W222" s="138"/>
      <c r="X222" s="138"/>
      <c r="Y222" s="138"/>
      <c r="Z222" s="138"/>
      <c r="AA222" s="138"/>
      <c r="AB222" s="138"/>
      <c r="AC222" s="138"/>
      <c r="AD222" s="138"/>
      <c r="AE222" s="138" t="s">
        <v>119</v>
      </c>
      <c r="AF222" s="138"/>
      <c r="AG222" s="138"/>
      <c r="AH222" s="138"/>
      <c r="AI222" s="138"/>
      <c r="AJ222" s="138"/>
      <c r="AK222" s="138"/>
      <c r="AL222" s="138"/>
      <c r="AM222" s="138"/>
      <c r="AN222" s="138"/>
      <c r="AO222" s="138"/>
      <c r="AP222" s="138"/>
      <c r="AQ222" s="138"/>
      <c r="AR222" s="138"/>
      <c r="AS222" s="138"/>
      <c r="AT222" s="138"/>
      <c r="AU222" s="138"/>
      <c r="AV222" s="138"/>
      <c r="AW222" s="138"/>
      <c r="AX222" s="138"/>
      <c r="AY222" s="138"/>
      <c r="AZ222" s="138"/>
      <c r="BA222" s="138"/>
      <c r="BB222" s="138"/>
      <c r="BC222" s="138"/>
      <c r="BD222" s="138"/>
      <c r="BE222" s="138"/>
      <c r="BF222" s="138"/>
      <c r="BG222" s="138"/>
      <c r="BH222" s="138"/>
    </row>
    <row r="223" spans="1:60" outlineLevel="1" x14ac:dyDescent="0.2">
      <c r="A223" s="139"/>
      <c r="B223" s="139"/>
      <c r="C223" s="180" t="s">
        <v>300</v>
      </c>
      <c r="D223" s="148"/>
      <c r="E223" s="154">
        <v>30</v>
      </c>
      <c r="F223" s="158"/>
      <c r="G223" s="158"/>
      <c r="H223" s="158"/>
      <c r="I223" s="158"/>
      <c r="J223" s="158"/>
      <c r="K223" s="158"/>
      <c r="L223" s="158"/>
      <c r="M223" s="158"/>
      <c r="N223" s="146"/>
      <c r="O223" s="146"/>
      <c r="P223" s="146"/>
      <c r="Q223" s="146"/>
      <c r="R223" s="146"/>
      <c r="S223" s="146"/>
      <c r="T223" s="147"/>
      <c r="U223" s="146"/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 t="s">
        <v>137</v>
      </c>
      <c r="AF223" s="138">
        <v>0</v>
      </c>
      <c r="AG223" s="138"/>
      <c r="AH223" s="138"/>
      <c r="AI223" s="138"/>
      <c r="AJ223" s="138"/>
      <c r="AK223" s="138"/>
      <c r="AL223" s="138"/>
      <c r="AM223" s="138"/>
      <c r="AN223" s="138"/>
      <c r="AO223" s="138"/>
      <c r="AP223" s="138"/>
      <c r="AQ223" s="138"/>
      <c r="AR223" s="138"/>
      <c r="AS223" s="138"/>
      <c r="AT223" s="138"/>
      <c r="AU223" s="138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8"/>
      <c r="BF223" s="138"/>
      <c r="BG223" s="138"/>
      <c r="BH223" s="138"/>
    </row>
    <row r="224" spans="1:60" outlineLevel="1" x14ac:dyDescent="0.2">
      <c r="A224" s="139"/>
      <c r="B224" s="139"/>
      <c r="C224" s="180" t="s">
        <v>305</v>
      </c>
      <c r="D224" s="148"/>
      <c r="E224" s="154">
        <v>1</v>
      </c>
      <c r="F224" s="158"/>
      <c r="G224" s="158"/>
      <c r="H224" s="158"/>
      <c r="I224" s="158"/>
      <c r="J224" s="158"/>
      <c r="K224" s="158"/>
      <c r="L224" s="158"/>
      <c r="M224" s="158"/>
      <c r="N224" s="146"/>
      <c r="O224" s="146"/>
      <c r="P224" s="146"/>
      <c r="Q224" s="146"/>
      <c r="R224" s="146"/>
      <c r="S224" s="146"/>
      <c r="T224" s="147"/>
      <c r="U224" s="146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 t="s">
        <v>137</v>
      </c>
      <c r="AF224" s="138">
        <v>0</v>
      </c>
      <c r="AG224" s="138"/>
      <c r="AH224" s="138"/>
      <c r="AI224" s="138"/>
      <c r="AJ224" s="138"/>
      <c r="AK224" s="138"/>
      <c r="AL224" s="138"/>
      <c r="AM224" s="138"/>
      <c r="AN224" s="138"/>
      <c r="AO224" s="138"/>
      <c r="AP224" s="138"/>
      <c r="AQ224" s="138"/>
      <c r="AR224" s="138"/>
      <c r="AS224" s="138"/>
      <c r="AT224" s="138"/>
      <c r="AU224" s="138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8"/>
      <c r="BF224" s="138"/>
      <c r="BG224" s="138"/>
      <c r="BH224" s="138"/>
    </row>
    <row r="225" spans="1:60" ht="22.5" outlineLevel="1" x14ac:dyDescent="0.2">
      <c r="A225" s="139">
        <v>62</v>
      </c>
      <c r="B225" s="139" t="s">
        <v>360</v>
      </c>
      <c r="C225" s="179" t="s">
        <v>361</v>
      </c>
      <c r="D225" s="145" t="s">
        <v>181</v>
      </c>
      <c r="E225" s="153">
        <v>54</v>
      </c>
      <c r="F225" s="157">
        <f>H225+J225</f>
        <v>0</v>
      </c>
      <c r="G225" s="158">
        <f>ROUND(E225*F225,2)</f>
        <v>0</v>
      </c>
      <c r="H225" s="158"/>
      <c r="I225" s="158">
        <f>ROUND(E225*H225,2)</f>
        <v>0</v>
      </c>
      <c r="J225" s="158"/>
      <c r="K225" s="158">
        <f>ROUND(E225*J225,2)</f>
        <v>0</v>
      </c>
      <c r="L225" s="158">
        <v>21</v>
      </c>
      <c r="M225" s="158">
        <f>G225*(1+L225/100)</f>
        <v>0</v>
      </c>
      <c r="N225" s="146">
        <v>0.46</v>
      </c>
      <c r="O225" s="146">
        <f>ROUND(E225*N225,5)</f>
        <v>24.84</v>
      </c>
      <c r="P225" s="146">
        <v>0</v>
      </c>
      <c r="Q225" s="146">
        <f>ROUND(E225*P225,5)</f>
        <v>0</v>
      </c>
      <c r="R225" s="146"/>
      <c r="S225" s="146"/>
      <c r="T225" s="147">
        <v>2.9000000000000001E-2</v>
      </c>
      <c r="U225" s="146">
        <f>ROUND(E225*T225,2)</f>
        <v>1.57</v>
      </c>
      <c r="V225" s="138"/>
      <c r="W225" s="138"/>
      <c r="X225" s="138"/>
      <c r="Y225" s="138"/>
      <c r="Z225" s="138"/>
      <c r="AA225" s="138"/>
      <c r="AB225" s="138"/>
      <c r="AC225" s="138"/>
      <c r="AD225" s="138"/>
      <c r="AE225" s="138" t="s">
        <v>119</v>
      </c>
      <c r="AF225" s="138"/>
      <c r="AG225" s="138"/>
      <c r="AH225" s="138"/>
      <c r="AI225" s="138"/>
      <c r="AJ225" s="138"/>
      <c r="AK225" s="138"/>
      <c r="AL225" s="138"/>
      <c r="AM225" s="138"/>
      <c r="AN225" s="138"/>
      <c r="AO225" s="138"/>
      <c r="AP225" s="138"/>
      <c r="AQ225" s="138"/>
      <c r="AR225" s="138"/>
      <c r="AS225" s="138"/>
      <c r="AT225" s="138"/>
      <c r="AU225" s="138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8"/>
      <c r="BF225" s="138"/>
      <c r="BG225" s="138"/>
      <c r="BH225" s="138"/>
    </row>
    <row r="226" spans="1:60" outlineLevel="1" x14ac:dyDescent="0.2">
      <c r="A226" s="139"/>
      <c r="B226" s="139"/>
      <c r="C226" s="180" t="s">
        <v>297</v>
      </c>
      <c r="D226" s="148"/>
      <c r="E226" s="154">
        <v>54</v>
      </c>
      <c r="F226" s="158"/>
      <c r="G226" s="158"/>
      <c r="H226" s="158"/>
      <c r="I226" s="158"/>
      <c r="J226" s="158"/>
      <c r="K226" s="158"/>
      <c r="L226" s="158"/>
      <c r="M226" s="158"/>
      <c r="N226" s="146"/>
      <c r="O226" s="146"/>
      <c r="P226" s="146"/>
      <c r="Q226" s="146"/>
      <c r="R226" s="146"/>
      <c r="S226" s="146"/>
      <c r="T226" s="147"/>
      <c r="U226" s="146"/>
      <c r="V226" s="138"/>
      <c r="W226" s="138"/>
      <c r="X226" s="138"/>
      <c r="Y226" s="138"/>
      <c r="Z226" s="138"/>
      <c r="AA226" s="138"/>
      <c r="AB226" s="138"/>
      <c r="AC226" s="138"/>
      <c r="AD226" s="138"/>
      <c r="AE226" s="138" t="s">
        <v>137</v>
      </c>
      <c r="AF226" s="138">
        <v>0</v>
      </c>
      <c r="AG226" s="138"/>
      <c r="AH226" s="138"/>
      <c r="AI226" s="138"/>
      <c r="AJ226" s="138"/>
      <c r="AK226" s="138"/>
      <c r="AL226" s="138"/>
      <c r="AM226" s="138"/>
      <c r="AN226" s="138"/>
      <c r="AO226" s="138"/>
      <c r="AP226" s="138"/>
      <c r="AQ226" s="138"/>
      <c r="AR226" s="138"/>
      <c r="AS226" s="138"/>
      <c r="AT226" s="138"/>
      <c r="AU226" s="138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8"/>
      <c r="BF226" s="138"/>
      <c r="BG226" s="138"/>
      <c r="BH226" s="138"/>
    </row>
    <row r="227" spans="1:60" outlineLevel="1" x14ac:dyDescent="0.2">
      <c r="A227" s="139">
        <v>63</v>
      </c>
      <c r="B227" s="139" t="s">
        <v>362</v>
      </c>
      <c r="C227" s="179" t="s">
        <v>363</v>
      </c>
      <c r="D227" s="145" t="s">
        <v>181</v>
      </c>
      <c r="E227" s="153">
        <v>1</v>
      </c>
      <c r="F227" s="157">
        <f>H227+J227</f>
        <v>0</v>
      </c>
      <c r="G227" s="158">
        <f>ROUND(E227*F227,2)</f>
        <v>0</v>
      </c>
      <c r="H227" s="158"/>
      <c r="I227" s="158">
        <f>ROUND(E227*H227,2)</f>
        <v>0</v>
      </c>
      <c r="J227" s="158"/>
      <c r="K227" s="158">
        <f>ROUND(E227*J227,2)</f>
        <v>0</v>
      </c>
      <c r="L227" s="158">
        <v>21</v>
      </c>
      <c r="M227" s="158">
        <f>G227*(1+L227/100)</f>
        <v>0</v>
      </c>
      <c r="N227" s="146">
        <v>0.50666</v>
      </c>
      <c r="O227" s="146">
        <f>ROUND(E227*N227,5)</f>
        <v>0.50666</v>
      </c>
      <c r="P227" s="146">
        <v>0</v>
      </c>
      <c r="Q227" s="146">
        <f>ROUND(E227*P227,5)</f>
        <v>0</v>
      </c>
      <c r="R227" s="146"/>
      <c r="S227" s="146"/>
      <c r="T227" s="147">
        <v>0.16300000000000001</v>
      </c>
      <c r="U227" s="146">
        <f>ROUND(E227*T227,2)</f>
        <v>0.16</v>
      </c>
      <c r="V227" s="138"/>
      <c r="W227" s="138"/>
      <c r="X227" s="138"/>
      <c r="Y227" s="138"/>
      <c r="Z227" s="138"/>
      <c r="AA227" s="138"/>
      <c r="AB227" s="138"/>
      <c r="AC227" s="138"/>
      <c r="AD227" s="138"/>
      <c r="AE227" s="138" t="s">
        <v>119</v>
      </c>
      <c r="AF227" s="138"/>
      <c r="AG227" s="138"/>
      <c r="AH227" s="138"/>
      <c r="AI227" s="138"/>
      <c r="AJ227" s="138"/>
      <c r="AK227" s="138"/>
      <c r="AL227" s="138"/>
      <c r="AM227" s="138"/>
      <c r="AN227" s="138"/>
      <c r="AO227" s="138"/>
      <c r="AP227" s="138"/>
      <c r="AQ227" s="138"/>
      <c r="AR227" s="138"/>
      <c r="AS227" s="138"/>
      <c r="AT227" s="138"/>
      <c r="AU227" s="138"/>
      <c r="AV227" s="138"/>
      <c r="AW227" s="138"/>
      <c r="AX227" s="138"/>
      <c r="AY227" s="138"/>
      <c r="AZ227" s="138"/>
      <c r="BA227" s="138"/>
      <c r="BB227" s="138"/>
      <c r="BC227" s="138"/>
      <c r="BD227" s="138"/>
      <c r="BE227" s="138"/>
      <c r="BF227" s="138"/>
      <c r="BG227" s="138"/>
      <c r="BH227" s="138"/>
    </row>
    <row r="228" spans="1:60" outlineLevel="1" x14ac:dyDescent="0.2">
      <c r="A228" s="139"/>
      <c r="B228" s="139"/>
      <c r="C228" s="180" t="s">
        <v>305</v>
      </c>
      <c r="D228" s="148"/>
      <c r="E228" s="154">
        <v>1</v>
      </c>
      <c r="F228" s="158"/>
      <c r="G228" s="158"/>
      <c r="H228" s="158"/>
      <c r="I228" s="158"/>
      <c r="J228" s="158"/>
      <c r="K228" s="158"/>
      <c r="L228" s="158"/>
      <c r="M228" s="158"/>
      <c r="N228" s="146"/>
      <c r="O228" s="146"/>
      <c r="P228" s="146"/>
      <c r="Q228" s="146"/>
      <c r="R228" s="146"/>
      <c r="S228" s="146"/>
      <c r="T228" s="147"/>
      <c r="U228" s="146"/>
      <c r="V228" s="138"/>
      <c r="W228" s="138"/>
      <c r="X228" s="138"/>
      <c r="Y228" s="138"/>
      <c r="Z228" s="138"/>
      <c r="AA228" s="138"/>
      <c r="AB228" s="138"/>
      <c r="AC228" s="138"/>
      <c r="AD228" s="138"/>
      <c r="AE228" s="138" t="s">
        <v>137</v>
      </c>
      <c r="AF228" s="138">
        <v>0</v>
      </c>
      <c r="AG228" s="138"/>
      <c r="AH228" s="138"/>
      <c r="AI228" s="138"/>
      <c r="AJ228" s="138"/>
      <c r="AK228" s="138"/>
      <c r="AL228" s="138"/>
      <c r="AM228" s="138"/>
      <c r="AN228" s="138"/>
      <c r="AO228" s="138"/>
      <c r="AP228" s="138"/>
      <c r="AQ228" s="138"/>
      <c r="AR228" s="138"/>
      <c r="AS228" s="138"/>
      <c r="AT228" s="138"/>
      <c r="AU228" s="138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8"/>
      <c r="BF228" s="138"/>
      <c r="BG228" s="138"/>
      <c r="BH228" s="138"/>
    </row>
    <row r="229" spans="1:60" x14ac:dyDescent="0.2">
      <c r="A229" s="140" t="s">
        <v>114</v>
      </c>
      <c r="B229" s="140" t="s">
        <v>67</v>
      </c>
      <c r="C229" s="182" t="s">
        <v>68</v>
      </c>
      <c r="D229" s="150"/>
      <c r="E229" s="156"/>
      <c r="F229" s="159"/>
      <c r="G229" s="159">
        <f>SUMIF(AE230:AE232,"&lt;&gt;NOR",G230:G232)</f>
        <v>0</v>
      </c>
      <c r="H229" s="159"/>
      <c r="I229" s="159">
        <f>SUM(I230:I232)</f>
        <v>0</v>
      </c>
      <c r="J229" s="159"/>
      <c r="K229" s="159">
        <f>SUM(K230:K232)</f>
        <v>0</v>
      </c>
      <c r="L229" s="159"/>
      <c r="M229" s="159">
        <f>SUM(M230:M232)</f>
        <v>0</v>
      </c>
      <c r="N229" s="151"/>
      <c r="O229" s="151">
        <f>SUM(O230:O232)</f>
        <v>13.655000000000001</v>
      </c>
      <c r="P229" s="151"/>
      <c r="Q229" s="151">
        <f>SUM(Q230:Q232)</f>
        <v>0</v>
      </c>
      <c r="R229" s="151"/>
      <c r="S229" s="151"/>
      <c r="T229" s="152"/>
      <c r="U229" s="151">
        <f>SUM(U230:U232)</f>
        <v>7.5</v>
      </c>
      <c r="AE229" t="s">
        <v>115</v>
      </c>
    </row>
    <row r="230" spans="1:60" outlineLevel="1" x14ac:dyDescent="0.2">
      <c r="A230" s="139">
        <v>64</v>
      </c>
      <c r="B230" s="139" t="s">
        <v>364</v>
      </c>
      <c r="C230" s="179" t="s">
        <v>365</v>
      </c>
      <c r="D230" s="145" t="s">
        <v>181</v>
      </c>
      <c r="E230" s="153">
        <v>30</v>
      </c>
      <c r="F230" s="157">
        <f>H230+J230</f>
        <v>0</v>
      </c>
      <c r="G230" s="158">
        <f>ROUND(E230*F230,2)</f>
        <v>0</v>
      </c>
      <c r="H230" s="158"/>
      <c r="I230" s="158">
        <f>ROUND(E230*H230,2)</f>
        <v>0</v>
      </c>
      <c r="J230" s="158"/>
      <c r="K230" s="158">
        <f>ROUND(E230*J230,2)</f>
        <v>0</v>
      </c>
      <c r="L230" s="158">
        <v>21</v>
      </c>
      <c r="M230" s="158">
        <f>G230*(1+L230/100)</f>
        <v>0</v>
      </c>
      <c r="N230" s="146">
        <v>8.3500000000000005E-2</v>
      </c>
      <c r="O230" s="146">
        <f>ROUND(E230*N230,5)</f>
        <v>2.5049999999999999</v>
      </c>
      <c r="P230" s="146">
        <v>0</v>
      </c>
      <c r="Q230" s="146">
        <f>ROUND(E230*P230,5)</f>
        <v>0</v>
      </c>
      <c r="R230" s="146"/>
      <c r="S230" s="146"/>
      <c r="T230" s="147">
        <v>0.25</v>
      </c>
      <c r="U230" s="146">
        <f>ROUND(E230*T230,2)</f>
        <v>7.5</v>
      </c>
      <c r="V230" s="138"/>
      <c r="W230" s="138"/>
      <c r="X230" s="138"/>
      <c r="Y230" s="138"/>
      <c r="Z230" s="138"/>
      <c r="AA230" s="138"/>
      <c r="AB230" s="138"/>
      <c r="AC230" s="138"/>
      <c r="AD230" s="138"/>
      <c r="AE230" s="138" t="s">
        <v>119</v>
      </c>
      <c r="AF230" s="138"/>
      <c r="AG230" s="138"/>
      <c r="AH230" s="138"/>
      <c r="AI230" s="138"/>
      <c r="AJ230" s="138"/>
      <c r="AK230" s="138"/>
      <c r="AL230" s="138"/>
      <c r="AM230" s="138"/>
      <c r="AN230" s="138"/>
      <c r="AO230" s="138"/>
      <c r="AP230" s="138"/>
      <c r="AQ230" s="138"/>
      <c r="AR230" s="138"/>
      <c r="AS230" s="138"/>
      <c r="AT230" s="138"/>
      <c r="AU230" s="138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8"/>
      <c r="BF230" s="138"/>
      <c r="BG230" s="138"/>
      <c r="BH230" s="138"/>
    </row>
    <row r="231" spans="1:60" outlineLevel="1" x14ac:dyDescent="0.2">
      <c r="A231" s="139"/>
      <c r="B231" s="139"/>
      <c r="C231" s="180" t="s">
        <v>300</v>
      </c>
      <c r="D231" s="148"/>
      <c r="E231" s="154">
        <v>30</v>
      </c>
      <c r="F231" s="158"/>
      <c r="G231" s="158"/>
      <c r="H231" s="158"/>
      <c r="I231" s="158"/>
      <c r="J231" s="158"/>
      <c r="K231" s="158"/>
      <c r="L231" s="158"/>
      <c r="M231" s="158"/>
      <c r="N231" s="146"/>
      <c r="O231" s="146"/>
      <c r="P231" s="146"/>
      <c r="Q231" s="146"/>
      <c r="R231" s="146"/>
      <c r="S231" s="146"/>
      <c r="T231" s="147"/>
      <c r="U231" s="146"/>
      <c r="V231" s="138"/>
      <c r="W231" s="138"/>
      <c r="X231" s="138"/>
      <c r="Y231" s="138"/>
      <c r="Z231" s="138"/>
      <c r="AA231" s="138"/>
      <c r="AB231" s="138"/>
      <c r="AC231" s="138"/>
      <c r="AD231" s="138"/>
      <c r="AE231" s="138" t="s">
        <v>137</v>
      </c>
      <c r="AF231" s="138">
        <v>0</v>
      </c>
      <c r="AG231" s="138"/>
      <c r="AH231" s="138"/>
      <c r="AI231" s="138"/>
      <c r="AJ231" s="138"/>
      <c r="AK231" s="138"/>
      <c r="AL231" s="138"/>
      <c r="AM231" s="138"/>
      <c r="AN231" s="138"/>
      <c r="AO231" s="138"/>
      <c r="AP231" s="138"/>
      <c r="AQ231" s="138"/>
      <c r="AR231" s="138"/>
      <c r="AS231" s="138"/>
      <c r="AT231" s="138"/>
      <c r="AU231" s="138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8"/>
      <c r="BF231" s="138"/>
      <c r="BG231" s="138"/>
      <c r="BH231" s="138"/>
    </row>
    <row r="232" spans="1:60" outlineLevel="1" x14ac:dyDescent="0.2">
      <c r="A232" s="139">
        <v>65</v>
      </c>
      <c r="B232" s="139" t="s">
        <v>366</v>
      </c>
      <c r="C232" s="179" t="s">
        <v>367</v>
      </c>
      <c r="D232" s="145" t="s">
        <v>196</v>
      </c>
      <c r="E232" s="153">
        <v>10</v>
      </c>
      <c r="F232" s="157">
        <f>H232+J232</f>
        <v>0</v>
      </c>
      <c r="G232" s="158">
        <f>ROUND(E232*F232,2)</f>
        <v>0</v>
      </c>
      <c r="H232" s="158"/>
      <c r="I232" s="158">
        <f>ROUND(E232*H232,2)</f>
        <v>0</v>
      </c>
      <c r="J232" s="158"/>
      <c r="K232" s="158">
        <f>ROUND(E232*J232,2)</f>
        <v>0</v>
      </c>
      <c r="L232" s="158">
        <v>21</v>
      </c>
      <c r="M232" s="158">
        <f>G232*(1+L232/100)</f>
        <v>0</v>
      </c>
      <c r="N232" s="146">
        <v>1.115</v>
      </c>
      <c r="O232" s="146">
        <f>ROUND(E232*N232,5)</f>
        <v>11.15</v>
      </c>
      <c r="P232" s="146">
        <v>0</v>
      </c>
      <c r="Q232" s="146">
        <f>ROUND(E232*P232,5)</f>
        <v>0</v>
      </c>
      <c r="R232" s="146"/>
      <c r="S232" s="146"/>
      <c r="T232" s="147">
        <v>0</v>
      </c>
      <c r="U232" s="146">
        <f>ROUND(E232*T232,2)</f>
        <v>0</v>
      </c>
      <c r="V232" s="138"/>
      <c r="W232" s="138"/>
      <c r="X232" s="138"/>
      <c r="Y232" s="138"/>
      <c r="Z232" s="138"/>
      <c r="AA232" s="138"/>
      <c r="AB232" s="138"/>
      <c r="AC232" s="138"/>
      <c r="AD232" s="138"/>
      <c r="AE232" s="138" t="s">
        <v>123</v>
      </c>
      <c r="AF232" s="138"/>
      <c r="AG232" s="138"/>
      <c r="AH232" s="138"/>
      <c r="AI232" s="138"/>
      <c r="AJ232" s="138"/>
      <c r="AK232" s="138"/>
      <c r="AL232" s="138"/>
      <c r="AM232" s="138"/>
      <c r="AN232" s="138"/>
      <c r="AO232" s="138"/>
      <c r="AP232" s="138"/>
      <c r="AQ232" s="138"/>
      <c r="AR232" s="138"/>
      <c r="AS232" s="138"/>
      <c r="AT232" s="138"/>
      <c r="AU232" s="138"/>
      <c r="AV232" s="138"/>
      <c r="AW232" s="138"/>
      <c r="AX232" s="138"/>
      <c r="AY232" s="138"/>
      <c r="AZ232" s="138"/>
      <c r="BA232" s="138"/>
      <c r="BB232" s="138"/>
      <c r="BC232" s="138"/>
      <c r="BD232" s="138"/>
      <c r="BE232" s="138"/>
      <c r="BF232" s="138"/>
      <c r="BG232" s="138"/>
      <c r="BH232" s="138"/>
    </row>
    <row r="233" spans="1:60" x14ac:dyDescent="0.2">
      <c r="A233" s="140" t="s">
        <v>114</v>
      </c>
      <c r="B233" s="140" t="s">
        <v>69</v>
      </c>
      <c r="C233" s="182" t="s">
        <v>70</v>
      </c>
      <c r="D233" s="150"/>
      <c r="E233" s="156"/>
      <c r="F233" s="159"/>
      <c r="G233" s="159">
        <f>SUMIF(AE234:AE244,"&lt;&gt;NOR",G234:G244)</f>
        <v>0</v>
      </c>
      <c r="H233" s="159"/>
      <c r="I233" s="159">
        <f>SUM(I234:I244)</f>
        <v>0</v>
      </c>
      <c r="J233" s="159"/>
      <c r="K233" s="159">
        <f>SUM(K234:K244)</f>
        <v>0</v>
      </c>
      <c r="L233" s="159"/>
      <c r="M233" s="159">
        <f>SUM(M234:M244)</f>
        <v>0</v>
      </c>
      <c r="N233" s="151"/>
      <c r="O233" s="151">
        <f>SUM(O234:O244)</f>
        <v>6.5748199999999999</v>
      </c>
      <c r="P233" s="151"/>
      <c r="Q233" s="151">
        <f>SUM(Q234:Q244)</f>
        <v>0</v>
      </c>
      <c r="R233" s="151"/>
      <c r="S233" s="151"/>
      <c r="T233" s="152"/>
      <c r="U233" s="151">
        <f>SUM(U234:U244)</f>
        <v>66</v>
      </c>
      <c r="AE233" t="s">
        <v>115</v>
      </c>
    </row>
    <row r="234" spans="1:60" outlineLevel="1" x14ac:dyDescent="0.2">
      <c r="A234" s="139">
        <v>66</v>
      </c>
      <c r="B234" s="139" t="s">
        <v>368</v>
      </c>
      <c r="C234" s="179" t="s">
        <v>369</v>
      </c>
      <c r="D234" s="145" t="s">
        <v>181</v>
      </c>
      <c r="E234" s="153">
        <v>54</v>
      </c>
      <c r="F234" s="157">
        <f>H234+J234</f>
        <v>0</v>
      </c>
      <c r="G234" s="158">
        <f>ROUND(E234*F234,2)</f>
        <v>0</v>
      </c>
      <c r="H234" s="158"/>
      <c r="I234" s="158">
        <f>ROUND(E234*H234,2)</f>
        <v>0</v>
      </c>
      <c r="J234" s="158"/>
      <c r="K234" s="158">
        <f>ROUND(E234*J234,2)</f>
        <v>0</v>
      </c>
      <c r="L234" s="158">
        <v>21</v>
      </c>
      <c r="M234" s="158">
        <f>G234*(1+L234/100)</f>
        <v>0</v>
      </c>
      <c r="N234" s="146">
        <v>0.11</v>
      </c>
      <c r="O234" s="146">
        <f>ROUND(E234*N234,5)</f>
        <v>5.94</v>
      </c>
      <c r="P234" s="146">
        <v>0</v>
      </c>
      <c r="Q234" s="146">
        <f>ROUND(E234*P234,5)</f>
        <v>0</v>
      </c>
      <c r="R234" s="146"/>
      <c r="S234" s="146"/>
      <c r="T234" s="147">
        <v>1.1930000000000001</v>
      </c>
      <c r="U234" s="146">
        <f>ROUND(E234*T234,2)</f>
        <v>64.42</v>
      </c>
      <c r="V234" s="138"/>
      <c r="W234" s="138"/>
      <c r="X234" s="138"/>
      <c r="Y234" s="138"/>
      <c r="Z234" s="138"/>
      <c r="AA234" s="138"/>
      <c r="AB234" s="138"/>
      <c r="AC234" s="138"/>
      <c r="AD234" s="138"/>
      <c r="AE234" s="138" t="s">
        <v>119</v>
      </c>
      <c r="AF234" s="138"/>
      <c r="AG234" s="138"/>
      <c r="AH234" s="138"/>
      <c r="AI234" s="138"/>
      <c r="AJ234" s="138"/>
      <c r="AK234" s="138"/>
      <c r="AL234" s="138"/>
      <c r="AM234" s="138"/>
      <c r="AN234" s="138"/>
      <c r="AO234" s="138"/>
      <c r="AP234" s="138"/>
      <c r="AQ234" s="138"/>
      <c r="AR234" s="138"/>
      <c r="AS234" s="138"/>
      <c r="AT234" s="138"/>
      <c r="AU234" s="138"/>
      <c r="AV234" s="138"/>
      <c r="AW234" s="138"/>
      <c r="AX234" s="138"/>
      <c r="AY234" s="138"/>
      <c r="AZ234" s="138"/>
      <c r="BA234" s="138"/>
      <c r="BB234" s="138"/>
      <c r="BC234" s="138"/>
      <c r="BD234" s="138"/>
      <c r="BE234" s="138"/>
      <c r="BF234" s="138"/>
      <c r="BG234" s="138"/>
      <c r="BH234" s="138"/>
    </row>
    <row r="235" spans="1:60" outlineLevel="1" x14ac:dyDescent="0.2">
      <c r="A235" s="139"/>
      <c r="B235" s="139"/>
      <c r="C235" s="180" t="s">
        <v>297</v>
      </c>
      <c r="D235" s="148"/>
      <c r="E235" s="154">
        <v>54</v>
      </c>
      <c r="F235" s="158"/>
      <c r="G235" s="158"/>
      <c r="H235" s="158"/>
      <c r="I235" s="158"/>
      <c r="J235" s="158"/>
      <c r="K235" s="158"/>
      <c r="L235" s="158"/>
      <c r="M235" s="158"/>
      <c r="N235" s="146"/>
      <c r="O235" s="146"/>
      <c r="P235" s="146"/>
      <c r="Q235" s="146"/>
      <c r="R235" s="146"/>
      <c r="S235" s="146"/>
      <c r="T235" s="147"/>
      <c r="U235" s="146"/>
      <c r="V235" s="138"/>
      <c r="W235" s="138"/>
      <c r="X235" s="138"/>
      <c r="Y235" s="138"/>
      <c r="Z235" s="138"/>
      <c r="AA235" s="138"/>
      <c r="AB235" s="138"/>
      <c r="AC235" s="138"/>
      <c r="AD235" s="138"/>
      <c r="AE235" s="138" t="s">
        <v>137</v>
      </c>
      <c r="AF235" s="138">
        <v>0</v>
      </c>
      <c r="AG235" s="138"/>
      <c r="AH235" s="138"/>
      <c r="AI235" s="138"/>
      <c r="AJ235" s="138"/>
      <c r="AK235" s="138"/>
      <c r="AL235" s="138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8"/>
      <c r="BF235" s="138"/>
      <c r="BG235" s="138"/>
      <c r="BH235" s="138"/>
    </row>
    <row r="236" spans="1:60" outlineLevel="1" x14ac:dyDescent="0.2">
      <c r="A236" s="139"/>
      <c r="B236" s="139"/>
      <c r="C236" s="180" t="s">
        <v>370</v>
      </c>
      <c r="D236" s="148"/>
      <c r="E236" s="154"/>
      <c r="F236" s="158"/>
      <c r="G236" s="158"/>
      <c r="H236" s="158"/>
      <c r="I236" s="158"/>
      <c r="J236" s="158"/>
      <c r="K236" s="158"/>
      <c r="L236" s="158"/>
      <c r="M236" s="158"/>
      <c r="N236" s="146"/>
      <c r="O236" s="146"/>
      <c r="P236" s="146"/>
      <c r="Q236" s="146"/>
      <c r="R236" s="146"/>
      <c r="S236" s="146"/>
      <c r="T236" s="147"/>
      <c r="U236" s="146"/>
      <c r="V236" s="138"/>
      <c r="W236" s="138"/>
      <c r="X236" s="138"/>
      <c r="Y236" s="138"/>
      <c r="Z236" s="138"/>
      <c r="AA236" s="138"/>
      <c r="AB236" s="138"/>
      <c r="AC236" s="138"/>
      <c r="AD236" s="138"/>
      <c r="AE236" s="138" t="s">
        <v>137</v>
      </c>
      <c r="AF236" s="138">
        <v>0</v>
      </c>
      <c r="AG236" s="138"/>
      <c r="AH236" s="138"/>
      <c r="AI236" s="138"/>
      <c r="AJ236" s="138"/>
      <c r="AK236" s="138"/>
      <c r="AL236" s="138"/>
      <c r="AM236" s="138"/>
      <c r="AN236" s="138"/>
      <c r="AO236" s="138"/>
      <c r="AP236" s="138"/>
      <c r="AQ236" s="138"/>
      <c r="AR236" s="138"/>
      <c r="AS236" s="138"/>
      <c r="AT236" s="138"/>
      <c r="AU236" s="138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8"/>
      <c r="BF236" s="138"/>
      <c r="BG236" s="138"/>
      <c r="BH236" s="138"/>
    </row>
    <row r="237" spans="1:60" ht="22.5" outlineLevel="1" x14ac:dyDescent="0.2">
      <c r="A237" s="139">
        <v>67</v>
      </c>
      <c r="B237" s="139" t="s">
        <v>371</v>
      </c>
      <c r="C237" s="179" t="s">
        <v>372</v>
      </c>
      <c r="D237" s="145" t="s">
        <v>126</v>
      </c>
      <c r="E237" s="153">
        <v>1.5</v>
      </c>
      <c r="F237" s="157">
        <f t="shared" ref="F237:F244" si="8">H237+J237</f>
        <v>0</v>
      </c>
      <c r="G237" s="158">
        <f t="shared" ref="G237:G244" si="9">ROUND(E237*F237,2)</f>
        <v>0</v>
      </c>
      <c r="H237" s="158"/>
      <c r="I237" s="158">
        <f t="shared" ref="I237:I244" si="10">ROUND(E237*H237,2)</f>
        <v>0</v>
      </c>
      <c r="J237" s="158"/>
      <c r="K237" s="158">
        <f t="shared" ref="K237:K244" si="11">ROUND(E237*J237,2)</f>
        <v>0</v>
      </c>
      <c r="L237" s="158">
        <v>21</v>
      </c>
      <c r="M237" s="158">
        <f t="shared" ref="M237:M244" si="12">G237*(1+L237/100)</f>
        <v>0</v>
      </c>
      <c r="N237" s="146">
        <v>0.25206000000000001</v>
      </c>
      <c r="O237" s="146">
        <f t="shared" ref="O237:O244" si="13">ROUND(E237*N237,5)</f>
        <v>0.37808999999999998</v>
      </c>
      <c r="P237" s="146">
        <v>0</v>
      </c>
      <c r="Q237" s="146">
        <f t="shared" ref="Q237:Q244" si="14">ROUND(E237*P237,5)</f>
        <v>0</v>
      </c>
      <c r="R237" s="146"/>
      <c r="S237" s="146"/>
      <c r="T237" s="147">
        <v>0.64159999999999995</v>
      </c>
      <c r="U237" s="146">
        <f t="shared" ref="U237:U244" si="15">ROUND(E237*T237,2)</f>
        <v>0.96</v>
      </c>
      <c r="V237" s="138"/>
      <c r="W237" s="138"/>
      <c r="X237" s="138"/>
      <c r="Y237" s="138"/>
      <c r="Z237" s="138"/>
      <c r="AA237" s="138"/>
      <c r="AB237" s="138"/>
      <c r="AC237" s="138"/>
      <c r="AD237" s="138"/>
      <c r="AE237" s="138" t="s">
        <v>119</v>
      </c>
      <c r="AF237" s="138"/>
      <c r="AG237" s="138"/>
      <c r="AH237" s="138"/>
      <c r="AI237" s="138"/>
      <c r="AJ237" s="138"/>
      <c r="AK237" s="138"/>
      <c r="AL237" s="138"/>
      <c r="AM237" s="138"/>
      <c r="AN237" s="138"/>
      <c r="AO237" s="138"/>
      <c r="AP237" s="138"/>
      <c r="AQ237" s="138"/>
      <c r="AR237" s="138"/>
      <c r="AS237" s="138"/>
      <c r="AT237" s="138"/>
      <c r="AU237" s="138"/>
      <c r="AV237" s="138"/>
      <c r="AW237" s="138"/>
      <c r="AX237" s="138"/>
      <c r="AY237" s="138"/>
      <c r="AZ237" s="138"/>
      <c r="BA237" s="138"/>
      <c r="BB237" s="138"/>
      <c r="BC237" s="138"/>
      <c r="BD237" s="138"/>
      <c r="BE237" s="138"/>
      <c r="BF237" s="138"/>
      <c r="BG237" s="138"/>
      <c r="BH237" s="138"/>
    </row>
    <row r="238" spans="1:60" ht="22.5" outlineLevel="1" x14ac:dyDescent="0.2">
      <c r="A238" s="139">
        <v>68</v>
      </c>
      <c r="B238" s="139" t="s">
        <v>373</v>
      </c>
      <c r="C238" s="179" t="s">
        <v>374</v>
      </c>
      <c r="D238" s="145" t="s">
        <v>196</v>
      </c>
      <c r="E238" s="153">
        <v>1</v>
      </c>
      <c r="F238" s="157">
        <f t="shared" si="8"/>
        <v>0</v>
      </c>
      <c r="G238" s="158">
        <f t="shared" si="9"/>
        <v>0</v>
      </c>
      <c r="H238" s="158"/>
      <c r="I238" s="158">
        <f t="shared" si="10"/>
        <v>0</v>
      </c>
      <c r="J238" s="158"/>
      <c r="K238" s="158">
        <f t="shared" si="11"/>
        <v>0</v>
      </c>
      <c r="L238" s="158">
        <v>21</v>
      </c>
      <c r="M238" s="158">
        <f t="shared" si="12"/>
        <v>0</v>
      </c>
      <c r="N238" s="146">
        <v>3.7499999999999999E-2</v>
      </c>
      <c r="O238" s="146">
        <f t="shared" si="13"/>
        <v>3.7499999999999999E-2</v>
      </c>
      <c r="P238" s="146">
        <v>0</v>
      </c>
      <c r="Q238" s="146">
        <f t="shared" si="14"/>
        <v>0</v>
      </c>
      <c r="R238" s="146"/>
      <c r="S238" s="146"/>
      <c r="T238" s="147">
        <v>0</v>
      </c>
      <c r="U238" s="146">
        <f t="shared" si="15"/>
        <v>0</v>
      </c>
      <c r="V238" s="138"/>
      <c r="W238" s="138"/>
      <c r="X238" s="138"/>
      <c r="Y238" s="138"/>
      <c r="Z238" s="138"/>
      <c r="AA238" s="138"/>
      <c r="AB238" s="138"/>
      <c r="AC238" s="138"/>
      <c r="AD238" s="138"/>
      <c r="AE238" s="138" t="s">
        <v>123</v>
      </c>
      <c r="AF238" s="138"/>
      <c r="AG238" s="138"/>
      <c r="AH238" s="138"/>
      <c r="AI238" s="138"/>
      <c r="AJ238" s="138"/>
      <c r="AK238" s="138"/>
      <c r="AL238" s="138"/>
      <c r="AM238" s="138"/>
      <c r="AN238" s="138"/>
      <c r="AO238" s="138"/>
      <c r="AP238" s="138"/>
      <c r="AQ238" s="138"/>
      <c r="AR238" s="138"/>
      <c r="AS238" s="138"/>
      <c r="AT238" s="138"/>
      <c r="AU238" s="138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8"/>
      <c r="BF238" s="138"/>
      <c r="BG238" s="138"/>
      <c r="BH238" s="138"/>
    </row>
    <row r="239" spans="1:60" ht="22.5" outlineLevel="1" x14ac:dyDescent="0.2">
      <c r="A239" s="139">
        <v>69</v>
      </c>
      <c r="B239" s="139" t="s">
        <v>375</v>
      </c>
      <c r="C239" s="179" t="s">
        <v>376</v>
      </c>
      <c r="D239" s="145" t="s">
        <v>196</v>
      </c>
      <c r="E239" s="153">
        <v>1</v>
      </c>
      <c r="F239" s="157">
        <f t="shared" si="8"/>
        <v>0</v>
      </c>
      <c r="G239" s="158">
        <f t="shared" si="9"/>
        <v>0</v>
      </c>
      <c r="H239" s="158"/>
      <c r="I239" s="158">
        <f t="shared" si="10"/>
        <v>0</v>
      </c>
      <c r="J239" s="158"/>
      <c r="K239" s="158">
        <f t="shared" si="11"/>
        <v>0</v>
      </c>
      <c r="L239" s="158">
        <v>21</v>
      </c>
      <c r="M239" s="158">
        <f t="shared" si="12"/>
        <v>0</v>
      </c>
      <c r="N239" s="146">
        <v>1.77E-2</v>
      </c>
      <c r="O239" s="146">
        <f t="shared" si="13"/>
        <v>1.77E-2</v>
      </c>
      <c r="P239" s="146">
        <v>0</v>
      </c>
      <c r="Q239" s="146">
        <f t="shared" si="14"/>
        <v>0</v>
      </c>
      <c r="R239" s="146"/>
      <c r="S239" s="146"/>
      <c r="T239" s="147">
        <v>0</v>
      </c>
      <c r="U239" s="146">
        <f t="shared" si="15"/>
        <v>0</v>
      </c>
      <c r="V239" s="138"/>
      <c r="W239" s="138"/>
      <c r="X239" s="138"/>
      <c r="Y239" s="138"/>
      <c r="Z239" s="138"/>
      <c r="AA239" s="138"/>
      <c r="AB239" s="138"/>
      <c r="AC239" s="138"/>
      <c r="AD239" s="138"/>
      <c r="AE239" s="138" t="s">
        <v>123</v>
      </c>
      <c r="AF239" s="138"/>
      <c r="AG239" s="138"/>
      <c r="AH239" s="138"/>
      <c r="AI239" s="138"/>
      <c r="AJ239" s="138"/>
      <c r="AK239" s="138"/>
      <c r="AL239" s="138"/>
      <c r="AM239" s="138"/>
      <c r="AN239" s="138"/>
      <c r="AO239" s="138"/>
      <c r="AP239" s="138"/>
      <c r="AQ239" s="138"/>
      <c r="AR239" s="138"/>
      <c r="AS239" s="138"/>
      <c r="AT239" s="138"/>
      <c r="AU239" s="138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8"/>
      <c r="BF239" s="138"/>
      <c r="BG239" s="138"/>
      <c r="BH239" s="138"/>
    </row>
    <row r="240" spans="1:60" ht="22.5" outlineLevel="1" x14ac:dyDescent="0.2">
      <c r="A240" s="139">
        <v>70</v>
      </c>
      <c r="B240" s="139" t="s">
        <v>377</v>
      </c>
      <c r="C240" s="179" t="s">
        <v>378</v>
      </c>
      <c r="D240" s="145" t="s">
        <v>196</v>
      </c>
      <c r="E240" s="153">
        <v>4</v>
      </c>
      <c r="F240" s="157">
        <f t="shared" si="8"/>
        <v>0</v>
      </c>
      <c r="G240" s="158">
        <f t="shared" si="9"/>
        <v>0</v>
      </c>
      <c r="H240" s="158"/>
      <c r="I240" s="158">
        <f t="shared" si="10"/>
        <v>0</v>
      </c>
      <c r="J240" s="158"/>
      <c r="K240" s="158">
        <f t="shared" si="11"/>
        <v>0</v>
      </c>
      <c r="L240" s="158">
        <v>21</v>
      </c>
      <c r="M240" s="158">
        <f t="shared" si="12"/>
        <v>0</v>
      </c>
      <c r="N240" s="146">
        <v>4.0000000000000001E-3</v>
      </c>
      <c r="O240" s="146">
        <f t="shared" si="13"/>
        <v>1.6E-2</v>
      </c>
      <c r="P240" s="146">
        <v>0</v>
      </c>
      <c r="Q240" s="146">
        <f t="shared" si="14"/>
        <v>0</v>
      </c>
      <c r="R240" s="146"/>
      <c r="S240" s="146"/>
      <c r="T240" s="147">
        <v>0</v>
      </c>
      <c r="U240" s="146">
        <f t="shared" si="15"/>
        <v>0</v>
      </c>
      <c r="V240" s="138"/>
      <c r="W240" s="138"/>
      <c r="X240" s="138"/>
      <c r="Y240" s="138"/>
      <c r="Z240" s="138"/>
      <c r="AA240" s="138"/>
      <c r="AB240" s="138"/>
      <c r="AC240" s="138"/>
      <c r="AD240" s="138"/>
      <c r="AE240" s="138" t="s">
        <v>123</v>
      </c>
      <c r="AF240" s="138"/>
      <c r="AG240" s="138"/>
      <c r="AH240" s="138"/>
      <c r="AI240" s="138"/>
      <c r="AJ240" s="138"/>
      <c r="AK240" s="138"/>
      <c r="AL240" s="138"/>
      <c r="AM240" s="138"/>
      <c r="AN240" s="138"/>
      <c r="AO240" s="138"/>
      <c r="AP240" s="138"/>
      <c r="AQ240" s="138"/>
      <c r="AR240" s="138"/>
      <c r="AS240" s="138"/>
      <c r="AT240" s="138"/>
      <c r="AU240" s="138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8"/>
      <c r="BF240" s="138"/>
      <c r="BG240" s="138"/>
      <c r="BH240" s="138"/>
    </row>
    <row r="241" spans="1:60" outlineLevel="1" x14ac:dyDescent="0.2">
      <c r="A241" s="139">
        <v>71</v>
      </c>
      <c r="B241" s="139" t="s">
        <v>379</v>
      </c>
      <c r="C241" s="179" t="s">
        <v>380</v>
      </c>
      <c r="D241" s="145" t="s">
        <v>196</v>
      </c>
      <c r="E241" s="153">
        <v>1</v>
      </c>
      <c r="F241" s="157">
        <f t="shared" si="8"/>
        <v>0</v>
      </c>
      <c r="G241" s="158">
        <f t="shared" si="9"/>
        <v>0</v>
      </c>
      <c r="H241" s="158"/>
      <c r="I241" s="158">
        <f t="shared" si="10"/>
        <v>0</v>
      </c>
      <c r="J241" s="158"/>
      <c r="K241" s="158">
        <f t="shared" si="11"/>
        <v>0</v>
      </c>
      <c r="L241" s="158">
        <v>21</v>
      </c>
      <c r="M241" s="158">
        <f t="shared" si="12"/>
        <v>0</v>
      </c>
      <c r="N241" s="146">
        <v>1E-4</v>
      </c>
      <c r="O241" s="146">
        <f t="shared" si="13"/>
        <v>1E-4</v>
      </c>
      <c r="P241" s="146">
        <v>0</v>
      </c>
      <c r="Q241" s="146">
        <f t="shared" si="14"/>
        <v>0</v>
      </c>
      <c r="R241" s="146"/>
      <c r="S241" s="146"/>
      <c r="T241" s="147">
        <v>0</v>
      </c>
      <c r="U241" s="146">
        <f t="shared" si="15"/>
        <v>0</v>
      </c>
      <c r="V241" s="138"/>
      <c r="W241" s="138"/>
      <c r="X241" s="138"/>
      <c r="Y241" s="138"/>
      <c r="Z241" s="138"/>
      <c r="AA241" s="138"/>
      <c r="AB241" s="138"/>
      <c r="AC241" s="138"/>
      <c r="AD241" s="138"/>
      <c r="AE241" s="138" t="s">
        <v>123</v>
      </c>
      <c r="AF241" s="138"/>
      <c r="AG241" s="138"/>
      <c r="AH241" s="138"/>
      <c r="AI241" s="138"/>
      <c r="AJ241" s="138"/>
      <c r="AK241" s="138"/>
      <c r="AL241" s="138"/>
      <c r="AM241" s="138"/>
      <c r="AN241" s="138"/>
      <c r="AO241" s="138"/>
      <c r="AP241" s="138"/>
      <c r="AQ241" s="138"/>
      <c r="AR241" s="138"/>
      <c r="AS241" s="138"/>
      <c r="AT241" s="138"/>
      <c r="AU241" s="138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8"/>
      <c r="BF241" s="138"/>
      <c r="BG241" s="138"/>
      <c r="BH241" s="138"/>
    </row>
    <row r="242" spans="1:60" ht="22.5" outlineLevel="1" x14ac:dyDescent="0.2">
      <c r="A242" s="139">
        <v>72</v>
      </c>
      <c r="B242" s="139" t="s">
        <v>381</v>
      </c>
      <c r="C242" s="179" t="s">
        <v>382</v>
      </c>
      <c r="D242" s="145" t="s">
        <v>196</v>
      </c>
      <c r="E242" s="153">
        <v>1</v>
      </c>
      <c r="F242" s="157">
        <f t="shared" si="8"/>
        <v>0</v>
      </c>
      <c r="G242" s="158">
        <f t="shared" si="9"/>
        <v>0</v>
      </c>
      <c r="H242" s="158"/>
      <c r="I242" s="158">
        <f t="shared" si="10"/>
        <v>0</v>
      </c>
      <c r="J242" s="158"/>
      <c r="K242" s="158">
        <f t="shared" si="11"/>
        <v>0</v>
      </c>
      <c r="L242" s="158">
        <v>21</v>
      </c>
      <c r="M242" s="158">
        <f t="shared" si="12"/>
        <v>0</v>
      </c>
      <c r="N242" s="146">
        <v>0.12723000000000001</v>
      </c>
      <c r="O242" s="146">
        <f t="shared" si="13"/>
        <v>0.12723000000000001</v>
      </c>
      <c r="P242" s="146">
        <v>0</v>
      </c>
      <c r="Q242" s="146">
        <f t="shared" si="14"/>
        <v>0</v>
      </c>
      <c r="R242" s="146"/>
      <c r="S242" s="146"/>
      <c r="T242" s="147">
        <v>0.61567000000000005</v>
      </c>
      <c r="U242" s="146">
        <f t="shared" si="15"/>
        <v>0.62</v>
      </c>
      <c r="V242" s="138"/>
      <c r="W242" s="138"/>
      <c r="X242" s="138"/>
      <c r="Y242" s="138"/>
      <c r="Z242" s="138"/>
      <c r="AA242" s="138"/>
      <c r="AB242" s="138"/>
      <c r="AC242" s="138"/>
      <c r="AD242" s="138"/>
      <c r="AE242" s="138" t="s">
        <v>119</v>
      </c>
      <c r="AF242" s="138"/>
      <c r="AG242" s="138"/>
      <c r="AH242" s="138"/>
      <c r="AI242" s="138"/>
      <c r="AJ242" s="138"/>
      <c r="AK242" s="138"/>
      <c r="AL242" s="138"/>
      <c r="AM242" s="138"/>
      <c r="AN242" s="138"/>
      <c r="AO242" s="138"/>
      <c r="AP242" s="138"/>
      <c r="AQ242" s="138"/>
      <c r="AR242" s="138"/>
      <c r="AS242" s="138"/>
      <c r="AT242" s="138"/>
      <c r="AU242" s="138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8"/>
      <c r="BF242" s="138"/>
      <c r="BG242" s="138"/>
      <c r="BH242" s="138"/>
    </row>
    <row r="243" spans="1:60" ht="22.5" outlineLevel="1" x14ac:dyDescent="0.2">
      <c r="A243" s="139">
        <v>73</v>
      </c>
      <c r="B243" s="139" t="s">
        <v>383</v>
      </c>
      <c r="C243" s="179" t="s">
        <v>384</v>
      </c>
      <c r="D243" s="145" t="s">
        <v>196</v>
      </c>
      <c r="E243" s="153">
        <v>1</v>
      </c>
      <c r="F243" s="157">
        <f t="shared" si="8"/>
        <v>0</v>
      </c>
      <c r="G243" s="158">
        <f t="shared" si="9"/>
        <v>0</v>
      </c>
      <c r="H243" s="158"/>
      <c r="I243" s="158">
        <f t="shared" si="10"/>
        <v>0</v>
      </c>
      <c r="J243" s="158"/>
      <c r="K243" s="158">
        <f t="shared" si="11"/>
        <v>0</v>
      </c>
      <c r="L243" s="158">
        <v>21</v>
      </c>
      <c r="M243" s="158">
        <f t="shared" si="12"/>
        <v>0</v>
      </c>
      <c r="N243" s="146">
        <v>5.7200000000000001E-2</v>
      </c>
      <c r="O243" s="146">
        <f t="shared" si="13"/>
        <v>5.7200000000000001E-2</v>
      </c>
      <c r="P243" s="146">
        <v>0</v>
      </c>
      <c r="Q243" s="146">
        <f t="shared" si="14"/>
        <v>0</v>
      </c>
      <c r="R243" s="146"/>
      <c r="S243" s="146"/>
      <c r="T243" s="147">
        <v>0</v>
      </c>
      <c r="U243" s="146">
        <f t="shared" si="15"/>
        <v>0</v>
      </c>
      <c r="V243" s="138"/>
      <c r="W243" s="138"/>
      <c r="X243" s="138"/>
      <c r="Y243" s="138"/>
      <c r="Z243" s="138"/>
      <c r="AA243" s="138"/>
      <c r="AB243" s="138"/>
      <c r="AC243" s="138"/>
      <c r="AD243" s="138"/>
      <c r="AE243" s="138" t="s">
        <v>123</v>
      </c>
      <c r="AF243" s="138"/>
      <c r="AG243" s="138"/>
      <c r="AH243" s="138"/>
      <c r="AI243" s="138"/>
      <c r="AJ243" s="138"/>
      <c r="AK243" s="138"/>
      <c r="AL243" s="138"/>
      <c r="AM243" s="138"/>
      <c r="AN243" s="138"/>
      <c r="AO243" s="138"/>
      <c r="AP243" s="138"/>
      <c r="AQ243" s="138"/>
      <c r="AR243" s="138"/>
      <c r="AS243" s="138"/>
      <c r="AT243" s="138"/>
      <c r="AU243" s="138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8"/>
      <c r="BF243" s="138"/>
      <c r="BG243" s="138"/>
      <c r="BH243" s="138"/>
    </row>
    <row r="244" spans="1:60" outlineLevel="1" x14ac:dyDescent="0.2">
      <c r="A244" s="139">
        <v>74</v>
      </c>
      <c r="B244" s="139" t="s">
        <v>385</v>
      </c>
      <c r="C244" s="179" t="s">
        <v>386</v>
      </c>
      <c r="D244" s="145" t="s">
        <v>196</v>
      </c>
      <c r="E244" s="153">
        <v>1</v>
      </c>
      <c r="F244" s="157">
        <f t="shared" si="8"/>
        <v>0</v>
      </c>
      <c r="G244" s="158">
        <f t="shared" si="9"/>
        <v>0</v>
      </c>
      <c r="H244" s="158"/>
      <c r="I244" s="158">
        <f t="shared" si="10"/>
        <v>0</v>
      </c>
      <c r="J244" s="158"/>
      <c r="K244" s="158">
        <f t="shared" si="11"/>
        <v>0</v>
      </c>
      <c r="L244" s="158">
        <v>21</v>
      </c>
      <c r="M244" s="158">
        <f t="shared" si="12"/>
        <v>0</v>
      </c>
      <c r="N244" s="146">
        <v>1E-3</v>
      </c>
      <c r="O244" s="146">
        <f t="shared" si="13"/>
        <v>1E-3</v>
      </c>
      <c r="P244" s="146">
        <v>0</v>
      </c>
      <c r="Q244" s="146">
        <f t="shared" si="14"/>
        <v>0</v>
      </c>
      <c r="R244" s="146"/>
      <c r="S244" s="146"/>
      <c r="T244" s="147">
        <v>0</v>
      </c>
      <c r="U244" s="146">
        <f t="shared" si="15"/>
        <v>0</v>
      </c>
      <c r="V244" s="138"/>
      <c r="W244" s="138"/>
      <c r="X244" s="138"/>
      <c r="Y244" s="138"/>
      <c r="Z244" s="138"/>
      <c r="AA244" s="138"/>
      <c r="AB244" s="138"/>
      <c r="AC244" s="138"/>
      <c r="AD244" s="138"/>
      <c r="AE244" s="138" t="s">
        <v>123</v>
      </c>
      <c r="AF244" s="138"/>
      <c r="AG244" s="138"/>
      <c r="AH244" s="138"/>
      <c r="AI244" s="138"/>
      <c r="AJ244" s="138"/>
      <c r="AK244" s="138"/>
      <c r="AL244" s="138"/>
      <c r="AM244" s="138"/>
      <c r="AN244" s="138"/>
      <c r="AO244" s="138"/>
      <c r="AP244" s="138"/>
      <c r="AQ244" s="138"/>
      <c r="AR244" s="138"/>
      <c r="AS244" s="138"/>
      <c r="AT244" s="138"/>
      <c r="AU244" s="138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8"/>
      <c r="BF244" s="138"/>
      <c r="BG244" s="138"/>
      <c r="BH244" s="138"/>
    </row>
    <row r="245" spans="1:60" x14ac:dyDescent="0.2">
      <c r="A245" s="140" t="s">
        <v>114</v>
      </c>
      <c r="B245" s="140" t="s">
        <v>71</v>
      </c>
      <c r="C245" s="182" t="s">
        <v>72</v>
      </c>
      <c r="D245" s="150"/>
      <c r="E245" s="156"/>
      <c r="F245" s="159"/>
      <c r="G245" s="159">
        <f>SUMIF(AE246:AE310,"&lt;&gt;NOR",G246:G310)</f>
        <v>0</v>
      </c>
      <c r="H245" s="159"/>
      <c r="I245" s="159">
        <f>SUM(I246:I310)</f>
        <v>0</v>
      </c>
      <c r="J245" s="159"/>
      <c r="K245" s="159">
        <f>SUM(K246:K310)</f>
        <v>0</v>
      </c>
      <c r="L245" s="159"/>
      <c r="M245" s="159">
        <f>SUM(M246:M310)</f>
        <v>0</v>
      </c>
      <c r="N245" s="151"/>
      <c r="O245" s="151">
        <f>SUM(O246:O310)</f>
        <v>8.7769899999999996</v>
      </c>
      <c r="P245" s="151"/>
      <c r="Q245" s="151">
        <f>SUM(Q246:Q310)</f>
        <v>0</v>
      </c>
      <c r="R245" s="151"/>
      <c r="S245" s="151"/>
      <c r="T245" s="152"/>
      <c r="U245" s="151">
        <f>SUM(U246:U310)</f>
        <v>36.49</v>
      </c>
      <c r="AE245" t="s">
        <v>115</v>
      </c>
    </row>
    <row r="246" spans="1:60" outlineLevel="1" x14ac:dyDescent="0.2">
      <c r="A246" s="139">
        <v>75</v>
      </c>
      <c r="B246" s="139" t="s">
        <v>387</v>
      </c>
      <c r="C246" s="179" t="s">
        <v>388</v>
      </c>
      <c r="D246" s="145" t="s">
        <v>126</v>
      </c>
      <c r="E246" s="153">
        <v>3.5</v>
      </c>
      <c r="F246" s="157">
        <f>H246+J246</f>
        <v>0</v>
      </c>
      <c r="G246" s="158">
        <f>ROUND(E246*F246,2)</f>
        <v>0</v>
      </c>
      <c r="H246" s="158"/>
      <c r="I246" s="158">
        <f>ROUND(E246*H246,2)</f>
        <v>0</v>
      </c>
      <c r="J246" s="158"/>
      <c r="K246" s="158">
        <f>ROUND(E246*J246,2)</f>
        <v>0</v>
      </c>
      <c r="L246" s="158">
        <v>21</v>
      </c>
      <c r="M246" s="158">
        <f>G246*(1+L246/100)</f>
        <v>0</v>
      </c>
      <c r="N246" s="146">
        <v>0</v>
      </c>
      <c r="O246" s="146">
        <f>ROUND(E246*N246,5)</f>
        <v>0</v>
      </c>
      <c r="P246" s="146">
        <v>0</v>
      </c>
      <c r="Q246" s="146">
        <f>ROUND(E246*P246,5)</f>
        <v>0</v>
      </c>
      <c r="R246" s="146"/>
      <c r="S246" s="146"/>
      <c r="T246" s="147">
        <v>6.6000000000000003E-2</v>
      </c>
      <c r="U246" s="146">
        <f>ROUND(E246*T246,2)</f>
        <v>0.23</v>
      </c>
      <c r="V246" s="138"/>
      <c r="W246" s="138"/>
      <c r="X246" s="138"/>
      <c r="Y246" s="138"/>
      <c r="Z246" s="138"/>
      <c r="AA246" s="138"/>
      <c r="AB246" s="138"/>
      <c r="AC246" s="138"/>
      <c r="AD246" s="138"/>
      <c r="AE246" s="138" t="s">
        <v>119</v>
      </c>
      <c r="AF246" s="138"/>
      <c r="AG246" s="138"/>
      <c r="AH246" s="138"/>
      <c r="AI246" s="138"/>
      <c r="AJ246" s="138"/>
      <c r="AK246" s="138"/>
      <c r="AL246" s="138"/>
      <c r="AM246" s="138"/>
      <c r="AN246" s="138"/>
      <c r="AO246" s="138"/>
      <c r="AP246" s="138"/>
      <c r="AQ246" s="138"/>
      <c r="AR246" s="138"/>
      <c r="AS246" s="138"/>
      <c r="AT246" s="138"/>
      <c r="AU246" s="138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8"/>
      <c r="BF246" s="138"/>
      <c r="BG246" s="138"/>
      <c r="BH246" s="138"/>
    </row>
    <row r="247" spans="1:60" outlineLevel="1" x14ac:dyDescent="0.2">
      <c r="A247" s="139">
        <v>76</v>
      </c>
      <c r="B247" s="139" t="s">
        <v>389</v>
      </c>
      <c r="C247" s="179" t="s">
        <v>390</v>
      </c>
      <c r="D247" s="145" t="s">
        <v>126</v>
      </c>
      <c r="E247" s="153">
        <v>6.7</v>
      </c>
      <c r="F247" s="157">
        <f>H247+J247</f>
        <v>0</v>
      </c>
      <c r="G247" s="158">
        <f>ROUND(E247*F247,2)</f>
        <v>0</v>
      </c>
      <c r="H247" s="158"/>
      <c r="I247" s="158">
        <f>ROUND(E247*H247,2)</f>
        <v>0</v>
      </c>
      <c r="J247" s="158"/>
      <c r="K247" s="158">
        <f>ROUND(E247*J247,2)</f>
        <v>0</v>
      </c>
      <c r="L247" s="158">
        <v>21</v>
      </c>
      <c r="M247" s="158">
        <f>G247*(1+L247/100)</f>
        <v>0</v>
      </c>
      <c r="N247" s="146">
        <v>1.0000000000000001E-5</v>
      </c>
      <c r="O247" s="146">
        <f>ROUND(E247*N247,5)</f>
        <v>6.9999999999999994E-5</v>
      </c>
      <c r="P247" s="146">
        <v>0</v>
      </c>
      <c r="Q247" s="146">
        <f>ROUND(E247*P247,5)</f>
        <v>0</v>
      </c>
      <c r="R247" s="146"/>
      <c r="S247" s="146"/>
      <c r="T247" s="147">
        <v>0.08</v>
      </c>
      <c r="U247" s="146">
        <f>ROUND(E247*T247,2)</f>
        <v>0.54</v>
      </c>
      <c r="V247" s="138"/>
      <c r="W247" s="138"/>
      <c r="X247" s="138"/>
      <c r="Y247" s="138"/>
      <c r="Z247" s="138"/>
      <c r="AA247" s="138"/>
      <c r="AB247" s="138"/>
      <c r="AC247" s="138"/>
      <c r="AD247" s="138"/>
      <c r="AE247" s="138" t="s">
        <v>119</v>
      </c>
      <c r="AF247" s="138"/>
      <c r="AG247" s="138"/>
      <c r="AH247" s="138"/>
      <c r="AI247" s="138"/>
      <c r="AJ247" s="138"/>
      <c r="AK247" s="138"/>
      <c r="AL247" s="138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8"/>
      <c r="BF247" s="138"/>
      <c r="BG247" s="138"/>
      <c r="BH247" s="138"/>
    </row>
    <row r="248" spans="1:60" outlineLevel="1" x14ac:dyDescent="0.2">
      <c r="A248" s="139">
        <v>77</v>
      </c>
      <c r="B248" s="139" t="s">
        <v>391</v>
      </c>
      <c r="C248" s="179" t="s">
        <v>392</v>
      </c>
      <c r="D248" s="145" t="s">
        <v>126</v>
      </c>
      <c r="E248" s="153">
        <v>2.5</v>
      </c>
      <c r="F248" s="157">
        <f>H248+J248</f>
        <v>0</v>
      </c>
      <c r="G248" s="158">
        <f>ROUND(E248*F248,2)</f>
        <v>0</v>
      </c>
      <c r="H248" s="158"/>
      <c r="I248" s="158">
        <f>ROUND(E248*H248,2)</f>
        <v>0</v>
      </c>
      <c r="J248" s="158"/>
      <c r="K248" s="158">
        <f>ROUND(E248*J248,2)</f>
        <v>0</v>
      </c>
      <c r="L248" s="158">
        <v>21</v>
      </c>
      <c r="M248" s="158">
        <f>G248*(1+L248/100)</f>
        <v>0</v>
      </c>
      <c r="N248" s="146">
        <v>1.0000000000000001E-5</v>
      </c>
      <c r="O248" s="146">
        <f>ROUND(E248*N248,5)</f>
        <v>3.0000000000000001E-5</v>
      </c>
      <c r="P248" s="146">
        <v>0</v>
      </c>
      <c r="Q248" s="146">
        <f>ROUND(E248*P248,5)</f>
        <v>0</v>
      </c>
      <c r="R248" s="146"/>
      <c r="S248" s="146"/>
      <c r="T248" s="147">
        <v>9.7000000000000003E-2</v>
      </c>
      <c r="U248" s="146">
        <f>ROUND(E248*T248,2)</f>
        <v>0.24</v>
      </c>
      <c r="V248" s="138"/>
      <c r="W248" s="138"/>
      <c r="X248" s="138"/>
      <c r="Y248" s="138"/>
      <c r="Z248" s="138"/>
      <c r="AA248" s="138"/>
      <c r="AB248" s="138"/>
      <c r="AC248" s="138"/>
      <c r="AD248" s="138"/>
      <c r="AE248" s="138" t="s">
        <v>119</v>
      </c>
      <c r="AF248" s="138"/>
      <c r="AG248" s="138"/>
      <c r="AH248" s="138"/>
      <c r="AI248" s="138"/>
      <c r="AJ248" s="138"/>
      <c r="AK248" s="138"/>
      <c r="AL248" s="138"/>
      <c r="AM248" s="138"/>
      <c r="AN248" s="138"/>
      <c r="AO248" s="138"/>
      <c r="AP248" s="138"/>
      <c r="AQ248" s="138"/>
      <c r="AR248" s="138"/>
      <c r="AS248" s="138"/>
      <c r="AT248" s="138"/>
      <c r="AU248" s="138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8"/>
      <c r="BF248" s="138"/>
      <c r="BG248" s="138"/>
      <c r="BH248" s="138"/>
    </row>
    <row r="249" spans="1:60" outlineLevel="1" x14ac:dyDescent="0.2">
      <c r="A249" s="139">
        <v>78</v>
      </c>
      <c r="B249" s="139" t="s">
        <v>393</v>
      </c>
      <c r="C249" s="179" t="s">
        <v>394</v>
      </c>
      <c r="D249" s="145" t="s">
        <v>126</v>
      </c>
      <c r="E249" s="153">
        <v>53.6</v>
      </c>
      <c r="F249" s="157">
        <f>H249+J249</f>
        <v>0</v>
      </c>
      <c r="G249" s="158">
        <f>ROUND(E249*F249,2)</f>
        <v>0</v>
      </c>
      <c r="H249" s="158"/>
      <c r="I249" s="158">
        <f>ROUND(E249*H249,2)</f>
        <v>0</v>
      </c>
      <c r="J249" s="158"/>
      <c r="K249" s="158">
        <f>ROUND(E249*J249,2)</f>
        <v>0</v>
      </c>
      <c r="L249" s="158">
        <v>21</v>
      </c>
      <c r="M249" s="158">
        <f>G249*(1+L249/100)</f>
        <v>0</v>
      </c>
      <c r="N249" s="146">
        <v>1.0000000000000001E-5</v>
      </c>
      <c r="O249" s="146">
        <f>ROUND(E249*N249,5)</f>
        <v>5.4000000000000001E-4</v>
      </c>
      <c r="P249" s="146">
        <v>0</v>
      </c>
      <c r="Q249" s="146">
        <f>ROUND(E249*P249,5)</f>
        <v>0</v>
      </c>
      <c r="R249" s="146"/>
      <c r="S249" s="146"/>
      <c r="T249" s="147">
        <v>9.7000000000000003E-2</v>
      </c>
      <c r="U249" s="146">
        <f>ROUND(E249*T249,2)</f>
        <v>5.2</v>
      </c>
      <c r="V249" s="138"/>
      <c r="W249" s="138"/>
      <c r="X249" s="138"/>
      <c r="Y249" s="138"/>
      <c r="Z249" s="138"/>
      <c r="AA249" s="138"/>
      <c r="AB249" s="138"/>
      <c r="AC249" s="138"/>
      <c r="AD249" s="138"/>
      <c r="AE249" s="138" t="s">
        <v>119</v>
      </c>
      <c r="AF249" s="138"/>
      <c r="AG249" s="138"/>
      <c r="AH249" s="138"/>
      <c r="AI249" s="138"/>
      <c r="AJ249" s="138"/>
      <c r="AK249" s="138"/>
      <c r="AL249" s="138"/>
      <c r="AM249" s="138"/>
      <c r="AN249" s="138"/>
      <c r="AO249" s="138"/>
      <c r="AP249" s="138"/>
      <c r="AQ249" s="138"/>
      <c r="AR249" s="138"/>
      <c r="AS249" s="138"/>
      <c r="AT249" s="138"/>
      <c r="AU249" s="138"/>
      <c r="AV249" s="138"/>
      <c r="AW249" s="138"/>
      <c r="AX249" s="138"/>
      <c r="AY249" s="138"/>
      <c r="AZ249" s="138"/>
      <c r="BA249" s="138"/>
      <c r="BB249" s="138"/>
      <c r="BC249" s="138"/>
      <c r="BD249" s="138"/>
      <c r="BE249" s="138"/>
      <c r="BF249" s="138"/>
      <c r="BG249" s="138"/>
      <c r="BH249" s="138"/>
    </row>
    <row r="250" spans="1:60" outlineLevel="1" x14ac:dyDescent="0.2">
      <c r="A250" s="139"/>
      <c r="B250" s="139"/>
      <c r="C250" s="180" t="s">
        <v>395</v>
      </c>
      <c r="D250" s="148"/>
      <c r="E250" s="154">
        <v>53.6</v>
      </c>
      <c r="F250" s="158"/>
      <c r="G250" s="158"/>
      <c r="H250" s="158"/>
      <c r="I250" s="158"/>
      <c r="J250" s="158"/>
      <c r="K250" s="158"/>
      <c r="L250" s="158"/>
      <c r="M250" s="158"/>
      <c r="N250" s="146"/>
      <c r="O250" s="146"/>
      <c r="P250" s="146"/>
      <c r="Q250" s="146"/>
      <c r="R250" s="146"/>
      <c r="S250" s="146"/>
      <c r="T250" s="147"/>
      <c r="U250" s="146"/>
      <c r="V250" s="138"/>
      <c r="W250" s="138"/>
      <c r="X250" s="138"/>
      <c r="Y250" s="138"/>
      <c r="Z250" s="138"/>
      <c r="AA250" s="138"/>
      <c r="AB250" s="138"/>
      <c r="AC250" s="138"/>
      <c r="AD250" s="138"/>
      <c r="AE250" s="138" t="s">
        <v>137</v>
      </c>
      <c r="AF250" s="138">
        <v>0</v>
      </c>
      <c r="AG250" s="138"/>
      <c r="AH250" s="138"/>
      <c r="AI250" s="138"/>
      <c r="AJ250" s="138"/>
      <c r="AK250" s="138"/>
      <c r="AL250" s="138"/>
      <c r="AM250" s="138"/>
      <c r="AN250" s="138"/>
      <c r="AO250" s="138"/>
      <c r="AP250" s="138"/>
      <c r="AQ250" s="138"/>
      <c r="AR250" s="138"/>
      <c r="AS250" s="138"/>
      <c r="AT250" s="138"/>
      <c r="AU250" s="138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8"/>
      <c r="BF250" s="138"/>
      <c r="BG250" s="138"/>
      <c r="BH250" s="138"/>
    </row>
    <row r="251" spans="1:60" outlineLevel="1" x14ac:dyDescent="0.2">
      <c r="A251" s="139">
        <v>79</v>
      </c>
      <c r="B251" s="139" t="s">
        <v>396</v>
      </c>
      <c r="C251" s="179" t="s">
        <v>397</v>
      </c>
      <c r="D251" s="145" t="s">
        <v>196</v>
      </c>
      <c r="E251" s="153">
        <v>9</v>
      </c>
      <c r="F251" s="157">
        <f t="shared" ref="F251:F289" si="16">H251+J251</f>
        <v>0</v>
      </c>
      <c r="G251" s="158">
        <f t="shared" ref="G251:G289" si="17">ROUND(E251*F251,2)</f>
        <v>0</v>
      </c>
      <c r="H251" s="158"/>
      <c r="I251" s="158">
        <f t="shared" ref="I251:I289" si="18">ROUND(E251*H251,2)</f>
        <v>0</v>
      </c>
      <c r="J251" s="158"/>
      <c r="K251" s="158">
        <f t="shared" ref="K251:K289" si="19">ROUND(E251*J251,2)</f>
        <v>0</v>
      </c>
      <c r="L251" s="158">
        <v>21</v>
      </c>
      <c r="M251" s="158">
        <f t="shared" ref="M251:M289" si="20">G251*(1+L251/100)</f>
        <v>0</v>
      </c>
      <c r="N251" s="146">
        <v>7.6200000000000004E-2</v>
      </c>
      <c r="O251" s="146">
        <f t="shared" ref="O251:O289" si="21">ROUND(E251*N251,5)</f>
        <v>0.68579999999999997</v>
      </c>
      <c r="P251" s="146">
        <v>0</v>
      </c>
      <c r="Q251" s="146">
        <f t="shared" ref="Q251:Q289" si="22">ROUND(E251*P251,5)</f>
        <v>0</v>
      </c>
      <c r="R251" s="146"/>
      <c r="S251" s="146"/>
      <c r="T251" s="147">
        <v>0</v>
      </c>
      <c r="U251" s="146">
        <f t="shared" ref="U251:U289" si="23">ROUND(E251*T251,2)</f>
        <v>0</v>
      </c>
      <c r="V251" s="138"/>
      <c r="W251" s="138"/>
      <c r="X251" s="138"/>
      <c r="Y251" s="138"/>
      <c r="Z251" s="138"/>
      <c r="AA251" s="138"/>
      <c r="AB251" s="138"/>
      <c r="AC251" s="138"/>
      <c r="AD251" s="138"/>
      <c r="AE251" s="138" t="s">
        <v>123</v>
      </c>
      <c r="AF251" s="138"/>
      <c r="AG251" s="138"/>
      <c r="AH251" s="138"/>
      <c r="AI251" s="138"/>
      <c r="AJ251" s="138"/>
      <c r="AK251" s="138"/>
      <c r="AL251" s="138"/>
      <c r="AM251" s="138"/>
      <c r="AN251" s="138"/>
      <c r="AO251" s="138"/>
      <c r="AP251" s="138"/>
      <c r="AQ251" s="138"/>
      <c r="AR251" s="138"/>
      <c r="AS251" s="138"/>
      <c r="AT251" s="138"/>
      <c r="AU251" s="138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8"/>
      <c r="BF251" s="138"/>
      <c r="BG251" s="138"/>
      <c r="BH251" s="138"/>
    </row>
    <row r="252" spans="1:60" outlineLevel="1" x14ac:dyDescent="0.2">
      <c r="A252" s="139">
        <v>80</v>
      </c>
      <c r="B252" s="139" t="s">
        <v>398</v>
      </c>
      <c r="C252" s="179" t="s">
        <v>399</v>
      </c>
      <c r="D252" s="145" t="s">
        <v>196</v>
      </c>
      <c r="E252" s="153">
        <v>2</v>
      </c>
      <c r="F252" s="157">
        <f t="shared" si="16"/>
        <v>0</v>
      </c>
      <c r="G252" s="158">
        <f t="shared" si="17"/>
        <v>0</v>
      </c>
      <c r="H252" s="158"/>
      <c r="I252" s="158">
        <f t="shared" si="18"/>
        <v>0</v>
      </c>
      <c r="J252" s="158"/>
      <c r="K252" s="158">
        <f t="shared" si="19"/>
        <v>0</v>
      </c>
      <c r="L252" s="158">
        <v>21</v>
      </c>
      <c r="M252" s="158">
        <f t="shared" si="20"/>
        <v>0</v>
      </c>
      <c r="N252" s="146">
        <v>5.1000000000000004E-3</v>
      </c>
      <c r="O252" s="146">
        <f t="shared" si="21"/>
        <v>1.0200000000000001E-2</v>
      </c>
      <c r="P252" s="146">
        <v>0</v>
      </c>
      <c r="Q252" s="146">
        <f t="shared" si="22"/>
        <v>0</v>
      </c>
      <c r="R252" s="146"/>
      <c r="S252" s="146"/>
      <c r="T252" s="147">
        <v>0</v>
      </c>
      <c r="U252" s="146">
        <f t="shared" si="23"/>
        <v>0</v>
      </c>
      <c r="V252" s="138"/>
      <c r="W252" s="138"/>
      <c r="X252" s="138"/>
      <c r="Y252" s="138"/>
      <c r="Z252" s="138"/>
      <c r="AA252" s="138"/>
      <c r="AB252" s="138"/>
      <c r="AC252" s="138"/>
      <c r="AD252" s="138"/>
      <c r="AE252" s="138" t="s">
        <v>123</v>
      </c>
      <c r="AF252" s="138"/>
      <c r="AG252" s="138"/>
      <c r="AH252" s="138"/>
      <c r="AI252" s="138"/>
      <c r="AJ252" s="138"/>
      <c r="AK252" s="138"/>
      <c r="AL252" s="138"/>
      <c r="AM252" s="138"/>
      <c r="AN252" s="138"/>
      <c r="AO252" s="138"/>
      <c r="AP252" s="138"/>
      <c r="AQ252" s="138"/>
      <c r="AR252" s="138"/>
      <c r="AS252" s="138"/>
      <c r="AT252" s="138"/>
      <c r="AU252" s="138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8"/>
      <c r="BF252" s="138"/>
      <c r="BG252" s="138"/>
      <c r="BH252" s="138"/>
    </row>
    <row r="253" spans="1:60" outlineLevel="1" x14ac:dyDescent="0.2">
      <c r="A253" s="139">
        <v>81</v>
      </c>
      <c r="B253" s="139" t="s">
        <v>400</v>
      </c>
      <c r="C253" s="179" t="s">
        <v>401</v>
      </c>
      <c r="D253" s="145" t="s">
        <v>196</v>
      </c>
      <c r="E253" s="153">
        <v>1</v>
      </c>
      <c r="F253" s="157">
        <f t="shared" si="16"/>
        <v>0</v>
      </c>
      <c r="G253" s="158">
        <f t="shared" si="17"/>
        <v>0</v>
      </c>
      <c r="H253" s="158"/>
      <c r="I253" s="158">
        <f t="shared" si="18"/>
        <v>0</v>
      </c>
      <c r="J253" s="158"/>
      <c r="K253" s="158">
        <f t="shared" si="19"/>
        <v>0</v>
      </c>
      <c r="L253" s="158">
        <v>21</v>
      </c>
      <c r="M253" s="158">
        <f t="shared" si="20"/>
        <v>0</v>
      </c>
      <c r="N253" s="146">
        <v>1.5299999999999999E-2</v>
      </c>
      <c r="O253" s="146">
        <f t="shared" si="21"/>
        <v>1.5299999999999999E-2</v>
      </c>
      <c r="P253" s="146">
        <v>0</v>
      </c>
      <c r="Q253" s="146">
        <f t="shared" si="22"/>
        <v>0</v>
      </c>
      <c r="R253" s="146"/>
      <c r="S253" s="146"/>
      <c r="T253" s="147">
        <v>0</v>
      </c>
      <c r="U253" s="146">
        <f t="shared" si="23"/>
        <v>0</v>
      </c>
      <c r="V253" s="138"/>
      <c r="W253" s="138"/>
      <c r="X253" s="138"/>
      <c r="Y253" s="138"/>
      <c r="Z253" s="138"/>
      <c r="AA253" s="138"/>
      <c r="AB253" s="138"/>
      <c r="AC253" s="138"/>
      <c r="AD253" s="138"/>
      <c r="AE253" s="138" t="s">
        <v>123</v>
      </c>
      <c r="AF253" s="138"/>
      <c r="AG253" s="138"/>
      <c r="AH253" s="138"/>
      <c r="AI253" s="138"/>
      <c r="AJ253" s="138"/>
      <c r="AK253" s="138"/>
      <c r="AL253" s="138"/>
      <c r="AM253" s="138"/>
      <c r="AN253" s="138"/>
      <c r="AO253" s="138"/>
      <c r="AP253" s="138"/>
      <c r="AQ253" s="138"/>
      <c r="AR253" s="138"/>
      <c r="AS253" s="138"/>
      <c r="AT253" s="138"/>
      <c r="AU253" s="138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8"/>
      <c r="BF253" s="138"/>
      <c r="BG253" s="138"/>
      <c r="BH253" s="138"/>
    </row>
    <row r="254" spans="1:60" outlineLevel="1" x14ac:dyDescent="0.2">
      <c r="A254" s="139">
        <v>82</v>
      </c>
      <c r="B254" s="139" t="s">
        <v>402</v>
      </c>
      <c r="C254" s="179" t="s">
        <v>403</v>
      </c>
      <c r="D254" s="145" t="s">
        <v>196</v>
      </c>
      <c r="E254" s="153">
        <v>5</v>
      </c>
      <c r="F254" s="157">
        <f t="shared" si="16"/>
        <v>0</v>
      </c>
      <c r="G254" s="158">
        <f t="shared" si="17"/>
        <v>0</v>
      </c>
      <c r="H254" s="158"/>
      <c r="I254" s="158">
        <f t="shared" si="18"/>
        <v>0</v>
      </c>
      <c r="J254" s="158"/>
      <c r="K254" s="158">
        <f t="shared" si="19"/>
        <v>0</v>
      </c>
      <c r="L254" s="158">
        <v>21</v>
      </c>
      <c r="M254" s="158">
        <f t="shared" si="20"/>
        <v>0</v>
      </c>
      <c r="N254" s="146">
        <v>7.1000000000000004E-3</v>
      </c>
      <c r="O254" s="146">
        <f t="shared" si="21"/>
        <v>3.5499999999999997E-2</v>
      </c>
      <c r="P254" s="146">
        <v>0</v>
      </c>
      <c r="Q254" s="146">
        <f t="shared" si="22"/>
        <v>0</v>
      </c>
      <c r="R254" s="146"/>
      <c r="S254" s="146"/>
      <c r="T254" s="147">
        <v>0</v>
      </c>
      <c r="U254" s="146">
        <f t="shared" si="23"/>
        <v>0</v>
      </c>
      <c r="V254" s="138"/>
      <c r="W254" s="138"/>
      <c r="X254" s="138"/>
      <c r="Y254" s="138"/>
      <c r="Z254" s="138"/>
      <c r="AA254" s="138"/>
      <c r="AB254" s="138"/>
      <c r="AC254" s="138"/>
      <c r="AD254" s="138"/>
      <c r="AE254" s="138" t="s">
        <v>123</v>
      </c>
      <c r="AF254" s="138"/>
      <c r="AG254" s="138"/>
      <c r="AH254" s="138"/>
      <c r="AI254" s="138"/>
      <c r="AJ254" s="138"/>
      <c r="AK254" s="138"/>
      <c r="AL254" s="138"/>
      <c r="AM254" s="138"/>
      <c r="AN254" s="138"/>
      <c r="AO254" s="138"/>
      <c r="AP254" s="138"/>
      <c r="AQ254" s="138"/>
      <c r="AR254" s="138"/>
      <c r="AS254" s="138"/>
      <c r="AT254" s="138"/>
      <c r="AU254" s="138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8"/>
      <c r="BF254" s="138"/>
      <c r="BG254" s="138"/>
      <c r="BH254" s="138"/>
    </row>
    <row r="255" spans="1:60" outlineLevel="1" x14ac:dyDescent="0.2">
      <c r="A255" s="139">
        <v>83</v>
      </c>
      <c r="B255" s="139" t="s">
        <v>404</v>
      </c>
      <c r="C255" s="179" t="s">
        <v>405</v>
      </c>
      <c r="D255" s="145" t="s">
        <v>196</v>
      </c>
      <c r="E255" s="153">
        <v>1</v>
      </c>
      <c r="F255" s="157">
        <f t="shared" si="16"/>
        <v>0</v>
      </c>
      <c r="G255" s="158">
        <f t="shared" si="17"/>
        <v>0</v>
      </c>
      <c r="H255" s="158"/>
      <c r="I255" s="158">
        <f t="shared" si="18"/>
        <v>0</v>
      </c>
      <c r="J255" s="158"/>
      <c r="K255" s="158">
        <f t="shared" si="19"/>
        <v>0</v>
      </c>
      <c r="L255" s="158">
        <v>21</v>
      </c>
      <c r="M255" s="158">
        <f t="shared" si="20"/>
        <v>0</v>
      </c>
      <c r="N255" s="146">
        <v>2.1299999999999999E-2</v>
      </c>
      <c r="O255" s="146">
        <f t="shared" si="21"/>
        <v>2.1299999999999999E-2</v>
      </c>
      <c r="P255" s="146">
        <v>0</v>
      </c>
      <c r="Q255" s="146">
        <f t="shared" si="22"/>
        <v>0</v>
      </c>
      <c r="R255" s="146"/>
      <c r="S255" s="146"/>
      <c r="T255" s="147">
        <v>0</v>
      </c>
      <c r="U255" s="146">
        <f t="shared" si="23"/>
        <v>0</v>
      </c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 t="s">
        <v>123</v>
      </c>
      <c r="AF255" s="138"/>
      <c r="AG255" s="138"/>
      <c r="AH255" s="138"/>
      <c r="AI255" s="138"/>
      <c r="AJ255" s="138"/>
      <c r="AK255" s="138"/>
      <c r="AL255" s="138"/>
      <c r="AM255" s="138"/>
      <c r="AN255" s="138"/>
      <c r="AO255" s="138"/>
      <c r="AP255" s="138"/>
      <c r="AQ255" s="138"/>
      <c r="AR255" s="138"/>
      <c r="AS255" s="138"/>
      <c r="AT255" s="138"/>
      <c r="AU255" s="138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8"/>
      <c r="BF255" s="138"/>
      <c r="BG255" s="138"/>
      <c r="BH255" s="138"/>
    </row>
    <row r="256" spans="1:60" outlineLevel="1" x14ac:dyDescent="0.2">
      <c r="A256" s="139">
        <v>84</v>
      </c>
      <c r="B256" s="139" t="s">
        <v>406</v>
      </c>
      <c r="C256" s="179" t="s">
        <v>407</v>
      </c>
      <c r="D256" s="145" t="s">
        <v>196</v>
      </c>
      <c r="E256" s="153">
        <v>1</v>
      </c>
      <c r="F256" s="157">
        <f t="shared" si="16"/>
        <v>0</v>
      </c>
      <c r="G256" s="158">
        <f t="shared" si="17"/>
        <v>0</v>
      </c>
      <c r="H256" s="158"/>
      <c r="I256" s="158">
        <f t="shared" si="18"/>
        <v>0</v>
      </c>
      <c r="J256" s="158"/>
      <c r="K256" s="158">
        <f t="shared" si="19"/>
        <v>0</v>
      </c>
      <c r="L256" s="158">
        <v>21</v>
      </c>
      <c r="M256" s="158">
        <f t="shared" si="20"/>
        <v>0</v>
      </c>
      <c r="N256" s="146">
        <v>2.46E-2</v>
      </c>
      <c r="O256" s="146">
        <f t="shared" si="21"/>
        <v>2.46E-2</v>
      </c>
      <c r="P256" s="146">
        <v>0</v>
      </c>
      <c r="Q256" s="146">
        <f t="shared" si="22"/>
        <v>0</v>
      </c>
      <c r="R256" s="146"/>
      <c r="S256" s="146"/>
      <c r="T256" s="147">
        <v>0</v>
      </c>
      <c r="U256" s="146">
        <f t="shared" si="23"/>
        <v>0</v>
      </c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 t="s">
        <v>123</v>
      </c>
      <c r="AF256" s="138"/>
      <c r="AG256" s="138"/>
      <c r="AH256" s="138"/>
      <c r="AI256" s="138"/>
      <c r="AJ256" s="138"/>
      <c r="AK256" s="138"/>
      <c r="AL256" s="138"/>
      <c r="AM256" s="138"/>
      <c r="AN256" s="138"/>
      <c r="AO256" s="138"/>
      <c r="AP256" s="138"/>
      <c r="AQ256" s="138"/>
      <c r="AR256" s="138"/>
      <c r="AS256" s="138"/>
      <c r="AT256" s="138"/>
      <c r="AU256" s="138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8"/>
      <c r="BF256" s="138"/>
      <c r="BG256" s="138"/>
      <c r="BH256" s="138"/>
    </row>
    <row r="257" spans="1:60" ht="22.5" outlineLevel="1" x14ac:dyDescent="0.2">
      <c r="A257" s="139">
        <v>85</v>
      </c>
      <c r="B257" s="139" t="s">
        <v>408</v>
      </c>
      <c r="C257" s="179" t="s">
        <v>409</v>
      </c>
      <c r="D257" s="145" t="s">
        <v>196</v>
      </c>
      <c r="E257" s="153">
        <v>3</v>
      </c>
      <c r="F257" s="157">
        <f t="shared" si="16"/>
        <v>0</v>
      </c>
      <c r="G257" s="158">
        <f t="shared" si="17"/>
        <v>0</v>
      </c>
      <c r="H257" s="158"/>
      <c r="I257" s="158">
        <f t="shared" si="18"/>
        <v>0</v>
      </c>
      <c r="J257" s="158"/>
      <c r="K257" s="158">
        <f t="shared" si="19"/>
        <v>0</v>
      </c>
      <c r="L257" s="158">
        <v>21</v>
      </c>
      <c r="M257" s="158">
        <f t="shared" si="20"/>
        <v>0</v>
      </c>
      <c r="N257" s="146">
        <v>1.0000000000000001E-5</v>
      </c>
      <c r="O257" s="146">
        <f t="shared" si="21"/>
        <v>3.0000000000000001E-5</v>
      </c>
      <c r="P257" s="146">
        <v>0</v>
      </c>
      <c r="Q257" s="146">
        <f t="shared" si="22"/>
        <v>0</v>
      </c>
      <c r="R257" s="146"/>
      <c r="S257" s="146"/>
      <c r="T257" s="147">
        <v>0.17599999999999999</v>
      </c>
      <c r="U257" s="146">
        <f t="shared" si="23"/>
        <v>0.53</v>
      </c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 t="s">
        <v>119</v>
      </c>
      <c r="AF257" s="138"/>
      <c r="AG257" s="138"/>
      <c r="AH257" s="138"/>
      <c r="AI257" s="138"/>
      <c r="AJ257" s="138"/>
      <c r="AK257" s="138"/>
      <c r="AL257" s="138"/>
      <c r="AM257" s="138"/>
      <c r="AN257" s="138"/>
      <c r="AO257" s="138"/>
      <c r="AP257" s="138"/>
      <c r="AQ257" s="138"/>
      <c r="AR257" s="138"/>
      <c r="AS257" s="138"/>
      <c r="AT257" s="138"/>
      <c r="AU257" s="138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8"/>
      <c r="BF257" s="138"/>
      <c r="BG257" s="138"/>
      <c r="BH257" s="138"/>
    </row>
    <row r="258" spans="1:60" ht="22.5" outlineLevel="1" x14ac:dyDescent="0.2">
      <c r="A258" s="139">
        <v>86</v>
      </c>
      <c r="B258" s="139" t="s">
        <v>410</v>
      </c>
      <c r="C258" s="179" t="s">
        <v>411</v>
      </c>
      <c r="D258" s="145" t="s">
        <v>196</v>
      </c>
      <c r="E258" s="153">
        <v>8</v>
      </c>
      <c r="F258" s="157">
        <f t="shared" si="16"/>
        <v>0</v>
      </c>
      <c r="G258" s="158">
        <f t="shared" si="17"/>
        <v>0</v>
      </c>
      <c r="H258" s="158"/>
      <c r="I258" s="158">
        <f t="shared" si="18"/>
        <v>0</v>
      </c>
      <c r="J258" s="158"/>
      <c r="K258" s="158">
        <f t="shared" si="19"/>
        <v>0</v>
      </c>
      <c r="L258" s="158">
        <v>21</v>
      </c>
      <c r="M258" s="158">
        <f t="shared" si="20"/>
        <v>0</v>
      </c>
      <c r="N258" s="146">
        <v>2.0000000000000002E-5</v>
      </c>
      <c r="O258" s="146">
        <f t="shared" si="21"/>
        <v>1.6000000000000001E-4</v>
      </c>
      <c r="P258" s="146">
        <v>0</v>
      </c>
      <c r="Q258" s="146">
        <f t="shared" si="22"/>
        <v>0</v>
      </c>
      <c r="R258" s="146"/>
      <c r="S258" s="146"/>
      <c r="T258" s="147">
        <v>0.20599999999999999</v>
      </c>
      <c r="U258" s="146">
        <f t="shared" si="23"/>
        <v>1.65</v>
      </c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 t="s">
        <v>119</v>
      </c>
      <c r="AF258" s="138"/>
      <c r="AG258" s="138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8"/>
      <c r="BF258" s="138"/>
      <c r="BG258" s="138"/>
      <c r="BH258" s="138"/>
    </row>
    <row r="259" spans="1:60" ht="22.5" outlineLevel="1" x14ac:dyDescent="0.2">
      <c r="A259" s="139">
        <v>87</v>
      </c>
      <c r="B259" s="139" t="s">
        <v>412</v>
      </c>
      <c r="C259" s="179" t="s">
        <v>413</v>
      </c>
      <c r="D259" s="145" t="s">
        <v>196</v>
      </c>
      <c r="E259" s="153">
        <v>3</v>
      </c>
      <c r="F259" s="157">
        <f t="shared" si="16"/>
        <v>0</v>
      </c>
      <c r="G259" s="158">
        <f t="shared" si="17"/>
        <v>0</v>
      </c>
      <c r="H259" s="158"/>
      <c r="I259" s="158">
        <f t="shared" si="18"/>
        <v>0</v>
      </c>
      <c r="J259" s="158"/>
      <c r="K259" s="158">
        <f t="shared" si="19"/>
        <v>0</v>
      </c>
      <c r="L259" s="158">
        <v>21</v>
      </c>
      <c r="M259" s="158">
        <f t="shared" si="20"/>
        <v>0</v>
      </c>
      <c r="N259" s="146">
        <v>3.0000000000000001E-5</v>
      </c>
      <c r="O259" s="146">
        <f t="shared" si="21"/>
        <v>9.0000000000000006E-5</v>
      </c>
      <c r="P259" s="146">
        <v>0</v>
      </c>
      <c r="Q259" s="146">
        <f t="shared" si="22"/>
        <v>0</v>
      </c>
      <c r="R259" s="146"/>
      <c r="S259" s="146"/>
      <c r="T259" s="147">
        <v>0.26900000000000002</v>
      </c>
      <c r="U259" s="146">
        <f t="shared" si="23"/>
        <v>0.81</v>
      </c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 t="s">
        <v>119</v>
      </c>
      <c r="AF259" s="138"/>
      <c r="AG259" s="138"/>
      <c r="AH259" s="138"/>
      <c r="AI259" s="138"/>
      <c r="AJ259" s="138"/>
      <c r="AK259" s="138"/>
      <c r="AL259" s="138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8"/>
      <c r="BF259" s="138"/>
      <c r="BG259" s="138"/>
      <c r="BH259" s="138"/>
    </row>
    <row r="260" spans="1:60" outlineLevel="1" x14ac:dyDescent="0.2">
      <c r="A260" s="139">
        <v>88</v>
      </c>
      <c r="B260" s="139" t="s">
        <v>414</v>
      </c>
      <c r="C260" s="179" t="s">
        <v>415</v>
      </c>
      <c r="D260" s="145" t="s">
        <v>196</v>
      </c>
      <c r="E260" s="153">
        <v>5</v>
      </c>
      <c r="F260" s="157">
        <f t="shared" si="16"/>
        <v>0</v>
      </c>
      <c r="G260" s="158">
        <f t="shared" si="17"/>
        <v>0</v>
      </c>
      <c r="H260" s="158"/>
      <c r="I260" s="158">
        <f t="shared" si="18"/>
        <v>0</v>
      </c>
      <c r="J260" s="158"/>
      <c r="K260" s="158">
        <f t="shared" si="19"/>
        <v>0</v>
      </c>
      <c r="L260" s="158">
        <v>21</v>
      </c>
      <c r="M260" s="158">
        <f t="shared" si="20"/>
        <v>0</v>
      </c>
      <c r="N260" s="146">
        <v>5.0000000000000002E-5</v>
      </c>
      <c r="O260" s="146">
        <f t="shared" si="21"/>
        <v>2.5000000000000001E-4</v>
      </c>
      <c r="P260" s="146">
        <v>0</v>
      </c>
      <c r="Q260" s="146">
        <f t="shared" si="22"/>
        <v>0</v>
      </c>
      <c r="R260" s="146"/>
      <c r="S260" s="146"/>
      <c r="T260" s="147">
        <v>0.42</v>
      </c>
      <c r="U260" s="146">
        <f t="shared" si="23"/>
        <v>2.1</v>
      </c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 t="s">
        <v>119</v>
      </c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8"/>
      <c r="BF260" s="138"/>
      <c r="BG260" s="138"/>
      <c r="BH260" s="138"/>
    </row>
    <row r="261" spans="1:60" ht="22.5" outlineLevel="1" x14ac:dyDescent="0.2">
      <c r="A261" s="139">
        <v>89</v>
      </c>
      <c r="B261" s="139" t="s">
        <v>416</v>
      </c>
      <c r="C261" s="179" t="s">
        <v>417</v>
      </c>
      <c r="D261" s="145" t="s">
        <v>196</v>
      </c>
      <c r="E261" s="153">
        <v>4</v>
      </c>
      <c r="F261" s="157">
        <f t="shared" si="16"/>
        <v>0</v>
      </c>
      <c r="G261" s="158">
        <f t="shared" si="17"/>
        <v>0</v>
      </c>
      <c r="H261" s="158"/>
      <c r="I261" s="158">
        <f t="shared" si="18"/>
        <v>0</v>
      </c>
      <c r="J261" s="158"/>
      <c r="K261" s="158">
        <f t="shared" si="19"/>
        <v>0</v>
      </c>
      <c r="L261" s="158">
        <v>21</v>
      </c>
      <c r="M261" s="158">
        <f t="shared" si="20"/>
        <v>0</v>
      </c>
      <c r="N261" s="146">
        <v>3.0000000000000001E-5</v>
      </c>
      <c r="O261" s="146">
        <f t="shared" si="21"/>
        <v>1.2E-4</v>
      </c>
      <c r="P261" s="146">
        <v>0</v>
      </c>
      <c r="Q261" s="146">
        <f t="shared" si="22"/>
        <v>0</v>
      </c>
      <c r="R261" s="146"/>
      <c r="S261" s="146"/>
      <c r="T261" s="147">
        <v>0.26900000000000002</v>
      </c>
      <c r="U261" s="146">
        <f t="shared" si="23"/>
        <v>1.08</v>
      </c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 t="s">
        <v>119</v>
      </c>
      <c r="AF261" s="138"/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8"/>
      <c r="BF261" s="138"/>
      <c r="BG261" s="138"/>
      <c r="BH261" s="138"/>
    </row>
    <row r="262" spans="1:60" ht="22.5" outlineLevel="1" x14ac:dyDescent="0.2">
      <c r="A262" s="139">
        <v>90</v>
      </c>
      <c r="B262" s="139" t="s">
        <v>418</v>
      </c>
      <c r="C262" s="179" t="s">
        <v>419</v>
      </c>
      <c r="D262" s="145" t="s">
        <v>196</v>
      </c>
      <c r="E262" s="153">
        <v>1</v>
      </c>
      <c r="F262" s="157">
        <f t="shared" si="16"/>
        <v>0</v>
      </c>
      <c r="G262" s="158">
        <f t="shared" si="17"/>
        <v>0</v>
      </c>
      <c r="H262" s="158"/>
      <c r="I262" s="158">
        <f t="shared" si="18"/>
        <v>0</v>
      </c>
      <c r="J262" s="158"/>
      <c r="K262" s="158">
        <f t="shared" si="19"/>
        <v>0</v>
      </c>
      <c r="L262" s="158">
        <v>21</v>
      </c>
      <c r="M262" s="158">
        <f t="shared" si="20"/>
        <v>0</v>
      </c>
      <c r="N262" s="146">
        <v>5.0000000000000002E-5</v>
      </c>
      <c r="O262" s="146">
        <f t="shared" si="21"/>
        <v>5.0000000000000002E-5</v>
      </c>
      <c r="P262" s="146">
        <v>0</v>
      </c>
      <c r="Q262" s="146">
        <f t="shared" si="22"/>
        <v>0</v>
      </c>
      <c r="R262" s="146"/>
      <c r="S262" s="146"/>
      <c r="T262" s="147">
        <v>0.34499999999999997</v>
      </c>
      <c r="U262" s="146">
        <f t="shared" si="23"/>
        <v>0.35</v>
      </c>
      <c r="V262" s="138"/>
      <c r="W262" s="138"/>
      <c r="X262" s="138"/>
      <c r="Y262" s="138"/>
      <c r="Z262" s="138"/>
      <c r="AA262" s="138"/>
      <c r="AB262" s="138"/>
      <c r="AC262" s="138"/>
      <c r="AD262" s="138"/>
      <c r="AE262" s="138" t="s">
        <v>119</v>
      </c>
      <c r="AF262" s="138"/>
      <c r="AG262" s="138"/>
      <c r="AH262" s="138"/>
      <c r="AI262" s="138"/>
      <c r="AJ262" s="138"/>
      <c r="AK262" s="138"/>
      <c r="AL262" s="138"/>
      <c r="AM262" s="138"/>
      <c r="AN262" s="138"/>
      <c r="AO262" s="138"/>
      <c r="AP262" s="138"/>
      <c r="AQ262" s="138"/>
      <c r="AR262" s="138"/>
      <c r="AS262" s="138"/>
      <c r="AT262" s="138"/>
      <c r="AU262" s="138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8"/>
      <c r="BF262" s="138"/>
      <c r="BG262" s="138"/>
      <c r="BH262" s="138"/>
    </row>
    <row r="263" spans="1:60" outlineLevel="1" x14ac:dyDescent="0.2">
      <c r="A263" s="139">
        <v>91</v>
      </c>
      <c r="B263" s="139" t="s">
        <v>420</v>
      </c>
      <c r="C263" s="179" t="s">
        <v>421</v>
      </c>
      <c r="D263" s="145" t="s">
        <v>196</v>
      </c>
      <c r="E263" s="153">
        <v>1</v>
      </c>
      <c r="F263" s="157">
        <f t="shared" si="16"/>
        <v>0</v>
      </c>
      <c r="G263" s="158">
        <f t="shared" si="17"/>
        <v>0</v>
      </c>
      <c r="H263" s="158"/>
      <c r="I263" s="158">
        <f t="shared" si="18"/>
        <v>0</v>
      </c>
      <c r="J263" s="158"/>
      <c r="K263" s="158">
        <f t="shared" si="19"/>
        <v>0</v>
      </c>
      <c r="L263" s="158">
        <v>21</v>
      </c>
      <c r="M263" s="158">
        <f t="shared" si="20"/>
        <v>0</v>
      </c>
      <c r="N263" s="146">
        <v>6.8999999999999999E-3</v>
      </c>
      <c r="O263" s="146">
        <f t="shared" si="21"/>
        <v>6.8999999999999999E-3</v>
      </c>
      <c r="P263" s="146">
        <v>0</v>
      </c>
      <c r="Q263" s="146">
        <f t="shared" si="22"/>
        <v>0</v>
      </c>
      <c r="R263" s="146"/>
      <c r="S263" s="146"/>
      <c r="T263" s="147">
        <v>0</v>
      </c>
      <c r="U263" s="146">
        <f t="shared" si="23"/>
        <v>0</v>
      </c>
      <c r="V263" s="138"/>
      <c r="W263" s="138"/>
      <c r="X263" s="138"/>
      <c r="Y263" s="138"/>
      <c r="Z263" s="138"/>
      <c r="AA263" s="138"/>
      <c r="AB263" s="138"/>
      <c r="AC263" s="138"/>
      <c r="AD263" s="138"/>
      <c r="AE263" s="138" t="s">
        <v>123</v>
      </c>
      <c r="AF263" s="138"/>
      <c r="AG263" s="138"/>
      <c r="AH263" s="138"/>
      <c r="AI263" s="138"/>
      <c r="AJ263" s="138"/>
      <c r="AK263" s="138"/>
      <c r="AL263" s="138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8"/>
      <c r="BF263" s="138"/>
      <c r="BG263" s="138"/>
      <c r="BH263" s="138"/>
    </row>
    <row r="264" spans="1:60" outlineLevel="1" x14ac:dyDescent="0.2">
      <c r="A264" s="139">
        <v>92</v>
      </c>
      <c r="B264" s="139" t="s">
        <v>422</v>
      </c>
      <c r="C264" s="179" t="s">
        <v>423</v>
      </c>
      <c r="D264" s="145" t="s">
        <v>196</v>
      </c>
      <c r="E264" s="153">
        <v>4</v>
      </c>
      <c r="F264" s="157">
        <f t="shared" si="16"/>
        <v>0</v>
      </c>
      <c r="G264" s="158">
        <f t="shared" si="17"/>
        <v>0</v>
      </c>
      <c r="H264" s="158"/>
      <c r="I264" s="158">
        <f t="shared" si="18"/>
        <v>0</v>
      </c>
      <c r="J264" s="158"/>
      <c r="K264" s="158">
        <f t="shared" si="19"/>
        <v>0</v>
      </c>
      <c r="L264" s="158">
        <v>21</v>
      </c>
      <c r="M264" s="158">
        <f t="shared" si="20"/>
        <v>0</v>
      </c>
      <c r="N264" s="146">
        <v>9.1999999999999998E-3</v>
      </c>
      <c r="O264" s="146">
        <f t="shared" si="21"/>
        <v>3.6799999999999999E-2</v>
      </c>
      <c r="P264" s="146">
        <v>0</v>
      </c>
      <c r="Q264" s="146">
        <f t="shared" si="22"/>
        <v>0</v>
      </c>
      <c r="R264" s="146"/>
      <c r="S264" s="146"/>
      <c r="T264" s="147">
        <v>0</v>
      </c>
      <c r="U264" s="146">
        <f t="shared" si="23"/>
        <v>0</v>
      </c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 t="s">
        <v>123</v>
      </c>
      <c r="AF264" s="138"/>
      <c r="AG264" s="138"/>
      <c r="AH264" s="138"/>
      <c r="AI264" s="138"/>
      <c r="AJ264" s="138"/>
      <c r="AK264" s="138"/>
      <c r="AL264" s="138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8"/>
      <c r="BF264" s="138"/>
      <c r="BG264" s="138"/>
      <c r="BH264" s="138"/>
    </row>
    <row r="265" spans="1:60" outlineLevel="1" x14ac:dyDescent="0.2">
      <c r="A265" s="139">
        <v>93</v>
      </c>
      <c r="B265" s="139" t="s">
        <v>424</v>
      </c>
      <c r="C265" s="179" t="s">
        <v>425</v>
      </c>
      <c r="D265" s="145" t="s">
        <v>196</v>
      </c>
      <c r="E265" s="153">
        <v>1</v>
      </c>
      <c r="F265" s="157">
        <f t="shared" si="16"/>
        <v>0</v>
      </c>
      <c r="G265" s="158">
        <f t="shared" si="17"/>
        <v>0</v>
      </c>
      <c r="H265" s="158"/>
      <c r="I265" s="158">
        <f t="shared" si="18"/>
        <v>0</v>
      </c>
      <c r="J265" s="158"/>
      <c r="K265" s="158">
        <f t="shared" si="19"/>
        <v>0</v>
      </c>
      <c r="L265" s="158">
        <v>21</v>
      </c>
      <c r="M265" s="158">
        <f t="shared" si="20"/>
        <v>0</v>
      </c>
      <c r="N265" s="146">
        <v>8.8000000000000005E-3</v>
      </c>
      <c r="O265" s="146">
        <f t="shared" si="21"/>
        <v>8.8000000000000005E-3</v>
      </c>
      <c r="P265" s="146">
        <v>0</v>
      </c>
      <c r="Q265" s="146">
        <f t="shared" si="22"/>
        <v>0</v>
      </c>
      <c r="R265" s="146"/>
      <c r="S265" s="146"/>
      <c r="T265" s="147">
        <v>0</v>
      </c>
      <c r="U265" s="146">
        <f t="shared" si="23"/>
        <v>0</v>
      </c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 t="s">
        <v>123</v>
      </c>
      <c r="AF265" s="138"/>
      <c r="AG265" s="138"/>
      <c r="AH265" s="138"/>
      <c r="AI265" s="138"/>
      <c r="AJ265" s="138"/>
      <c r="AK265" s="138"/>
      <c r="AL265" s="138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8"/>
      <c r="BF265" s="138"/>
      <c r="BG265" s="138"/>
      <c r="BH265" s="138"/>
    </row>
    <row r="266" spans="1:60" outlineLevel="1" x14ac:dyDescent="0.2">
      <c r="A266" s="139">
        <v>94</v>
      </c>
      <c r="B266" s="139" t="s">
        <v>426</v>
      </c>
      <c r="C266" s="179" t="s">
        <v>427</v>
      </c>
      <c r="D266" s="145" t="s">
        <v>196</v>
      </c>
      <c r="E266" s="153">
        <v>1</v>
      </c>
      <c r="F266" s="157">
        <f t="shared" si="16"/>
        <v>0</v>
      </c>
      <c r="G266" s="158">
        <f t="shared" si="17"/>
        <v>0</v>
      </c>
      <c r="H266" s="158"/>
      <c r="I266" s="158">
        <f t="shared" si="18"/>
        <v>0</v>
      </c>
      <c r="J266" s="158"/>
      <c r="K266" s="158">
        <f t="shared" si="19"/>
        <v>0</v>
      </c>
      <c r="L266" s="158">
        <v>21</v>
      </c>
      <c r="M266" s="158">
        <f t="shared" si="20"/>
        <v>0</v>
      </c>
      <c r="N266" s="146">
        <v>4.5999999999999999E-3</v>
      </c>
      <c r="O266" s="146">
        <f t="shared" si="21"/>
        <v>4.5999999999999999E-3</v>
      </c>
      <c r="P266" s="146">
        <v>0</v>
      </c>
      <c r="Q266" s="146">
        <f t="shared" si="22"/>
        <v>0</v>
      </c>
      <c r="R266" s="146"/>
      <c r="S266" s="146"/>
      <c r="T266" s="147">
        <v>0</v>
      </c>
      <c r="U266" s="146">
        <f t="shared" si="23"/>
        <v>0</v>
      </c>
      <c r="V266" s="138"/>
      <c r="W266" s="138"/>
      <c r="X266" s="138"/>
      <c r="Y266" s="138"/>
      <c r="Z266" s="138"/>
      <c r="AA266" s="138"/>
      <c r="AB266" s="138"/>
      <c r="AC266" s="138"/>
      <c r="AD266" s="138"/>
      <c r="AE266" s="138" t="s">
        <v>123</v>
      </c>
      <c r="AF266" s="138"/>
      <c r="AG266" s="138"/>
      <c r="AH266" s="138"/>
      <c r="AI266" s="138"/>
      <c r="AJ266" s="138"/>
      <c r="AK266" s="138"/>
      <c r="AL266" s="138"/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8"/>
      <c r="BF266" s="138"/>
      <c r="BG266" s="138"/>
      <c r="BH266" s="138"/>
    </row>
    <row r="267" spans="1:60" outlineLevel="1" x14ac:dyDescent="0.2">
      <c r="A267" s="139">
        <v>95</v>
      </c>
      <c r="B267" s="139" t="s">
        <v>428</v>
      </c>
      <c r="C267" s="179" t="s">
        <v>429</v>
      </c>
      <c r="D267" s="145" t="s">
        <v>196</v>
      </c>
      <c r="E267" s="153">
        <v>1</v>
      </c>
      <c r="F267" s="157">
        <f t="shared" si="16"/>
        <v>0</v>
      </c>
      <c r="G267" s="158">
        <f t="shared" si="17"/>
        <v>0</v>
      </c>
      <c r="H267" s="158"/>
      <c r="I267" s="158">
        <f t="shared" si="18"/>
        <v>0</v>
      </c>
      <c r="J267" s="158"/>
      <c r="K267" s="158">
        <f t="shared" si="19"/>
        <v>0</v>
      </c>
      <c r="L267" s="158">
        <v>21</v>
      </c>
      <c r="M267" s="158">
        <f t="shared" si="20"/>
        <v>0</v>
      </c>
      <c r="N267" s="146">
        <v>6.6E-4</v>
      </c>
      <c r="O267" s="146">
        <f t="shared" si="21"/>
        <v>6.6E-4</v>
      </c>
      <c r="P267" s="146">
        <v>0</v>
      </c>
      <c r="Q267" s="146">
        <f t="shared" si="22"/>
        <v>0</v>
      </c>
      <c r="R267" s="146"/>
      <c r="S267" s="146"/>
      <c r="T267" s="147">
        <v>0</v>
      </c>
      <c r="U267" s="146">
        <f t="shared" si="23"/>
        <v>0</v>
      </c>
      <c r="V267" s="138"/>
      <c r="W267" s="138"/>
      <c r="X267" s="138"/>
      <c r="Y267" s="138"/>
      <c r="Z267" s="138"/>
      <c r="AA267" s="138"/>
      <c r="AB267" s="138"/>
      <c r="AC267" s="138"/>
      <c r="AD267" s="138"/>
      <c r="AE267" s="138" t="s">
        <v>123</v>
      </c>
      <c r="AF267" s="138"/>
      <c r="AG267" s="138"/>
      <c r="AH267" s="138"/>
      <c r="AI267" s="138"/>
      <c r="AJ267" s="138"/>
      <c r="AK267" s="138"/>
      <c r="AL267" s="138"/>
      <c r="AM267" s="138"/>
      <c r="AN267" s="138"/>
      <c r="AO267" s="138"/>
      <c r="AP267" s="138"/>
      <c r="AQ267" s="138"/>
      <c r="AR267" s="138"/>
      <c r="AS267" s="138"/>
      <c r="AT267" s="138"/>
      <c r="AU267" s="138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8"/>
      <c r="BF267" s="138"/>
      <c r="BG267" s="138"/>
      <c r="BH267" s="138"/>
    </row>
    <row r="268" spans="1:60" outlineLevel="1" x14ac:dyDescent="0.2">
      <c r="A268" s="139">
        <v>96</v>
      </c>
      <c r="B268" s="139" t="s">
        <v>430</v>
      </c>
      <c r="C268" s="179" t="s">
        <v>431</v>
      </c>
      <c r="D268" s="145" t="s">
        <v>196</v>
      </c>
      <c r="E268" s="153">
        <v>1</v>
      </c>
      <c r="F268" s="157">
        <f t="shared" si="16"/>
        <v>0</v>
      </c>
      <c r="G268" s="158">
        <f t="shared" si="17"/>
        <v>0</v>
      </c>
      <c r="H268" s="158"/>
      <c r="I268" s="158">
        <f t="shared" si="18"/>
        <v>0</v>
      </c>
      <c r="J268" s="158"/>
      <c r="K268" s="158">
        <f t="shared" si="19"/>
        <v>0</v>
      </c>
      <c r="L268" s="158">
        <v>21</v>
      </c>
      <c r="M268" s="158">
        <f t="shared" si="20"/>
        <v>0</v>
      </c>
      <c r="N268" s="146">
        <v>6.4000000000000005E-4</v>
      </c>
      <c r="O268" s="146">
        <f t="shared" si="21"/>
        <v>6.4000000000000005E-4</v>
      </c>
      <c r="P268" s="146">
        <v>0</v>
      </c>
      <c r="Q268" s="146">
        <f t="shared" si="22"/>
        <v>0</v>
      </c>
      <c r="R268" s="146"/>
      <c r="S268" s="146"/>
      <c r="T268" s="147">
        <v>0</v>
      </c>
      <c r="U268" s="146">
        <f t="shared" si="23"/>
        <v>0</v>
      </c>
      <c r="V268" s="138"/>
      <c r="W268" s="138"/>
      <c r="X268" s="138"/>
      <c r="Y268" s="138"/>
      <c r="Z268" s="138"/>
      <c r="AA268" s="138"/>
      <c r="AB268" s="138"/>
      <c r="AC268" s="138"/>
      <c r="AD268" s="138"/>
      <c r="AE268" s="138" t="s">
        <v>123</v>
      </c>
      <c r="AF268" s="138"/>
      <c r="AG268" s="138"/>
      <c r="AH268" s="138"/>
      <c r="AI268" s="138"/>
      <c r="AJ268" s="138"/>
      <c r="AK268" s="138"/>
      <c r="AL268" s="138"/>
      <c r="AM268" s="138"/>
      <c r="AN268" s="138"/>
      <c r="AO268" s="138"/>
      <c r="AP268" s="138"/>
      <c r="AQ268" s="138"/>
      <c r="AR268" s="138"/>
      <c r="AS268" s="138"/>
      <c r="AT268" s="138"/>
      <c r="AU268" s="138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8"/>
      <c r="BF268" s="138"/>
      <c r="BG268" s="138"/>
      <c r="BH268" s="138"/>
    </row>
    <row r="269" spans="1:60" outlineLevel="1" x14ac:dyDescent="0.2">
      <c r="A269" s="139">
        <v>97</v>
      </c>
      <c r="B269" s="139" t="s">
        <v>432</v>
      </c>
      <c r="C269" s="179" t="s">
        <v>433</v>
      </c>
      <c r="D269" s="145" t="s">
        <v>196</v>
      </c>
      <c r="E269" s="153">
        <v>2</v>
      </c>
      <c r="F269" s="157">
        <f t="shared" si="16"/>
        <v>0</v>
      </c>
      <c r="G269" s="158">
        <f t="shared" si="17"/>
        <v>0</v>
      </c>
      <c r="H269" s="158"/>
      <c r="I269" s="158">
        <f t="shared" si="18"/>
        <v>0</v>
      </c>
      <c r="J269" s="158"/>
      <c r="K269" s="158">
        <f t="shared" si="19"/>
        <v>0</v>
      </c>
      <c r="L269" s="158">
        <v>21</v>
      </c>
      <c r="M269" s="158">
        <f t="shared" si="20"/>
        <v>0</v>
      </c>
      <c r="N269" s="146">
        <v>9.7000000000000005E-4</v>
      </c>
      <c r="O269" s="146">
        <f t="shared" si="21"/>
        <v>1.9400000000000001E-3</v>
      </c>
      <c r="P269" s="146">
        <v>0</v>
      </c>
      <c r="Q269" s="146">
        <f t="shared" si="22"/>
        <v>0</v>
      </c>
      <c r="R269" s="146"/>
      <c r="S269" s="146"/>
      <c r="T269" s="147">
        <v>0</v>
      </c>
      <c r="U269" s="146">
        <f t="shared" si="23"/>
        <v>0</v>
      </c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 t="s">
        <v>123</v>
      </c>
      <c r="AF269" s="138"/>
      <c r="AG269" s="138"/>
      <c r="AH269" s="138"/>
      <c r="AI269" s="138"/>
      <c r="AJ269" s="138"/>
      <c r="AK269" s="138"/>
      <c r="AL269" s="138"/>
      <c r="AM269" s="138"/>
      <c r="AN269" s="138"/>
      <c r="AO269" s="138"/>
      <c r="AP269" s="138"/>
      <c r="AQ269" s="138"/>
      <c r="AR269" s="138"/>
      <c r="AS269" s="138"/>
      <c r="AT269" s="138"/>
      <c r="AU269" s="138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8"/>
      <c r="BF269" s="138"/>
      <c r="BG269" s="138"/>
      <c r="BH269" s="138"/>
    </row>
    <row r="270" spans="1:60" outlineLevel="1" x14ac:dyDescent="0.2">
      <c r="A270" s="139">
        <v>98</v>
      </c>
      <c r="B270" s="139" t="s">
        <v>434</v>
      </c>
      <c r="C270" s="179" t="s">
        <v>435</v>
      </c>
      <c r="D270" s="145" t="s">
        <v>196</v>
      </c>
      <c r="E270" s="153">
        <v>3</v>
      </c>
      <c r="F270" s="157">
        <f t="shared" si="16"/>
        <v>0</v>
      </c>
      <c r="G270" s="158">
        <f t="shared" si="17"/>
        <v>0</v>
      </c>
      <c r="H270" s="158"/>
      <c r="I270" s="158">
        <f t="shared" si="18"/>
        <v>0</v>
      </c>
      <c r="J270" s="158"/>
      <c r="K270" s="158">
        <f t="shared" si="19"/>
        <v>0</v>
      </c>
      <c r="L270" s="158">
        <v>21</v>
      </c>
      <c r="M270" s="158">
        <f t="shared" si="20"/>
        <v>0</v>
      </c>
      <c r="N270" s="146">
        <v>1.2700000000000001E-3</v>
      </c>
      <c r="O270" s="146">
        <f t="shared" si="21"/>
        <v>3.81E-3</v>
      </c>
      <c r="P270" s="146">
        <v>0</v>
      </c>
      <c r="Q270" s="146">
        <f t="shared" si="22"/>
        <v>0</v>
      </c>
      <c r="R270" s="146"/>
      <c r="S270" s="146"/>
      <c r="T270" s="147">
        <v>0</v>
      </c>
      <c r="U270" s="146">
        <f t="shared" si="23"/>
        <v>0</v>
      </c>
      <c r="V270" s="138"/>
      <c r="W270" s="138"/>
      <c r="X270" s="138"/>
      <c r="Y270" s="138"/>
      <c r="Z270" s="138"/>
      <c r="AA270" s="138"/>
      <c r="AB270" s="138"/>
      <c r="AC270" s="138"/>
      <c r="AD270" s="138"/>
      <c r="AE270" s="138" t="s">
        <v>123</v>
      </c>
      <c r="AF270" s="138"/>
      <c r="AG270" s="138"/>
      <c r="AH270" s="138"/>
      <c r="AI270" s="138"/>
      <c r="AJ270" s="138"/>
      <c r="AK270" s="138"/>
      <c r="AL270" s="138"/>
      <c r="AM270" s="138"/>
      <c r="AN270" s="138"/>
      <c r="AO270" s="138"/>
      <c r="AP270" s="138"/>
      <c r="AQ270" s="138"/>
      <c r="AR270" s="138"/>
      <c r="AS270" s="138"/>
      <c r="AT270" s="138"/>
      <c r="AU270" s="138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8"/>
      <c r="BF270" s="138"/>
      <c r="BG270" s="138"/>
      <c r="BH270" s="138"/>
    </row>
    <row r="271" spans="1:60" outlineLevel="1" x14ac:dyDescent="0.2">
      <c r="A271" s="139">
        <v>99</v>
      </c>
      <c r="B271" s="139" t="s">
        <v>436</v>
      </c>
      <c r="C271" s="179" t="s">
        <v>437</v>
      </c>
      <c r="D271" s="145" t="s">
        <v>196</v>
      </c>
      <c r="E271" s="153">
        <v>2</v>
      </c>
      <c r="F271" s="157">
        <f t="shared" si="16"/>
        <v>0</v>
      </c>
      <c r="G271" s="158">
        <f t="shared" si="17"/>
        <v>0</v>
      </c>
      <c r="H271" s="158"/>
      <c r="I271" s="158">
        <f t="shared" si="18"/>
        <v>0</v>
      </c>
      <c r="J271" s="158"/>
      <c r="K271" s="158">
        <f t="shared" si="19"/>
        <v>0</v>
      </c>
      <c r="L271" s="158">
        <v>21</v>
      </c>
      <c r="M271" s="158">
        <f t="shared" si="20"/>
        <v>0</v>
      </c>
      <c r="N271" s="146">
        <v>2.2499999999999998E-3</v>
      </c>
      <c r="O271" s="146">
        <f t="shared" si="21"/>
        <v>4.4999999999999997E-3</v>
      </c>
      <c r="P271" s="146">
        <v>0</v>
      </c>
      <c r="Q271" s="146">
        <f t="shared" si="22"/>
        <v>0</v>
      </c>
      <c r="R271" s="146"/>
      <c r="S271" s="146"/>
      <c r="T271" s="147">
        <v>0</v>
      </c>
      <c r="U271" s="146">
        <f t="shared" si="23"/>
        <v>0</v>
      </c>
      <c r="V271" s="138"/>
      <c r="W271" s="138"/>
      <c r="X271" s="138"/>
      <c r="Y271" s="138"/>
      <c r="Z271" s="138"/>
      <c r="AA271" s="138"/>
      <c r="AB271" s="138"/>
      <c r="AC271" s="138"/>
      <c r="AD271" s="138"/>
      <c r="AE271" s="138" t="s">
        <v>123</v>
      </c>
      <c r="AF271" s="138"/>
      <c r="AG271" s="138"/>
      <c r="AH271" s="138"/>
      <c r="AI271" s="138"/>
      <c r="AJ271" s="138"/>
      <c r="AK271" s="138"/>
      <c r="AL271" s="138"/>
      <c r="AM271" s="138"/>
      <c r="AN271" s="138"/>
      <c r="AO271" s="138"/>
      <c r="AP271" s="138"/>
      <c r="AQ271" s="138"/>
      <c r="AR271" s="138"/>
      <c r="AS271" s="138"/>
      <c r="AT271" s="138"/>
      <c r="AU271" s="138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8"/>
      <c r="BF271" s="138"/>
      <c r="BG271" s="138"/>
      <c r="BH271" s="138"/>
    </row>
    <row r="272" spans="1:60" outlineLevel="1" x14ac:dyDescent="0.2">
      <c r="A272" s="139">
        <v>100</v>
      </c>
      <c r="B272" s="139" t="s">
        <v>438</v>
      </c>
      <c r="C272" s="179" t="s">
        <v>439</v>
      </c>
      <c r="D272" s="145" t="s">
        <v>196</v>
      </c>
      <c r="E272" s="153">
        <v>3</v>
      </c>
      <c r="F272" s="157">
        <f t="shared" si="16"/>
        <v>0</v>
      </c>
      <c r="G272" s="158">
        <f t="shared" si="17"/>
        <v>0</v>
      </c>
      <c r="H272" s="158"/>
      <c r="I272" s="158">
        <f t="shared" si="18"/>
        <v>0</v>
      </c>
      <c r="J272" s="158"/>
      <c r="K272" s="158">
        <f t="shared" si="19"/>
        <v>0</v>
      </c>
      <c r="L272" s="158">
        <v>21</v>
      </c>
      <c r="M272" s="158">
        <f t="shared" si="20"/>
        <v>0</v>
      </c>
      <c r="N272" s="146">
        <v>3.0500000000000002E-3</v>
      </c>
      <c r="O272" s="146">
        <f t="shared" si="21"/>
        <v>9.1500000000000001E-3</v>
      </c>
      <c r="P272" s="146">
        <v>0</v>
      </c>
      <c r="Q272" s="146">
        <f t="shared" si="22"/>
        <v>0</v>
      </c>
      <c r="R272" s="146"/>
      <c r="S272" s="146"/>
      <c r="T272" s="147">
        <v>0</v>
      </c>
      <c r="U272" s="146">
        <f t="shared" si="23"/>
        <v>0</v>
      </c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 t="s">
        <v>123</v>
      </c>
      <c r="AF272" s="138"/>
      <c r="AG272" s="138"/>
      <c r="AH272" s="138"/>
      <c r="AI272" s="138"/>
      <c r="AJ272" s="138"/>
      <c r="AK272" s="138"/>
      <c r="AL272" s="138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8"/>
      <c r="BF272" s="138"/>
      <c r="BG272" s="138"/>
      <c r="BH272" s="138"/>
    </row>
    <row r="273" spans="1:60" outlineLevel="1" x14ac:dyDescent="0.2">
      <c r="A273" s="139">
        <v>101</v>
      </c>
      <c r="B273" s="139" t="s">
        <v>440</v>
      </c>
      <c r="C273" s="179" t="s">
        <v>441</v>
      </c>
      <c r="D273" s="145" t="s">
        <v>196</v>
      </c>
      <c r="E273" s="153">
        <v>1</v>
      </c>
      <c r="F273" s="157">
        <f t="shared" si="16"/>
        <v>0</v>
      </c>
      <c r="G273" s="158">
        <f t="shared" si="17"/>
        <v>0</v>
      </c>
      <c r="H273" s="158"/>
      <c r="I273" s="158">
        <f t="shared" si="18"/>
        <v>0</v>
      </c>
      <c r="J273" s="158"/>
      <c r="K273" s="158">
        <f t="shared" si="19"/>
        <v>0</v>
      </c>
      <c r="L273" s="158">
        <v>21</v>
      </c>
      <c r="M273" s="158">
        <f t="shared" si="20"/>
        <v>0</v>
      </c>
      <c r="N273" s="146">
        <v>0</v>
      </c>
      <c r="O273" s="146">
        <f t="shared" si="21"/>
        <v>0</v>
      </c>
      <c r="P273" s="146">
        <v>0</v>
      </c>
      <c r="Q273" s="146">
        <f t="shared" si="22"/>
        <v>0</v>
      </c>
      <c r="R273" s="146"/>
      <c r="S273" s="146"/>
      <c r="T273" s="147">
        <v>0</v>
      </c>
      <c r="U273" s="146">
        <f t="shared" si="23"/>
        <v>0</v>
      </c>
      <c r="V273" s="138"/>
      <c r="W273" s="138"/>
      <c r="X273" s="138"/>
      <c r="Y273" s="138"/>
      <c r="Z273" s="138"/>
      <c r="AA273" s="138"/>
      <c r="AB273" s="138"/>
      <c r="AC273" s="138"/>
      <c r="AD273" s="138"/>
      <c r="AE273" s="138" t="s">
        <v>119</v>
      </c>
      <c r="AF273" s="138"/>
      <c r="AG273" s="138"/>
      <c r="AH273" s="138"/>
      <c r="AI273" s="138"/>
      <c r="AJ273" s="138"/>
      <c r="AK273" s="138"/>
      <c r="AL273" s="138"/>
      <c r="AM273" s="138"/>
      <c r="AN273" s="138"/>
      <c r="AO273" s="138"/>
      <c r="AP273" s="138"/>
      <c r="AQ273" s="138"/>
      <c r="AR273" s="138"/>
      <c r="AS273" s="138"/>
      <c r="AT273" s="138"/>
      <c r="AU273" s="138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8"/>
      <c r="BF273" s="138"/>
      <c r="BG273" s="138"/>
      <c r="BH273" s="138"/>
    </row>
    <row r="274" spans="1:60" outlineLevel="1" x14ac:dyDescent="0.2">
      <c r="A274" s="139">
        <v>102</v>
      </c>
      <c r="B274" s="139" t="s">
        <v>442</v>
      </c>
      <c r="C274" s="179" t="s">
        <v>443</v>
      </c>
      <c r="D274" s="145" t="s">
        <v>196</v>
      </c>
      <c r="E274" s="153">
        <v>3</v>
      </c>
      <c r="F274" s="157">
        <f t="shared" si="16"/>
        <v>0</v>
      </c>
      <c r="G274" s="158">
        <f t="shared" si="17"/>
        <v>0</v>
      </c>
      <c r="H274" s="158"/>
      <c r="I274" s="158">
        <f t="shared" si="18"/>
        <v>0</v>
      </c>
      <c r="J274" s="158"/>
      <c r="K274" s="158">
        <f t="shared" si="19"/>
        <v>0</v>
      </c>
      <c r="L274" s="158">
        <v>21</v>
      </c>
      <c r="M274" s="158">
        <f t="shared" si="20"/>
        <v>0</v>
      </c>
      <c r="N274" s="146">
        <v>0</v>
      </c>
      <c r="O274" s="146">
        <f t="shared" si="21"/>
        <v>0</v>
      </c>
      <c r="P274" s="146">
        <v>0</v>
      </c>
      <c r="Q274" s="146">
        <f t="shared" si="22"/>
        <v>0</v>
      </c>
      <c r="R274" s="146"/>
      <c r="S274" s="146"/>
      <c r="T274" s="147">
        <v>0</v>
      </c>
      <c r="U274" s="146">
        <f t="shared" si="23"/>
        <v>0</v>
      </c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 t="s">
        <v>119</v>
      </c>
      <c r="AF274" s="138"/>
      <c r="AG274" s="138"/>
      <c r="AH274" s="138"/>
      <c r="AI274" s="138"/>
      <c r="AJ274" s="138"/>
      <c r="AK274" s="138"/>
      <c r="AL274" s="138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8"/>
      <c r="BF274" s="138"/>
      <c r="BG274" s="138"/>
      <c r="BH274" s="138"/>
    </row>
    <row r="275" spans="1:60" outlineLevel="1" x14ac:dyDescent="0.2">
      <c r="A275" s="139">
        <v>103</v>
      </c>
      <c r="B275" s="139" t="s">
        <v>444</v>
      </c>
      <c r="C275" s="179" t="s">
        <v>445</v>
      </c>
      <c r="D275" s="145" t="s">
        <v>196</v>
      </c>
      <c r="E275" s="153">
        <v>1</v>
      </c>
      <c r="F275" s="157">
        <f t="shared" si="16"/>
        <v>0</v>
      </c>
      <c r="G275" s="158">
        <f t="shared" si="17"/>
        <v>0</v>
      </c>
      <c r="H275" s="158"/>
      <c r="I275" s="158">
        <f t="shared" si="18"/>
        <v>0</v>
      </c>
      <c r="J275" s="158"/>
      <c r="K275" s="158">
        <f t="shared" si="19"/>
        <v>0</v>
      </c>
      <c r="L275" s="158">
        <v>21</v>
      </c>
      <c r="M275" s="158">
        <f t="shared" si="20"/>
        <v>0</v>
      </c>
      <c r="N275" s="146">
        <v>0</v>
      </c>
      <c r="O275" s="146">
        <f t="shared" si="21"/>
        <v>0</v>
      </c>
      <c r="P275" s="146">
        <v>0</v>
      </c>
      <c r="Q275" s="146">
        <f t="shared" si="22"/>
        <v>0</v>
      </c>
      <c r="R275" s="146"/>
      <c r="S275" s="146"/>
      <c r="T275" s="147">
        <v>0</v>
      </c>
      <c r="U275" s="146">
        <f t="shared" si="23"/>
        <v>0</v>
      </c>
      <c r="V275" s="138"/>
      <c r="W275" s="138"/>
      <c r="X275" s="138"/>
      <c r="Y275" s="138"/>
      <c r="Z275" s="138"/>
      <c r="AA275" s="138"/>
      <c r="AB275" s="138"/>
      <c r="AC275" s="138"/>
      <c r="AD275" s="138"/>
      <c r="AE275" s="138" t="s">
        <v>119</v>
      </c>
      <c r="AF275" s="138"/>
      <c r="AG275" s="138"/>
      <c r="AH275" s="138"/>
      <c r="AI275" s="138"/>
      <c r="AJ275" s="138"/>
      <c r="AK275" s="138"/>
      <c r="AL275" s="138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38"/>
      <c r="AW275" s="138"/>
      <c r="AX275" s="138"/>
      <c r="AY275" s="138"/>
      <c r="AZ275" s="138"/>
      <c r="BA275" s="138"/>
      <c r="BB275" s="138"/>
      <c r="BC275" s="138"/>
      <c r="BD275" s="138"/>
      <c r="BE275" s="138"/>
      <c r="BF275" s="138"/>
      <c r="BG275" s="138"/>
      <c r="BH275" s="138"/>
    </row>
    <row r="276" spans="1:60" outlineLevel="1" x14ac:dyDescent="0.2">
      <c r="A276" s="139">
        <v>104</v>
      </c>
      <c r="B276" s="139" t="s">
        <v>446</v>
      </c>
      <c r="C276" s="179" t="s">
        <v>447</v>
      </c>
      <c r="D276" s="145" t="s">
        <v>196</v>
      </c>
      <c r="E276" s="153">
        <v>1</v>
      </c>
      <c r="F276" s="157">
        <f t="shared" si="16"/>
        <v>0</v>
      </c>
      <c r="G276" s="158">
        <f t="shared" si="17"/>
        <v>0</v>
      </c>
      <c r="H276" s="158"/>
      <c r="I276" s="158">
        <f t="shared" si="18"/>
        <v>0</v>
      </c>
      <c r="J276" s="158"/>
      <c r="K276" s="158">
        <f t="shared" si="19"/>
        <v>0</v>
      </c>
      <c r="L276" s="158">
        <v>21</v>
      </c>
      <c r="M276" s="158">
        <f t="shared" si="20"/>
        <v>0</v>
      </c>
      <c r="N276" s="146">
        <v>5.4999999999999997E-3</v>
      </c>
      <c r="O276" s="146">
        <f t="shared" si="21"/>
        <v>5.4999999999999997E-3</v>
      </c>
      <c r="P276" s="146">
        <v>0</v>
      </c>
      <c r="Q276" s="146">
        <f t="shared" si="22"/>
        <v>0</v>
      </c>
      <c r="R276" s="146"/>
      <c r="S276" s="146"/>
      <c r="T276" s="147">
        <v>0</v>
      </c>
      <c r="U276" s="146">
        <f t="shared" si="23"/>
        <v>0</v>
      </c>
      <c r="V276" s="138"/>
      <c r="W276" s="138"/>
      <c r="X276" s="138"/>
      <c r="Y276" s="138"/>
      <c r="Z276" s="138"/>
      <c r="AA276" s="138"/>
      <c r="AB276" s="138"/>
      <c r="AC276" s="138"/>
      <c r="AD276" s="138"/>
      <c r="AE276" s="138" t="s">
        <v>123</v>
      </c>
      <c r="AF276" s="138"/>
      <c r="AG276" s="138"/>
      <c r="AH276" s="138"/>
      <c r="AI276" s="138"/>
      <c r="AJ276" s="138"/>
      <c r="AK276" s="138"/>
      <c r="AL276" s="138"/>
      <c r="AM276" s="138"/>
      <c r="AN276" s="138"/>
      <c r="AO276" s="138"/>
      <c r="AP276" s="138"/>
      <c r="AQ276" s="138"/>
      <c r="AR276" s="138"/>
      <c r="AS276" s="138"/>
      <c r="AT276" s="138"/>
      <c r="AU276" s="138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8"/>
      <c r="BF276" s="138"/>
      <c r="BG276" s="138"/>
      <c r="BH276" s="138"/>
    </row>
    <row r="277" spans="1:60" ht="22.5" outlineLevel="1" x14ac:dyDescent="0.2">
      <c r="A277" s="139">
        <v>105</v>
      </c>
      <c r="B277" s="139" t="s">
        <v>448</v>
      </c>
      <c r="C277" s="179" t="s">
        <v>449</v>
      </c>
      <c r="D277" s="145" t="s">
        <v>196</v>
      </c>
      <c r="E277" s="153">
        <v>1</v>
      </c>
      <c r="F277" s="157">
        <f t="shared" si="16"/>
        <v>0</v>
      </c>
      <c r="G277" s="158">
        <f t="shared" si="17"/>
        <v>0</v>
      </c>
      <c r="H277" s="158"/>
      <c r="I277" s="158">
        <f t="shared" si="18"/>
        <v>0</v>
      </c>
      <c r="J277" s="158"/>
      <c r="K277" s="158">
        <f t="shared" si="19"/>
        <v>0</v>
      </c>
      <c r="L277" s="158">
        <v>21</v>
      </c>
      <c r="M277" s="158">
        <f t="shared" si="20"/>
        <v>0</v>
      </c>
      <c r="N277" s="146">
        <v>0</v>
      </c>
      <c r="O277" s="146">
        <f t="shared" si="21"/>
        <v>0</v>
      </c>
      <c r="P277" s="146">
        <v>0</v>
      </c>
      <c r="Q277" s="146">
        <f t="shared" si="22"/>
        <v>0</v>
      </c>
      <c r="R277" s="146"/>
      <c r="S277" s="146"/>
      <c r="T277" s="147">
        <v>0</v>
      </c>
      <c r="U277" s="146">
        <f t="shared" si="23"/>
        <v>0</v>
      </c>
      <c r="V277" s="138"/>
      <c r="W277" s="138"/>
      <c r="X277" s="138"/>
      <c r="Y277" s="138"/>
      <c r="Z277" s="138"/>
      <c r="AA277" s="138"/>
      <c r="AB277" s="138"/>
      <c r="AC277" s="138"/>
      <c r="AD277" s="138"/>
      <c r="AE277" s="138" t="s">
        <v>119</v>
      </c>
      <c r="AF277" s="138"/>
      <c r="AG277" s="138"/>
      <c r="AH277" s="138"/>
      <c r="AI277" s="138"/>
      <c r="AJ277" s="138"/>
      <c r="AK277" s="138"/>
      <c r="AL277" s="138"/>
      <c r="AM277" s="138"/>
      <c r="AN277" s="138"/>
      <c r="AO277" s="138"/>
      <c r="AP277" s="138"/>
      <c r="AQ277" s="138"/>
      <c r="AR277" s="138"/>
      <c r="AS277" s="138"/>
      <c r="AT277" s="138"/>
      <c r="AU277" s="138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8"/>
      <c r="BF277" s="138"/>
      <c r="BG277" s="138"/>
      <c r="BH277" s="138"/>
    </row>
    <row r="278" spans="1:60" ht="22.5" outlineLevel="1" x14ac:dyDescent="0.2">
      <c r="A278" s="139">
        <v>106</v>
      </c>
      <c r="B278" s="139" t="s">
        <v>450</v>
      </c>
      <c r="C278" s="179" t="s">
        <v>451</v>
      </c>
      <c r="D278" s="145" t="s">
        <v>196</v>
      </c>
      <c r="E278" s="153">
        <v>1</v>
      </c>
      <c r="F278" s="157">
        <f t="shared" si="16"/>
        <v>0</v>
      </c>
      <c r="G278" s="158">
        <f t="shared" si="17"/>
        <v>0</v>
      </c>
      <c r="H278" s="158"/>
      <c r="I278" s="158">
        <f t="shared" si="18"/>
        <v>0</v>
      </c>
      <c r="J278" s="158"/>
      <c r="K278" s="158">
        <f t="shared" si="19"/>
        <v>0</v>
      </c>
      <c r="L278" s="158">
        <v>21</v>
      </c>
      <c r="M278" s="158">
        <f t="shared" si="20"/>
        <v>0</v>
      </c>
      <c r="N278" s="146">
        <v>0</v>
      </c>
      <c r="O278" s="146">
        <f t="shared" si="21"/>
        <v>0</v>
      </c>
      <c r="P278" s="146">
        <v>0</v>
      </c>
      <c r="Q278" s="146">
        <f t="shared" si="22"/>
        <v>0</v>
      </c>
      <c r="R278" s="146"/>
      <c r="S278" s="146"/>
      <c r="T278" s="147">
        <v>0</v>
      </c>
      <c r="U278" s="146">
        <f t="shared" si="23"/>
        <v>0</v>
      </c>
      <c r="V278" s="138"/>
      <c r="W278" s="138"/>
      <c r="X278" s="138"/>
      <c r="Y278" s="138"/>
      <c r="Z278" s="138"/>
      <c r="AA278" s="138"/>
      <c r="AB278" s="138"/>
      <c r="AC278" s="138"/>
      <c r="AD278" s="138"/>
      <c r="AE278" s="138" t="s">
        <v>119</v>
      </c>
      <c r="AF278" s="138"/>
      <c r="AG278" s="138"/>
      <c r="AH278" s="138"/>
      <c r="AI278" s="138"/>
      <c r="AJ278" s="138"/>
      <c r="AK278" s="138"/>
      <c r="AL278" s="138"/>
      <c r="AM278" s="138"/>
      <c r="AN278" s="138"/>
      <c r="AO278" s="138"/>
      <c r="AP278" s="138"/>
      <c r="AQ278" s="138"/>
      <c r="AR278" s="138"/>
      <c r="AS278" s="138"/>
      <c r="AT278" s="138"/>
      <c r="AU278" s="138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8"/>
      <c r="BF278" s="138"/>
      <c r="BG278" s="138"/>
      <c r="BH278" s="138"/>
    </row>
    <row r="279" spans="1:60" ht="22.5" outlineLevel="1" x14ac:dyDescent="0.2">
      <c r="A279" s="139">
        <v>107</v>
      </c>
      <c r="B279" s="139" t="s">
        <v>452</v>
      </c>
      <c r="C279" s="179" t="s">
        <v>453</v>
      </c>
      <c r="D279" s="145" t="s">
        <v>196</v>
      </c>
      <c r="E279" s="153">
        <v>1</v>
      </c>
      <c r="F279" s="157">
        <f t="shared" si="16"/>
        <v>0</v>
      </c>
      <c r="G279" s="158">
        <f t="shared" si="17"/>
        <v>0</v>
      </c>
      <c r="H279" s="158"/>
      <c r="I279" s="158">
        <f t="shared" si="18"/>
        <v>0</v>
      </c>
      <c r="J279" s="158"/>
      <c r="K279" s="158">
        <f t="shared" si="19"/>
        <v>0</v>
      </c>
      <c r="L279" s="158">
        <v>21</v>
      </c>
      <c r="M279" s="158">
        <f t="shared" si="20"/>
        <v>0</v>
      </c>
      <c r="N279" s="146">
        <v>0</v>
      </c>
      <c r="O279" s="146">
        <f t="shared" si="21"/>
        <v>0</v>
      </c>
      <c r="P279" s="146">
        <v>0</v>
      </c>
      <c r="Q279" s="146">
        <f t="shared" si="22"/>
        <v>0</v>
      </c>
      <c r="R279" s="146"/>
      <c r="S279" s="146"/>
      <c r="T279" s="147">
        <v>0</v>
      </c>
      <c r="U279" s="146">
        <f t="shared" si="23"/>
        <v>0</v>
      </c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 t="s">
        <v>119</v>
      </c>
      <c r="AF279" s="138"/>
      <c r="AG279" s="138"/>
      <c r="AH279" s="138"/>
      <c r="AI279" s="138"/>
      <c r="AJ279" s="138"/>
      <c r="AK279" s="138"/>
      <c r="AL279" s="138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8"/>
      <c r="BF279" s="138"/>
      <c r="BG279" s="138"/>
      <c r="BH279" s="138"/>
    </row>
    <row r="280" spans="1:60" outlineLevel="1" x14ac:dyDescent="0.2">
      <c r="A280" s="139">
        <v>108</v>
      </c>
      <c r="B280" s="139" t="s">
        <v>454</v>
      </c>
      <c r="C280" s="179" t="s">
        <v>455</v>
      </c>
      <c r="D280" s="145" t="s">
        <v>196</v>
      </c>
      <c r="E280" s="153">
        <v>1</v>
      </c>
      <c r="F280" s="157">
        <f t="shared" si="16"/>
        <v>0</v>
      </c>
      <c r="G280" s="158">
        <f t="shared" si="17"/>
        <v>0</v>
      </c>
      <c r="H280" s="158"/>
      <c r="I280" s="158">
        <f t="shared" si="18"/>
        <v>0</v>
      </c>
      <c r="J280" s="158"/>
      <c r="K280" s="158">
        <f t="shared" si="19"/>
        <v>0</v>
      </c>
      <c r="L280" s="158">
        <v>21</v>
      </c>
      <c r="M280" s="158">
        <f t="shared" si="20"/>
        <v>0</v>
      </c>
      <c r="N280" s="146">
        <v>3.9030000000000002E-2</v>
      </c>
      <c r="O280" s="146">
        <f t="shared" si="21"/>
        <v>3.9030000000000002E-2</v>
      </c>
      <c r="P280" s="146">
        <v>0</v>
      </c>
      <c r="Q280" s="146">
        <f t="shared" si="22"/>
        <v>0</v>
      </c>
      <c r="R280" s="146"/>
      <c r="S280" s="146"/>
      <c r="T280" s="147">
        <v>0.81699999999999995</v>
      </c>
      <c r="U280" s="146">
        <f t="shared" si="23"/>
        <v>0.82</v>
      </c>
      <c r="V280" s="138"/>
      <c r="W280" s="138"/>
      <c r="X280" s="138"/>
      <c r="Y280" s="138"/>
      <c r="Z280" s="138"/>
      <c r="AA280" s="138"/>
      <c r="AB280" s="138"/>
      <c r="AC280" s="138"/>
      <c r="AD280" s="138"/>
      <c r="AE280" s="138" t="s">
        <v>119</v>
      </c>
      <c r="AF280" s="138"/>
      <c r="AG280" s="138"/>
      <c r="AH280" s="138"/>
      <c r="AI280" s="138"/>
      <c r="AJ280" s="138"/>
      <c r="AK280" s="138"/>
      <c r="AL280" s="138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8"/>
      <c r="AW280" s="138"/>
      <c r="AX280" s="138"/>
      <c r="AY280" s="138"/>
      <c r="AZ280" s="138"/>
      <c r="BA280" s="138"/>
      <c r="BB280" s="138"/>
      <c r="BC280" s="138"/>
      <c r="BD280" s="138"/>
      <c r="BE280" s="138"/>
      <c r="BF280" s="138"/>
      <c r="BG280" s="138"/>
      <c r="BH280" s="138"/>
    </row>
    <row r="281" spans="1:60" outlineLevel="1" x14ac:dyDescent="0.2">
      <c r="A281" s="139">
        <v>109</v>
      </c>
      <c r="B281" s="139" t="s">
        <v>456</v>
      </c>
      <c r="C281" s="179" t="s">
        <v>457</v>
      </c>
      <c r="D281" s="145" t="s">
        <v>196</v>
      </c>
      <c r="E281" s="153">
        <v>1</v>
      </c>
      <c r="F281" s="157">
        <f t="shared" si="16"/>
        <v>0</v>
      </c>
      <c r="G281" s="158">
        <f t="shared" si="17"/>
        <v>0</v>
      </c>
      <c r="H281" s="158"/>
      <c r="I281" s="158">
        <f t="shared" si="18"/>
        <v>0</v>
      </c>
      <c r="J281" s="158"/>
      <c r="K281" s="158">
        <f t="shared" si="19"/>
        <v>0</v>
      </c>
      <c r="L281" s="158">
        <v>21</v>
      </c>
      <c r="M281" s="158">
        <f t="shared" si="20"/>
        <v>0</v>
      </c>
      <c r="N281" s="146">
        <v>0.43</v>
      </c>
      <c r="O281" s="146">
        <f t="shared" si="21"/>
        <v>0.43</v>
      </c>
      <c r="P281" s="146">
        <v>0</v>
      </c>
      <c r="Q281" s="146">
        <f t="shared" si="22"/>
        <v>0</v>
      </c>
      <c r="R281" s="146"/>
      <c r="S281" s="146"/>
      <c r="T281" s="147">
        <v>0</v>
      </c>
      <c r="U281" s="146">
        <f t="shared" si="23"/>
        <v>0</v>
      </c>
      <c r="V281" s="138"/>
      <c r="W281" s="138"/>
      <c r="X281" s="138"/>
      <c r="Y281" s="138"/>
      <c r="Z281" s="138"/>
      <c r="AA281" s="138"/>
      <c r="AB281" s="138"/>
      <c r="AC281" s="138"/>
      <c r="AD281" s="138"/>
      <c r="AE281" s="138" t="s">
        <v>123</v>
      </c>
      <c r="AF281" s="138"/>
      <c r="AG281" s="138"/>
      <c r="AH281" s="138"/>
      <c r="AI281" s="138"/>
      <c r="AJ281" s="138"/>
      <c r="AK281" s="138"/>
      <c r="AL281" s="138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8"/>
      <c r="AW281" s="138"/>
      <c r="AX281" s="138"/>
      <c r="AY281" s="138"/>
      <c r="AZ281" s="138"/>
      <c r="BA281" s="138"/>
      <c r="BB281" s="138"/>
      <c r="BC281" s="138"/>
      <c r="BD281" s="138"/>
      <c r="BE281" s="138"/>
      <c r="BF281" s="138"/>
      <c r="BG281" s="138"/>
      <c r="BH281" s="138"/>
    </row>
    <row r="282" spans="1:60" ht="22.5" outlineLevel="1" x14ac:dyDescent="0.2">
      <c r="A282" s="139">
        <v>110</v>
      </c>
      <c r="B282" s="139" t="s">
        <v>458</v>
      </c>
      <c r="C282" s="179" t="s">
        <v>459</v>
      </c>
      <c r="D282" s="145" t="s">
        <v>196</v>
      </c>
      <c r="E282" s="153">
        <v>1</v>
      </c>
      <c r="F282" s="157">
        <f t="shared" si="16"/>
        <v>0</v>
      </c>
      <c r="G282" s="158">
        <f t="shared" si="17"/>
        <v>0</v>
      </c>
      <c r="H282" s="158"/>
      <c r="I282" s="158">
        <f t="shared" si="18"/>
        <v>0</v>
      </c>
      <c r="J282" s="158"/>
      <c r="K282" s="158">
        <f t="shared" si="19"/>
        <v>0</v>
      </c>
      <c r="L282" s="158">
        <v>21</v>
      </c>
      <c r="M282" s="158">
        <f t="shared" si="20"/>
        <v>0</v>
      </c>
      <c r="N282" s="146">
        <v>0</v>
      </c>
      <c r="O282" s="146">
        <f t="shared" si="21"/>
        <v>0</v>
      </c>
      <c r="P282" s="146">
        <v>0</v>
      </c>
      <c r="Q282" s="146">
        <f t="shared" si="22"/>
        <v>0</v>
      </c>
      <c r="R282" s="146"/>
      <c r="S282" s="146"/>
      <c r="T282" s="147">
        <v>1.752</v>
      </c>
      <c r="U282" s="146">
        <f t="shared" si="23"/>
        <v>1.75</v>
      </c>
      <c r="V282" s="138"/>
      <c r="W282" s="138"/>
      <c r="X282" s="138"/>
      <c r="Y282" s="138"/>
      <c r="Z282" s="138"/>
      <c r="AA282" s="138"/>
      <c r="AB282" s="138"/>
      <c r="AC282" s="138"/>
      <c r="AD282" s="138"/>
      <c r="AE282" s="138" t="s">
        <v>119</v>
      </c>
      <c r="AF282" s="138"/>
      <c r="AG282" s="138"/>
      <c r="AH282" s="138"/>
      <c r="AI282" s="138"/>
      <c r="AJ282" s="138"/>
      <c r="AK282" s="138"/>
      <c r="AL282" s="138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8"/>
      <c r="AW282" s="138"/>
      <c r="AX282" s="138"/>
      <c r="AY282" s="138"/>
      <c r="AZ282" s="138"/>
      <c r="BA282" s="138"/>
      <c r="BB282" s="138"/>
      <c r="BC282" s="138"/>
      <c r="BD282" s="138"/>
      <c r="BE282" s="138"/>
      <c r="BF282" s="138"/>
      <c r="BG282" s="138"/>
      <c r="BH282" s="138"/>
    </row>
    <row r="283" spans="1:60" outlineLevel="1" x14ac:dyDescent="0.2">
      <c r="A283" s="139">
        <v>111</v>
      </c>
      <c r="B283" s="139" t="s">
        <v>460</v>
      </c>
      <c r="C283" s="179" t="s">
        <v>461</v>
      </c>
      <c r="D283" s="145" t="s">
        <v>196</v>
      </c>
      <c r="E283" s="153">
        <v>1</v>
      </c>
      <c r="F283" s="157">
        <f t="shared" si="16"/>
        <v>0</v>
      </c>
      <c r="G283" s="158">
        <f t="shared" si="17"/>
        <v>0</v>
      </c>
      <c r="H283" s="158"/>
      <c r="I283" s="158">
        <f t="shared" si="18"/>
        <v>0</v>
      </c>
      <c r="J283" s="158"/>
      <c r="K283" s="158">
        <f t="shared" si="19"/>
        <v>0</v>
      </c>
      <c r="L283" s="158">
        <v>21</v>
      </c>
      <c r="M283" s="158">
        <f t="shared" si="20"/>
        <v>0</v>
      </c>
      <c r="N283" s="146">
        <v>1.6</v>
      </c>
      <c r="O283" s="146">
        <f t="shared" si="21"/>
        <v>1.6</v>
      </c>
      <c r="P283" s="146">
        <v>0</v>
      </c>
      <c r="Q283" s="146">
        <f t="shared" si="22"/>
        <v>0</v>
      </c>
      <c r="R283" s="146"/>
      <c r="S283" s="146"/>
      <c r="T283" s="147">
        <v>0</v>
      </c>
      <c r="U283" s="146">
        <f t="shared" si="23"/>
        <v>0</v>
      </c>
      <c r="V283" s="138"/>
      <c r="W283" s="138"/>
      <c r="X283" s="138"/>
      <c r="Y283" s="138"/>
      <c r="Z283" s="138"/>
      <c r="AA283" s="138"/>
      <c r="AB283" s="138"/>
      <c r="AC283" s="138"/>
      <c r="AD283" s="138"/>
      <c r="AE283" s="138" t="s">
        <v>123</v>
      </c>
      <c r="AF283" s="138"/>
      <c r="AG283" s="138"/>
      <c r="AH283" s="138"/>
      <c r="AI283" s="138"/>
      <c r="AJ283" s="138"/>
      <c r="AK283" s="138"/>
      <c r="AL283" s="138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8"/>
      <c r="AW283" s="138"/>
      <c r="AX283" s="138"/>
      <c r="AY283" s="138"/>
      <c r="AZ283" s="138"/>
      <c r="BA283" s="138"/>
      <c r="BB283" s="138"/>
      <c r="BC283" s="138"/>
      <c r="BD283" s="138"/>
      <c r="BE283" s="138"/>
      <c r="BF283" s="138"/>
      <c r="BG283" s="138"/>
      <c r="BH283" s="138"/>
    </row>
    <row r="284" spans="1:60" outlineLevel="1" x14ac:dyDescent="0.2">
      <c r="A284" s="139">
        <v>112</v>
      </c>
      <c r="B284" s="139" t="s">
        <v>462</v>
      </c>
      <c r="C284" s="179" t="s">
        <v>463</v>
      </c>
      <c r="D284" s="145" t="s">
        <v>196</v>
      </c>
      <c r="E284" s="153">
        <v>2</v>
      </c>
      <c r="F284" s="157">
        <f t="shared" si="16"/>
        <v>0</v>
      </c>
      <c r="G284" s="158">
        <f t="shared" si="17"/>
        <v>0</v>
      </c>
      <c r="H284" s="158"/>
      <c r="I284" s="158">
        <f t="shared" si="18"/>
        <v>0</v>
      </c>
      <c r="J284" s="158"/>
      <c r="K284" s="158">
        <f t="shared" si="19"/>
        <v>0</v>
      </c>
      <c r="L284" s="158">
        <v>21</v>
      </c>
      <c r="M284" s="158">
        <f t="shared" si="20"/>
        <v>0</v>
      </c>
      <c r="N284" s="146">
        <v>1.4E-3</v>
      </c>
      <c r="O284" s="146">
        <f t="shared" si="21"/>
        <v>2.8E-3</v>
      </c>
      <c r="P284" s="146">
        <v>0</v>
      </c>
      <c r="Q284" s="146">
        <f t="shared" si="22"/>
        <v>0</v>
      </c>
      <c r="R284" s="146"/>
      <c r="S284" s="146"/>
      <c r="T284" s="147">
        <v>0</v>
      </c>
      <c r="U284" s="146">
        <f t="shared" si="23"/>
        <v>0</v>
      </c>
      <c r="V284" s="138"/>
      <c r="W284" s="138"/>
      <c r="X284" s="138"/>
      <c r="Y284" s="138"/>
      <c r="Z284" s="138"/>
      <c r="AA284" s="138"/>
      <c r="AB284" s="138"/>
      <c r="AC284" s="138"/>
      <c r="AD284" s="138"/>
      <c r="AE284" s="138" t="s">
        <v>123</v>
      </c>
      <c r="AF284" s="138"/>
      <c r="AG284" s="138"/>
      <c r="AH284" s="138"/>
      <c r="AI284" s="138"/>
      <c r="AJ284" s="138"/>
      <c r="AK284" s="138"/>
      <c r="AL284" s="138"/>
      <c r="AM284" s="138"/>
      <c r="AN284" s="138"/>
      <c r="AO284" s="138"/>
      <c r="AP284" s="138"/>
      <c r="AQ284" s="138"/>
      <c r="AR284" s="138"/>
      <c r="AS284" s="138"/>
      <c r="AT284" s="138"/>
      <c r="AU284" s="138"/>
      <c r="AV284" s="138"/>
      <c r="AW284" s="138"/>
      <c r="AX284" s="138"/>
      <c r="AY284" s="138"/>
      <c r="AZ284" s="138"/>
      <c r="BA284" s="138"/>
      <c r="BB284" s="138"/>
      <c r="BC284" s="138"/>
      <c r="BD284" s="138"/>
      <c r="BE284" s="138"/>
      <c r="BF284" s="138"/>
      <c r="BG284" s="138"/>
      <c r="BH284" s="138"/>
    </row>
    <row r="285" spans="1:60" outlineLevel="1" x14ac:dyDescent="0.2">
      <c r="A285" s="139">
        <v>113</v>
      </c>
      <c r="B285" s="139" t="s">
        <v>464</v>
      </c>
      <c r="C285" s="179" t="s">
        <v>465</v>
      </c>
      <c r="D285" s="145" t="s">
        <v>196</v>
      </c>
      <c r="E285" s="153">
        <v>1</v>
      </c>
      <c r="F285" s="157">
        <f t="shared" si="16"/>
        <v>0</v>
      </c>
      <c r="G285" s="158">
        <f t="shared" si="17"/>
        <v>0</v>
      </c>
      <c r="H285" s="158"/>
      <c r="I285" s="158">
        <f t="shared" si="18"/>
        <v>0</v>
      </c>
      <c r="J285" s="158"/>
      <c r="K285" s="158">
        <f t="shared" si="19"/>
        <v>0</v>
      </c>
      <c r="L285" s="158">
        <v>21</v>
      </c>
      <c r="M285" s="158">
        <f t="shared" si="20"/>
        <v>0</v>
      </c>
      <c r="N285" s="146">
        <v>1E-3</v>
      </c>
      <c r="O285" s="146">
        <f t="shared" si="21"/>
        <v>1E-3</v>
      </c>
      <c r="P285" s="146">
        <v>0</v>
      </c>
      <c r="Q285" s="146">
        <f t="shared" si="22"/>
        <v>0</v>
      </c>
      <c r="R285" s="146"/>
      <c r="S285" s="146"/>
      <c r="T285" s="147">
        <v>0</v>
      </c>
      <c r="U285" s="146">
        <f t="shared" si="23"/>
        <v>0</v>
      </c>
      <c r="V285" s="138"/>
      <c r="W285" s="138"/>
      <c r="X285" s="138"/>
      <c r="Y285" s="138"/>
      <c r="Z285" s="138"/>
      <c r="AA285" s="138"/>
      <c r="AB285" s="138"/>
      <c r="AC285" s="138"/>
      <c r="AD285" s="138"/>
      <c r="AE285" s="138" t="s">
        <v>123</v>
      </c>
      <c r="AF285" s="138"/>
      <c r="AG285" s="138"/>
      <c r="AH285" s="138"/>
      <c r="AI285" s="138"/>
      <c r="AJ285" s="138"/>
      <c r="AK285" s="138"/>
      <c r="AL285" s="138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8"/>
      <c r="AW285" s="138"/>
      <c r="AX285" s="138"/>
      <c r="AY285" s="138"/>
      <c r="AZ285" s="138"/>
      <c r="BA285" s="138"/>
      <c r="BB285" s="138"/>
      <c r="BC285" s="138"/>
      <c r="BD285" s="138"/>
      <c r="BE285" s="138"/>
      <c r="BF285" s="138"/>
      <c r="BG285" s="138"/>
      <c r="BH285" s="138"/>
    </row>
    <row r="286" spans="1:60" outlineLevel="1" x14ac:dyDescent="0.2">
      <c r="A286" s="139">
        <v>114</v>
      </c>
      <c r="B286" s="139" t="s">
        <v>466</v>
      </c>
      <c r="C286" s="179" t="s">
        <v>467</v>
      </c>
      <c r="D286" s="145" t="s">
        <v>196</v>
      </c>
      <c r="E286" s="153">
        <v>1</v>
      </c>
      <c r="F286" s="157">
        <f t="shared" si="16"/>
        <v>0</v>
      </c>
      <c r="G286" s="158">
        <f t="shared" si="17"/>
        <v>0</v>
      </c>
      <c r="H286" s="158"/>
      <c r="I286" s="158">
        <f t="shared" si="18"/>
        <v>0</v>
      </c>
      <c r="J286" s="158"/>
      <c r="K286" s="158">
        <f t="shared" si="19"/>
        <v>0</v>
      </c>
      <c r="L286" s="158">
        <v>21</v>
      </c>
      <c r="M286" s="158">
        <f t="shared" si="20"/>
        <v>0</v>
      </c>
      <c r="N286" s="146">
        <v>2E-3</v>
      </c>
      <c r="O286" s="146">
        <f t="shared" si="21"/>
        <v>2E-3</v>
      </c>
      <c r="P286" s="146">
        <v>0</v>
      </c>
      <c r="Q286" s="146">
        <f t="shared" si="22"/>
        <v>0</v>
      </c>
      <c r="R286" s="146"/>
      <c r="S286" s="146"/>
      <c r="T286" s="147">
        <v>0</v>
      </c>
      <c r="U286" s="146">
        <f t="shared" si="23"/>
        <v>0</v>
      </c>
      <c r="V286" s="138"/>
      <c r="W286" s="138"/>
      <c r="X286" s="138"/>
      <c r="Y286" s="138"/>
      <c r="Z286" s="138"/>
      <c r="AA286" s="138"/>
      <c r="AB286" s="138"/>
      <c r="AC286" s="138"/>
      <c r="AD286" s="138"/>
      <c r="AE286" s="138" t="s">
        <v>123</v>
      </c>
      <c r="AF286" s="138"/>
      <c r="AG286" s="138"/>
      <c r="AH286" s="138"/>
      <c r="AI286" s="138"/>
      <c r="AJ286" s="138"/>
      <c r="AK286" s="138"/>
      <c r="AL286" s="138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8"/>
      <c r="AW286" s="138"/>
      <c r="AX286" s="138"/>
      <c r="AY286" s="138"/>
      <c r="AZ286" s="138"/>
      <c r="BA286" s="138"/>
      <c r="BB286" s="138"/>
      <c r="BC286" s="138"/>
      <c r="BD286" s="138"/>
      <c r="BE286" s="138"/>
      <c r="BF286" s="138"/>
      <c r="BG286" s="138"/>
      <c r="BH286" s="138"/>
    </row>
    <row r="287" spans="1:60" outlineLevel="1" x14ac:dyDescent="0.2">
      <c r="A287" s="139">
        <v>115</v>
      </c>
      <c r="B287" s="139" t="s">
        <v>468</v>
      </c>
      <c r="C287" s="179" t="s">
        <v>469</v>
      </c>
      <c r="D287" s="145" t="s">
        <v>196</v>
      </c>
      <c r="E287" s="153">
        <v>2</v>
      </c>
      <c r="F287" s="157">
        <f t="shared" si="16"/>
        <v>0</v>
      </c>
      <c r="G287" s="158">
        <f t="shared" si="17"/>
        <v>0</v>
      </c>
      <c r="H287" s="158"/>
      <c r="I287" s="158">
        <f t="shared" si="18"/>
        <v>0</v>
      </c>
      <c r="J287" s="158"/>
      <c r="K287" s="158">
        <f t="shared" si="19"/>
        <v>0</v>
      </c>
      <c r="L287" s="158">
        <v>21</v>
      </c>
      <c r="M287" s="158">
        <f t="shared" si="20"/>
        <v>0</v>
      </c>
      <c r="N287" s="146">
        <v>6.6E-3</v>
      </c>
      <c r="O287" s="146">
        <f t="shared" si="21"/>
        <v>1.32E-2</v>
      </c>
      <c r="P287" s="146">
        <v>0</v>
      </c>
      <c r="Q287" s="146">
        <f t="shared" si="22"/>
        <v>0</v>
      </c>
      <c r="R287" s="146"/>
      <c r="S287" s="146"/>
      <c r="T287" s="147">
        <v>0.28000000000000003</v>
      </c>
      <c r="U287" s="146">
        <f t="shared" si="23"/>
        <v>0.56000000000000005</v>
      </c>
      <c r="V287" s="138"/>
      <c r="W287" s="138"/>
      <c r="X287" s="138"/>
      <c r="Y287" s="138"/>
      <c r="Z287" s="138"/>
      <c r="AA287" s="138"/>
      <c r="AB287" s="138"/>
      <c r="AC287" s="138"/>
      <c r="AD287" s="138"/>
      <c r="AE287" s="138" t="s">
        <v>119</v>
      </c>
      <c r="AF287" s="138"/>
      <c r="AG287" s="138"/>
      <c r="AH287" s="138"/>
      <c r="AI287" s="138"/>
      <c r="AJ287" s="138"/>
      <c r="AK287" s="138"/>
      <c r="AL287" s="138"/>
      <c r="AM287" s="138"/>
      <c r="AN287" s="138"/>
      <c r="AO287" s="138"/>
      <c r="AP287" s="138"/>
      <c r="AQ287" s="138"/>
      <c r="AR287" s="138"/>
      <c r="AS287" s="138"/>
      <c r="AT287" s="138"/>
      <c r="AU287" s="138"/>
      <c r="AV287" s="138"/>
      <c r="AW287" s="138"/>
      <c r="AX287" s="138"/>
      <c r="AY287" s="138"/>
      <c r="AZ287" s="138"/>
      <c r="BA287" s="138"/>
      <c r="BB287" s="138"/>
      <c r="BC287" s="138"/>
      <c r="BD287" s="138"/>
      <c r="BE287" s="138"/>
      <c r="BF287" s="138"/>
      <c r="BG287" s="138"/>
      <c r="BH287" s="138"/>
    </row>
    <row r="288" spans="1:60" outlineLevel="1" x14ac:dyDescent="0.2">
      <c r="A288" s="139">
        <v>116</v>
      </c>
      <c r="B288" s="139" t="s">
        <v>470</v>
      </c>
      <c r="C288" s="179" t="s">
        <v>471</v>
      </c>
      <c r="D288" s="145" t="s">
        <v>196</v>
      </c>
      <c r="E288" s="153">
        <v>2</v>
      </c>
      <c r="F288" s="157">
        <f t="shared" si="16"/>
        <v>0</v>
      </c>
      <c r="G288" s="158">
        <f t="shared" si="17"/>
        <v>0</v>
      </c>
      <c r="H288" s="158"/>
      <c r="I288" s="158">
        <f t="shared" si="18"/>
        <v>0</v>
      </c>
      <c r="J288" s="158"/>
      <c r="K288" s="158">
        <f t="shared" si="19"/>
        <v>0</v>
      </c>
      <c r="L288" s="158">
        <v>21</v>
      </c>
      <c r="M288" s="158">
        <f t="shared" si="20"/>
        <v>0</v>
      </c>
      <c r="N288" s="146">
        <v>6.8000000000000005E-2</v>
      </c>
      <c r="O288" s="146">
        <f t="shared" si="21"/>
        <v>0.13600000000000001</v>
      </c>
      <c r="P288" s="146">
        <v>0</v>
      </c>
      <c r="Q288" s="146">
        <f t="shared" si="22"/>
        <v>0</v>
      </c>
      <c r="R288" s="146"/>
      <c r="S288" s="146"/>
      <c r="T288" s="147">
        <v>0</v>
      </c>
      <c r="U288" s="146">
        <f t="shared" si="23"/>
        <v>0</v>
      </c>
      <c r="V288" s="138"/>
      <c r="W288" s="138"/>
      <c r="X288" s="138"/>
      <c r="Y288" s="138"/>
      <c r="Z288" s="138"/>
      <c r="AA288" s="138"/>
      <c r="AB288" s="138"/>
      <c r="AC288" s="138"/>
      <c r="AD288" s="138"/>
      <c r="AE288" s="138" t="s">
        <v>123</v>
      </c>
      <c r="AF288" s="138"/>
      <c r="AG288" s="138"/>
      <c r="AH288" s="138"/>
      <c r="AI288" s="138"/>
      <c r="AJ288" s="138"/>
      <c r="AK288" s="138"/>
      <c r="AL288" s="138"/>
      <c r="AM288" s="138"/>
      <c r="AN288" s="138"/>
      <c r="AO288" s="138"/>
      <c r="AP288" s="138"/>
      <c r="AQ288" s="138"/>
      <c r="AR288" s="138"/>
      <c r="AS288" s="138"/>
      <c r="AT288" s="138"/>
      <c r="AU288" s="138"/>
      <c r="AV288" s="138"/>
      <c r="AW288" s="138"/>
      <c r="AX288" s="138"/>
      <c r="AY288" s="138"/>
      <c r="AZ288" s="138"/>
      <c r="BA288" s="138"/>
      <c r="BB288" s="138"/>
      <c r="BC288" s="138"/>
      <c r="BD288" s="138"/>
      <c r="BE288" s="138"/>
      <c r="BF288" s="138"/>
      <c r="BG288" s="138"/>
      <c r="BH288" s="138"/>
    </row>
    <row r="289" spans="1:60" outlineLevel="1" x14ac:dyDescent="0.2">
      <c r="A289" s="139">
        <v>117</v>
      </c>
      <c r="B289" s="139" t="s">
        <v>472</v>
      </c>
      <c r="C289" s="179" t="s">
        <v>473</v>
      </c>
      <c r="D289" s="145" t="s">
        <v>126</v>
      </c>
      <c r="E289" s="153">
        <v>66.25</v>
      </c>
      <c r="F289" s="157">
        <f t="shared" si="16"/>
        <v>0</v>
      </c>
      <c r="G289" s="158">
        <f t="shared" si="17"/>
        <v>0</v>
      </c>
      <c r="H289" s="158"/>
      <c r="I289" s="158">
        <f t="shared" si="18"/>
        <v>0</v>
      </c>
      <c r="J289" s="158"/>
      <c r="K289" s="158">
        <f t="shared" si="19"/>
        <v>0</v>
      </c>
      <c r="L289" s="158">
        <v>21</v>
      </c>
      <c r="M289" s="158">
        <f t="shared" si="20"/>
        <v>0</v>
      </c>
      <c r="N289" s="146">
        <v>0</v>
      </c>
      <c r="O289" s="146">
        <f t="shared" si="21"/>
        <v>0</v>
      </c>
      <c r="P289" s="146">
        <v>0</v>
      </c>
      <c r="Q289" s="146">
        <f t="shared" si="22"/>
        <v>0</v>
      </c>
      <c r="R289" s="146"/>
      <c r="S289" s="146"/>
      <c r="T289" s="147">
        <v>3.9E-2</v>
      </c>
      <c r="U289" s="146">
        <f t="shared" si="23"/>
        <v>2.58</v>
      </c>
      <c r="V289" s="138"/>
      <c r="W289" s="138"/>
      <c r="X289" s="138"/>
      <c r="Y289" s="138"/>
      <c r="Z289" s="138"/>
      <c r="AA289" s="138"/>
      <c r="AB289" s="138"/>
      <c r="AC289" s="138"/>
      <c r="AD289" s="138"/>
      <c r="AE289" s="138" t="s">
        <v>119</v>
      </c>
      <c r="AF289" s="138"/>
      <c r="AG289" s="138"/>
      <c r="AH289" s="138"/>
      <c r="AI289" s="138"/>
      <c r="AJ289" s="138"/>
      <c r="AK289" s="138"/>
      <c r="AL289" s="138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38"/>
      <c r="AW289" s="138"/>
      <c r="AX289" s="138"/>
      <c r="AY289" s="138"/>
      <c r="AZ289" s="138"/>
      <c r="BA289" s="138"/>
      <c r="BB289" s="138"/>
      <c r="BC289" s="138"/>
      <c r="BD289" s="138"/>
      <c r="BE289" s="138"/>
      <c r="BF289" s="138"/>
      <c r="BG289" s="138"/>
      <c r="BH289" s="138"/>
    </row>
    <row r="290" spans="1:60" outlineLevel="1" x14ac:dyDescent="0.2">
      <c r="A290" s="139"/>
      <c r="B290" s="139"/>
      <c r="C290" s="180" t="s">
        <v>474</v>
      </c>
      <c r="D290" s="148"/>
      <c r="E290" s="154">
        <v>53.55</v>
      </c>
      <c r="F290" s="158"/>
      <c r="G290" s="158"/>
      <c r="H290" s="158"/>
      <c r="I290" s="158"/>
      <c r="J290" s="158"/>
      <c r="K290" s="158"/>
      <c r="L290" s="158"/>
      <c r="M290" s="158"/>
      <c r="N290" s="146"/>
      <c r="O290" s="146"/>
      <c r="P290" s="146"/>
      <c r="Q290" s="146"/>
      <c r="R290" s="146"/>
      <c r="S290" s="146"/>
      <c r="T290" s="147"/>
      <c r="U290" s="146"/>
      <c r="V290" s="138"/>
      <c r="W290" s="138"/>
      <c r="X290" s="138"/>
      <c r="Y290" s="138"/>
      <c r="Z290" s="138"/>
      <c r="AA290" s="138"/>
      <c r="AB290" s="138"/>
      <c r="AC290" s="138"/>
      <c r="AD290" s="138"/>
      <c r="AE290" s="138" t="s">
        <v>137</v>
      </c>
      <c r="AF290" s="138">
        <v>0</v>
      </c>
      <c r="AG290" s="138"/>
      <c r="AH290" s="138"/>
      <c r="AI290" s="138"/>
      <c r="AJ290" s="138"/>
      <c r="AK290" s="138"/>
      <c r="AL290" s="138"/>
      <c r="AM290" s="138"/>
      <c r="AN290" s="138"/>
      <c r="AO290" s="138"/>
      <c r="AP290" s="138"/>
      <c r="AQ290" s="138"/>
      <c r="AR290" s="138"/>
      <c r="AS290" s="138"/>
      <c r="AT290" s="138"/>
      <c r="AU290" s="138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8"/>
      <c r="BF290" s="138"/>
      <c r="BG290" s="138"/>
      <c r="BH290" s="138"/>
    </row>
    <row r="291" spans="1:60" outlineLevel="1" x14ac:dyDescent="0.2">
      <c r="A291" s="139"/>
      <c r="B291" s="139"/>
      <c r="C291" s="180" t="s">
        <v>475</v>
      </c>
      <c r="D291" s="148"/>
      <c r="E291" s="154">
        <v>12.7</v>
      </c>
      <c r="F291" s="158"/>
      <c r="G291" s="158"/>
      <c r="H291" s="158"/>
      <c r="I291" s="158"/>
      <c r="J291" s="158"/>
      <c r="K291" s="158"/>
      <c r="L291" s="158"/>
      <c r="M291" s="158"/>
      <c r="N291" s="146"/>
      <c r="O291" s="146"/>
      <c r="P291" s="146"/>
      <c r="Q291" s="146"/>
      <c r="R291" s="146"/>
      <c r="S291" s="146"/>
      <c r="T291" s="147"/>
      <c r="U291" s="146"/>
      <c r="V291" s="138"/>
      <c r="W291" s="138"/>
      <c r="X291" s="138"/>
      <c r="Y291" s="138"/>
      <c r="Z291" s="138"/>
      <c r="AA291" s="138"/>
      <c r="AB291" s="138"/>
      <c r="AC291" s="138"/>
      <c r="AD291" s="138"/>
      <c r="AE291" s="138" t="s">
        <v>137</v>
      </c>
      <c r="AF291" s="138">
        <v>0</v>
      </c>
      <c r="AG291" s="138"/>
      <c r="AH291" s="138"/>
      <c r="AI291" s="138"/>
      <c r="AJ291" s="138"/>
      <c r="AK291" s="138"/>
      <c r="AL291" s="138"/>
      <c r="AM291" s="138"/>
      <c r="AN291" s="138"/>
      <c r="AO291" s="138"/>
      <c r="AP291" s="138"/>
      <c r="AQ291" s="138"/>
      <c r="AR291" s="138"/>
      <c r="AS291" s="138"/>
      <c r="AT291" s="138"/>
      <c r="AU291" s="138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8"/>
      <c r="BF291" s="138"/>
      <c r="BG291" s="138"/>
      <c r="BH291" s="138"/>
    </row>
    <row r="292" spans="1:60" outlineLevel="1" x14ac:dyDescent="0.2">
      <c r="A292" s="139">
        <v>118</v>
      </c>
      <c r="B292" s="139" t="s">
        <v>476</v>
      </c>
      <c r="C292" s="179" t="s">
        <v>477</v>
      </c>
      <c r="D292" s="145" t="s">
        <v>126</v>
      </c>
      <c r="E292" s="153">
        <v>66.25</v>
      </c>
      <c r="F292" s="157">
        <f t="shared" ref="F292:F303" si="24">H292+J292</f>
        <v>0</v>
      </c>
      <c r="G292" s="158">
        <f t="shared" ref="G292:G303" si="25">ROUND(E292*F292,2)</f>
        <v>0</v>
      </c>
      <c r="H292" s="158"/>
      <c r="I292" s="158">
        <f t="shared" ref="I292:I303" si="26">ROUND(E292*H292,2)</f>
        <v>0</v>
      </c>
      <c r="J292" s="158"/>
      <c r="K292" s="158">
        <f t="shared" ref="K292:K303" si="27">ROUND(E292*J292,2)</f>
        <v>0</v>
      </c>
      <c r="L292" s="158">
        <v>21</v>
      </c>
      <c r="M292" s="158">
        <f t="shared" ref="M292:M303" si="28">G292*(1+L292/100)</f>
        <v>0</v>
      </c>
      <c r="N292" s="146">
        <v>1.0000000000000001E-5</v>
      </c>
      <c r="O292" s="146">
        <f t="shared" ref="O292:O303" si="29">ROUND(E292*N292,5)</f>
        <v>6.6E-4</v>
      </c>
      <c r="P292" s="146">
        <v>0</v>
      </c>
      <c r="Q292" s="146">
        <f t="shared" ref="Q292:Q303" si="30">ROUND(E292*P292,5)</f>
        <v>0</v>
      </c>
      <c r="R292" s="146"/>
      <c r="S292" s="146"/>
      <c r="T292" s="147">
        <v>9.2999999999999999E-2</v>
      </c>
      <c r="U292" s="146">
        <f t="shared" ref="U292:U303" si="31">ROUND(E292*T292,2)</f>
        <v>6.16</v>
      </c>
      <c r="V292" s="138"/>
      <c r="W292" s="138"/>
      <c r="X292" s="138"/>
      <c r="Y292" s="138"/>
      <c r="Z292" s="138"/>
      <c r="AA292" s="138"/>
      <c r="AB292" s="138"/>
      <c r="AC292" s="138"/>
      <c r="AD292" s="138"/>
      <c r="AE292" s="138" t="s">
        <v>119</v>
      </c>
      <c r="AF292" s="138"/>
      <c r="AG292" s="138"/>
      <c r="AH292" s="138"/>
      <c r="AI292" s="138"/>
      <c r="AJ292" s="138"/>
      <c r="AK292" s="138"/>
      <c r="AL292" s="138"/>
      <c r="AM292" s="138"/>
      <c r="AN292" s="138"/>
      <c r="AO292" s="138"/>
      <c r="AP292" s="138"/>
      <c r="AQ292" s="138"/>
      <c r="AR292" s="138"/>
      <c r="AS292" s="138"/>
      <c r="AT292" s="138"/>
      <c r="AU292" s="138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8"/>
      <c r="BF292" s="138"/>
      <c r="BG292" s="138"/>
      <c r="BH292" s="138"/>
    </row>
    <row r="293" spans="1:60" outlineLevel="1" x14ac:dyDescent="0.2">
      <c r="A293" s="139">
        <v>119</v>
      </c>
      <c r="B293" s="139" t="s">
        <v>478</v>
      </c>
      <c r="C293" s="179" t="s">
        <v>479</v>
      </c>
      <c r="D293" s="145" t="s">
        <v>196</v>
      </c>
      <c r="E293" s="153">
        <v>2</v>
      </c>
      <c r="F293" s="157">
        <f t="shared" si="24"/>
        <v>0</v>
      </c>
      <c r="G293" s="158">
        <f t="shared" si="25"/>
        <v>0</v>
      </c>
      <c r="H293" s="158"/>
      <c r="I293" s="158">
        <f t="shared" si="26"/>
        <v>0</v>
      </c>
      <c r="J293" s="158"/>
      <c r="K293" s="158">
        <f t="shared" si="27"/>
        <v>0</v>
      </c>
      <c r="L293" s="158">
        <v>21</v>
      </c>
      <c r="M293" s="158">
        <f t="shared" si="28"/>
        <v>0</v>
      </c>
      <c r="N293" s="146">
        <v>0</v>
      </c>
      <c r="O293" s="146">
        <f t="shared" si="29"/>
        <v>0</v>
      </c>
      <c r="P293" s="146">
        <v>0</v>
      </c>
      <c r="Q293" s="146">
        <f t="shared" si="30"/>
        <v>0</v>
      </c>
      <c r="R293" s="146"/>
      <c r="S293" s="146"/>
      <c r="T293" s="147">
        <v>1.4</v>
      </c>
      <c r="U293" s="146">
        <f t="shared" si="31"/>
        <v>2.8</v>
      </c>
      <c r="V293" s="138"/>
      <c r="W293" s="138"/>
      <c r="X293" s="138"/>
      <c r="Y293" s="138"/>
      <c r="Z293" s="138"/>
      <c r="AA293" s="138"/>
      <c r="AB293" s="138"/>
      <c r="AC293" s="138"/>
      <c r="AD293" s="138"/>
      <c r="AE293" s="138" t="s">
        <v>119</v>
      </c>
      <c r="AF293" s="138"/>
      <c r="AG293" s="138"/>
      <c r="AH293" s="138"/>
      <c r="AI293" s="138"/>
      <c r="AJ293" s="138"/>
      <c r="AK293" s="138"/>
      <c r="AL293" s="138"/>
      <c r="AM293" s="138"/>
      <c r="AN293" s="138"/>
      <c r="AO293" s="138"/>
      <c r="AP293" s="138"/>
      <c r="AQ293" s="138"/>
      <c r="AR293" s="138"/>
      <c r="AS293" s="138"/>
      <c r="AT293" s="138"/>
      <c r="AU293" s="138"/>
      <c r="AV293" s="138"/>
      <c r="AW293" s="138"/>
      <c r="AX293" s="138"/>
      <c r="AY293" s="138"/>
      <c r="AZ293" s="138"/>
      <c r="BA293" s="138"/>
      <c r="BB293" s="138"/>
      <c r="BC293" s="138"/>
      <c r="BD293" s="138"/>
      <c r="BE293" s="138"/>
      <c r="BF293" s="138"/>
      <c r="BG293" s="138"/>
      <c r="BH293" s="138"/>
    </row>
    <row r="294" spans="1:60" ht="22.5" outlineLevel="1" x14ac:dyDescent="0.2">
      <c r="A294" s="139">
        <v>120</v>
      </c>
      <c r="B294" s="139" t="s">
        <v>480</v>
      </c>
      <c r="C294" s="179" t="s">
        <v>481</v>
      </c>
      <c r="D294" s="145" t="s">
        <v>196</v>
      </c>
      <c r="E294" s="153">
        <v>1</v>
      </c>
      <c r="F294" s="157">
        <f t="shared" si="24"/>
        <v>0</v>
      </c>
      <c r="G294" s="158">
        <f t="shared" si="25"/>
        <v>0</v>
      </c>
      <c r="H294" s="158"/>
      <c r="I294" s="158">
        <f t="shared" si="26"/>
        <v>0</v>
      </c>
      <c r="J294" s="158"/>
      <c r="K294" s="158">
        <f t="shared" si="27"/>
        <v>0</v>
      </c>
      <c r="L294" s="158">
        <v>21</v>
      </c>
      <c r="M294" s="158">
        <f t="shared" si="28"/>
        <v>0</v>
      </c>
      <c r="N294" s="146">
        <v>2.58E-2</v>
      </c>
      <c r="O294" s="146">
        <f t="shared" si="29"/>
        <v>2.58E-2</v>
      </c>
      <c r="P294" s="146">
        <v>0</v>
      </c>
      <c r="Q294" s="146">
        <f t="shared" si="30"/>
        <v>0</v>
      </c>
      <c r="R294" s="146"/>
      <c r="S294" s="146"/>
      <c r="T294" s="147">
        <v>0</v>
      </c>
      <c r="U294" s="146">
        <f t="shared" si="31"/>
        <v>0</v>
      </c>
      <c r="V294" s="138"/>
      <c r="W294" s="138"/>
      <c r="X294" s="138"/>
      <c r="Y294" s="138"/>
      <c r="Z294" s="138"/>
      <c r="AA294" s="138"/>
      <c r="AB294" s="138"/>
      <c r="AC294" s="138"/>
      <c r="AD294" s="138"/>
      <c r="AE294" s="138" t="s">
        <v>123</v>
      </c>
      <c r="AF294" s="138"/>
      <c r="AG294" s="138"/>
      <c r="AH294" s="138"/>
      <c r="AI294" s="138"/>
      <c r="AJ294" s="138"/>
      <c r="AK294" s="138"/>
      <c r="AL294" s="138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38"/>
      <c r="AW294" s="138"/>
      <c r="AX294" s="138"/>
      <c r="AY294" s="138"/>
      <c r="AZ294" s="138"/>
      <c r="BA294" s="138"/>
      <c r="BB294" s="138"/>
      <c r="BC294" s="138"/>
      <c r="BD294" s="138"/>
      <c r="BE294" s="138"/>
      <c r="BF294" s="138"/>
      <c r="BG294" s="138"/>
      <c r="BH294" s="138"/>
    </row>
    <row r="295" spans="1:60" ht="22.5" outlineLevel="1" x14ac:dyDescent="0.2">
      <c r="A295" s="139">
        <v>121</v>
      </c>
      <c r="B295" s="139" t="s">
        <v>482</v>
      </c>
      <c r="C295" s="179" t="s">
        <v>483</v>
      </c>
      <c r="D295" s="145" t="s">
        <v>196</v>
      </c>
      <c r="E295" s="153">
        <v>1</v>
      </c>
      <c r="F295" s="157">
        <f t="shared" si="24"/>
        <v>0</v>
      </c>
      <c r="G295" s="158">
        <f t="shared" si="25"/>
        <v>0</v>
      </c>
      <c r="H295" s="158"/>
      <c r="I295" s="158">
        <f t="shared" si="26"/>
        <v>0</v>
      </c>
      <c r="J295" s="158"/>
      <c r="K295" s="158">
        <f t="shared" si="27"/>
        <v>0</v>
      </c>
      <c r="L295" s="158">
        <v>21</v>
      </c>
      <c r="M295" s="158">
        <f t="shared" si="28"/>
        <v>0</v>
      </c>
      <c r="N295" s="146">
        <v>2.58E-2</v>
      </c>
      <c r="O295" s="146">
        <f t="shared" si="29"/>
        <v>2.58E-2</v>
      </c>
      <c r="P295" s="146">
        <v>0</v>
      </c>
      <c r="Q295" s="146">
        <f t="shared" si="30"/>
        <v>0</v>
      </c>
      <c r="R295" s="146"/>
      <c r="S295" s="146"/>
      <c r="T295" s="147">
        <v>0</v>
      </c>
      <c r="U295" s="146">
        <f t="shared" si="31"/>
        <v>0</v>
      </c>
      <c r="V295" s="138"/>
      <c r="W295" s="138"/>
      <c r="X295" s="138"/>
      <c r="Y295" s="138"/>
      <c r="Z295" s="138"/>
      <c r="AA295" s="138"/>
      <c r="AB295" s="138"/>
      <c r="AC295" s="138"/>
      <c r="AD295" s="138"/>
      <c r="AE295" s="138" t="s">
        <v>123</v>
      </c>
      <c r="AF295" s="138"/>
      <c r="AG295" s="138"/>
      <c r="AH295" s="138"/>
      <c r="AI295" s="138"/>
      <c r="AJ295" s="138"/>
      <c r="AK295" s="138"/>
      <c r="AL295" s="138"/>
      <c r="AM295" s="138"/>
      <c r="AN295" s="138"/>
      <c r="AO295" s="138"/>
      <c r="AP295" s="138"/>
      <c r="AQ295" s="138"/>
      <c r="AR295" s="138"/>
      <c r="AS295" s="138"/>
      <c r="AT295" s="138"/>
      <c r="AU295" s="138"/>
      <c r="AV295" s="138"/>
      <c r="AW295" s="138"/>
      <c r="AX295" s="138"/>
      <c r="AY295" s="138"/>
      <c r="AZ295" s="138"/>
      <c r="BA295" s="138"/>
      <c r="BB295" s="138"/>
      <c r="BC295" s="138"/>
      <c r="BD295" s="138"/>
      <c r="BE295" s="138"/>
      <c r="BF295" s="138"/>
      <c r="BG295" s="138"/>
      <c r="BH295" s="138"/>
    </row>
    <row r="296" spans="1:60" outlineLevel="1" x14ac:dyDescent="0.2">
      <c r="A296" s="139">
        <v>122</v>
      </c>
      <c r="B296" s="139" t="s">
        <v>484</v>
      </c>
      <c r="C296" s="179" t="s">
        <v>485</v>
      </c>
      <c r="D296" s="145" t="s">
        <v>196</v>
      </c>
      <c r="E296" s="153">
        <v>2</v>
      </c>
      <c r="F296" s="157">
        <f t="shared" si="24"/>
        <v>0</v>
      </c>
      <c r="G296" s="158">
        <f t="shared" si="25"/>
        <v>0</v>
      </c>
      <c r="H296" s="158"/>
      <c r="I296" s="158">
        <f t="shared" si="26"/>
        <v>0</v>
      </c>
      <c r="J296" s="158"/>
      <c r="K296" s="158">
        <f t="shared" si="27"/>
        <v>0</v>
      </c>
      <c r="L296" s="158">
        <v>21</v>
      </c>
      <c r="M296" s="158">
        <f t="shared" si="28"/>
        <v>0</v>
      </c>
      <c r="N296" s="146">
        <v>1.5E-3</v>
      </c>
      <c r="O296" s="146">
        <f t="shared" si="29"/>
        <v>3.0000000000000001E-3</v>
      </c>
      <c r="P296" s="146">
        <v>0</v>
      </c>
      <c r="Q296" s="146">
        <f t="shared" si="30"/>
        <v>0</v>
      </c>
      <c r="R296" s="146"/>
      <c r="S296" s="146"/>
      <c r="T296" s="147">
        <v>0</v>
      </c>
      <c r="U296" s="146">
        <f t="shared" si="31"/>
        <v>0</v>
      </c>
      <c r="V296" s="138"/>
      <c r="W296" s="138"/>
      <c r="X296" s="138"/>
      <c r="Y296" s="138"/>
      <c r="Z296" s="138"/>
      <c r="AA296" s="138"/>
      <c r="AB296" s="138"/>
      <c r="AC296" s="138"/>
      <c r="AD296" s="138"/>
      <c r="AE296" s="138" t="s">
        <v>123</v>
      </c>
      <c r="AF296" s="138"/>
      <c r="AG296" s="138"/>
      <c r="AH296" s="138"/>
      <c r="AI296" s="138"/>
      <c r="AJ296" s="138"/>
      <c r="AK296" s="138"/>
      <c r="AL296" s="138"/>
      <c r="AM296" s="138"/>
      <c r="AN296" s="138"/>
      <c r="AO296" s="138"/>
      <c r="AP296" s="138"/>
      <c r="AQ296" s="138"/>
      <c r="AR296" s="138"/>
      <c r="AS296" s="138"/>
      <c r="AT296" s="138"/>
      <c r="AU296" s="138"/>
      <c r="AV296" s="138"/>
      <c r="AW296" s="138"/>
      <c r="AX296" s="138"/>
      <c r="AY296" s="138"/>
      <c r="AZ296" s="138"/>
      <c r="BA296" s="138"/>
      <c r="BB296" s="138"/>
      <c r="BC296" s="138"/>
      <c r="BD296" s="138"/>
      <c r="BE296" s="138"/>
      <c r="BF296" s="138"/>
      <c r="BG296" s="138"/>
      <c r="BH296" s="138"/>
    </row>
    <row r="297" spans="1:60" outlineLevel="1" x14ac:dyDescent="0.2">
      <c r="A297" s="139">
        <v>123</v>
      </c>
      <c r="B297" s="139" t="s">
        <v>486</v>
      </c>
      <c r="C297" s="179" t="s">
        <v>487</v>
      </c>
      <c r="D297" s="145" t="s">
        <v>196</v>
      </c>
      <c r="E297" s="153">
        <v>2</v>
      </c>
      <c r="F297" s="157">
        <f t="shared" si="24"/>
        <v>0</v>
      </c>
      <c r="G297" s="158">
        <f t="shared" si="25"/>
        <v>0</v>
      </c>
      <c r="H297" s="158"/>
      <c r="I297" s="158">
        <f t="shared" si="26"/>
        <v>0</v>
      </c>
      <c r="J297" s="158"/>
      <c r="K297" s="158">
        <f t="shared" si="27"/>
        <v>0</v>
      </c>
      <c r="L297" s="158">
        <v>21</v>
      </c>
      <c r="M297" s="158">
        <f t="shared" si="28"/>
        <v>0</v>
      </c>
      <c r="N297" s="146">
        <v>7.1999999999999998E-3</v>
      </c>
      <c r="O297" s="146">
        <f t="shared" si="29"/>
        <v>1.44E-2</v>
      </c>
      <c r="P297" s="146">
        <v>0</v>
      </c>
      <c r="Q297" s="146">
        <f t="shared" si="30"/>
        <v>0</v>
      </c>
      <c r="R297" s="146"/>
      <c r="S297" s="146"/>
      <c r="T297" s="147">
        <v>0</v>
      </c>
      <c r="U297" s="146">
        <f t="shared" si="31"/>
        <v>0</v>
      </c>
      <c r="V297" s="138"/>
      <c r="W297" s="138"/>
      <c r="X297" s="138"/>
      <c r="Y297" s="138"/>
      <c r="Z297" s="138"/>
      <c r="AA297" s="138"/>
      <c r="AB297" s="138"/>
      <c r="AC297" s="138"/>
      <c r="AD297" s="138"/>
      <c r="AE297" s="138" t="s">
        <v>123</v>
      </c>
      <c r="AF297" s="138"/>
      <c r="AG297" s="138"/>
      <c r="AH297" s="138"/>
      <c r="AI297" s="138"/>
      <c r="AJ297" s="138"/>
      <c r="AK297" s="138"/>
      <c r="AL297" s="138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38"/>
      <c r="AW297" s="138"/>
      <c r="AX297" s="138"/>
      <c r="AY297" s="138"/>
      <c r="AZ297" s="138"/>
      <c r="BA297" s="138"/>
      <c r="BB297" s="138"/>
      <c r="BC297" s="138"/>
      <c r="BD297" s="138"/>
      <c r="BE297" s="138"/>
      <c r="BF297" s="138"/>
      <c r="BG297" s="138"/>
      <c r="BH297" s="138"/>
    </row>
    <row r="298" spans="1:60" ht="22.5" outlineLevel="1" x14ac:dyDescent="0.2">
      <c r="A298" s="139">
        <v>124</v>
      </c>
      <c r="B298" s="139" t="s">
        <v>488</v>
      </c>
      <c r="C298" s="179" t="s">
        <v>489</v>
      </c>
      <c r="D298" s="145" t="s">
        <v>196</v>
      </c>
      <c r="E298" s="153">
        <v>2</v>
      </c>
      <c r="F298" s="157">
        <f t="shared" si="24"/>
        <v>0</v>
      </c>
      <c r="G298" s="158">
        <f t="shared" si="25"/>
        <v>0</v>
      </c>
      <c r="H298" s="158"/>
      <c r="I298" s="158">
        <f t="shared" si="26"/>
        <v>0</v>
      </c>
      <c r="J298" s="158"/>
      <c r="K298" s="158">
        <f t="shared" si="27"/>
        <v>0</v>
      </c>
      <c r="L298" s="158">
        <v>21</v>
      </c>
      <c r="M298" s="158">
        <f t="shared" si="28"/>
        <v>0</v>
      </c>
      <c r="N298" s="146">
        <v>1.3100000000000001E-2</v>
      </c>
      <c r="O298" s="146">
        <f t="shared" si="29"/>
        <v>2.6200000000000001E-2</v>
      </c>
      <c r="P298" s="146">
        <v>0</v>
      </c>
      <c r="Q298" s="146">
        <f t="shared" si="30"/>
        <v>0</v>
      </c>
      <c r="R298" s="146"/>
      <c r="S298" s="146"/>
      <c r="T298" s="147">
        <v>0</v>
      </c>
      <c r="U298" s="146">
        <f t="shared" si="31"/>
        <v>0</v>
      </c>
      <c r="V298" s="138"/>
      <c r="W298" s="138"/>
      <c r="X298" s="138"/>
      <c r="Y298" s="138"/>
      <c r="Z298" s="138"/>
      <c r="AA298" s="138"/>
      <c r="AB298" s="138"/>
      <c r="AC298" s="138"/>
      <c r="AD298" s="138"/>
      <c r="AE298" s="138" t="s">
        <v>123</v>
      </c>
      <c r="AF298" s="138"/>
      <c r="AG298" s="138"/>
      <c r="AH298" s="138"/>
      <c r="AI298" s="138"/>
      <c r="AJ298" s="138"/>
      <c r="AK298" s="138"/>
      <c r="AL298" s="138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38"/>
      <c r="AW298" s="138"/>
      <c r="AX298" s="138"/>
      <c r="AY298" s="138"/>
      <c r="AZ298" s="138"/>
      <c r="BA298" s="138"/>
      <c r="BB298" s="138"/>
      <c r="BC298" s="138"/>
      <c r="BD298" s="138"/>
      <c r="BE298" s="138"/>
      <c r="BF298" s="138"/>
      <c r="BG298" s="138"/>
      <c r="BH298" s="138"/>
    </row>
    <row r="299" spans="1:60" outlineLevel="1" x14ac:dyDescent="0.2">
      <c r="A299" s="139">
        <v>125</v>
      </c>
      <c r="B299" s="139" t="s">
        <v>490</v>
      </c>
      <c r="C299" s="179" t="s">
        <v>491</v>
      </c>
      <c r="D299" s="145" t="s">
        <v>196</v>
      </c>
      <c r="E299" s="153">
        <v>1</v>
      </c>
      <c r="F299" s="157">
        <f t="shared" si="24"/>
        <v>0</v>
      </c>
      <c r="G299" s="158">
        <f t="shared" si="25"/>
        <v>0</v>
      </c>
      <c r="H299" s="158"/>
      <c r="I299" s="158">
        <f t="shared" si="26"/>
        <v>0</v>
      </c>
      <c r="J299" s="158"/>
      <c r="K299" s="158">
        <f t="shared" si="27"/>
        <v>0</v>
      </c>
      <c r="L299" s="158">
        <v>21</v>
      </c>
      <c r="M299" s="158">
        <f t="shared" si="28"/>
        <v>0</v>
      </c>
      <c r="N299" s="146">
        <v>7.1999999999999998E-3</v>
      </c>
      <c r="O299" s="146">
        <f t="shared" si="29"/>
        <v>7.1999999999999998E-3</v>
      </c>
      <c r="P299" s="146">
        <v>0</v>
      </c>
      <c r="Q299" s="146">
        <f t="shared" si="30"/>
        <v>0</v>
      </c>
      <c r="R299" s="146"/>
      <c r="S299" s="146"/>
      <c r="T299" s="147">
        <v>0</v>
      </c>
      <c r="U299" s="146">
        <f t="shared" si="31"/>
        <v>0</v>
      </c>
      <c r="V299" s="138"/>
      <c r="W299" s="138"/>
      <c r="X299" s="138"/>
      <c r="Y299" s="138"/>
      <c r="Z299" s="138"/>
      <c r="AA299" s="138"/>
      <c r="AB299" s="138"/>
      <c r="AC299" s="138"/>
      <c r="AD299" s="138"/>
      <c r="AE299" s="138" t="s">
        <v>123</v>
      </c>
      <c r="AF299" s="138"/>
      <c r="AG299" s="138"/>
      <c r="AH299" s="138"/>
      <c r="AI299" s="138"/>
      <c r="AJ299" s="138"/>
      <c r="AK299" s="138"/>
      <c r="AL299" s="138"/>
      <c r="AM299" s="138"/>
      <c r="AN299" s="138"/>
      <c r="AO299" s="138"/>
      <c r="AP299" s="138"/>
      <c r="AQ299" s="138"/>
      <c r="AR299" s="138"/>
      <c r="AS299" s="138"/>
      <c r="AT299" s="138"/>
      <c r="AU299" s="138"/>
      <c r="AV299" s="138"/>
      <c r="AW299" s="138"/>
      <c r="AX299" s="138"/>
      <c r="AY299" s="138"/>
      <c r="AZ299" s="138"/>
      <c r="BA299" s="138"/>
      <c r="BB299" s="138"/>
      <c r="BC299" s="138"/>
      <c r="BD299" s="138"/>
      <c r="BE299" s="138"/>
      <c r="BF299" s="138"/>
      <c r="BG299" s="138"/>
      <c r="BH299" s="138"/>
    </row>
    <row r="300" spans="1:60" outlineLevel="1" x14ac:dyDescent="0.2">
      <c r="A300" s="139">
        <v>126</v>
      </c>
      <c r="B300" s="139" t="s">
        <v>492</v>
      </c>
      <c r="C300" s="179" t="s">
        <v>493</v>
      </c>
      <c r="D300" s="145" t="s">
        <v>196</v>
      </c>
      <c r="E300" s="153">
        <v>1</v>
      </c>
      <c r="F300" s="157">
        <f t="shared" si="24"/>
        <v>0</v>
      </c>
      <c r="G300" s="158">
        <f t="shared" si="25"/>
        <v>0</v>
      </c>
      <c r="H300" s="158"/>
      <c r="I300" s="158">
        <f t="shared" si="26"/>
        <v>0</v>
      </c>
      <c r="J300" s="158"/>
      <c r="K300" s="158">
        <f t="shared" si="27"/>
        <v>0</v>
      </c>
      <c r="L300" s="158">
        <v>21</v>
      </c>
      <c r="M300" s="158">
        <f t="shared" si="28"/>
        <v>0</v>
      </c>
      <c r="N300" s="146">
        <v>1.5E-3</v>
      </c>
      <c r="O300" s="146">
        <f t="shared" si="29"/>
        <v>1.5E-3</v>
      </c>
      <c r="P300" s="146">
        <v>0</v>
      </c>
      <c r="Q300" s="146">
        <f t="shared" si="30"/>
        <v>0</v>
      </c>
      <c r="R300" s="146"/>
      <c r="S300" s="146"/>
      <c r="T300" s="147">
        <v>0</v>
      </c>
      <c r="U300" s="146">
        <f t="shared" si="31"/>
        <v>0</v>
      </c>
      <c r="V300" s="138"/>
      <c r="W300" s="138"/>
      <c r="X300" s="138"/>
      <c r="Y300" s="138"/>
      <c r="Z300" s="138"/>
      <c r="AA300" s="138"/>
      <c r="AB300" s="138"/>
      <c r="AC300" s="138"/>
      <c r="AD300" s="138"/>
      <c r="AE300" s="138" t="s">
        <v>123</v>
      </c>
      <c r="AF300" s="138"/>
      <c r="AG300" s="138"/>
      <c r="AH300" s="138"/>
      <c r="AI300" s="138"/>
      <c r="AJ300" s="138"/>
      <c r="AK300" s="138"/>
      <c r="AL300" s="138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38"/>
      <c r="AW300" s="138"/>
      <c r="AX300" s="138"/>
      <c r="AY300" s="138"/>
      <c r="AZ300" s="138"/>
      <c r="BA300" s="138"/>
      <c r="BB300" s="138"/>
      <c r="BC300" s="138"/>
      <c r="BD300" s="138"/>
      <c r="BE300" s="138"/>
      <c r="BF300" s="138"/>
      <c r="BG300" s="138"/>
      <c r="BH300" s="138"/>
    </row>
    <row r="301" spans="1:60" ht="22.5" outlineLevel="1" x14ac:dyDescent="0.2">
      <c r="A301" s="139">
        <v>127</v>
      </c>
      <c r="B301" s="139" t="s">
        <v>494</v>
      </c>
      <c r="C301" s="179" t="s">
        <v>495</v>
      </c>
      <c r="D301" s="145" t="s">
        <v>196</v>
      </c>
      <c r="E301" s="153">
        <v>1</v>
      </c>
      <c r="F301" s="157">
        <f t="shared" si="24"/>
        <v>0</v>
      </c>
      <c r="G301" s="158">
        <f t="shared" si="25"/>
        <v>0</v>
      </c>
      <c r="H301" s="158"/>
      <c r="I301" s="158">
        <f t="shared" si="26"/>
        <v>0</v>
      </c>
      <c r="J301" s="158"/>
      <c r="K301" s="158">
        <f t="shared" si="27"/>
        <v>0</v>
      </c>
      <c r="L301" s="158">
        <v>21</v>
      </c>
      <c r="M301" s="158">
        <f t="shared" si="28"/>
        <v>0</v>
      </c>
      <c r="N301" s="146">
        <v>7.4999999999999997E-2</v>
      </c>
      <c r="O301" s="146">
        <f t="shared" si="29"/>
        <v>7.4999999999999997E-2</v>
      </c>
      <c r="P301" s="146">
        <v>0</v>
      </c>
      <c r="Q301" s="146">
        <f t="shared" si="30"/>
        <v>0</v>
      </c>
      <c r="R301" s="146"/>
      <c r="S301" s="146"/>
      <c r="T301" s="147">
        <v>0</v>
      </c>
      <c r="U301" s="146">
        <f t="shared" si="31"/>
        <v>0</v>
      </c>
      <c r="V301" s="138"/>
      <c r="W301" s="138"/>
      <c r="X301" s="138"/>
      <c r="Y301" s="138"/>
      <c r="Z301" s="138"/>
      <c r="AA301" s="138"/>
      <c r="AB301" s="138"/>
      <c r="AC301" s="138"/>
      <c r="AD301" s="138"/>
      <c r="AE301" s="138" t="s">
        <v>123</v>
      </c>
      <c r="AF301" s="138"/>
      <c r="AG301" s="138"/>
      <c r="AH301" s="138"/>
      <c r="AI301" s="138"/>
      <c r="AJ301" s="138"/>
      <c r="AK301" s="138"/>
      <c r="AL301" s="138"/>
      <c r="AM301" s="138"/>
      <c r="AN301" s="138"/>
      <c r="AO301" s="138"/>
      <c r="AP301" s="138"/>
      <c r="AQ301" s="138"/>
      <c r="AR301" s="138"/>
      <c r="AS301" s="138"/>
      <c r="AT301" s="138"/>
      <c r="AU301" s="138"/>
      <c r="AV301" s="138"/>
      <c r="AW301" s="138"/>
      <c r="AX301" s="138"/>
      <c r="AY301" s="138"/>
      <c r="AZ301" s="138"/>
      <c r="BA301" s="138"/>
      <c r="BB301" s="138"/>
      <c r="BC301" s="138"/>
      <c r="BD301" s="138"/>
      <c r="BE301" s="138"/>
      <c r="BF301" s="138"/>
      <c r="BG301" s="138"/>
      <c r="BH301" s="138"/>
    </row>
    <row r="302" spans="1:60" outlineLevel="1" x14ac:dyDescent="0.2">
      <c r="A302" s="139">
        <v>128</v>
      </c>
      <c r="B302" s="139" t="s">
        <v>496</v>
      </c>
      <c r="C302" s="179" t="s">
        <v>497</v>
      </c>
      <c r="D302" s="145" t="s">
        <v>196</v>
      </c>
      <c r="E302" s="153">
        <v>1</v>
      </c>
      <c r="F302" s="157">
        <f t="shared" si="24"/>
        <v>0</v>
      </c>
      <c r="G302" s="158">
        <f t="shared" si="25"/>
        <v>0</v>
      </c>
      <c r="H302" s="158"/>
      <c r="I302" s="158">
        <f t="shared" si="26"/>
        <v>0</v>
      </c>
      <c r="J302" s="158"/>
      <c r="K302" s="158">
        <f t="shared" si="27"/>
        <v>0</v>
      </c>
      <c r="L302" s="158">
        <v>21</v>
      </c>
      <c r="M302" s="158">
        <f t="shared" si="28"/>
        <v>0</v>
      </c>
      <c r="N302" s="146">
        <v>1.2E-2</v>
      </c>
      <c r="O302" s="146">
        <f t="shared" si="29"/>
        <v>1.2E-2</v>
      </c>
      <c r="P302" s="146">
        <v>0</v>
      </c>
      <c r="Q302" s="146">
        <f t="shared" si="30"/>
        <v>0</v>
      </c>
      <c r="R302" s="146"/>
      <c r="S302" s="146"/>
      <c r="T302" s="147">
        <v>0</v>
      </c>
      <c r="U302" s="146">
        <f t="shared" si="31"/>
        <v>0</v>
      </c>
      <c r="V302" s="138"/>
      <c r="W302" s="138"/>
      <c r="X302" s="138"/>
      <c r="Y302" s="138"/>
      <c r="Z302" s="138"/>
      <c r="AA302" s="138"/>
      <c r="AB302" s="138"/>
      <c r="AC302" s="138"/>
      <c r="AD302" s="138"/>
      <c r="AE302" s="138" t="s">
        <v>123</v>
      </c>
      <c r="AF302" s="138"/>
      <c r="AG302" s="138"/>
      <c r="AH302" s="138"/>
      <c r="AI302" s="138"/>
      <c r="AJ302" s="138"/>
      <c r="AK302" s="138"/>
      <c r="AL302" s="138"/>
      <c r="AM302" s="138"/>
      <c r="AN302" s="138"/>
      <c r="AO302" s="138"/>
      <c r="AP302" s="138"/>
      <c r="AQ302" s="138"/>
      <c r="AR302" s="138"/>
      <c r="AS302" s="138"/>
      <c r="AT302" s="138"/>
      <c r="AU302" s="138"/>
      <c r="AV302" s="138"/>
      <c r="AW302" s="138"/>
      <c r="AX302" s="138"/>
      <c r="AY302" s="138"/>
      <c r="AZ302" s="138"/>
      <c r="BA302" s="138"/>
      <c r="BB302" s="138"/>
      <c r="BC302" s="138"/>
      <c r="BD302" s="138"/>
      <c r="BE302" s="138"/>
      <c r="BF302" s="138"/>
      <c r="BG302" s="138"/>
      <c r="BH302" s="138"/>
    </row>
    <row r="303" spans="1:60" outlineLevel="1" x14ac:dyDescent="0.2">
      <c r="A303" s="139">
        <v>129</v>
      </c>
      <c r="B303" s="139" t="s">
        <v>498</v>
      </c>
      <c r="C303" s="179" t="s">
        <v>499</v>
      </c>
      <c r="D303" s="145" t="s">
        <v>196</v>
      </c>
      <c r="E303" s="153">
        <v>3</v>
      </c>
      <c r="F303" s="157">
        <f t="shared" si="24"/>
        <v>0</v>
      </c>
      <c r="G303" s="158">
        <f t="shared" si="25"/>
        <v>0</v>
      </c>
      <c r="H303" s="158"/>
      <c r="I303" s="158">
        <f t="shared" si="26"/>
        <v>0</v>
      </c>
      <c r="J303" s="158"/>
      <c r="K303" s="158">
        <f t="shared" si="27"/>
        <v>0</v>
      </c>
      <c r="L303" s="158">
        <v>21</v>
      </c>
      <c r="M303" s="158">
        <f t="shared" si="28"/>
        <v>0</v>
      </c>
      <c r="N303" s="146">
        <v>7.0200000000000002E-3</v>
      </c>
      <c r="O303" s="146">
        <f t="shared" si="29"/>
        <v>2.1059999999999999E-2</v>
      </c>
      <c r="P303" s="146">
        <v>0</v>
      </c>
      <c r="Q303" s="146">
        <f t="shared" si="30"/>
        <v>0</v>
      </c>
      <c r="R303" s="146"/>
      <c r="S303" s="146"/>
      <c r="T303" s="147">
        <v>1.694</v>
      </c>
      <c r="U303" s="146">
        <f t="shared" si="31"/>
        <v>5.08</v>
      </c>
      <c r="V303" s="138"/>
      <c r="W303" s="138"/>
      <c r="X303" s="138"/>
      <c r="Y303" s="138"/>
      <c r="Z303" s="138"/>
      <c r="AA303" s="138"/>
      <c r="AB303" s="138"/>
      <c r="AC303" s="138"/>
      <c r="AD303" s="138"/>
      <c r="AE303" s="138" t="s">
        <v>119</v>
      </c>
      <c r="AF303" s="138"/>
      <c r="AG303" s="138"/>
      <c r="AH303" s="138"/>
      <c r="AI303" s="138"/>
      <c r="AJ303" s="138"/>
      <c r="AK303" s="138"/>
      <c r="AL303" s="138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38"/>
      <c r="AW303" s="138"/>
      <c r="AX303" s="138"/>
      <c r="AY303" s="138"/>
      <c r="AZ303" s="138"/>
      <c r="BA303" s="138"/>
      <c r="BB303" s="138"/>
      <c r="BC303" s="138"/>
      <c r="BD303" s="138"/>
      <c r="BE303" s="138"/>
      <c r="BF303" s="138"/>
      <c r="BG303" s="138"/>
      <c r="BH303" s="138"/>
    </row>
    <row r="304" spans="1:60" outlineLevel="1" x14ac:dyDescent="0.2">
      <c r="A304" s="139"/>
      <c r="B304" s="139"/>
      <c r="C304" s="180" t="s">
        <v>500</v>
      </c>
      <c r="D304" s="148"/>
      <c r="E304" s="154">
        <v>1</v>
      </c>
      <c r="F304" s="158"/>
      <c r="G304" s="158"/>
      <c r="H304" s="158"/>
      <c r="I304" s="158"/>
      <c r="J304" s="158"/>
      <c r="K304" s="158"/>
      <c r="L304" s="158"/>
      <c r="M304" s="158"/>
      <c r="N304" s="146"/>
      <c r="O304" s="146"/>
      <c r="P304" s="146"/>
      <c r="Q304" s="146"/>
      <c r="R304" s="146"/>
      <c r="S304" s="146"/>
      <c r="T304" s="147"/>
      <c r="U304" s="146"/>
      <c r="V304" s="138"/>
      <c r="W304" s="138"/>
      <c r="X304" s="138"/>
      <c r="Y304" s="138"/>
      <c r="Z304" s="138"/>
      <c r="AA304" s="138"/>
      <c r="AB304" s="138"/>
      <c r="AC304" s="138"/>
      <c r="AD304" s="138"/>
      <c r="AE304" s="138" t="s">
        <v>137</v>
      </c>
      <c r="AF304" s="138">
        <v>0</v>
      </c>
      <c r="AG304" s="138"/>
      <c r="AH304" s="138"/>
      <c r="AI304" s="138"/>
      <c r="AJ304" s="138"/>
      <c r="AK304" s="138"/>
      <c r="AL304" s="138"/>
      <c r="AM304" s="138"/>
      <c r="AN304" s="138"/>
      <c r="AO304" s="138"/>
      <c r="AP304" s="138"/>
      <c r="AQ304" s="138"/>
      <c r="AR304" s="138"/>
      <c r="AS304" s="138"/>
      <c r="AT304" s="138"/>
      <c r="AU304" s="138"/>
      <c r="AV304" s="138"/>
      <c r="AW304" s="138"/>
      <c r="AX304" s="138"/>
      <c r="AY304" s="138"/>
      <c r="AZ304" s="138"/>
      <c r="BA304" s="138"/>
      <c r="BB304" s="138"/>
      <c r="BC304" s="138"/>
      <c r="BD304" s="138"/>
      <c r="BE304" s="138"/>
      <c r="BF304" s="138"/>
      <c r="BG304" s="138"/>
      <c r="BH304" s="138"/>
    </row>
    <row r="305" spans="1:60" outlineLevel="1" x14ac:dyDescent="0.2">
      <c r="A305" s="139"/>
      <c r="B305" s="139"/>
      <c r="C305" s="180" t="s">
        <v>501</v>
      </c>
      <c r="D305" s="148"/>
      <c r="E305" s="154">
        <v>2</v>
      </c>
      <c r="F305" s="158"/>
      <c r="G305" s="158"/>
      <c r="H305" s="158"/>
      <c r="I305" s="158"/>
      <c r="J305" s="158"/>
      <c r="K305" s="158"/>
      <c r="L305" s="158"/>
      <c r="M305" s="158"/>
      <c r="N305" s="146"/>
      <c r="O305" s="146"/>
      <c r="P305" s="146"/>
      <c r="Q305" s="146"/>
      <c r="R305" s="146"/>
      <c r="S305" s="146"/>
      <c r="T305" s="147"/>
      <c r="U305" s="146"/>
      <c r="V305" s="138"/>
      <c r="W305" s="138"/>
      <c r="X305" s="138"/>
      <c r="Y305" s="138"/>
      <c r="Z305" s="138"/>
      <c r="AA305" s="138"/>
      <c r="AB305" s="138"/>
      <c r="AC305" s="138"/>
      <c r="AD305" s="138"/>
      <c r="AE305" s="138" t="s">
        <v>137</v>
      </c>
      <c r="AF305" s="138">
        <v>0</v>
      </c>
      <c r="AG305" s="138"/>
      <c r="AH305" s="138"/>
      <c r="AI305" s="138"/>
      <c r="AJ305" s="138"/>
      <c r="AK305" s="138"/>
      <c r="AL305" s="138"/>
      <c r="AM305" s="138"/>
      <c r="AN305" s="138"/>
      <c r="AO305" s="138"/>
      <c r="AP305" s="138"/>
      <c r="AQ305" s="138"/>
      <c r="AR305" s="138"/>
      <c r="AS305" s="138"/>
      <c r="AT305" s="138"/>
      <c r="AU305" s="138"/>
      <c r="AV305" s="138"/>
      <c r="AW305" s="138"/>
      <c r="AX305" s="138"/>
      <c r="AY305" s="138"/>
      <c r="AZ305" s="138"/>
      <c r="BA305" s="138"/>
      <c r="BB305" s="138"/>
      <c r="BC305" s="138"/>
      <c r="BD305" s="138"/>
      <c r="BE305" s="138"/>
      <c r="BF305" s="138"/>
      <c r="BG305" s="138"/>
      <c r="BH305" s="138"/>
    </row>
    <row r="306" spans="1:60" ht="22.5" outlineLevel="1" x14ac:dyDescent="0.2">
      <c r="A306" s="139">
        <v>130</v>
      </c>
      <c r="B306" s="139" t="s">
        <v>502</v>
      </c>
      <c r="C306" s="179" t="s">
        <v>503</v>
      </c>
      <c r="D306" s="145" t="s">
        <v>196</v>
      </c>
      <c r="E306" s="153">
        <v>2</v>
      </c>
      <c r="F306" s="157">
        <f>H306+J306</f>
        <v>0</v>
      </c>
      <c r="G306" s="158">
        <f>ROUND(E306*F306,2)</f>
        <v>0</v>
      </c>
      <c r="H306" s="158"/>
      <c r="I306" s="158">
        <f>ROUND(E306*H306,2)</f>
        <v>0</v>
      </c>
      <c r="J306" s="158"/>
      <c r="K306" s="158">
        <f>ROUND(E306*J306,2)</f>
        <v>0</v>
      </c>
      <c r="L306" s="158">
        <v>21</v>
      </c>
      <c r="M306" s="158">
        <f>G306*(1+L306/100)</f>
        <v>0</v>
      </c>
      <c r="N306" s="146">
        <v>0.158</v>
      </c>
      <c r="O306" s="146">
        <f>ROUND(E306*N306,5)</f>
        <v>0.316</v>
      </c>
      <c r="P306" s="146">
        <v>0</v>
      </c>
      <c r="Q306" s="146">
        <f>ROUND(E306*P306,5)</f>
        <v>0</v>
      </c>
      <c r="R306" s="146"/>
      <c r="S306" s="146"/>
      <c r="T306" s="147">
        <v>0</v>
      </c>
      <c r="U306" s="146">
        <f>ROUND(E306*T306,2)</f>
        <v>0</v>
      </c>
      <c r="V306" s="138"/>
      <c r="W306" s="138"/>
      <c r="X306" s="138"/>
      <c r="Y306" s="138"/>
      <c r="Z306" s="138"/>
      <c r="AA306" s="138"/>
      <c r="AB306" s="138"/>
      <c r="AC306" s="138"/>
      <c r="AD306" s="138"/>
      <c r="AE306" s="138" t="s">
        <v>123</v>
      </c>
      <c r="AF306" s="138"/>
      <c r="AG306" s="138"/>
      <c r="AH306" s="138"/>
      <c r="AI306" s="138"/>
      <c r="AJ306" s="138"/>
      <c r="AK306" s="138"/>
      <c r="AL306" s="138"/>
      <c r="AM306" s="138"/>
      <c r="AN306" s="138"/>
      <c r="AO306" s="138"/>
      <c r="AP306" s="138"/>
      <c r="AQ306" s="138"/>
      <c r="AR306" s="138"/>
      <c r="AS306" s="138"/>
      <c r="AT306" s="138"/>
      <c r="AU306" s="138"/>
      <c r="AV306" s="138"/>
      <c r="AW306" s="138"/>
      <c r="AX306" s="138"/>
      <c r="AY306" s="138"/>
      <c r="AZ306" s="138"/>
      <c r="BA306" s="138"/>
      <c r="BB306" s="138"/>
      <c r="BC306" s="138"/>
      <c r="BD306" s="138"/>
      <c r="BE306" s="138"/>
      <c r="BF306" s="138"/>
      <c r="BG306" s="138"/>
      <c r="BH306" s="138"/>
    </row>
    <row r="307" spans="1:60" ht="22.5" outlineLevel="1" x14ac:dyDescent="0.2">
      <c r="A307" s="139">
        <v>131</v>
      </c>
      <c r="B307" s="139" t="s">
        <v>504</v>
      </c>
      <c r="C307" s="179" t="s">
        <v>505</v>
      </c>
      <c r="D307" s="145" t="s">
        <v>196</v>
      </c>
      <c r="E307" s="153">
        <v>1</v>
      </c>
      <c r="F307" s="157">
        <f>H307+J307</f>
        <v>0</v>
      </c>
      <c r="G307" s="158">
        <f>ROUND(E307*F307,2)</f>
        <v>0</v>
      </c>
      <c r="H307" s="158"/>
      <c r="I307" s="158">
        <f>ROUND(E307*H307,2)</f>
        <v>0</v>
      </c>
      <c r="J307" s="158"/>
      <c r="K307" s="158">
        <f>ROUND(E307*J307,2)</f>
        <v>0</v>
      </c>
      <c r="L307" s="158">
        <v>21</v>
      </c>
      <c r="M307" s="158">
        <f>G307*(1+L307/100)</f>
        <v>0</v>
      </c>
      <c r="N307" s="146">
        <v>9.7000000000000003E-2</v>
      </c>
      <c r="O307" s="146">
        <f>ROUND(E307*N307,5)</f>
        <v>9.7000000000000003E-2</v>
      </c>
      <c r="P307" s="146">
        <v>0</v>
      </c>
      <c r="Q307" s="146">
        <f>ROUND(E307*P307,5)</f>
        <v>0</v>
      </c>
      <c r="R307" s="146"/>
      <c r="S307" s="146"/>
      <c r="T307" s="147">
        <v>0</v>
      </c>
      <c r="U307" s="146">
        <f>ROUND(E307*T307,2)</f>
        <v>0</v>
      </c>
      <c r="V307" s="138"/>
      <c r="W307" s="138"/>
      <c r="X307" s="138"/>
      <c r="Y307" s="138"/>
      <c r="Z307" s="138"/>
      <c r="AA307" s="138"/>
      <c r="AB307" s="138"/>
      <c r="AC307" s="138"/>
      <c r="AD307" s="138"/>
      <c r="AE307" s="138" t="s">
        <v>123</v>
      </c>
      <c r="AF307" s="138"/>
      <c r="AG307" s="138"/>
      <c r="AH307" s="138"/>
      <c r="AI307" s="138"/>
      <c r="AJ307" s="138"/>
      <c r="AK307" s="138"/>
      <c r="AL307" s="138"/>
      <c r="AM307" s="138"/>
      <c r="AN307" s="138"/>
      <c r="AO307" s="138"/>
      <c r="AP307" s="138"/>
      <c r="AQ307" s="138"/>
      <c r="AR307" s="138"/>
      <c r="AS307" s="138"/>
      <c r="AT307" s="138"/>
      <c r="AU307" s="138"/>
      <c r="AV307" s="138"/>
      <c r="AW307" s="138"/>
      <c r="AX307" s="138"/>
      <c r="AY307" s="138"/>
      <c r="AZ307" s="138"/>
      <c r="BA307" s="138"/>
      <c r="BB307" s="138"/>
      <c r="BC307" s="138"/>
      <c r="BD307" s="138"/>
      <c r="BE307" s="138"/>
      <c r="BF307" s="138"/>
      <c r="BG307" s="138"/>
      <c r="BH307" s="138"/>
    </row>
    <row r="308" spans="1:60" ht="22.5" outlineLevel="1" x14ac:dyDescent="0.2">
      <c r="A308" s="139">
        <v>132</v>
      </c>
      <c r="B308" s="139" t="s">
        <v>506</v>
      </c>
      <c r="C308" s="179" t="s">
        <v>507</v>
      </c>
      <c r="D308" s="145" t="s">
        <v>135</v>
      </c>
      <c r="E308" s="153">
        <v>2</v>
      </c>
      <c r="F308" s="157">
        <f>H308+J308</f>
        <v>0</v>
      </c>
      <c r="G308" s="158">
        <f>ROUND(E308*F308,2)</f>
        <v>0</v>
      </c>
      <c r="H308" s="158"/>
      <c r="I308" s="158">
        <f>ROUND(E308*H308,2)</f>
        <v>0</v>
      </c>
      <c r="J308" s="158"/>
      <c r="K308" s="158">
        <f>ROUND(E308*J308,2)</f>
        <v>0</v>
      </c>
      <c r="L308" s="158">
        <v>21</v>
      </c>
      <c r="M308" s="158">
        <f>G308*(1+L308/100)</f>
        <v>0</v>
      </c>
      <c r="N308" s="146">
        <v>2.5249999999999999</v>
      </c>
      <c r="O308" s="146">
        <f>ROUND(E308*N308,5)</f>
        <v>5.05</v>
      </c>
      <c r="P308" s="146">
        <v>0</v>
      </c>
      <c r="Q308" s="146">
        <f>ROUND(E308*P308,5)</f>
        <v>0</v>
      </c>
      <c r="R308" s="146"/>
      <c r="S308" s="146"/>
      <c r="T308" s="147">
        <v>1.3029999999999999</v>
      </c>
      <c r="U308" s="146">
        <f>ROUND(E308*T308,2)</f>
        <v>2.61</v>
      </c>
      <c r="V308" s="138"/>
      <c r="W308" s="138"/>
      <c r="X308" s="138"/>
      <c r="Y308" s="138"/>
      <c r="Z308" s="138"/>
      <c r="AA308" s="138"/>
      <c r="AB308" s="138"/>
      <c r="AC308" s="138"/>
      <c r="AD308" s="138"/>
      <c r="AE308" s="138" t="s">
        <v>119</v>
      </c>
      <c r="AF308" s="138"/>
      <c r="AG308" s="138"/>
      <c r="AH308" s="138"/>
      <c r="AI308" s="138"/>
      <c r="AJ308" s="138"/>
      <c r="AK308" s="138"/>
      <c r="AL308" s="138"/>
      <c r="AM308" s="138"/>
      <c r="AN308" s="138"/>
      <c r="AO308" s="138"/>
      <c r="AP308" s="138"/>
      <c r="AQ308" s="138"/>
      <c r="AR308" s="138"/>
      <c r="AS308" s="138"/>
      <c r="AT308" s="138"/>
      <c r="AU308" s="138"/>
      <c r="AV308" s="138"/>
      <c r="AW308" s="138"/>
      <c r="AX308" s="138"/>
      <c r="AY308" s="138"/>
      <c r="AZ308" s="138"/>
      <c r="BA308" s="138"/>
      <c r="BB308" s="138"/>
      <c r="BC308" s="138"/>
      <c r="BD308" s="138"/>
      <c r="BE308" s="138"/>
      <c r="BF308" s="138"/>
      <c r="BG308" s="138"/>
      <c r="BH308" s="138"/>
    </row>
    <row r="309" spans="1:60" outlineLevel="1" x14ac:dyDescent="0.2">
      <c r="A309" s="139"/>
      <c r="B309" s="139"/>
      <c r="C309" s="180" t="s">
        <v>508</v>
      </c>
      <c r="D309" s="148"/>
      <c r="E309" s="154">
        <v>2</v>
      </c>
      <c r="F309" s="158"/>
      <c r="G309" s="158"/>
      <c r="H309" s="158"/>
      <c r="I309" s="158"/>
      <c r="J309" s="158"/>
      <c r="K309" s="158"/>
      <c r="L309" s="158"/>
      <c r="M309" s="158"/>
      <c r="N309" s="146"/>
      <c r="O309" s="146"/>
      <c r="P309" s="146"/>
      <c r="Q309" s="146"/>
      <c r="R309" s="146"/>
      <c r="S309" s="146"/>
      <c r="T309" s="147"/>
      <c r="U309" s="146"/>
      <c r="V309" s="138"/>
      <c r="W309" s="138"/>
      <c r="X309" s="138"/>
      <c r="Y309" s="138"/>
      <c r="Z309" s="138"/>
      <c r="AA309" s="138"/>
      <c r="AB309" s="138"/>
      <c r="AC309" s="138"/>
      <c r="AD309" s="138"/>
      <c r="AE309" s="138" t="s">
        <v>137</v>
      </c>
      <c r="AF309" s="138">
        <v>0</v>
      </c>
      <c r="AG309" s="138"/>
      <c r="AH309" s="138"/>
      <c r="AI309" s="138"/>
      <c r="AJ309" s="138"/>
      <c r="AK309" s="138"/>
      <c r="AL309" s="138"/>
      <c r="AM309" s="138"/>
      <c r="AN309" s="138"/>
      <c r="AO309" s="138"/>
      <c r="AP309" s="138"/>
      <c r="AQ309" s="138"/>
      <c r="AR309" s="138"/>
      <c r="AS309" s="138"/>
      <c r="AT309" s="138"/>
      <c r="AU309" s="138"/>
      <c r="AV309" s="138"/>
      <c r="AW309" s="138"/>
      <c r="AX309" s="138"/>
      <c r="AY309" s="138"/>
      <c r="AZ309" s="138"/>
      <c r="BA309" s="138"/>
      <c r="BB309" s="138"/>
      <c r="BC309" s="138"/>
      <c r="BD309" s="138"/>
      <c r="BE309" s="138"/>
      <c r="BF309" s="138"/>
      <c r="BG309" s="138"/>
      <c r="BH309" s="138"/>
    </row>
    <row r="310" spans="1:60" outlineLevel="1" x14ac:dyDescent="0.2">
      <c r="A310" s="139">
        <v>133</v>
      </c>
      <c r="B310" s="139" t="s">
        <v>509</v>
      </c>
      <c r="C310" s="179" t="s">
        <v>510</v>
      </c>
      <c r="D310" s="145" t="s">
        <v>126</v>
      </c>
      <c r="E310" s="153">
        <v>54</v>
      </c>
      <c r="F310" s="157">
        <f>H310+J310</f>
        <v>0</v>
      </c>
      <c r="G310" s="158">
        <f>ROUND(E310*F310,2)</f>
        <v>0</v>
      </c>
      <c r="H310" s="158"/>
      <c r="I310" s="158">
        <f>ROUND(E310*H310,2)</f>
        <v>0</v>
      </c>
      <c r="J310" s="158"/>
      <c r="K310" s="158">
        <f>ROUND(E310*J310,2)</f>
        <v>0</v>
      </c>
      <c r="L310" s="158">
        <v>21</v>
      </c>
      <c r="M310" s="158">
        <f>G310*(1+L310/100)</f>
        <v>0</v>
      </c>
      <c r="N310" s="146">
        <v>0</v>
      </c>
      <c r="O310" s="146">
        <f>ROUND(E310*N310,5)</f>
        <v>0</v>
      </c>
      <c r="P310" s="146">
        <v>0</v>
      </c>
      <c r="Q310" s="146">
        <f>ROUND(E310*P310,5)</f>
        <v>0</v>
      </c>
      <c r="R310" s="146"/>
      <c r="S310" s="146"/>
      <c r="T310" s="147">
        <v>2.5999999999999999E-2</v>
      </c>
      <c r="U310" s="146">
        <f>ROUND(E310*T310,2)</f>
        <v>1.4</v>
      </c>
      <c r="V310" s="138"/>
      <c r="W310" s="138"/>
      <c r="X310" s="138"/>
      <c r="Y310" s="138"/>
      <c r="Z310" s="138"/>
      <c r="AA310" s="138"/>
      <c r="AB310" s="138"/>
      <c r="AC310" s="138"/>
      <c r="AD310" s="138"/>
      <c r="AE310" s="138" t="s">
        <v>119</v>
      </c>
      <c r="AF310" s="138"/>
      <c r="AG310" s="138"/>
      <c r="AH310" s="138"/>
      <c r="AI310" s="138"/>
      <c r="AJ310" s="138"/>
      <c r="AK310" s="138"/>
      <c r="AL310" s="138"/>
      <c r="AM310" s="138"/>
      <c r="AN310" s="138"/>
      <c r="AO310" s="138"/>
      <c r="AP310" s="138"/>
      <c r="AQ310" s="138"/>
      <c r="AR310" s="138"/>
      <c r="AS310" s="138"/>
      <c r="AT310" s="138"/>
      <c r="AU310" s="138"/>
      <c r="AV310" s="138"/>
      <c r="AW310" s="138"/>
      <c r="AX310" s="138"/>
      <c r="AY310" s="138"/>
      <c r="AZ310" s="138"/>
      <c r="BA310" s="138"/>
      <c r="BB310" s="138"/>
      <c r="BC310" s="138"/>
      <c r="BD310" s="138"/>
      <c r="BE310" s="138"/>
      <c r="BF310" s="138"/>
      <c r="BG310" s="138"/>
      <c r="BH310" s="138"/>
    </row>
    <row r="311" spans="1:60" x14ac:dyDescent="0.2">
      <c r="A311" s="140" t="s">
        <v>114</v>
      </c>
      <c r="B311" s="140" t="s">
        <v>73</v>
      </c>
      <c r="C311" s="182" t="s">
        <v>74</v>
      </c>
      <c r="D311" s="150"/>
      <c r="E311" s="156"/>
      <c r="F311" s="159"/>
      <c r="G311" s="159">
        <f>SUMIF(AE312:AE315,"&lt;&gt;NOR",G312:G315)</f>
        <v>0</v>
      </c>
      <c r="H311" s="159"/>
      <c r="I311" s="159">
        <f>SUM(I312:I315)</f>
        <v>0</v>
      </c>
      <c r="J311" s="159"/>
      <c r="K311" s="159">
        <f>SUM(K312:K315)</f>
        <v>0</v>
      </c>
      <c r="L311" s="159"/>
      <c r="M311" s="159">
        <f>SUM(M312:M315)</f>
        <v>0</v>
      </c>
      <c r="N311" s="151"/>
      <c r="O311" s="151">
        <f>SUM(O312:O315)</f>
        <v>4.6215799999999998</v>
      </c>
      <c r="P311" s="151"/>
      <c r="Q311" s="151">
        <f>SUM(Q312:Q315)</f>
        <v>3.2200000000000002E-3</v>
      </c>
      <c r="R311" s="151"/>
      <c r="S311" s="151"/>
      <c r="T311" s="152"/>
      <c r="U311" s="151">
        <f>SUM(U312:U315)</f>
        <v>11.8</v>
      </c>
      <c r="AE311" t="s">
        <v>115</v>
      </c>
    </row>
    <row r="312" spans="1:60" outlineLevel="1" x14ac:dyDescent="0.2">
      <c r="A312" s="139">
        <v>134</v>
      </c>
      <c r="B312" s="139" t="s">
        <v>511</v>
      </c>
      <c r="C312" s="179" t="s">
        <v>512</v>
      </c>
      <c r="D312" s="145" t="s">
        <v>135</v>
      </c>
      <c r="E312" s="153">
        <v>2.367</v>
      </c>
      <c r="F312" s="157">
        <f>H312+J312</f>
        <v>0</v>
      </c>
      <c r="G312" s="158">
        <f>ROUND(E312*F312,2)</f>
        <v>0</v>
      </c>
      <c r="H312" s="158"/>
      <c r="I312" s="158">
        <f>ROUND(E312*H312,2)</f>
        <v>0</v>
      </c>
      <c r="J312" s="158"/>
      <c r="K312" s="158">
        <f>ROUND(E312*J312,2)</f>
        <v>0</v>
      </c>
      <c r="L312" s="158">
        <v>21</v>
      </c>
      <c r="M312" s="158">
        <f>G312*(1+L312/100)</f>
        <v>0</v>
      </c>
      <c r="N312" s="146">
        <v>1.80464</v>
      </c>
      <c r="O312" s="146">
        <f>ROUND(E312*N312,5)</f>
        <v>4.2715800000000002</v>
      </c>
      <c r="P312" s="146">
        <v>0</v>
      </c>
      <c r="Q312" s="146">
        <f>ROUND(E312*P312,5)</f>
        <v>0</v>
      </c>
      <c r="R312" s="146"/>
      <c r="S312" s="146"/>
      <c r="T312" s="147">
        <v>0.27045000000000002</v>
      </c>
      <c r="U312" s="146">
        <f>ROUND(E312*T312,2)</f>
        <v>0.64</v>
      </c>
      <c r="V312" s="138"/>
      <c r="W312" s="138"/>
      <c r="X312" s="138"/>
      <c r="Y312" s="138"/>
      <c r="Z312" s="138"/>
      <c r="AA312" s="138"/>
      <c r="AB312" s="138"/>
      <c r="AC312" s="138"/>
      <c r="AD312" s="138"/>
      <c r="AE312" s="138" t="s">
        <v>119</v>
      </c>
      <c r="AF312" s="138"/>
      <c r="AG312" s="138"/>
      <c r="AH312" s="138"/>
      <c r="AI312" s="138"/>
      <c r="AJ312" s="138"/>
      <c r="AK312" s="138"/>
      <c r="AL312" s="138"/>
      <c r="AM312" s="138"/>
      <c r="AN312" s="138"/>
      <c r="AO312" s="138"/>
      <c r="AP312" s="138"/>
      <c r="AQ312" s="138"/>
      <c r="AR312" s="138"/>
      <c r="AS312" s="138"/>
      <c r="AT312" s="138"/>
      <c r="AU312" s="138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8"/>
      <c r="BF312" s="138"/>
      <c r="BG312" s="138"/>
      <c r="BH312" s="138"/>
    </row>
    <row r="313" spans="1:60" outlineLevel="1" x14ac:dyDescent="0.2">
      <c r="A313" s="139">
        <v>135</v>
      </c>
      <c r="B313" s="139" t="s">
        <v>513</v>
      </c>
      <c r="C313" s="179" t="s">
        <v>514</v>
      </c>
      <c r="D313" s="145" t="s">
        <v>196</v>
      </c>
      <c r="E313" s="153">
        <v>7</v>
      </c>
      <c r="F313" s="157">
        <f>H313+J313</f>
        <v>0</v>
      </c>
      <c r="G313" s="158">
        <f>ROUND(E313*F313,2)</f>
        <v>0</v>
      </c>
      <c r="H313" s="158"/>
      <c r="I313" s="158">
        <f>ROUND(E313*H313,2)</f>
        <v>0</v>
      </c>
      <c r="J313" s="158"/>
      <c r="K313" s="158">
        <f>ROUND(E313*J313,2)</f>
        <v>0</v>
      </c>
      <c r="L313" s="158">
        <v>21</v>
      </c>
      <c r="M313" s="158">
        <f>G313*(1+L313/100)</f>
        <v>0</v>
      </c>
      <c r="N313" s="146">
        <v>0</v>
      </c>
      <c r="O313" s="146">
        <f>ROUND(E313*N313,5)</f>
        <v>0</v>
      </c>
      <c r="P313" s="146">
        <v>4.6000000000000001E-4</v>
      </c>
      <c r="Q313" s="146">
        <f>ROUND(E313*P313,5)</f>
        <v>3.2200000000000002E-3</v>
      </c>
      <c r="R313" s="146"/>
      <c r="S313" s="146"/>
      <c r="T313" s="147">
        <v>0.9</v>
      </c>
      <c r="U313" s="146">
        <f>ROUND(E313*T313,2)</f>
        <v>6.3</v>
      </c>
      <c r="V313" s="138"/>
      <c r="W313" s="138"/>
      <c r="X313" s="138"/>
      <c r="Y313" s="138"/>
      <c r="Z313" s="138"/>
      <c r="AA313" s="138"/>
      <c r="AB313" s="138"/>
      <c r="AC313" s="138"/>
      <c r="AD313" s="138"/>
      <c r="AE313" s="138" t="s">
        <v>119</v>
      </c>
      <c r="AF313" s="138"/>
      <c r="AG313" s="138"/>
      <c r="AH313" s="138"/>
      <c r="AI313" s="138"/>
      <c r="AJ313" s="138"/>
      <c r="AK313" s="138"/>
      <c r="AL313" s="138"/>
      <c r="AM313" s="138"/>
      <c r="AN313" s="138"/>
      <c r="AO313" s="138"/>
      <c r="AP313" s="138"/>
      <c r="AQ313" s="138"/>
      <c r="AR313" s="138"/>
      <c r="AS313" s="138"/>
      <c r="AT313" s="138"/>
      <c r="AU313" s="138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8"/>
      <c r="BF313" s="138"/>
      <c r="BG313" s="138"/>
      <c r="BH313" s="138"/>
    </row>
    <row r="314" spans="1:60" outlineLevel="1" x14ac:dyDescent="0.2">
      <c r="A314" s="139">
        <v>136</v>
      </c>
      <c r="B314" s="139" t="s">
        <v>515</v>
      </c>
      <c r="C314" s="179" t="s">
        <v>516</v>
      </c>
      <c r="D314" s="145" t="s">
        <v>196</v>
      </c>
      <c r="E314" s="153">
        <v>7</v>
      </c>
      <c r="F314" s="157">
        <f>H314+J314</f>
        <v>0</v>
      </c>
      <c r="G314" s="158">
        <f>ROUND(E314*F314,2)</f>
        <v>0</v>
      </c>
      <c r="H314" s="158"/>
      <c r="I314" s="158">
        <f>ROUND(E314*H314,2)</f>
        <v>0</v>
      </c>
      <c r="J314" s="158"/>
      <c r="K314" s="158">
        <f>ROUND(E314*J314,2)</f>
        <v>0</v>
      </c>
      <c r="L314" s="158">
        <v>21</v>
      </c>
      <c r="M314" s="158">
        <f>G314*(1+L314/100)</f>
        <v>0</v>
      </c>
      <c r="N314" s="146">
        <v>0.05</v>
      </c>
      <c r="O314" s="146">
        <f>ROUND(E314*N314,5)</f>
        <v>0.35</v>
      </c>
      <c r="P314" s="146">
        <v>0</v>
      </c>
      <c r="Q314" s="146">
        <f>ROUND(E314*P314,5)</f>
        <v>0</v>
      </c>
      <c r="R314" s="146"/>
      <c r="S314" s="146"/>
      <c r="T314" s="147">
        <v>0</v>
      </c>
      <c r="U314" s="146">
        <f>ROUND(E314*T314,2)</f>
        <v>0</v>
      </c>
      <c r="V314" s="138"/>
      <c r="W314" s="138"/>
      <c r="X314" s="138"/>
      <c r="Y314" s="138"/>
      <c r="Z314" s="138"/>
      <c r="AA314" s="138"/>
      <c r="AB314" s="138"/>
      <c r="AC314" s="138"/>
      <c r="AD314" s="138"/>
      <c r="AE314" s="138" t="s">
        <v>119</v>
      </c>
      <c r="AF314" s="138"/>
      <c r="AG314" s="138"/>
      <c r="AH314" s="138"/>
      <c r="AI314" s="138"/>
      <c r="AJ314" s="138"/>
      <c r="AK314" s="138"/>
      <c r="AL314" s="138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38"/>
      <c r="AW314" s="138"/>
      <c r="AX314" s="138"/>
      <c r="AY314" s="138"/>
      <c r="AZ314" s="138"/>
      <c r="BA314" s="138"/>
      <c r="BB314" s="138"/>
      <c r="BC314" s="138"/>
      <c r="BD314" s="138"/>
      <c r="BE314" s="138"/>
      <c r="BF314" s="138"/>
      <c r="BG314" s="138"/>
      <c r="BH314" s="138"/>
    </row>
    <row r="315" spans="1:60" outlineLevel="1" x14ac:dyDescent="0.2">
      <c r="A315" s="139">
        <v>137</v>
      </c>
      <c r="B315" s="139" t="s">
        <v>517</v>
      </c>
      <c r="C315" s="179" t="s">
        <v>518</v>
      </c>
      <c r="D315" s="145" t="s">
        <v>181</v>
      </c>
      <c r="E315" s="153">
        <v>54</v>
      </c>
      <c r="F315" s="157">
        <f>H315+J315</f>
        <v>0</v>
      </c>
      <c r="G315" s="158">
        <f>ROUND(E315*F315,2)</f>
        <v>0</v>
      </c>
      <c r="H315" s="158"/>
      <c r="I315" s="158">
        <f>ROUND(E315*H315,2)</f>
        <v>0</v>
      </c>
      <c r="J315" s="158"/>
      <c r="K315" s="158">
        <f>ROUND(E315*J315,2)</f>
        <v>0</v>
      </c>
      <c r="L315" s="158">
        <v>21</v>
      </c>
      <c r="M315" s="158">
        <f>G315*(1+L315/100)</f>
        <v>0</v>
      </c>
      <c r="N315" s="146">
        <v>0</v>
      </c>
      <c r="O315" s="146">
        <f>ROUND(E315*N315,5)</f>
        <v>0</v>
      </c>
      <c r="P315" s="146">
        <v>0</v>
      </c>
      <c r="Q315" s="146">
        <f>ROUND(E315*P315,5)</f>
        <v>0</v>
      </c>
      <c r="R315" s="146"/>
      <c r="S315" s="146"/>
      <c r="T315" s="147">
        <v>0.09</v>
      </c>
      <c r="U315" s="146">
        <f>ROUND(E315*T315,2)</f>
        <v>4.8600000000000003</v>
      </c>
      <c r="V315" s="138"/>
      <c r="W315" s="138"/>
      <c r="X315" s="138"/>
      <c r="Y315" s="138"/>
      <c r="Z315" s="138"/>
      <c r="AA315" s="138"/>
      <c r="AB315" s="138"/>
      <c r="AC315" s="138"/>
      <c r="AD315" s="138"/>
      <c r="AE315" s="138" t="s">
        <v>119</v>
      </c>
      <c r="AF315" s="138"/>
      <c r="AG315" s="138"/>
      <c r="AH315" s="138"/>
      <c r="AI315" s="138"/>
      <c r="AJ315" s="138"/>
      <c r="AK315" s="138"/>
      <c r="AL315" s="138"/>
      <c r="AM315" s="138"/>
      <c r="AN315" s="138"/>
      <c r="AO315" s="138"/>
      <c r="AP315" s="138"/>
      <c r="AQ315" s="138"/>
      <c r="AR315" s="138"/>
      <c r="AS315" s="138"/>
      <c r="AT315" s="138"/>
      <c r="AU315" s="138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8"/>
      <c r="BF315" s="138"/>
      <c r="BG315" s="138"/>
      <c r="BH315" s="138"/>
    </row>
    <row r="316" spans="1:60" x14ac:dyDescent="0.2">
      <c r="A316" s="140" t="s">
        <v>114</v>
      </c>
      <c r="B316" s="140" t="s">
        <v>75</v>
      </c>
      <c r="C316" s="182" t="s">
        <v>76</v>
      </c>
      <c r="D316" s="150"/>
      <c r="E316" s="156"/>
      <c r="F316" s="159"/>
      <c r="G316" s="159">
        <f>SUMIF(AE317:AE319,"&lt;&gt;NOR",G317:G319)</f>
        <v>0</v>
      </c>
      <c r="H316" s="159"/>
      <c r="I316" s="159">
        <f>SUM(I317:I319)</f>
        <v>0</v>
      </c>
      <c r="J316" s="159"/>
      <c r="K316" s="159">
        <f>SUM(K317:K319)</f>
        <v>0</v>
      </c>
      <c r="L316" s="159"/>
      <c r="M316" s="159">
        <f>SUM(M317:M319)</f>
        <v>0</v>
      </c>
      <c r="N316" s="151"/>
      <c r="O316" s="151">
        <f>SUM(O317:O319)</f>
        <v>4.5713200000000001</v>
      </c>
      <c r="P316" s="151"/>
      <c r="Q316" s="151">
        <f>SUM(Q317:Q319)</f>
        <v>0</v>
      </c>
      <c r="R316" s="151"/>
      <c r="S316" s="151"/>
      <c r="T316" s="152"/>
      <c r="U316" s="151">
        <f>SUM(U317:U319)</f>
        <v>4.62</v>
      </c>
      <c r="AE316" t="s">
        <v>115</v>
      </c>
    </row>
    <row r="317" spans="1:60" ht="22.5" outlineLevel="1" x14ac:dyDescent="0.2">
      <c r="A317" s="139">
        <v>138</v>
      </c>
      <c r="B317" s="139" t="s">
        <v>519</v>
      </c>
      <c r="C317" s="179" t="s">
        <v>520</v>
      </c>
      <c r="D317" s="145" t="s">
        <v>126</v>
      </c>
      <c r="E317" s="153">
        <v>17</v>
      </c>
      <c r="F317" s="157">
        <f>H317+J317</f>
        <v>0</v>
      </c>
      <c r="G317" s="158">
        <f>ROUND(E317*F317,2)</f>
        <v>0</v>
      </c>
      <c r="H317" s="158"/>
      <c r="I317" s="158">
        <f>ROUND(E317*H317,2)</f>
        <v>0</v>
      </c>
      <c r="J317" s="158"/>
      <c r="K317" s="158">
        <f>ROUND(E317*J317,2)</f>
        <v>0</v>
      </c>
      <c r="L317" s="158">
        <v>21</v>
      </c>
      <c r="M317" s="158">
        <f>G317*(1+L317/100)</f>
        <v>0</v>
      </c>
      <c r="N317" s="146">
        <v>0.188</v>
      </c>
      <c r="O317" s="146">
        <f>ROUND(E317*N317,5)</f>
        <v>3.1960000000000002</v>
      </c>
      <c r="P317" s="146">
        <v>0</v>
      </c>
      <c r="Q317" s="146">
        <f>ROUND(E317*P317,5)</f>
        <v>0</v>
      </c>
      <c r="R317" s="146"/>
      <c r="S317" s="146"/>
      <c r="T317" s="147">
        <v>0.27200000000000002</v>
      </c>
      <c r="U317" s="146">
        <f>ROUND(E317*T317,2)</f>
        <v>4.62</v>
      </c>
      <c r="V317" s="138"/>
      <c r="W317" s="138"/>
      <c r="X317" s="138"/>
      <c r="Y317" s="138"/>
      <c r="Z317" s="138"/>
      <c r="AA317" s="138"/>
      <c r="AB317" s="138"/>
      <c r="AC317" s="138"/>
      <c r="AD317" s="138"/>
      <c r="AE317" s="138" t="s">
        <v>119</v>
      </c>
      <c r="AF317" s="138"/>
      <c r="AG317" s="138"/>
      <c r="AH317" s="138"/>
      <c r="AI317" s="138"/>
      <c r="AJ317" s="138"/>
      <c r="AK317" s="138"/>
      <c r="AL317" s="138"/>
      <c r="AM317" s="138"/>
      <c r="AN317" s="138"/>
      <c r="AO317" s="138"/>
      <c r="AP317" s="138"/>
      <c r="AQ317" s="138"/>
      <c r="AR317" s="138"/>
      <c r="AS317" s="138"/>
      <c r="AT317" s="138"/>
      <c r="AU317" s="138"/>
      <c r="AV317" s="138"/>
      <c r="AW317" s="138"/>
      <c r="AX317" s="138"/>
      <c r="AY317" s="138"/>
      <c r="AZ317" s="138"/>
      <c r="BA317" s="138"/>
      <c r="BB317" s="138"/>
      <c r="BC317" s="138"/>
      <c r="BD317" s="138"/>
      <c r="BE317" s="138"/>
      <c r="BF317" s="138"/>
      <c r="BG317" s="138"/>
      <c r="BH317" s="138"/>
    </row>
    <row r="318" spans="1:60" ht="22.5" outlineLevel="1" x14ac:dyDescent="0.2">
      <c r="A318" s="139">
        <v>139</v>
      </c>
      <c r="B318" s="139" t="s">
        <v>521</v>
      </c>
      <c r="C318" s="179" t="s">
        <v>522</v>
      </c>
      <c r="D318" s="145" t="s">
        <v>196</v>
      </c>
      <c r="E318" s="153">
        <v>17.170000000000002</v>
      </c>
      <c r="F318" s="157">
        <f>H318+J318</f>
        <v>0</v>
      </c>
      <c r="G318" s="158">
        <f>ROUND(E318*F318,2)</f>
        <v>0</v>
      </c>
      <c r="H318" s="158"/>
      <c r="I318" s="158">
        <f>ROUND(E318*H318,2)</f>
        <v>0</v>
      </c>
      <c r="J318" s="158"/>
      <c r="K318" s="158">
        <f>ROUND(E318*J318,2)</f>
        <v>0</v>
      </c>
      <c r="L318" s="158">
        <v>21</v>
      </c>
      <c r="M318" s="158">
        <f>G318*(1+L318/100)</f>
        <v>0</v>
      </c>
      <c r="N318" s="146">
        <v>8.0100000000000005E-2</v>
      </c>
      <c r="O318" s="146">
        <f>ROUND(E318*N318,5)</f>
        <v>1.3753200000000001</v>
      </c>
      <c r="P318" s="146">
        <v>0</v>
      </c>
      <c r="Q318" s="146">
        <f>ROUND(E318*P318,5)</f>
        <v>0</v>
      </c>
      <c r="R318" s="146"/>
      <c r="S318" s="146"/>
      <c r="T318" s="147">
        <v>0</v>
      </c>
      <c r="U318" s="146">
        <f>ROUND(E318*T318,2)</f>
        <v>0</v>
      </c>
      <c r="V318" s="138"/>
      <c r="W318" s="138"/>
      <c r="X318" s="138"/>
      <c r="Y318" s="138"/>
      <c r="Z318" s="138"/>
      <c r="AA318" s="138"/>
      <c r="AB318" s="138"/>
      <c r="AC318" s="138"/>
      <c r="AD318" s="138"/>
      <c r="AE318" s="138" t="s">
        <v>123</v>
      </c>
      <c r="AF318" s="138"/>
      <c r="AG318" s="138"/>
      <c r="AH318" s="138"/>
      <c r="AI318" s="138"/>
      <c r="AJ318" s="138"/>
      <c r="AK318" s="138"/>
      <c r="AL318" s="138"/>
      <c r="AM318" s="138"/>
      <c r="AN318" s="138"/>
      <c r="AO318" s="138"/>
      <c r="AP318" s="138"/>
      <c r="AQ318" s="138"/>
      <c r="AR318" s="138"/>
      <c r="AS318" s="138"/>
      <c r="AT318" s="138"/>
      <c r="AU318" s="138"/>
      <c r="AV318" s="138"/>
      <c r="AW318" s="138"/>
      <c r="AX318" s="138"/>
      <c r="AY318" s="138"/>
      <c r="AZ318" s="138"/>
      <c r="BA318" s="138"/>
      <c r="BB318" s="138"/>
      <c r="BC318" s="138"/>
      <c r="BD318" s="138"/>
      <c r="BE318" s="138"/>
      <c r="BF318" s="138"/>
      <c r="BG318" s="138"/>
      <c r="BH318" s="138"/>
    </row>
    <row r="319" spans="1:60" outlineLevel="1" x14ac:dyDescent="0.2">
      <c r="A319" s="139"/>
      <c r="B319" s="139"/>
      <c r="C319" s="180" t="s">
        <v>523</v>
      </c>
      <c r="D319" s="148"/>
      <c r="E319" s="154">
        <v>17.170000000000002</v>
      </c>
      <c r="F319" s="158"/>
      <c r="G319" s="158"/>
      <c r="H319" s="158"/>
      <c r="I319" s="158"/>
      <c r="J319" s="158"/>
      <c r="K319" s="158"/>
      <c r="L319" s="158"/>
      <c r="M319" s="158"/>
      <c r="N319" s="146"/>
      <c r="O319" s="146"/>
      <c r="P319" s="146"/>
      <c r="Q319" s="146"/>
      <c r="R319" s="146"/>
      <c r="S319" s="146"/>
      <c r="T319" s="147"/>
      <c r="U319" s="146"/>
      <c r="V319" s="138"/>
      <c r="W319" s="138"/>
      <c r="X319" s="138"/>
      <c r="Y319" s="138"/>
      <c r="Z319" s="138"/>
      <c r="AA319" s="138"/>
      <c r="AB319" s="138"/>
      <c r="AC319" s="138"/>
      <c r="AD319" s="138"/>
      <c r="AE319" s="138" t="s">
        <v>137</v>
      </c>
      <c r="AF319" s="138">
        <v>0</v>
      </c>
      <c r="AG319" s="138"/>
      <c r="AH319" s="138"/>
      <c r="AI319" s="138"/>
      <c r="AJ319" s="138"/>
      <c r="AK319" s="138"/>
      <c r="AL319" s="138"/>
      <c r="AM319" s="138"/>
      <c r="AN319" s="138"/>
      <c r="AO319" s="138"/>
      <c r="AP319" s="138"/>
      <c r="AQ319" s="138"/>
      <c r="AR319" s="138"/>
      <c r="AS319" s="138"/>
      <c r="AT319" s="138"/>
      <c r="AU319" s="138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8"/>
      <c r="BF319" s="138"/>
      <c r="BG319" s="138"/>
      <c r="BH319" s="138"/>
    </row>
    <row r="320" spans="1:60" x14ac:dyDescent="0.2">
      <c r="A320" s="140" t="s">
        <v>114</v>
      </c>
      <c r="B320" s="140" t="s">
        <v>77</v>
      </c>
      <c r="C320" s="182" t="s">
        <v>78</v>
      </c>
      <c r="D320" s="150"/>
      <c r="E320" s="156"/>
      <c r="F320" s="159"/>
      <c r="G320" s="159">
        <f>SUMIF(AE321:AE330,"&lt;&gt;NOR",G321:G330)</f>
        <v>0</v>
      </c>
      <c r="H320" s="159"/>
      <c r="I320" s="159">
        <f>SUM(I321:I330)</f>
        <v>0</v>
      </c>
      <c r="J320" s="159"/>
      <c r="K320" s="159">
        <f>SUM(K321:K330)</f>
        <v>0</v>
      </c>
      <c r="L320" s="159"/>
      <c r="M320" s="159">
        <f>SUM(M321:M330)</f>
        <v>0</v>
      </c>
      <c r="N320" s="151"/>
      <c r="O320" s="151">
        <f>SUM(O321:O330)</f>
        <v>1.7700000000000001E-3</v>
      </c>
      <c r="P320" s="151"/>
      <c r="Q320" s="151">
        <f>SUM(Q321:Q330)</f>
        <v>18.466419999999999</v>
      </c>
      <c r="R320" s="151"/>
      <c r="S320" s="151"/>
      <c r="T320" s="152"/>
      <c r="U320" s="151">
        <f>SUM(U321:U330)</f>
        <v>45.47</v>
      </c>
      <c r="AE320" t="s">
        <v>115</v>
      </c>
    </row>
    <row r="321" spans="1:60" outlineLevel="1" x14ac:dyDescent="0.2">
      <c r="A321" s="139">
        <v>140</v>
      </c>
      <c r="B321" s="139" t="s">
        <v>524</v>
      </c>
      <c r="C321" s="179" t="s">
        <v>525</v>
      </c>
      <c r="D321" s="145" t="s">
        <v>126</v>
      </c>
      <c r="E321" s="153">
        <v>5.3</v>
      </c>
      <c r="F321" s="157">
        <f>H321+J321</f>
        <v>0</v>
      </c>
      <c r="G321" s="158">
        <f>ROUND(E321*F321,2)</f>
        <v>0</v>
      </c>
      <c r="H321" s="158"/>
      <c r="I321" s="158">
        <f>ROUND(E321*H321,2)</f>
        <v>0</v>
      </c>
      <c r="J321" s="158"/>
      <c r="K321" s="158">
        <f>ROUND(E321*J321,2)</f>
        <v>0</v>
      </c>
      <c r="L321" s="158">
        <v>21</v>
      </c>
      <c r="M321" s="158">
        <f>G321*(1+L321/100)</f>
        <v>0</v>
      </c>
      <c r="N321" s="146">
        <v>0</v>
      </c>
      <c r="O321" s="146">
        <f>ROUND(E321*N321,5)</f>
        <v>0</v>
      </c>
      <c r="P321" s="146">
        <v>0.40799999999999997</v>
      </c>
      <c r="Q321" s="146">
        <f>ROUND(E321*P321,5)</f>
        <v>2.1623999999999999</v>
      </c>
      <c r="R321" s="146"/>
      <c r="S321" s="146"/>
      <c r="T321" s="147">
        <v>0.54</v>
      </c>
      <c r="U321" s="146">
        <f>ROUND(E321*T321,2)</f>
        <v>2.86</v>
      </c>
      <c r="V321" s="138"/>
      <c r="W321" s="138"/>
      <c r="X321" s="138"/>
      <c r="Y321" s="138"/>
      <c r="Z321" s="138"/>
      <c r="AA321" s="138"/>
      <c r="AB321" s="138"/>
      <c r="AC321" s="138"/>
      <c r="AD321" s="138"/>
      <c r="AE321" s="138" t="s">
        <v>119</v>
      </c>
      <c r="AF321" s="138"/>
      <c r="AG321" s="138"/>
      <c r="AH321" s="138"/>
      <c r="AI321" s="138"/>
      <c r="AJ321" s="138"/>
      <c r="AK321" s="138"/>
      <c r="AL321" s="138"/>
      <c r="AM321" s="138"/>
      <c r="AN321" s="138"/>
      <c r="AO321" s="138"/>
      <c r="AP321" s="138"/>
      <c r="AQ321" s="138"/>
      <c r="AR321" s="138"/>
      <c r="AS321" s="138"/>
      <c r="AT321" s="138"/>
      <c r="AU321" s="138"/>
      <c r="AV321" s="138"/>
      <c r="AW321" s="138"/>
      <c r="AX321" s="138"/>
      <c r="AY321" s="138"/>
      <c r="AZ321" s="138"/>
      <c r="BA321" s="138"/>
      <c r="BB321" s="138"/>
      <c r="BC321" s="138"/>
      <c r="BD321" s="138"/>
      <c r="BE321" s="138"/>
      <c r="BF321" s="138"/>
      <c r="BG321" s="138"/>
      <c r="BH321" s="138"/>
    </row>
    <row r="322" spans="1:60" outlineLevel="1" x14ac:dyDescent="0.2">
      <c r="A322" s="139">
        <v>141</v>
      </c>
      <c r="B322" s="139" t="s">
        <v>526</v>
      </c>
      <c r="C322" s="179" t="s">
        <v>527</v>
      </c>
      <c r="D322" s="145" t="s">
        <v>126</v>
      </c>
      <c r="E322" s="153">
        <v>50.4</v>
      </c>
      <c r="F322" s="157">
        <f>H322+J322</f>
        <v>0</v>
      </c>
      <c r="G322" s="158">
        <f>ROUND(E322*F322,2)</f>
        <v>0</v>
      </c>
      <c r="H322" s="158"/>
      <c r="I322" s="158">
        <f>ROUND(E322*H322,2)</f>
        <v>0</v>
      </c>
      <c r="J322" s="158"/>
      <c r="K322" s="158">
        <f>ROUND(E322*J322,2)</f>
        <v>0</v>
      </c>
      <c r="L322" s="158">
        <v>21</v>
      </c>
      <c r="M322" s="158">
        <f>G322*(1+L322/100)</f>
        <v>0</v>
      </c>
      <c r="N322" s="146">
        <v>0</v>
      </c>
      <c r="O322" s="146">
        <f>ROUND(E322*N322,5)</f>
        <v>0</v>
      </c>
      <c r="P322" s="146">
        <v>0.10150000000000001</v>
      </c>
      <c r="Q322" s="146">
        <f>ROUND(E322*P322,5)</f>
        <v>5.1155999999999997</v>
      </c>
      <c r="R322" s="146"/>
      <c r="S322" s="146"/>
      <c r="T322" s="147">
        <v>0.43</v>
      </c>
      <c r="U322" s="146">
        <f>ROUND(E322*T322,2)</f>
        <v>21.67</v>
      </c>
      <c r="V322" s="138"/>
      <c r="W322" s="138"/>
      <c r="X322" s="138"/>
      <c r="Y322" s="138"/>
      <c r="Z322" s="138"/>
      <c r="AA322" s="138"/>
      <c r="AB322" s="138"/>
      <c r="AC322" s="138"/>
      <c r="AD322" s="138"/>
      <c r="AE322" s="138" t="s">
        <v>119</v>
      </c>
      <c r="AF322" s="138"/>
      <c r="AG322" s="138"/>
      <c r="AH322" s="138"/>
      <c r="AI322" s="138"/>
      <c r="AJ322" s="138"/>
      <c r="AK322" s="138"/>
      <c r="AL322" s="138"/>
      <c r="AM322" s="138"/>
      <c r="AN322" s="138"/>
      <c r="AO322" s="138"/>
      <c r="AP322" s="138"/>
      <c r="AQ322" s="138"/>
      <c r="AR322" s="138"/>
      <c r="AS322" s="138"/>
      <c r="AT322" s="138"/>
      <c r="AU322" s="138"/>
      <c r="AV322" s="138"/>
      <c r="AW322" s="138"/>
      <c r="AX322" s="138"/>
      <c r="AY322" s="138"/>
      <c r="AZ322" s="138"/>
      <c r="BA322" s="138"/>
      <c r="BB322" s="138"/>
      <c r="BC322" s="138"/>
      <c r="BD322" s="138"/>
      <c r="BE322" s="138"/>
      <c r="BF322" s="138"/>
      <c r="BG322" s="138"/>
      <c r="BH322" s="138"/>
    </row>
    <row r="323" spans="1:60" outlineLevel="1" x14ac:dyDescent="0.2">
      <c r="A323" s="139"/>
      <c r="B323" s="139"/>
      <c r="C323" s="180" t="s">
        <v>528</v>
      </c>
      <c r="D323" s="148"/>
      <c r="E323" s="154">
        <v>48.4</v>
      </c>
      <c r="F323" s="158"/>
      <c r="G323" s="158"/>
      <c r="H323" s="158"/>
      <c r="I323" s="158"/>
      <c r="J323" s="158"/>
      <c r="K323" s="158"/>
      <c r="L323" s="158"/>
      <c r="M323" s="158"/>
      <c r="N323" s="146"/>
      <c r="O323" s="146"/>
      <c r="P323" s="146"/>
      <c r="Q323" s="146"/>
      <c r="R323" s="146"/>
      <c r="S323" s="146"/>
      <c r="T323" s="147"/>
      <c r="U323" s="146"/>
      <c r="V323" s="138"/>
      <c r="W323" s="138"/>
      <c r="X323" s="138"/>
      <c r="Y323" s="138"/>
      <c r="Z323" s="138"/>
      <c r="AA323" s="138"/>
      <c r="AB323" s="138"/>
      <c r="AC323" s="138"/>
      <c r="AD323" s="138"/>
      <c r="AE323" s="138" t="s">
        <v>137</v>
      </c>
      <c r="AF323" s="138">
        <v>0</v>
      </c>
      <c r="AG323" s="138"/>
      <c r="AH323" s="138"/>
      <c r="AI323" s="138"/>
      <c r="AJ323" s="138"/>
      <c r="AK323" s="138"/>
      <c r="AL323" s="138"/>
      <c r="AM323" s="138"/>
      <c r="AN323" s="138"/>
      <c r="AO323" s="138"/>
      <c r="AP323" s="138"/>
      <c r="AQ323" s="138"/>
      <c r="AR323" s="138"/>
      <c r="AS323" s="138"/>
      <c r="AT323" s="138"/>
      <c r="AU323" s="138"/>
      <c r="AV323" s="138"/>
      <c r="AW323" s="138"/>
      <c r="AX323" s="138"/>
      <c r="AY323" s="138"/>
      <c r="AZ323" s="138"/>
      <c r="BA323" s="138"/>
      <c r="BB323" s="138"/>
      <c r="BC323" s="138"/>
      <c r="BD323" s="138"/>
      <c r="BE323" s="138"/>
      <c r="BF323" s="138"/>
      <c r="BG323" s="138"/>
      <c r="BH323" s="138"/>
    </row>
    <row r="324" spans="1:60" outlineLevel="1" x14ac:dyDescent="0.2">
      <c r="A324" s="139"/>
      <c r="B324" s="139"/>
      <c r="C324" s="180" t="s">
        <v>529</v>
      </c>
      <c r="D324" s="148"/>
      <c r="E324" s="154">
        <v>2</v>
      </c>
      <c r="F324" s="158"/>
      <c r="G324" s="158"/>
      <c r="H324" s="158"/>
      <c r="I324" s="158"/>
      <c r="J324" s="158"/>
      <c r="K324" s="158"/>
      <c r="L324" s="158"/>
      <c r="M324" s="158"/>
      <c r="N324" s="146"/>
      <c r="O324" s="146"/>
      <c r="P324" s="146"/>
      <c r="Q324" s="146"/>
      <c r="R324" s="146"/>
      <c r="S324" s="146"/>
      <c r="T324" s="147"/>
      <c r="U324" s="146"/>
      <c r="V324" s="138"/>
      <c r="W324" s="138"/>
      <c r="X324" s="138"/>
      <c r="Y324" s="138"/>
      <c r="Z324" s="138"/>
      <c r="AA324" s="138"/>
      <c r="AB324" s="138"/>
      <c r="AC324" s="138"/>
      <c r="AD324" s="138"/>
      <c r="AE324" s="138" t="s">
        <v>137</v>
      </c>
      <c r="AF324" s="138">
        <v>0</v>
      </c>
      <c r="AG324" s="138"/>
      <c r="AH324" s="138"/>
      <c r="AI324" s="138"/>
      <c r="AJ324" s="138"/>
      <c r="AK324" s="138"/>
      <c r="AL324" s="138"/>
      <c r="AM324" s="138"/>
      <c r="AN324" s="138"/>
      <c r="AO324" s="138"/>
      <c r="AP324" s="138"/>
      <c r="AQ324" s="138"/>
      <c r="AR324" s="138"/>
      <c r="AS324" s="138"/>
      <c r="AT324" s="138"/>
      <c r="AU324" s="138"/>
      <c r="AV324" s="138"/>
      <c r="AW324" s="138"/>
      <c r="AX324" s="138"/>
      <c r="AY324" s="138"/>
      <c r="AZ324" s="138"/>
      <c r="BA324" s="138"/>
      <c r="BB324" s="138"/>
      <c r="BC324" s="138"/>
      <c r="BD324" s="138"/>
      <c r="BE324" s="138"/>
      <c r="BF324" s="138"/>
      <c r="BG324" s="138"/>
      <c r="BH324" s="138"/>
    </row>
    <row r="325" spans="1:60" ht="22.5" outlineLevel="1" x14ac:dyDescent="0.2">
      <c r="A325" s="139">
        <v>142</v>
      </c>
      <c r="B325" s="139" t="s">
        <v>530</v>
      </c>
      <c r="C325" s="179" t="s">
        <v>531</v>
      </c>
      <c r="D325" s="145" t="s">
        <v>126</v>
      </c>
      <c r="E325" s="153">
        <v>2</v>
      </c>
      <c r="F325" s="157">
        <f>H325+J325</f>
        <v>0</v>
      </c>
      <c r="G325" s="158">
        <f>ROUND(E325*F325,2)</f>
        <v>0</v>
      </c>
      <c r="H325" s="158"/>
      <c r="I325" s="158">
        <f>ROUND(E325*H325,2)</f>
        <v>0</v>
      </c>
      <c r="J325" s="158"/>
      <c r="K325" s="158">
        <f>ROUND(E325*J325,2)</f>
        <v>0</v>
      </c>
      <c r="L325" s="158">
        <v>21</v>
      </c>
      <c r="M325" s="158">
        <f>G325*(1+L325/100)</f>
        <v>0</v>
      </c>
      <c r="N325" s="146">
        <v>0</v>
      </c>
      <c r="O325" s="146">
        <f>ROUND(E325*N325,5)</f>
        <v>0</v>
      </c>
      <c r="P325" s="146">
        <v>0.1</v>
      </c>
      <c r="Q325" s="146">
        <f>ROUND(E325*P325,5)</f>
        <v>0.2</v>
      </c>
      <c r="R325" s="146"/>
      <c r="S325" s="146"/>
      <c r="T325" s="147">
        <v>0.41</v>
      </c>
      <c r="U325" s="146">
        <f>ROUND(E325*T325,2)</f>
        <v>0.82</v>
      </c>
      <c r="V325" s="138"/>
      <c r="W325" s="138"/>
      <c r="X325" s="138"/>
      <c r="Y325" s="138"/>
      <c r="Z325" s="138"/>
      <c r="AA325" s="138"/>
      <c r="AB325" s="138"/>
      <c r="AC325" s="138"/>
      <c r="AD325" s="138"/>
      <c r="AE325" s="138" t="s">
        <v>119</v>
      </c>
      <c r="AF325" s="138"/>
      <c r="AG325" s="138"/>
      <c r="AH325" s="138"/>
      <c r="AI325" s="138"/>
      <c r="AJ325" s="138"/>
      <c r="AK325" s="138"/>
      <c r="AL325" s="138"/>
      <c r="AM325" s="138"/>
      <c r="AN325" s="138"/>
      <c r="AO325" s="138"/>
      <c r="AP325" s="138"/>
      <c r="AQ325" s="138"/>
      <c r="AR325" s="138"/>
      <c r="AS325" s="138"/>
      <c r="AT325" s="138"/>
      <c r="AU325" s="138"/>
      <c r="AV325" s="138"/>
      <c r="AW325" s="138"/>
      <c r="AX325" s="138"/>
      <c r="AY325" s="138"/>
      <c r="AZ325" s="138"/>
      <c r="BA325" s="138"/>
      <c r="BB325" s="138"/>
      <c r="BC325" s="138"/>
      <c r="BD325" s="138"/>
      <c r="BE325" s="138"/>
      <c r="BF325" s="138"/>
      <c r="BG325" s="138"/>
      <c r="BH325" s="138"/>
    </row>
    <row r="326" spans="1:60" outlineLevel="1" x14ac:dyDescent="0.2">
      <c r="A326" s="139"/>
      <c r="B326" s="139"/>
      <c r="C326" s="180" t="s">
        <v>529</v>
      </c>
      <c r="D326" s="148"/>
      <c r="E326" s="154">
        <v>2</v>
      </c>
      <c r="F326" s="158"/>
      <c r="G326" s="158"/>
      <c r="H326" s="158"/>
      <c r="I326" s="158"/>
      <c r="J326" s="158"/>
      <c r="K326" s="158"/>
      <c r="L326" s="158"/>
      <c r="M326" s="158"/>
      <c r="N326" s="146"/>
      <c r="O326" s="146"/>
      <c r="P326" s="146"/>
      <c r="Q326" s="146"/>
      <c r="R326" s="146"/>
      <c r="S326" s="146"/>
      <c r="T326" s="147"/>
      <c r="U326" s="146"/>
      <c r="V326" s="138"/>
      <c r="W326" s="138"/>
      <c r="X326" s="138"/>
      <c r="Y326" s="138"/>
      <c r="Z326" s="138"/>
      <c r="AA326" s="138"/>
      <c r="AB326" s="138"/>
      <c r="AC326" s="138"/>
      <c r="AD326" s="138"/>
      <c r="AE326" s="138" t="s">
        <v>137</v>
      </c>
      <c r="AF326" s="138">
        <v>0</v>
      </c>
      <c r="AG326" s="138"/>
      <c r="AH326" s="138"/>
      <c r="AI326" s="138"/>
      <c r="AJ326" s="138"/>
      <c r="AK326" s="138"/>
      <c r="AL326" s="138"/>
      <c r="AM326" s="138"/>
      <c r="AN326" s="138"/>
      <c r="AO326" s="138"/>
      <c r="AP326" s="138"/>
      <c r="AQ326" s="138"/>
      <c r="AR326" s="138"/>
      <c r="AS326" s="138"/>
      <c r="AT326" s="138"/>
      <c r="AU326" s="138"/>
      <c r="AV326" s="138"/>
      <c r="AW326" s="138"/>
      <c r="AX326" s="138"/>
      <c r="AY326" s="138"/>
      <c r="AZ326" s="138"/>
      <c r="BA326" s="138"/>
      <c r="BB326" s="138"/>
      <c r="BC326" s="138"/>
      <c r="BD326" s="138"/>
      <c r="BE326" s="138"/>
      <c r="BF326" s="138"/>
      <c r="BG326" s="138"/>
      <c r="BH326" s="138"/>
    </row>
    <row r="327" spans="1:60" ht="22.5" outlineLevel="1" x14ac:dyDescent="0.2">
      <c r="A327" s="139">
        <v>143</v>
      </c>
      <c r="B327" s="139" t="s">
        <v>532</v>
      </c>
      <c r="C327" s="179" t="s">
        <v>533</v>
      </c>
      <c r="D327" s="145" t="s">
        <v>126</v>
      </c>
      <c r="E327" s="153">
        <v>3</v>
      </c>
      <c r="F327" s="157">
        <f>H327+J327</f>
        <v>0</v>
      </c>
      <c r="G327" s="158">
        <f>ROUND(E327*F327,2)</f>
        <v>0</v>
      </c>
      <c r="H327" s="158"/>
      <c r="I327" s="158">
        <f>ROUND(E327*H327,2)</f>
        <v>0</v>
      </c>
      <c r="J327" s="158"/>
      <c r="K327" s="158">
        <f>ROUND(E327*J327,2)</f>
        <v>0</v>
      </c>
      <c r="L327" s="158">
        <v>21</v>
      </c>
      <c r="M327" s="158">
        <f>G327*(1+L327/100)</f>
        <v>0</v>
      </c>
      <c r="N327" s="146">
        <v>5.9000000000000003E-4</v>
      </c>
      <c r="O327" s="146">
        <f>ROUND(E327*N327,5)</f>
        <v>1.7700000000000001E-3</v>
      </c>
      <c r="P327" s="146">
        <v>9.2999999999999999E-2</v>
      </c>
      <c r="Q327" s="146">
        <f>ROUND(E327*P327,5)</f>
        <v>0.27900000000000003</v>
      </c>
      <c r="R327" s="146"/>
      <c r="S327" s="146"/>
      <c r="T327" s="147">
        <v>0.64300000000000002</v>
      </c>
      <c r="U327" s="146">
        <f>ROUND(E327*T327,2)</f>
        <v>1.93</v>
      </c>
      <c r="V327" s="138"/>
      <c r="W327" s="138"/>
      <c r="X327" s="138"/>
      <c r="Y327" s="138"/>
      <c r="Z327" s="138"/>
      <c r="AA327" s="138"/>
      <c r="AB327" s="138"/>
      <c r="AC327" s="138"/>
      <c r="AD327" s="138"/>
      <c r="AE327" s="138" t="s">
        <v>119</v>
      </c>
      <c r="AF327" s="138"/>
      <c r="AG327" s="138"/>
      <c r="AH327" s="138"/>
      <c r="AI327" s="138"/>
      <c r="AJ327" s="138"/>
      <c r="AK327" s="138"/>
      <c r="AL327" s="138"/>
      <c r="AM327" s="138"/>
      <c r="AN327" s="138"/>
      <c r="AO327" s="138"/>
      <c r="AP327" s="138"/>
      <c r="AQ327" s="138"/>
      <c r="AR327" s="138"/>
      <c r="AS327" s="138"/>
      <c r="AT327" s="138"/>
      <c r="AU327" s="138"/>
      <c r="AV327" s="138"/>
      <c r="AW327" s="138"/>
      <c r="AX327" s="138"/>
      <c r="AY327" s="138"/>
      <c r="AZ327" s="138"/>
      <c r="BA327" s="138"/>
      <c r="BB327" s="138"/>
      <c r="BC327" s="138"/>
      <c r="BD327" s="138"/>
      <c r="BE327" s="138"/>
      <c r="BF327" s="138"/>
      <c r="BG327" s="138"/>
      <c r="BH327" s="138"/>
    </row>
    <row r="328" spans="1:60" outlineLevel="1" x14ac:dyDescent="0.2">
      <c r="A328" s="139"/>
      <c r="B328" s="139"/>
      <c r="C328" s="180" t="s">
        <v>534</v>
      </c>
      <c r="D328" s="148"/>
      <c r="E328" s="154">
        <v>3</v>
      </c>
      <c r="F328" s="158"/>
      <c r="G328" s="158"/>
      <c r="H328" s="158"/>
      <c r="I328" s="158"/>
      <c r="J328" s="158"/>
      <c r="K328" s="158"/>
      <c r="L328" s="158"/>
      <c r="M328" s="158"/>
      <c r="N328" s="146"/>
      <c r="O328" s="146"/>
      <c r="P328" s="146"/>
      <c r="Q328" s="146"/>
      <c r="R328" s="146"/>
      <c r="S328" s="146"/>
      <c r="T328" s="147"/>
      <c r="U328" s="146"/>
      <c r="V328" s="138"/>
      <c r="W328" s="138"/>
      <c r="X328" s="138"/>
      <c r="Y328" s="138"/>
      <c r="Z328" s="138"/>
      <c r="AA328" s="138"/>
      <c r="AB328" s="138"/>
      <c r="AC328" s="138"/>
      <c r="AD328" s="138"/>
      <c r="AE328" s="138" t="s">
        <v>137</v>
      </c>
      <c r="AF328" s="138">
        <v>0</v>
      </c>
      <c r="AG328" s="138"/>
      <c r="AH328" s="138"/>
      <c r="AI328" s="138"/>
      <c r="AJ328" s="138"/>
      <c r="AK328" s="138"/>
      <c r="AL328" s="138"/>
      <c r="AM328" s="138"/>
      <c r="AN328" s="138"/>
      <c r="AO328" s="138"/>
      <c r="AP328" s="138"/>
      <c r="AQ328" s="138"/>
      <c r="AR328" s="138"/>
      <c r="AS328" s="138"/>
      <c r="AT328" s="138"/>
      <c r="AU328" s="138"/>
      <c r="AV328" s="138"/>
      <c r="AW328" s="138"/>
      <c r="AX328" s="138"/>
      <c r="AY328" s="138"/>
      <c r="AZ328" s="138"/>
      <c r="BA328" s="138"/>
      <c r="BB328" s="138"/>
      <c r="BC328" s="138"/>
      <c r="BD328" s="138"/>
      <c r="BE328" s="138"/>
      <c r="BF328" s="138"/>
      <c r="BG328" s="138"/>
      <c r="BH328" s="138"/>
    </row>
    <row r="329" spans="1:60" ht="22.5" outlineLevel="1" x14ac:dyDescent="0.2">
      <c r="A329" s="139">
        <v>144</v>
      </c>
      <c r="B329" s="139" t="s">
        <v>535</v>
      </c>
      <c r="C329" s="179" t="s">
        <v>536</v>
      </c>
      <c r="D329" s="145" t="s">
        <v>126</v>
      </c>
      <c r="E329" s="153">
        <v>1.5</v>
      </c>
      <c r="F329" s="157">
        <f>H329+J329</f>
        <v>0</v>
      </c>
      <c r="G329" s="158">
        <f>ROUND(E329*F329,2)</f>
        <v>0</v>
      </c>
      <c r="H329" s="158"/>
      <c r="I329" s="158">
        <f>ROUND(E329*H329,2)</f>
        <v>0</v>
      </c>
      <c r="J329" s="158"/>
      <c r="K329" s="158">
        <f>ROUND(E329*J329,2)</f>
        <v>0</v>
      </c>
      <c r="L329" s="158">
        <v>21</v>
      </c>
      <c r="M329" s="158">
        <f>G329*(1+L329/100)</f>
        <v>0</v>
      </c>
      <c r="N329" s="146">
        <v>0</v>
      </c>
      <c r="O329" s="146">
        <f>ROUND(E329*N329,5)</f>
        <v>0</v>
      </c>
      <c r="P329" s="146">
        <v>0.35960999999999999</v>
      </c>
      <c r="Q329" s="146">
        <f>ROUND(E329*P329,5)</f>
        <v>0.53942000000000001</v>
      </c>
      <c r="R329" s="146"/>
      <c r="S329" s="146"/>
      <c r="T329" s="147">
        <v>0.26500000000000001</v>
      </c>
      <c r="U329" s="146">
        <f>ROUND(E329*T329,2)</f>
        <v>0.4</v>
      </c>
      <c r="V329" s="138"/>
      <c r="W329" s="138"/>
      <c r="X329" s="138"/>
      <c r="Y329" s="138"/>
      <c r="Z329" s="138"/>
      <c r="AA329" s="138"/>
      <c r="AB329" s="138"/>
      <c r="AC329" s="138"/>
      <c r="AD329" s="138"/>
      <c r="AE329" s="138" t="s">
        <v>119</v>
      </c>
      <c r="AF329" s="138"/>
      <c r="AG329" s="138"/>
      <c r="AH329" s="138"/>
      <c r="AI329" s="138"/>
      <c r="AJ329" s="138"/>
      <c r="AK329" s="138"/>
      <c r="AL329" s="138"/>
      <c r="AM329" s="138"/>
      <c r="AN329" s="138"/>
      <c r="AO329" s="138"/>
      <c r="AP329" s="138"/>
      <c r="AQ329" s="138"/>
      <c r="AR329" s="138"/>
      <c r="AS329" s="138"/>
      <c r="AT329" s="138"/>
      <c r="AU329" s="138"/>
      <c r="AV329" s="138"/>
      <c r="AW329" s="138"/>
      <c r="AX329" s="138"/>
      <c r="AY329" s="138"/>
      <c r="AZ329" s="138"/>
      <c r="BA329" s="138"/>
      <c r="BB329" s="138"/>
      <c r="BC329" s="138"/>
      <c r="BD329" s="138"/>
      <c r="BE329" s="138"/>
      <c r="BF329" s="138"/>
      <c r="BG329" s="138"/>
      <c r="BH329" s="138"/>
    </row>
    <row r="330" spans="1:60" ht="22.5" outlineLevel="1" x14ac:dyDescent="0.2">
      <c r="A330" s="139">
        <v>145</v>
      </c>
      <c r="B330" s="139" t="s">
        <v>537</v>
      </c>
      <c r="C330" s="179" t="s">
        <v>538</v>
      </c>
      <c r="D330" s="145" t="s">
        <v>196</v>
      </c>
      <c r="E330" s="153">
        <v>3</v>
      </c>
      <c r="F330" s="157">
        <f>H330+J330</f>
        <v>0</v>
      </c>
      <c r="G330" s="158">
        <f>ROUND(E330*F330,2)</f>
        <v>0</v>
      </c>
      <c r="H330" s="158"/>
      <c r="I330" s="158">
        <f>ROUND(E330*H330,2)</f>
        <v>0</v>
      </c>
      <c r="J330" s="158"/>
      <c r="K330" s="158">
        <f>ROUND(E330*J330,2)</f>
        <v>0</v>
      </c>
      <c r="L330" s="158">
        <v>21</v>
      </c>
      <c r="M330" s="158">
        <f>G330*(1+L330/100)</f>
        <v>0</v>
      </c>
      <c r="N330" s="146">
        <v>0</v>
      </c>
      <c r="O330" s="146">
        <f>ROUND(E330*N330,5)</f>
        <v>0</v>
      </c>
      <c r="P330" s="146">
        <v>3.39</v>
      </c>
      <c r="Q330" s="146">
        <f>ROUND(E330*P330,5)</f>
        <v>10.17</v>
      </c>
      <c r="R330" s="146"/>
      <c r="S330" s="146"/>
      <c r="T330" s="147">
        <v>5.9306099999999997</v>
      </c>
      <c r="U330" s="146">
        <f>ROUND(E330*T330,2)</f>
        <v>17.79</v>
      </c>
      <c r="V330" s="138"/>
      <c r="W330" s="138"/>
      <c r="X330" s="138"/>
      <c r="Y330" s="138"/>
      <c r="Z330" s="138"/>
      <c r="AA330" s="138"/>
      <c r="AB330" s="138"/>
      <c r="AC330" s="138"/>
      <c r="AD330" s="138"/>
      <c r="AE330" s="138" t="s">
        <v>119</v>
      </c>
      <c r="AF330" s="138"/>
      <c r="AG330" s="138"/>
      <c r="AH330" s="138"/>
      <c r="AI330" s="138"/>
      <c r="AJ330" s="138"/>
      <c r="AK330" s="138"/>
      <c r="AL330" s="138"/>
      <c r="AM330" s="138"/>
      <c r="AN330" s="138"/>
      <c r="AO330" s="138"/>
      <c r="AP330" s="138"/>
      <c r="AQ330" s="138"/>
      <c r="AR330" s="138"/>
      <c r="AS330" s="138"/>
      <c r="AT330" s="138"/>
      <c r="AU330" s="138"/>
      <c r="AV330" s="138"/>
      <c r="AW330" s="138"/>
      <c r="AX330" s="138"/>
      <c r="AY330" s="138"/>
      <c r="AZ330" s="138"/>
      <c r="BA330" s="138"/>
      <c r="BB330" s="138"/>
      <c r="BC330" s="138"/>
      <c r="BD330" s="138"/>
      <c r="BE330" s="138"/>
      <c r="BF330" s="138"/>
      <c r="BG330" s="138"/>
      <c r="BH330" s="138"/>
    </row>
    <row r="331" spans="1:60" x14ac:dyDescent="0.2">
      <c r="A331" s="140" t="s">
        <v>114</v>
      </c>
      <c r="B331" s="140" t="s">
        <v>79</v>
      </c>
      <c r="C331" s="182" t="s">
        <v>80</v>
      </c>
      <c r="D331" s="150"/>
      <c r="E331" s="156"/>
      <c r="F331" s="159"/>
      <c r="G331" s="159">
        <f>SUMIF(AE332:AE332,"&lt;&gt;NOR",G332:G332)</f>
        <v>0</v>
      </c>
      <c r="H331" s="159"/>
      <c r="I331" s="159">
        <f>SUM(I332:I332)</f>
        <v>0</v>
      </c>
      <c r="J331" s="159"/>
      <c r="K331" s="159">
        <f>SUM(K332:K332)</f>
        <v>0</v>
      </c>
      <c r="L331" s="159"/>
      <c r="M331" s="159">
        <f>SUM(M332:M332)</f>
        <v>0</v>
      </c>
      <c r="N331" s="151"/>
      <c r="O331" s="151">
        <f>SUM(O332:O332)</f>
        <v>0</v>
      </c>
      <c r="P331" s="151"/>
      <c r="Q331" s="151">
        <f>SUM(Q332:Q332)</f>
        <v>0</v>
      </c>
      <c r="R331" s="151"/>
      <c r="S331" s="151"/>
      <c r="T331" s="152"/>
      <c r="U331" s="151">
        <f>SUM(U332:U332)</f>
        <v>63.43</v>
      </c>
      <c r="AE331" t="s">
        <v>115</v>
      </c>
    </row>
    <row r="332" spans="1:60" outlineLevel="1" x14ac:dyDescent="0.2">
      <c r="A332" s="139">
        <v>146</v>
      </c>
      <c r="B332" s="139" t="s">
        <v>539</v>
      </c>
      <c r="C332" s="179" t="s">
        <v>540</v>
      </c>
      <c r="D332" s="145" t="s">
        <v>279</v>
      </c>
      <c r="E332" s="153">
        <v>299.89085</v>
      </c>
      <c r="F332" s="157">
        <f>H332+J332</f>
        <v>0</v>
      </c>
      <c r="G332" s="158">
        <f>ROUND(E332*F332,2)</f>
        <v>0</v>
      </c>
      <c r="H332" s="158"/>
      <c r="I332" s="158">
        <f>ROUND(E332*H332,2)</f>
        <v>0</v>
      </c>
      <c r="J332" s="158"/>
      <c r="K332" s="158">
        <f>ROUND(E332*J332,2)</f>
        <v>0</v>
      </c>
      <c r="L332" s="158">
        <v>21</v>
      </c>
      <c r="M332" s="158">
        <f>G332*(1+L332/100)</f>
        <v>0</v>
      </c>
      <c r="N332" s="146">
        <v>0</v>
      </c>
      <c r="O332" s="146">
        <f>ROUND(E332*N332,5)</f>
        <v>0</v>
      </c>
      <c r="P332" s="146">
        <v>0</v>
      </c>
      <c r="Q332" s="146">
        <f>ROUND(E332*P332,5)</f>
        <v>0</v>
      </c>
      <c r="R332" s="146"/>
      <c r="S332" s="146"/>
      <c r="T332" s="147">
        <v>0.21149999999999999</v>
      </c>
      <c r="U332" s="146">
        <f>ROUND(E332*T332,2)</f>
        <v>63.43</v>
      </c>
      <c r="V332" s="138"/>
      <c r="W332" s="138"/>
      <c r="X332" s="138"/>
      <c r="Y332" s="138"/>
      <c r="Z332" s="138"/>
      <c r="AA332" s="138"/>
      <c r="AB332" s="138"/>
      <c r="AC332" s="138"/>
      <c r="AD332" s="138"/>
      <c r="AE332" s="138" t="s">
        <v>119</v>
      </c>
      <c r="AF332" s="138"/>
      <c r="AG332" s="138"/>
      <c r="AH332" s="138"/>
      <c r="AI332" s="138"/>
      <c r="AJ332" s="138"/>
      <c r="AK332" s="138"/>
      <c r="AL332" s="138"/>
      <c r="AM332" s="138"/>
      <c r="AN332" s="138"/>
      <c r="AO332" s="138"/>
      <c r="AP332" s="138"/>
      <c r="AQ332" s="138"/>
      <c r="AR332" s="138"/>
      <c r="AS332" s="138"/>
      <c r="AT332" s="138"/>
      <c r="AU332" s="138"/>
      <c r="AV332" s="138"/>
      <c r="AW332" s="138"/>
      <c r="AX332" s="138"/>
      <c r="AY332" s="138"/>
      <c r="AZ332" s="138"/>
      <c r="BA332" s="138"/>
      <c r="BB332" s="138"/>
      <c r="BC332" s="138"/>
      <c r="BD332" s="138"/>
      <c r="BE332" s="138"/>
      <c r="BF332" s="138"/>
      <c r="BG332" s="138"/>
      <c r="BH332" s="138"/>
    </row>
    <row r="333" spans="1:60" x14ac:dyDescent="0.2">
      <c r="A333" s="140" t="s">
        <v>114</v>
      </c>
      <c r="B333" s="140" t="s">
        <v>81</v>
      </c>
      <c r="C333" s="182" t="s">
        <v>82</v>
      </c>
      <c r="D333" s="150"/>
      <c r="E333" s="156"/>
      <c r="F333" s="159"/>
      <c r="G333" s="159">
        <f>SUMIF(AE334:AE335,"&lt;&gt;NOR",G334:G335)</f>
        <v>0</v>
      </c>
      <c r="H333" s="159"/>
      <c r="I333" s="159">
        <f>SUM(I334:I335)</f>
        <v>0</v>
      </c>
      <c r="J333" s="159"/>
      <c r="K333" s="159">
        <f>SUM(K334:K335)</f>
        <v>0</v>
      </c>
      <c r="L333" s="159"/>
      <c r="M333" s="159">
        <f>SUM(M334:M335)</f>
        <v>0</v>
      </c>
      <c r="N333" s="151"/>
      <c r="O333" s="151">
        <f>SUM(O334:O335)</f>
        <v>1.0120000000000001E-2</v>
      </c>
      <c r="P333" s="151"/>
      <c r="Q333" s="151">
        <f>SUM(Q334:Q335)</f>
        <v>0</v>
      </c>
      <c r="R333" s="151"/>
      <c r="S333" s="151"/>
      <c r="T333" s="152"/>
      <c r="U333" s="151">
        <f>SUM(U334:U335)</f>
        <v>0.77</v>
      </c>
      <c r="AE333" t="s">
        <v>115</v>
      </c>
    </row>
    <row r="334" spans="1:60" outlineLevel="1" x14ac:dyDescent="0.2">
      <c r="A334" s="139">
        <v>147</v>
      </c>
      <c r="B334" s="139" t="s">
        <v>541</v>
      </c>
      <c r="C334" s="179" t="s">
        <v>542</v>
      </c>
      <c r="D334" s="145" t="s">
        <v>126</v>
      </c>
      <c r="E334" s="153">
        <v>4.4000000000000004</v>
      </c>
      <c r="F334" s="157">
        <f>H334+J334</f>
        <v>0</v>
      </c>
      <c r="G334" s="158">
        <f>ROUND(E334*F334,2)</f>
        <v>0</v>
      </c>
      <c r="H334" s="158"/>
      <c r="I334" s="158">
        <f>ROUND(E334*H334,2)</f>
        <v>0</v>
      </c>
      <c r="J334" s="158"/>
      <c r="K334" s="158">
        <f>ROUND(E334*J334,2)</f>
        <v>0</v>
      </c>
      <c r="L334" s="158">
        <v>21</v>
      </c>
      <c r="M334" s="158">
        <f>G334*(1+L334/100)</f>
        <v>0</v>
      </c>
      <c r="N334" s="146">
        <v>0</v>
      </c>
      <c r="O334" s="146">
        <f>ROUND(E334*N334,5)</f>
        <v>0</v>
      </c>
      <c r="P334" s="146">
        <v>0</v>
      </c>
      <c r="Q334" s="146">
        <f>ROUND(E334*P334,5)</f>
        <v>0</v>
      </c>
      <c r="R334" s="146"/>
      <c r="S334" s="146"/>
      <c r="T334" s="147">
        <v>0.17499999999999999</v>
      </c>
      <c r="U334" s="146">
        <f>ROUND(E334*T334,2)</f>
        <v>0.77</v>
      </c>
      <c r="V334" s="138"/>
      <c r="W334" s="138"/>
      <c r="X334" s="138"/>
      <c r="Y334" s="138"/>
      <c r="Z334" s="138"/>
      <c r="AA334" s="138"/>
      <c r="AB334" s="138"/>
      <c r="AC334" s="138"/>
      <c r="AD334" s="138"/>
      <c r="AE334" s="138" t="s">
        <v>119</v>
      </c>
      <c r="AF334" s="138"/>
      <c r="AG334" s="138"/>
      <c r="AH334" s="138"/>
      <c r="AI334" s="138"/>
      <c r="AJ334" s="138"/>
      <c r="AK334" s="138"/>
      <c r="AL334" s="138"/>
      <c r="AM334" s="138"/>
      <c r="AN334" s="138"/>
      <c r="AO334" s="138"/>
      <c r="AP334" s="138"/>
      <c r="AQ334" s="138"/>
      <c r="AR334" s="138"/>
      <c r="AS334" s="138"/>
      <c r="AT334" s="138"/>
      <c r="AU334" s="138"/>
      <c r="AV334" s="138"/>
      <c r="AW334" s="138"/>
      <c r="AX334" s="138"/>
      <c r="AY334" s="138"/>
      <c r="AZ334" s="138"/>
      <c r="BA334" s="138"/>
      <c r="BB334" s="138"/>
      <c r="BC334" s="138"/>
      <c r="BD334" s="138"/>
      <c r="BE334" s="138"/>
      <c r="BF334" s="138"/>
      <c r="BG334" s="138"/>
      <c r="BH334" s="138"/>
    </row>
    <row r="335" spans="1:60" outlineLevel="1" x14ac:dyDescent="0.2">
      <c r="A335" s="139">
        <v>148</v>
      </c>
      <c r="B335" s="139" t="s">
        <v>543</v>
      </c>
      <c r="C335" s="179" t="s">
        <v>544</v>
      </c>
      <c r="D335" s="145" t="s">
        <v>126</v>
      </c>
      <c r="E335" s="153">
        <v>4.4000000000000004</v>
      </c>
      <c r="F335" s="157">
        <f>H335+J335</f>
        <v>0</v>
      </c>
      <c r="G335" s="158">
        <f>ROUND(E335*F335,2)</f>
        <v>0</v>
      </c>
      <c r="H335" s="158"/>
      <c r="I335" s="158">
        <f>ROUND(E335*H335,2)</f>
        <v>0</v>
      </c>
      <c r="J335" s="158"/>
      <c r="K335" s="158">
        <f>ROUND(E335*J335,2)</f>
        <v>0</v>
      </c>
      <c r="L335" s="158">
        <v>21</v>
      </c>
      <c r="M335" s="158">
        <f>G335*(1+L335/100)</f>
        <v>0</v>
      </c>
      <c r="N335" s="146">
        <v>2.3E-3</v>
      </c>
      <c r="O335" s="146">
        <f>ROUND(E335*N335,5)</f>
        <v>1.0120000000000001E-2</v>
      </c>
      <c r="P335" s="146">
        <v>0</v>
      </c>
      <c r="Q335" s="146">
        <f>ROUND(E335*P335,5)</f>
        <v>0</v>
      </c>
      <c r="R335" s="146"/>
      <c r="S335" s="146"/>
      <c r="T335" s="147">
        <v>0</v>
      </c>
      <c r="U335" s="146">
        <f>ROUND(E335*T335,2)</f>
        <v>0</v>
      </c>
      <c r="V335" s="138"/>
      <c r="W335" s="138"/>
      <c r="X335" s="138"/>
      <c r="Y335" s="138"/>
      <c r="Z335" s="138"/>
      <c r="AA335" s="138"/>
      <c r="AB335" s="138"/>
      <c r="AC335" s="138"/>
      <c r="AD335" s="138"/>
      <c r="AE335" s="138" t="s">
        <v>123</v>
      </c>
      <c r="AF335" s="138"/>
      <c r="AG335" s="138"/>
      <c r="AH335" s="138"/>
      <c r="AI335" s="138"/>
      <c r="AJ335" s="138"/>
      <c r="AK335" s="138"/>
      <c r="AL335" s="138"/>
      <c r="AM335" s="138"/>
      <c r="AN335" s="138"/>
      <c r="AO335" s="138"/>
      <c r="AP335" s="138"/>
      <c r="AQ335" s="138"/>
      <c r="AR335" s="138"/>
      <c r="AS335" s="138"/>
      <c r="AT335" s="138"/>
      <c r="AU335" s="138"/>
      <c r="AV335" s="138"/>
      <c r="AW335" s="138"/>
      <c r="AX335" s="138"/>
      <c r="AY335" s="138"/>
      <c r="AZ335" s="138"/>
      <c r="BA335" s="138"/>
      <c r="BB335" s="138"/>
      <c r="BC335" s="138"/>
      <c r="BD335" s="138"/>
      <c r="BE335" s="138"/>
      <c r="BF335" s="138"/>
      <c r="BG335" s="138"/>
      <c r="BH335" s="138"/>
    </row>
    <row r="336" spans="1:60" x14ac:dyDescent="0.2">
      <c r="A336" s="140" t="s">
        <v>114</v>
      </c>
      <c r="B336" s="140" t="s">
        <v>83</v>
      </c>
      <c r="C336" s="182" t="s">
        <v>84</v>
      </c>
      <c r="D336" s="150"/>
      <c r="E336" s="156"/>
      <c r="F336" s="159"/>
      <c r="G336" s="159">
        <f>SUMIF(AE337:AE347,"&lt;&gt;NOR",G337:G347)</f>
        <v>0</v>
      </c>
      <c r="H336" s="159"/>
      <c r="I336" s="159">
        <f>SUM(I337:I347)</f>
        <v>0</v>
      </c>
      <c r="J336" s="159"/>
      <c r="K336" s="159">
        <f>SUM(K337:K347)</f>
        <v>0</v>
      </c>
      <c r="L336" s="159"/>
      <c r="M336" s="159">
        <f>SUM(M337:M347)</f>
        <v>0</v>
      </c>
      <c r="N336" s="151"/>
      <c r="O336" s="151">
        <f>SUM(O337:O347)</f>
        <v>0</v>
      </c>
      <c r="P336" s="151"/>
      <c r="Q336" s="151">
        <f>SUM(Q337:Q347)</f>
        <v>0</v>
      </c>
      <c r="R336" s="151"/>
      <c r="S336" s="151"/>
      <c r="T336" s="152"/>
      <c r="U336" s="151">
        <f>SUM(U337:U347)</f>
        <v>32.15</v>
      </c>
      <c r="AE336" t="s">
        <v>115</v>
      </c>
    </row>
    <row r="337" spans="1:60" outlineLevel="1" x14ac:dyDescent="0.2">
      <c r="A337" s="139">
        <v>149</v>
      </c>
      <c r="B337" s="139" t="s">
        <v>545</v>
      </c>
      <c r="C337" s="179" t="s">
        <v>546</v>
      </c>
      <c r="D337" s="145" t="s">
        <v>279</v>
      </c>
      <c r="E337" s="153">
        <v>7.7569999999999997</v>
      </c>
      <c r="F337" s="157">
        <f>H337+J337</f>
        <v>0</v>
      </c>
      <c r="G337" s="158">
        <f>ROUND(E337*F337,2)</f>
        <v>0</v>
      </c>
      <c r="H337" s="158"/>
      <c r="I337" s="158">
        <f>ROUND(E337*H337,2)</f>
        <v>0</v>
      </c>
      <c r="J337" s="158"/>
      <c r="K337" s="158">
        <f>ROUND(E337*J337,2)</f>
        <v>0</v>
      </c>
      <c r="L337" s="158">
        <v>21</v>
      </c>
      <c r="M337" s="158">
        <f>G337*(1+L337/100)</f>
        <v>0</v>
      </c>
      <c r="N337" s="146">
        <v>0</v>
      </c>
      <c r="O337" s="146">
        <f>ROUND(E337*N337,5)</f>
        <v>0</v>
      </c>
      <c r="P337" s="146">
        <v>0</v>
      </c>
      <c r="Q337" s="146">
        <f>ROUND(E337*P337,5)</f>
        <v>0</v>
      </c>
      <c r="R337" s="146"/>
      <c r="S337" s="146"/>
      <c r="T337" s="147">
        <v>0.35099999999999998</v>
      </c>
      <c r="U337" s="146">
        <f>ROUND(E337*T337,2)</f>
        <v>2.72</v>
      </c>
      <c r="V337" s="138"/>
      <c r="W337" s="138"/>
      <c r="X337" s="138"/>
      <c r="Y337" s="138"/>
      <c r="Z337" s="138"/>
      <c r="AA337" s="138"/>
      <c r="AB337" s="138"/>
      <c r="AC337" s="138"/>
      <c r="AD337" s="138"/>
      <c r="AE337" s="138" t="s">
        <v>119</v>
      </c>
      <c r="AF337" s="138"/>
      <c r="AG337" s="138"/>
      <c r="AH337" s="138"/>
      <c r="AI337" s="138"/>
      <c r="AJ337" s="138"/>
      <c r="AK337" s="138"/>
      <c r="AL337" s="138"/>
      <c r="AM337" s="138"/>
      <c r="AN337" s="138"/>
      <c r="AO337" s="138"/>
      <c r="AP337" s="138"/>
      <c r="AQ337" s="138"/>
      <c r="AR337" s="138"/>
      <c r="AS337" s="138"/>
      <c r="AT337" s="138"/>
      <c r="AU337" s="138"/>
      <c r="AV337" s="138"/>
      <c r="AW337" s="138"/>
      <c r="AX337" s="138"/>
      <c r="AY337" s="138"/>
      <c r="AZ337" s="138"/>
      <c r="BA337" s="138"/>
      <c r="BB337" s="138"/>
      <c r="BC337" s="138"/>
      <c r="BD337" s="138"/>
      <c r="BE337" s="138"/>
      <c r="BF337" s="138"/>
      <c r="BG337" s="138"/>
      <c r="BH337" s="138"/>
    </row>
    <row r="338" spans="1:60" outlineLevel="1" x14ac:dyDescent="0.2">
      <c r="A338" s="139"/>
      <c r="B338" s="139"/>
      <c r="C338" s="180" t="s">
        <v>547</v>
      </c>
      <c r="D338" s="148"/>
      <c r="E338" s="154">
        <v>7.7569999999999997</v>
      </c>
      <c r="F338" s="158"/>
      <c r="G338" s="158"/>
      <c r="H338" s="158"/>
      <c r="I338" s="158"/>
      <c r="J338" s="158"/>
      <c r="K338" s="158"/>
      <c r="L338" s="158"/>
      <c r="M338" s="158"/>
      <c r="N338" s="146"/>
      <c r="O338" s="146"/>
      <c r="P338" s="146"/>
      <c r="Q338" s="146"/>
      <c r="R338" s="146"/>
      <c r="S338" s="146"/>
      <c r="T338" s="147"/>
      <c r="U338" s="146"/>
      <c r="V338" s="138"/>
      <c r="W338" s="138"/>
      <c r="X338" s="138"/>
      <c r="Y338" s="138"/>
      <c r="Z338" s="138"/>
      <c r="AA338" s="138"/>
      <c r="AB338" s="138"/>
      <c r="AC338" s="138"/>
      <c r="AD338" s="138"/>
      <c r="AE338" s="138" t="s">
        <v>137</v>
      </c>
      <c r="AF338" s="138">
        <v>0</v>
      </c>
      <c r="AG338" s="138"/>
      <c r="AH338" s="138"/>
      <c r="AI338" s="138"/>
      <c r="AJ338" s="138"/>
      <c r="AK338" s="138"/>
      <c r="AL338" s="138"/>
      <c r="AM338" s="138"/>
      <c r="AN338" s="138"/>
      <c r="AO338" s="138"/>
      <c r="AP338" s="138"/>
      <c r="AQ338" s="138"/>
      <c r="AR338" s="138"/>
      <c r="AS338" s="138"/>
      <c r="AT338" s="138"/>
      <c r="AU338" s="138"/>
      <c r="AV338" s="138"/>
      <c r="AW338" s="138"/>
      <c r="AX338" s="138"/>
      <c r="AY338" s="138"/>
      <c r="AZ338" s="138"/>
      <c r="BA338" s="138"/>
      <c r="BB338" s="138"/>
      <c r="BC338" s="138"/>
      <c r="BD338" s="138"/>
      <c r="BE338" s="138"/>
      <c r="BF338" s="138"/>
      <c r="BG338" s="138"/>
      <c r="BH338" s="138"/>
    </row>
    <row r="339" spans="1:60" outlineLevel="1" x14ac:dyDescent="0.2">
      <c r="A339" s="139">
        <v>150</v>
      </c>
      <c r="B339" s="139" t="s">
        <v>548</v>
      </c>
      <c r="C339" s="179" t="s">
        <v>549</v>
      </c>
      <c r="D339" s="145" t="s">
        <v>279</v>
      </c>
      <c r="E339" s="153">
        <v>217.51654999999997</v>
      </c>
      <c r="F339" s="157">
        <f>H339+J339</f>
        <v>0</v>
      </c>
      <c r="G339" s="158">
        <f>ROUND(E339*F339,2)</f>
        <v>0</v>
      </c>
      <c r="H339" s="158"/>
      <c r="I339" s="158">
        <f>ROUND(E339*H339,2)</f>
        <v>0</v>
      </c>
      <c r="J339" s="158"/>
      <c r="K339" s="158">
        <f>ROUND(E339*J339,2)</f>
        <v>0</v>
      </c>
      <c r="L339" s="158">
        <v>21</v>
      </c>
      <c r="M339" s="158">
        <f>G339*(1+L339/100)</f>
        <v>0</v>
      </c>
      <c r="N339" s="146">
        <v>0</v>
      </c>
      <c r="O339" s="146">
        <f>ROUND(E339*N339,5)</f>
        <v>0</v>
      </c>
      <c r="P339" s="146">
        <v>0</v>
      </c>
      <c r="Q339" s="146">
        <f>ROUND(E339*P339,5)</f>
        <v>0</v>
      </c>
      <c r="R339" s="146"/>
      <c r="S339" s="146"/>
      <c r="T339" s="147">
        <v>0.01</v>
      </c>
      <c r="U339" s="146">
        <f>ROUND(E339*T339,2)</f>
        <v>2.1800000000000002</v>
      </c>
      <c r="V339" s="138"/>
      <c r="W339" s="138"/>
      <c r="X339" s="138"/>
      <c r="Y339" s="138"/>
      <c r="Z339" s="138"/>
      <c r="AA339" s="138"/>
      <c r="AB339" s="138"/>
      <c r="AC339" s="138"/>
      <c r="AD339" s="138"/>
      <c r="AE339" s="138" t="s">
        <v>119</v>
      </c>
      <c r="AF339" s="138"/>
      <c r="AG339" s="138"/>
      <c r="AH339" s="138"/>
      <c r="AI339" s="138"/>
      <c r="AJ339" s="138"/>
      <c r="AK339" s="138"/>
      <c r="AL339" s="138"/>
      <c r="AM339" s="138"/>
      <c r="AN339" s="138"/>
      <c r="AO339" s="138"/>
      <c r="AP339" s="138"/>
      <c r="AQ339" s="138"/>
      <c r="AR339" s="138"/>
      <c r="AS339" s="138"/>
      <c r="AT339" s="138"/>
      <c r="AU339" s="138"/>
      <c r="AV339" s="138"/>
      <c r="AW339" s="138"/>
      <c r="AX339" s="138"/>
      <c r="AY339" s="138"/>
      <c r="AZ339" s="138"/>
      <c r="BA339" s="138"/>
      <c r="BB339" s="138"/>
      <c r="BC339" s="138"/>
      <c r="BD339" s="138"/>
      <c r="BE339" s="138"/>
      <c r="BF339" s="138"/>
      <c r="BG339" s="138"/>
      <c r="BH339" s="138"/>
    </row>
    <row r="340" spans="1:60" outlineLevel="1" x14ac:dyDescent="0.2">
      <c r="A340" s="139"/>
      <c r="B340" s="139"/>
      <c r="C340" s="180" t="s">
        <v>550</v>
      </c>
      <c r="D340" s="148"/>
      <c r="E340" s="154">
        <v>28.022639999999999</v>
      </c>
      <c r="F340" s="158"/>
      <c r="G340" s="158"/>
      <c r="H340" s="158"/>
      <c r="I340" s="158"/>
      <c r="J340" s="158"/>
      <c r="K340" s="158"/>
      <c r="L340" s="158"/>
      <c r="M340" s="158"/>
      <c r="N340" s="146"/>
      <c r="O340" s="146"/>
      <c r="P340" s="146"/>
      <c r="Q340" s="146"/>
      <c r="R340" s="146"/>
      <c r="S340" s="146"/>
      <c r="T340" s="147"/>
      <c r="U340" s="146"/>
      <c r="V340" s="138"/>
      <c r="W340" s="138"/>
      <c r="X340" s="138"/>
      <c r="Y340" s="138"/>
      <c r="Z340" s="138"/>
      <c r="AA340" s="138"/>
      <c r="AB340" s="138"/>
      <c r="AC340" s="138"/>
      <c r="AD340" s="138"/>
      <c r="AE340" s="138" t="s">
        <v>137</v>
      </c>
      <c r="AF340" s="138">
        <v>0</v>
      </c>
      <c r="AG340" s="138"/>
      <c r="AH340" s="138"/>
      <c r="AI340" s="138"/>
      <c r="AJ340" s="138"/>
      <c r="AK340" s="138"/>
      <c r="AL340" s="138"/>
      <c r="AM340" s="138"/>
      <c r="AN340" s="138"/>
      <c r="AO340" s="138"/>
      <c r="AP340" s="138"/>
      <c r="AQ340" s="138"/>
      <c r="AR340" s="138"/>
      <c r="AS340" s="138"/>
      <c r="AT340" s="138"/>
      <c r="AU340" s="138"/>
      <c r="AV340" s="138"/>
      <c r="AW340" s="138"/>
      <c r="AX340" s="138"/>
      <c r="AY340" s="138"/>
      <c r="AZ340" s="138"/>
      <c r="BA340" s="138"/>
      <c r="BB340" s="138"/>
      <c r="BC340" s="138"/>
      <c r="BD340" s="138"/>
      <c r="BE340" s="138"/>
      <c r="BF340" s="138"/>
      <c r="BG340" s="138"/>
      <c r="BH340" s="138"/>
    </row>
    <row r="341" spans="1:60" outlineLevel="1" x14ac:dyDescent="0.2">
      <c r="A341" s="139"/>
      <c r="B341" s="139"/>
      <c r="C341" s="180" t="s">
        <v>551</v>
      </c>
      <c r="D341" s="148"/>
      <c r="E341" s="154">
        <v>189.49391</v>
      </c>
      <c r="F341" s="158"/>
      <c r="G341" s="158"/>
      <c r="H341" s="158"/>
      <c r="I341" s="158"/>
      <c r="J341" s="158"/>
      <c r="K341" s="158"/>
      <c r="L341" s="158"/>
      <c r="M341" s="158"/>
      <c r="N341" s="146"/>
      <c r="O341" s="146"/>
      <c r="P341" s="146"/>
      <c r="Q341" s="146"/>
      <c r="R341" s="146"/>
      <c r="S341" s="146"/>
      <c r="T341" s="147"/>
      <c r="U341" s="146"/>
      <c r="V341" s="138"/>
      <c r="W341" s="138"/>
      <c r="X341" s="138"/>
      <c r="Y341" s="138"/>
      <c r="Z341" s="138"/>
      <c r="AA341" s="138"/>
      <c r="AB341" s="138"/>
      <c r="AC341" s="138"/>
      <c r="AD341" s="138"/>
      <c r="AE341" s="138" t="s">
        <v>137</v>
      </c>
      <c r="AF341" s="138">
        <v>0</v>
      </c>
      <c r="AG341" s="138"/>
      <c r="AH341" s="138"/>
      <c r="AI341" s="138"/>
      <c r="AJ341" s="138"/>
      <c r="AK341" s="138"/>
      <c r="AL341" s="138"/>
      <c r="AM341" s="138"/>
      <c r="AN341" s="138"/>
      <c r="AO341" s="138"/>
      <c r="AP341" s="138"/>
      <c r="AQ341" s="138"/>
      <c r="AR341" s="138"/>
      <c r="AS341" s="138"/>
      <c r="AT341" s="138"/>
      <c r="AU341" s="138"/>
      <c r="AV341" s="138"/>
      <c r="AW341" s="138"/>
      <c r="AX341" s="138"/>
      <c r="AY341" s="138"/>
      <c r="AZ341" s="138"/>
      <c r="BA341" s="138"/>
      <c r="BB341" s="138"/>
      <c r="BC341" s="138"/>
      <c r="BD341" s="138"/>
      <c r="BE341" s="138"/>
      <c r="BF341" s="138"/>
      <c r="BG341" s="138"/>
      <c r="BH341" s="138"/>
    </row>
    <row r="342" spans="1:60" outlineLevel="1" x14ac:dyDescent="0.2">
      <c r="A342" s="139">
        <v>151</v>
      </c>
      <c r="B342" s="139" t="s">
        <v>552</v>
      </c>
      <c r="C342" s="179" t="s">
        <v>553</v>
      </c>
      <c r="D342" s="145" t="s">
        <v>279</v>
      </c>
      <c r="E342" s="153">
        <v>3697.7813499999997</v>
      </c>
      <c r="F342" s="157">
        <f>H342+J342</f>
        <v>0</v>
      </c>
      <c r="G342" s="158">
        <f>ROUND(E342*F342,2)</f>
        <v>0</v>
      </c>
      <c r="H342" s="158"/>
      <c r="I342" s="158">
        <f>ROUND(E342*H342,2)</f>
        <v>0</v>
      </c>
      <c r="J342" s="158"/>
      <c r="K342" s="158">
        <f>ROUND(E342*J342,2)</f>
        <v>0</v>
      </c>
      <c r="L342" s="158">
        <v>21</v>
      </c>
      <c r="M342" s="158">
        <f>G342*(1+L342/100)</f>
        <v>0</v>
      </c>
      <c r="N342" s="146">
        <v>0</v>
      </c>
      <c r="O342" s="146">
        <f>ROUND(E342*N342,5)</f>
        <v>0</v>
      </c>
      <c r="P342" s="146">
        <v>0</v>
      </c>
      <c r="Q342" s="146">
        <f>ROUND(E342*P342,5)</f>
        <v>0</v>
      </c>
      <c r="R342" s="146"/>
      <c r="S342" s="146"/>
      <c r="T342" s="147">
        <v>0</v>
      </c>
      <c r="U342" s="146">
        <f>ROUND(E342*T342,2)</f>
        <v>0</v>
      </c>
      <c r="V342" s="138"/>
      <c r="W342" s="138"/>
      <c r="X342" s="138"/>
      <c r="Y342" s="138"/>
      <c r="Z342" s="138"/>
      <c r="AA342" s="138"/>
      <c r="AB342" s="138"/>
      <c r="AC342" s="138"/>
      <c r="AD342" s="138"/>
      <c r="AE342" s="138" t="s">
        <v>119</v>
      </c>
      <c r="AF342" s="138"/>
      <c r="AG342" s="138"/>
      <c r="AH342" s="138"/>
      <c r="AI342" s="138"/>
      <c r="AJ342" s="138"/>
      <c r="AK342" s="138"/>
      <c r="AL342" s="138"/>
      <c r="AM342" s="138"/>
      <c r="AN342" s="138"/>
      <c r="AO342" s="138"/>
      <c r="AP342" s="138"/>
      <c r="AQ342" s="138"/>
      <c r="AR342" s="138"/>
      <c r="AS342" s="138"/>
      <c r="AT342" s="138"/>
      <c r="AU342" s="138"/>
      <c r="AV342" s="138"/>
      <c r="AW342" s="138"/>
      <c r="AX342" s="138"/>
      <c r="AY342" s="138"/>
      <c r="AZ342" s="138"/>
      <c r="BA342" s="138"/>
      <c r="BB342" s="138"/>
      <c r="BC342" s="138"/>
      <c r="BD342" s="138"/>
      <c r="BE342" s="138"/>
      <c r="BF342" s="138"/>
      <c r="BG342" s="138"/>
      <c r="BH342" s="138"/>
    </row>
    <row r="343" spans="1:60" outlineLevel="1" x14ac:dyDescent="0.2">
      <c r="A343" s="139"/>
      <c r="B343" s="139"/>
      <c r="C343" s="180" t="s">
        <v>554</v>
      </c>
      <c r="D343" s="148"/>
      <c r="E343" s="154">
        <v>3697.7813500000002</v>
      </c>
      <c r="F343" s="158"/>
      <c r="G343" s="158"/>
      <c r="H343" s="158"/>
      <c r="I343" s="158"/>
      <c r="J343" s="158"/>
      <c r="K343" s="158"/>
      <c r="L343" s="158"/>
      <c r="M343" s="158"/>
      <c r="N343" s="146"/>
      <c r="O343" s="146"/>
      <c r="P343" s="146"/>
      <c r="Q343" s="146"/>
      <c r="R343" s="146"/>
      <c r="S343" s="146"/>
      <c r="T343" s="147"/>
      <c r="U343" s="146"/>
      <c r="V343" s="138"/>
      <c r="W343" s="138"/>
      <c r="X343" s="138"/>
      <c r="Y343" s="138"/>
      <c r="Z343" s="138"/>
      <c r="AA343" s="138"/>
      <c r="AB343" s="138"/>
      <c r="AC343" s="138"/>
      <c r="AD343" s="138"/>
      <c r="AE343" s="138" t="s">
        <v>137</v>
      </c>
      <c r="AF343" s="138">
        <v>0</v>
      </c>
      <c r="AG343" s="138"/>
      <c r="AH343" s="138"/>
      <c r="AI343" s="138"/>
      <c r="AJ343" s="138"/>
      <c r="AK343" s="138"/>
      <c r="AL343" s="138"/>
      <c r="AM343" s="138"/>
      <c r="AN343" s="138"/>
      <c r="AO343" s="138"/>
      <c r="AP343" s="138"/>
      <c r="AQ343" s="138"/>
      <c r="AR343" s="138"/>
      <c r="AS343" s="138"/>
      <c r="AT343" s="138"/>
      <c r="AU343" s="138"/>
      <c r="AV343" s="138"/>
      <c r="AW343" s="138"/>
      <c r="AX343" s="138"/>
      <c r="AY343" s="138"/>
      <c r="AZ343" s="138"/>
      <c r="BA343" s="138"/>
      <c r="BB343" s="138"/>
      <c r="BC343" s="138"/>
      <c r="BD343" s="138"/>
      <c r="BE343" s="138"/>
      <c r="BF343" s="138"/>
      <c r="BG343" s="138"/>
      <c r="BH343" s="138"/>
    </row>
    <row r="344" spans="1:60" outlineLevel="1" x14ac:dyDescent="0.2">
      <c r="A344" s="139">
        <v>152</v>
      </c>
      <c r="B344" s="139" t="s">
        <v>555</v>
      </c>
      <c r="C344" s="179" t="s">
        <v>556</v>
      </c>
      <c r="D344" s="145" t="s">
        <v>279</v>
      </c>
      <c r="E344" s="153">
        <v>217.51655</v>
      </c>
      <c r="F344" s="157">
        <f>H344+J344</f>
        <v>0</v>
      </c>
      <c r="G344" s="158">
        <f>ROUND(E344*F344,2)</f>
        <v>0</v>
      </c>
      <c r="H344" s="158"/>
      <c r="I344" s="158">
        <f>ROUND(E344*H344,2)</f>
        <v>0</v>
      </c>
      <c r="J344" s="158"/>
      <c r="K344" s="158">
        <f>ROUND(E344*J344,2)</f>
        <v>0</v>
      </c>
      <c r="L344" s="158">
        <v>21</v>
      </c>
      <c r="M344" s="158">
        <f>G344*(1+L344/100)</f>
        <v>0</v>
      </c>
      <c r="N344" s="146">
        <v>0</v>
      </c>
      <c r="O344" s="146">
        <f>ROUND(E344*N344,5)</f>
        <v>0</v>
      </c>
      <c r="P344" s="146">
        <v>0</v>
      </c>
      <c r="Q344" s="146">
        <f>ROUND(E344*P344,5)</f>
        <v>0</v>
      </c>
      <c r="R344" s="146"/>
      <c r="S344" s="146"/>
      <c r="T344" s="147">
        <v>9.9000000000000005E-2</v>
      </c>
      <c r="U344" s="146">
        <f>ROUND(E344*T344,2)</f>
        <v>21.53</v>
      </c>
      <c r="V344" s="138"/>
      <c r="W344" s="138"/>
      <c r="X344" s="138"/>
      <c r="Y344" s="138"/>
      <c r="Z344" s="138"/>
      <c r="AA344" s="138"/>
      <c r="AB344" s="138"/>
      <c r="AC344" s="138"/>
      <c r="AD344" s="138"/>
      <c r="AE344" s="138" t="s">
        <v>119</v>
      </c>
      <c r="AF344" s="138"/>
      <c r="AG344" s="138"/>
      <c r="AH344" s="138"/>
      <c r="AI344" s="138"/>
      <c r="AJ344" s="138"/>
      <c r="AK344" s="138"/>
      <c r="AL344" s="138"/>
      <c r="AM344" s="138"/>
      <c r="AN344" s="138"/>
      <c r="AO344" s="138"/>
      <c r="AP344" s="138"/>
      <c r="AQ344" s="138"/>
      <c r="AR344" s="138"/>
      <c r="AS344" s="138"/>
      <c r="AT344" s="138"/>
      <c r="AU344" s="138"/>
      <c r="AV344" s="138"/>
      <c r="AW344" s="138"/>
      <c r="AX344" s="138"/>
      <c r="AY344" s="138"/>
      <c r="AZ344" s="138"/>
      <c r="BA344" s="138"/>
      <c r="BB344" s="138"/>
      <c r="BC344" s="138"/>
      <c r="BD344" s="138"/>
      <c r="BE344" s="138"/>
      <c r="BF344" s="138"/>
      <c r="BG344" s="138"/>
      <c r="BH344" s="138"/>
    </row>
    <row r="345" spans="1:60" outlineLevel="1" x14ac:dyDescent="0.2">
      <c r="A345" s="139">
        <v>153</v>
      </c>
      <c r="B345" s="139" t="s">
        <v>557</v>
      </c>
      <c r="C345" s="179" t="s">
        <v>558</v>
      </c>
      <c r="D345" s="145" t="s">
        <v>279</v>
      </c>
      <c r="E345" s="153">
        <v>7.7569999999999997</v>
      </c>
      <c r="F345" s="157">
        <f>H345+J345</f>
        <v>0</v>
      </c>
      <c r="G345" s="158">
        <f>ROUND(E345*F345,2)</f>
        <v>0</v>
      </c>
      <c r="H345" s="158"/>
      <c r="I345" s="158">
        <f>ROUND(E345*H345,2)</f>
        <v>0</v>
      </c>
      <c r="J345" s="158"/>
      <c r="K345" s="158">
        <f>ROUND(E345*J345,2)</f>
        <v>0</v>
      </c>
      <c r="L345" s="158">
        <v>21</v>
      </c>
      <c r="M345" s="158">
        <f>G345*(1+L345/100)</f>
        <v>0</v>
      </c>
      <c r="N345" s="146">
        <v>0</v>
      </c>
      <c r="O345" s="146">
        <f>ROUND(E345*N345,5)</f>
        <v>0</v>
      </c>
      <c r="P345" s="146">
        <v>0</v>
      </c>
      <c r="Q345" s="146">
        <f>ROUND(E345*P345,5)</f>
        <v>0</v>
      </c>
      <c r="R345" s="146"/>
      <c r="S345" s="146"/>
      <c r="T345" s="147">
        <v>0.56399999999999995</v>
      </c>
      <c r="U345" s="146">
        <f>ROUND(E345*T345,2)</f>
        <v>4.37</v>
      </c>
      <c r="V345" s="138"/>
      <c r="W345" s="138"/>
      <c r="X345" s="138"/>
      <c r="Y345" s="138"/>
      <c r="Z345" s="138"/>
      <c r="AA345" s="138"/>
      <c r="AB345" s="138"/>
      <c r="AC345" s="138"/>
      <c r="AD345" s="138"/>
      <c r="AE345" s="138" t="s">
        <v>119</v>
      </c>
      <c r="AF345" s="138"/>
      <c r="AG345" s="138"/>
      <c r="AH345" s="138"/>
      <c r="AI345" s="138"/>
      <c r="AJ345" s="138"/>
      <c r="AK345" s="138"/>
      <c r="AL345" s="138"/>
      <c r="AM345" s="138"/>
      <c r="AN345" s="138"/>
      <c r="AO345" s="138"/>
      <c r="AP345" s="138"/>
      <c r="AQ345" s="138"/>
      <c r="AR345" s="138"/>
      <c r="AS345" s="138"/>
      <c r="AT345" s="138"/>
      <c r="AU345" s="138"/>
      <c r="AV345" s="138"/>
      <c r="AW345" s="138"/>
      <c r="AX345" s="138"/>
      <c r="AY345" s="138"/>
      <c r="AZ345" s="138"/>
      <c r="BA345" s="138"/>
      <c r="BB345" s="138"/>
      <c r="BC345" s="138"/>
      <c r="BD345" s="138"/>
      <c r="BE345" s="138"/>
      <c r="BF345" s="138"/>
      <c r="BG345" s="138"/>
      <c r="BH345" s="138"/>
    </row>
    <row r="346" spans="1:60" outlineLevel="1" x14ac:dyDescent="0.2">
      <c r="A346" s="139">
        <v>154</v>
      </c>
      <c r="B346" s="139" t="s">
        <v>559</v>
      </c>
      <c r="C346" s="179" t="s">
        <v>560</v>
      </c>
      <c r="D346" s="145" t="s">
        <v>279</v>
      </c>
      <c r="E346" s="153">
        <v>225.27355</v>
      </c>
      <c r="F346" s="157">
        <f>H346+J346</f>
        <v>0</v>
      </c>
      <c r="G346" s="158">
        <f>ROUND(E346*F346,2)</f>
        <v>0</v>
      </c>
      <c r="H346" s="158"/>
      <c r="I346" s="158">
        <f>ROUND(E346*H346,2)</f>
        <v>0</v>
      </c>
      <c r="J346" s="158"/>
      <c r="K346" s="158">
        <f>ROUND(E346*J346,2)</f>
        <v>0</v>
      </c>
      <c r="L346" s="158">
        <v>21</v>
      </c>
      <c r="M346" s="158">
        <f>G346*(1+L346/100)</f>
        <v>0</v>
      </c>
      <c r="N346" s="146">
        <v>0</v>
      </c>
      <c r="O346" s="146">
        <f>ROUND(E346*N346,5)</f>
        <v>0</v>
      </c>
      <c r="P346" s="146">
        <v>0</v>
      </c>
      <c r="Q346" s="146">
        <f>ROUND(E346*P346,5)</f>
        <v>0</v>
      </c>
      <c r="R346" s="146"/>
      <c r="S346" s="146"/>
      <c r="T346" s="147">
        <v>6.0000000000000001E-3</v>
      </c>
      <c r="U346" s="146">
        <f>ROUND(E346*T346,2)</f>
        <v>1.35</v>
      </c>
      <c r="V346" s="138"/>
      <c r="W346" s="138"/>
      <c r="X346" s="138"/>
      <c r="Y346" s="138"/>
      <c r="Z346" s="138"/>
      <c r="AA346" s="138"/>
      <c r="AB346" s="138"/>
      <c r="AC346" s="138"/>
      <c r="AD346" s="138"/>
      <c r="AE346" s="138" t="s">
        <v>119</v>
      </c>
      <c r="AF346" s="138"/>
      <c r="AG346" s="138"/>
      <c r="AH346" s="138"/>
      <c r="AI346" s="138"/>
      <c r="AJ346" s="138"/>
      <c r="AK346" s="138"/>
      <c r="AL346" s="138"/>
      <c r="AM346" s="138"/>
      <c r="AN346" s="138"/>
      <c r="AO346" s="138"/>
      <c r="AP346" s="138"/>
      <c r="AQ346" s="138"/>
      <c r="AR346" s="138"/>
      <c r="AS346" s="138"/>
      <c r="AT346" s="138"/>
      <c r="AU346" s="138"/>
      <c r="AV346" s="138"/>
      <c r="AW346" s="138"/>
      <c r="AX346" s="138"/>
      <c r="AY346" s="138"/>
      <c r="AZ346" s="138"/>
      <c r="BA346" s="138"/>
      <c r="BB346" s="138"/>
      <c r="BC346" s="138"/>
      <c r="BD346" s="138"/>
      <c r="BE346" s="138"/>
      <c r="BF346" s="138"/>
      <c r="BG346" s="138"/>
      <c r="BH346" s="138"/>
    </row>
    <row r="347" spans="1:60" outlineLevel="1" x14ac:dyDescent="0.2">
      <c r="A347" s="139"/>
      <c r="B347" s="139"/>
      <c r="C347" s="180" t="s">
        <v>561</v>
      </c>
      <c r="D347" s="148"/>
      <c r="E347" s="154">
        <v>225.27355</v>
      </c>
      <c r="F347" s="158"/>
      <c r="G347" s="158"/>
      <c r="H347" s="158"/>
      <c r="I347" s="158"/>
      <c r="J347" s="158"/>
      <c r="K347" s="158"/>
      <c r="L347" s="158"/>
      <c r="M347" s="158"/>
      <c r="N347" s="146"/>
      <c r="O347" s="146"/>
      <c r="P347" s="146"/>
      <c r="Q347" s="146"/>
      <c r="R347" s="146"/>
      <c r="S347" s="146"/>
      <c r="T347" s="147"/>
      <c r="U347" s="146"/>
      <c r="V347" s="138"/>
      <c r="W347" s="138"/>
      <c r="X347" s="138"/>
      <c r="Y347" s="138"/>
      <c r="Z347" s="138"/>
      <c r="AA347" s="138"/>
      <c r="AB347" s="138"/>
      <c r="AC347" s="138"/>
      <c r="AD347" s="138"/>
      <c r="AE347" s="138" t="s">
        <v>137</v>
      </c>
      <c r="AF347" s="138">
        <v>0</v>
      </c>
      <c r="AG347" s="138"/>
      <c r="AH347" s="138"/>
      <c r="AI347" s="138"/>
      <c r="AJ347" s="138"/>
      <c r="AK347" s="138"/>
      <c r="AL347" s="138"/>
      <c r="AM347" s="138"/>
      <c r="AN347" s="138"/>
      <c r="AO347" s="138"/>
      <c r="AP347" s="138"/>
      <c r="AQ347" s="138"/>
      <c r="AR347" s="138"/>
      <c r="AS347" s="138"/>
      <c r="AT347" s="138"/>
      <c r="AU347" s="138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8"/>
      <c r="BF347" s="138"/>
      <c r="BG347" s="138"/>
      <c r="BH347" s="138"/>
    </row>
    <row r="348" spans="1:60" x14ac:dyDescent="0.2">
      <c r="A348" s="140" t="s">
        <v>114</v>
      </c>
      <c r="B348" s="140" t="s">
        <v>85</v>
      </c>
      <c r="C348" s="182" t="s">
        <v>86</v>
      </c>
      <c r="D348" s="150"/>
      <c r="E348" s="156"/>
      <c r="F348" s="159"/>
      <c r="G348" s="159">
        <f>SUMIF(AE349:AE358,"&lt;&gt;NOR",G349:G358)</f>
        <v>0</v>
      </c>
      <c r="H348" s="159"/>
      <c r="I348" s="159">
        <f>SUM(I349:I358)</f>
        <v>0</v>
      </c>
      <c r="J348" s="159"/>
      <c r="K348" s="159">
        <f>SUM(K349:K358)</f>
        <v>0</v>
      </c>
      <c r="L348" s="159"/>
      <c r="M348" s="159">
        <f>SUM(M349:M358)</f>
        <v>0</v>
      </c>
      <c r="N348" s="151"/>
      <c r="O348" s="151">
        <f>SUM(O349:O358)</f>
        <v>0</v>
      </c>
      <c r="P348" s="151"/>
      <c r="Q348" s="151">
        <f>SUM(Q349:Q358)</f>
        <v>0</v>
      </c>
      <c r="R348" s="151"/>
      <c r="S348" s="151"/>
      <c r="T348" s="152"/>
      <c r="U348" s="151">
        <f>SUM(U349:U358)</f>
        <v>0</v>
      </c>
      <c r="AE348" t="s">
        <v>115</v>
      </c>
    </row>
    <row r="349" spans="1:60" ht="22.5" outlineLevel="1" x14ac:dyDescent="0.2">
      <c r="A349" s="139">
        <v>155</v>
      </c>
      <c r="B349" s="139" t="s">
        <v>562</v>
      </c>
      <c r="C349" s="179" t="s">
        <v>563</v>
      </c>
      <c r="D349" s="145" t="s">
        <v>279</v>
      </c>
      <c r="E349" s="153">
        <v>35.300640000000001</v>
      </c>
      <c r="F349" s="157">
        <f>H349+J349</f>
        <v>0</v>
      </c>
      <c r="G349" s="158">
        <f>ROUND(E349*F349,2)</f>
        <v>0</v>
      </c>
      <c r="H349" s="158"/>
      <c r="I349" s="158">
        <f>ROUND(E349*H349,2)</f>
        <v>0</v>
      </c>
      <c r="J349" s="158"/>
      <c r="K349" s="158">
        <f>ROUND(E349*J349,2)</f>
        <v>0</v>
      </c>
      <c r="L349" s="158">
        <v>21</v>
      </c>
      <c r="M349" s="158">
        <f>G349*(1+L349/100)</f>
        <v>0</v>
      </c>
      <c r="N349" s="146">
        <v>0</v>
      </c>
      <c r="O349" s="146">
        <f>ROUND(E349*N349,5)</f>
        <v>0</v>
      </c>
      <c r="P349" s="146">
        <v>0</v>
      </c>
      <c r="Q349" s="146">
        <f>ROUND(E349*P349,5)</f>
        <v>0</v>
      </c>
      <c r="R349" s="146"/>
      <c r="S349" s="146"/>
      <c r="T349" s="147">
        <v>0</v>
      </c>
      <c r="U349" s="146">
        <f>ROUND(E349*T349,2)</f>
        <v>0</v>
      </c>
      <c r="V349" s="138"/>
      <c r="W349" s="138"/>
      <c r="X349" s="138"/>
      <c r="Y349" s="138"/>
      <c r="Z349" s="138"/>
      <c r="AA349" s="138"/>
      <c r="AB349" s="138"/>
      <c r="AC349" s="138"/>
      <c r="AD349" s="138"/>
      <c r="AE349" s="138" t="s">
        <v>119</v>
      </c>
      <c r="AF349" s="138"/>
      <c r="AG349" s="138"/>
      <c r="AH349" s="138"/>
      <c r="AI349" s="138"/>
      <c r="AJ349" s="138"/>
      <c r="AK349" s="138"/>
      <c r="AL349" s="138"/>
      <c r="AM349" s="138"/>
      <c r="AN349" s="138"/>
      <c r="AO349" s="138"/>
      <c r="AP349" s="138"/>
      <c r="AQ349" s="138"/>
      <c r="AR349" s="138"/>
      <c r="AS349" s="138"/>
      <c r="AT349" s="138"/>
      <c r="AU349" s="138"/>
      <c r="AV349" s="138"/>
      <c r="AW349" s="138"/>
      <c r="AX349" s="138"/>
      <c r="AY349" s="138"/>
      <c r="AZ349" s="138"/>
      <c r="BA349" s="138"/>
      <c r="BB349" s="138"/>
      <c r="BC349" s="138"/>
      <c r="BD349" s="138"/>
      <c r="BE349" s="138"/>
      <c r="BF349" s="138"/>
      <c r="BG349" s="138"/>
      <c r="BH349" s="138"/>
    </row>
    <row r="350" spans="1:60" outlineLevel="1" x14ac:dyDescent="0.2">
      <c r="A350" s="139"/>
      <c r="B350" s="139"/>
      <c r="C350" s="180" t="s">
        <v>564</v>
      </c>
      <c r="D350" s="148"/>
      <c r="E350" s="154">
        <v>17.309999999999999</v>
      </c>
      <c r="F350" s="158"/>
      <c r="G350" s="158"/>
      <c r="H350" s="158"/>
      <c r="I350" s="158"/>
      <c r="J350" s="158"/>
      <c r="K350" s="158"/>
      <c r="L350" s="158"/>
      <c r="M350" s="158"/>
      <c r="N350" s="146"/>
      <c r="O350" s="146"/>
      <c r="P350" s="146"/>
      <c r="Q350" s="146"/>
      <c r="R350" s="146"/>
      <c r="S350" s="146"/>
      <c r="T350" s="147"/>
      <c r="U350" s="146"/>
      <c r="V350" s="138"/>
      <c r="W350" s="138"/>
      <c r="X350" s="138"/>
      <c r="Y350" s="138"/>
      <c r="Z350" s="138"/>
      <c r="AA350" s="138"/>
      <c r="AB350" s="138"/>
      <c r="AC350" s="138"/>
      <c r="AD350" s="138"/>
      <c r="AE350" s="138" t="s">
        <v>137</v>
      </c>
      <c r="AF350" s="138">
        <v>0</v>
      </c>
      <c r="AG350" s="138"/>
      <c r="AH350" s="138"/>
      <c r="AI350" s="138"/>
      <c r="AJ350" s="138"/>
      <c r="AK350" s="138"/>
      <c r="AL350" s="138"/>
      <c r="AM350" s="138"/>
      <c r="AN350" s="138"/>
      <c r="AO350" s="138"/>
      <c r="AP350" s="138"/>
      <c r="AQ350" s="138"/>
      <c r="AR350" s="138"/>
      <c r="AS350" s="138"/>
      <c r="AT350" s="138"/>
      <c r="AU350" s="138"/>
      <c r="AV350" s="138"/>
      <c r="AW350" s="138"/>
      <c r="AX350" s="138"/>
      <c r="AY350" s="138"/>
      <c r="AZ350" s="138"/>
      <c r="BA350" s="138"/>
      <c r="BB350" s="138"/>
      <c r="BC350" s="138"/>
      <c r="BD350" s="138"/>
      <c r="BE350" s="138"/>
      <c r="BF350" s="138"/>
      <c r="BG350" s="138"/>
      <c r="BH350" s="138"/>
    </row>
    <row r="351" spans="1:60" outlineLevel="1" x14ac:dyDescent="0.2">
      <c r="A351" s="139"/>
      <c r="B351" s="139"/>
      <c r="C351" s="180" t="s">
        <v>565</v>
      </c>
      <c r="D351" s="148"/>
      <c r="E351" s="154">
        <v>7.2812200000000002</v>
      </c>
      <c r="F351" s="158"/>
      <c r="G351" s="158"/>
      <c r="H351" s="158"/>
      <c r="I351" s="158"/>
      <c r="J351" s="158"/>
      <c r="K351" s="158"/>
      <c r="L351" s="158"/>
      <c r="M351" s="158"/>
      <c r="N351" s="146"/>
      <c r="O351" s="146"/>
      <c r="P351" s="146"/>
      <c r="Q351" s="146"/>
      <c r="R351" s="146"/>
      <c r="S351" s="146"/>
      <c r="T351" s="147"/>
      <c r="U351" s="146"/>
      <c r="V351" s="138"/>
      <c r="W351" s="138"/>
      <c r="X351" s="138"/>
      <c r="Y351" s="138"/>
      <c r="Z351" s="138"/>
      <c r="AA351" s="138"/>
      <c r="AB351" s="138"/>
      <c r="AC351" s="138"/>
      <c r="AD351" s="138"/>
      <c r="AE351" s="138" t="s">
        <v>137</v>
      </c>
      <c r="AF351" s="138">
        <v>0</v>
      </c>
      <c r="AG351" s="138"/>
      <c r="AH351" s="138"/>
      <c r="AI351" s="138"/>
      <c r="AJ351" s="138"/>
      <c r="AK351" s="138"/>
      <c r="AL351" s="138"/>
      <c r="AM351" s="138"/>
      <c r="AN351" s="138"/>
      <c r="AO351" s="138"/>
      <c r="AP351" s="138"/>
      <c r="AQ351" s="138"/>
      <c r="AR351" s="138"/>
      <c r="AS351" s="138"/>
      <c r="AT351" s="138"/>
      <c r="AU351" s="138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8"/>
      <c r="BF351" s="138"/>
      <c r="BG351" s="138"/>
      <c r="BH351" s="138"/>
    </row>
    <row r="352" spans="1:60" outlineLevel="1" x14ac:dyDescent="0.2">
      <c r="A352" s="139"/>
      <c r="B352" s="139"/>
      <c r="C352" s="180" t="s">
        <v>566</v>
      </c>
      <c r="D352" s="148"/>
      <c r="E352" s="154">
        <v>10.70942</v>
      </c>
      <c r="F352" s="158"/>
      <c r="G352" s="158"/>
      <c r="H352" s="158"/>
      <c r="I352" s="158"/>
      <c r="J352" s="158"/>
      <c r="K352" s="158"/>
      <c r="L352" s="158"/>
      <c r="M352" s="158"/>
      <c r="N352" s="146"/>
      <c r="O352" s="146"/>
      <c r="P352" s="146"/>
      <c r="Q352" s="146"/>
      <c r="R352" s="146"/>
      <c r="S352" s="146"/>
      <c r="T352" s="147"/>
      <c r="U352" s="146"/>
      <c r="V352" s="138"/>
      <c r="W352" s="138"/>
      <c r="X352" s="138"/>
      <c r="Y352" s="138"/>
      <c r="Z352" s="138"/>
      <c r="AA352" s="138"/>
      <c r="AB352" s="138"/>
      <c r="AC352" s="138"/>
      <c r="AD352" s="138"/>
      <c r="AE352" s="138" t="s">
        <v>137</v>
      </c>
      <c r="AF352" s="138">
        <v>0</v>
      </c>
      <c r="AG352" s="138"/>
      <c r="AH352" s="138"/>
      <c r="AI352" s="138"/>
      <c r="AJ352" s="138"/>
      <c r="AK352" s="138"/>
      <c r="AL352" s="138"/>
      <c r="AM352" s="138"/>
      <c r="AN352" s="138"/>
      <c r="AO352" s="138"/>
      <c r="AP352" s="138"/>
      <c r="AQ352" s="138"/>
      <c r="AR352" s="138"/>
      <c r="AS352" s="138"/>
      <c r="AT352" s="138"/>
      <c r="AU352" s="138"/>
      <c r="AV352" s="138"/>
      <c r="AW352" s="138"/>
      <c r="AX352" s="138"/>
      <c r="AY352" s="138"/>
      <c r="AZ352" s="138"/>
      <c r="BA352" s="138"/>
      <c r="BB352" s="138"/>
      <c r="BC352" s="138"/>
      <c r="BD352" s="138"/>
      <c r="BE352" s="138"/>
      <c r="BF352" s="138"/>
      <c r="BG352" s="138"/>
      <c r="BH352" s="138"/>
    </row>
    <row r="353" spans="1:60" outlineLevel="1" x14ac:dyDescent="0.2">
      <c r="A353" s="139">
        <v>156</v>
      </c>
      <c r="B353" s="139" t="s">
        <v>567</v>
      </c>
      <c r="C353" s="179" t="s">
        <v>568</v>
      </c>
      <c r="D353" s="145" t="s">
        <v>279</v>
      </c>
      <c r="E353" s="153">
        <v>189.49390999999997</v>
      </c>
      <c r="F353" s="157">
        <f>H353+J353</f>
        <v>0</v>
      </c>
      <c r="G353" s="158">
        <f>ROUND(E353*F353,2)</f>
        <v>0</v>
      </c>
      <c r="H353" s="158"/>
      <c r="I353" s="158">
        <f>ROUND(E353*H353,2)</f>
        <v>0</v>
      </c>
      <c r="J353" s="158"/>
      <c r="K353" s="158">
        <f>ROUND(E353*J353,2)</f>
        <v>0</v>
      </c>
      <c r="L353" s="158">
        <v>21</v>
      </c>
      <c r="M353" s="158">
        <f>G353*(1+L353/100)</f>
        <v>0</v>
      </c>
      <c r="N353" s="146">
        <v>0</v>
      </c>
      <c r="O353" s="146">
        <f>ROUND(E353*N353,5)</f>
        <v>0</v>
      </c>
      <c r="P353" s="146">
        <v>0</v>
      </c>
      <c r="Q353" s="146">
        <f>ROUND(E353*P353,5)</f>
        <v>0</v>
      </c>
      <c r="R353" s="146"/>
      <c r="S353" s="146"/>
      <c r="T353" s="147">
        <v>0</v>
      </c>
      <c r="U353" s="146">
        <f>ROUND(E353*T353,2)</f>
        <v>0</v>
      </c>
      <c r="V353" s="138"/>
      <c r="W353" s="138"/>
      <c r="X353" s="138"/>
      <c r="Y353" s="138"/>
      <c r="Z353" s="138"/>
      <c r="AA353" s="138"/>
      <c r="AB353" s="138"/>
      <c r="AC353" s="138"/>
      <c r="AD353" s="138"/>
      <c r="AE353" s="138" t="s">
        <v>119</v>
      </c>
      <c r="AF353" s="138"/>
      <c r="AG353" s="138"/>
      <c r="AH353" s="138"/>
      <c r="AI353" s="138"/>
      <c r="AJ353" s="138"/>
      <c r="AK353" s="138"/>
      <c r="AL353" s="138"/>
      <c r="AM353" s="138"/>
      <c r="AN353" s="138"/>
      <c r="AO353" s="138"/>
      <c r="AP353" s="138"/>
      <c r="AQ353" s="138"/>
      <c r="AR353" s="138"/>
      <c r="AS353" s="138"/>
      <c r="AT353" s="138"/>
      <c r="AU353" s="138"/>
      <c r="AV353" s="138"/>
      <c r="AW353" s="138"/>
      <c r="AX353" s="138"/>
      <c r="AY353" s="138"/>
      <c r="AZ353" s="138"/>
      <c r="BA353" s="138"/>
      <c r="BB353" s="138"/>
      <c r="BC353" s="138"/>
      <c r="BD353" s="138"/>
      <c r="BE353" s="138"/>
      <c r="BF353" s="138"/>
      <c r="BG353" s="138"/>
      <c r="BH353" s="138"/>
    </row>
    <row r="354" spans="1:60" outlineLevel="1" x14ac:dyDescent="0.2">
      <c r="A354" s="139"/>
      <c r="B354" s="139"/>
      <c r="C354" s="180" t="s">
        <v>551</v>
      </c>
      <c r="D354" s="148"/>
      <c r="E354" s="154">
        <v>189.49391</v>
      </c>
      <c r="F354" s="158"/>
      <c r="G354" s="158"/>
      <c r="H354" s="158"/>
      <c r="I354" s="158"/>
      <c r="J354" s="158"/>
      <c r="K354" s="158"/>
      <c r="L354" s="158"/>
      <c r="M354" s="158"/>
      <c r="N354" s="146"/>
      <c r="O354" s="146"/>
      <c r="P354" s="146"/>
      <c r="Q354" s="146"/>
      <c r="R354" s="146"/>
      <c r="S354" s="146"/>
      <c r="T354" s="147"/>
      <c r="U354" s="146"/>
      <c r="V354" s="138"/>
      <c r="W354" s="138"/>
      <c r="X354" s="138"/>
      <c r="Y354" s="138"/>
      <c r="Z354" s="138"/>
      <c r="AA354" s="138"/>
      <c r="AB354" s="138"/>
      <c r="AC354" s="138"/>
      <c r="AD354" s="138"/>
      <c r="AE354" s="138" t="s">
        <v>137</v>
      </c>
      <c r="AF354" s="138">
        <v>0</v>
      </c>
      <c r="AG354" s="138"/>
      <c r="AH354" s="138"/>
      <c r="AI354" s="138"/>
      <c r="AJ354" s="138"/>
      <c r="AK354" s="138"/>
      <c r="AL354" s="138"/>
      <c r="AM354" s="138"/>
      <c r="AN354" s="138"/>
      <c r="AO354" s="138"/>
      <c r="AP354" s="138"/>
      <c r="AQ354" s="138"/>
      <c r="AR354" s="138"/>
      <c r="AS354" s="138"/>
      <c r="AT354" s="138"/>
      <c r="AU354" s="138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8"/>
      <c r="BF354" s="138"/>
      <c r="BG354" s="138"/>
      <c r="BH354" s="138"/>
    </row>
    <row r="355" spans="1:60" ht="22.5" outlineLevel="1" x14ac:dyDescent="0.2">
      <c r="A355" s="139">
        <v>157</v>
      </c>
      <c r="B355" s="139" t="s">
        <v>569</v>
      </c>
      <c r="C355" s="179" t="s">
        <v>570</v>
      </c>
      <c r="D355" s="145" t="s">
        <v>279</v>
      </c>
      <c r="E355" s="153">
        <v>0.27900000000000003</v>
      </c>
      <c r="F355" s="157">
        <f>H355+J355</f>
        <v>0</v>
      </c>
      <c r="G355" s="158">
        <f>ROUND(E355*F355,2)</f>
        <v>0</v>
      </c>
      <c r="H355" s="158"/>
      <c r="I355" s="158">
        <f>ROUND(E355*H355,2)</f>
        <v>0</v>
      </c>
      <c r="J355" s="158"/>
      <c r="K355" s="158">
        <f>ROUND(E355*J355,2)</f>
        <v>0</v>
      </c>
      <c r="L355" s="158">
        <v>21</v>
      </c>
      <c r="M355" s="158">
        <f>G355*(1+L355/100)</f>
        <v>0</v>
      </c>
      <c r="N355" s="146">
        <v>0</v>
      </c>
      <c r="O355" s="146">
        <f>ROUND(E355*N355,5)</f>
        <v>0</v>
      </c>
      <c r="P355" s="146">
        <v>0</v>
      </c>
      <c r="Q355" s="146">
        <f>ROUND(E355*P355,5)</f>
        <v>0</v>
      </c>
      <c r="R355" s="146"/>
      <c r="S355" s="146"/>
      <c r="T355" s="147">
        <v>0</v>
      </c>
      <c r="U355" s="146">
        <f>ROUND(E355*T355,2)</f>
        <v>0</v>
      </c>
      <c r="V355" s="138"/>
      <c r="W355" s="138"/>
      <c r="X355" s="138"/>
      <c r="Y355" s="138"/>
      <c r="Z355" s="138"/>
      <c r="AA355" s="138"/>
      <c r="AB355" s="138"/>
      <c r="AC355" s="138"/>
      <c r="AD355" s="138"/>
      <c r="AE355" s="138" t="s">
        <v>119</v>
      </c>
      <c r="AF355" s="138"/>
      <c r="AG355" s="138"/>
      <c r="AH355" s="138"/>
      <c r="AI355" s="138"/>
      <c r="AJ355" s="138"/>
      <c r="AK355" s="138"/>
      <c r="AL355" s="138"/>
      <c r="AM355" s="138"/>
      <c r="AN355" s="138"/>
      <c r="AO355" s="138"/>
      <c r="AP355" s="138"/>
      <c r="AQ355" s="138"/>
      <c r="AR355" s="138"/>
      <c r="AS355" s="138"/>
      <c r="AT355" s="138"/>
      <c r="AU355" s="138"/>
      <c r="AV355" s="138"/>
      <c r="AW355" s="138"/>
      <c r="AX355" s="138"/>
      <c r="AY355" s="138"/>
      <c r="AZ355" s="138"/>
      <c r="BA355" s="138"/>
      <c r="BB355" s="138"/>
      <c r="BC355" s="138"/>
      <c r="BD355" s="138"/>
      <c r="BE355" s="138"/>
      <c r="BF355" s="138"/>
      <c r="BG355" s="138"/>
      <c r="BH355" s="138"/>
    </row>
    <row r="356" spans="1:60" outlineLevel="1" x14ac:dyDescent="0.2">
      <c r="A356" s="139"/>
      <c r="B356" s="139"/>
      <c r="C356" s="180" t="s">
        <v>571</v>
      </c>
      <c r="D356" s="148"/>
      <c r="E356" s="154">
        <v>0.27900000000000003</v>
      </c>
      <c r="F356" s="158"/>
      <c r="G356" s="158"/>
      <c r="H356" s="158"/>
      <c r="I356" s="158"/>
      <c r="J356" s="158"/>
      <c r="K356" s="158"/>
      <c r="L356" s="158"/>
      <c r="M356" s="158"/>
      <c r="N356" s="146"/>
      <c r="O356" s="146"/>
      <c r="P356" s="146"/>
      <c r="Q356" s="146"/>
      <c r="R356" s="146"/>
      <c r="S356" s="146"/>
      <c r="T356" s="147"/>
      <c r="U356" s="146"/>
      <c r="V356" s="138"/>
      <c r="W356" s="138"/>
      <c r="X356" s="138"/>
      <c r="Y356" s="138"/>
      <c r="Z356" s="138"/>
      <c r="AA356" s="138"/>
      <c r="AB356" s="138"/>
      <c r="AC356" s="138"/>
      <c r="AD356" s="138"/>
      <c r="AE356" s="138" t="s">
        <v>137</v>
      </c>
      <c r="AF356" s="138">
        <v>0</v>
      </c>
      <c r="AG356" s="138"/>
      <c r="AH356" s="138"/>
      <c r="AI356" s="138"/>
      <c r="AJ356" s="138"/>
      <c r="AK356" s="138"/>
      <c r="AL356" s="138"/>
      <c r="AM356" s="138"/>
      <c r="AN356" s="138"/>
      <c r="AO356" s="138"/>
      <c r="AP356" s="138"/>
      <c r="AQ356" s="138"/>
      <c r="AR356" s="138"/>
      <c r="AS356" s="138"/>
      <c r="AT356" s="138"/>
      <c r="AU356" s="138"/>
      <c r="AV356" s="138"/>
      <c r="AW356" s="138"/>
      <c r="AX356" s="138"/>
      <c r="AY356" s="138"/>
      <c r="AZ356" s="138"/>
      <c r="BA356" s="138"/>
      <c r="BB356" s="138"/>
      <c r="BC356" s="138"/>
      <c r="BD356" s="138"/>
      <c r="BE356" s="138"/>
      <c r="BF356" s="138"/>
      <c r="BG356" s="138"/>
      <c r="BH356" s="138"/>
    </row>
    <row r="357" spans="1:60" outlineLevel="1" x14ac:dyDescent="0.2">
      <c r="A357" s="139">
        <v>158</v>
      </c>
      <c r="B357" s="139" t="s">
        <v>572</v>
      </c>
      <c r="C357" s="179" t="s">
        <v>573</v>
      </c>
      <c r="D357" s="145" t="s">
        <v>279</v>
      </c>
      <c r="E357" s="153">
        <v>0.2</v>
      </c>
      <c r="F357" s="157">
        <f>H357+J357</f>
        <v>0</v>
      </c>
      <c r="G357" s="158">
        <f>ROUND(E357*F357,2)</f>
        <v>0</v>
      </c>
      <c r="H357" s="158"/>
      <c r="I357" s="158">
        <f>ROUND(E357*H357,2)</f>
        <v>0</v>
      </c>
      <c r="J357" s="158"/>
      <c r="K357" s="158">
        <f>ROUND(E357*J357,2)</f>
        <v>0</v>
      </c>
      <c r="L357" s="158">
        <v>21</v>
      </c>
      <c r="M357" s="158">
        <f>G357*(1+L357/100)</f>
        <v>0</v>
      </c>
      <c r="N357" s="146">
        <v>0</v>
      </c>
      <c r="O357" s="146">
        <f>ROUND(E357*N357,5)</f>
        <v>0</v>
      </c>
      <c r="P357" s="146">
        <v>0</v>
      </c>
      <c r="Q357" s="146">
        <f>ROUND(E357*P357,5)</f>
        <v>0</v>
      </c>
      <c r="R357" s="146"/>
      <c r="S357" s="146"/>
      <c r="T357" s="147">
        <v>0</v>
      </c>
      <c r="U357" s="146">
        <f>ROUND(E357*T357,2)</f>
        <v>0</v>
      </c>
      <c r="V357" s="138"/>
      <c r="W357" s="138"/>
      <c r="X357" s="138"/>
      <c r="Y357" s="138"/>
      <c r="Z357" s="138"/>
      <c r="AA357" s="138"/>
      <c r="AB357" s="138"/>
      <c r="AC357" s="138"/>
      <c r="AD357" s="138"/>
      <c r="AE357" s="138" t="s">
        <v>119</v>
      </c>
      <c r="AF357" s="138"/>
      <c r="AG357" s="138"/>
      <c r="AH357" s="138"/>
      <c r="AI357" s="138"/>
      <c r="AJ357" s="138"/>
      <c r="AK357" s="138"/>
      <c r="AL357" s="138"/>
      <c r="AM357" s="138"/>
      <c r="AN357" s="138"/>
      <c r="AO357" s="138"/>
      <c r="AP357" s="138"/>
      <c r="AQ357" s="138"/>
      <c r="AR357" s="138"/>
      <c r="AS357" s="138"/>
      <c r="AT357" s="138"/>
      <c r="AU357" s="138"/>
      <c r="AV357" s="138"/>
      <c r="AW357" s="138"/>
      <c r="AX357" s="138"/>
      <c r="AY357" s="138"/>
      <c r="AZ357" s="138"/>
      <c r="BA357" s="138"/>
      <c r="BB357" s="138"/>
      <c r="BC357" s="138"/>
      <c r="BD357" s="138"/>
      <c r="BE357" s="138"/>
      <c r="BF357" s="138"/>
      <c r="BG357" s="138"/>
      <c r="BH357" s="138"/>
    </row>
    <row r="358" spans="1:60" outlineLevel="1" x14ac:dyDescent="0.2">
      <c r="A358" s="139"/>
      <c r="B358" s="139"/>
      <c r="C358" s="180" t="s">
        <v>574</v>
      </c>
      <c r="D358" s="148"/>
      <c r="E358" s="154">
        <v>0.2</v>
      </c>
      <c r="F358" s="158"/>
      <c r="G358" s="158"/>
      <c r="H358" s="158"/>
      <c r="I358" s="158"/>
      <c r="J358" s="158"/>
      <c r="K358" s="158"/>
      <c r="L358" s="158"/>
      <c r="M358" s="158"/>
      <c r="N358" s="146"/>
      <c r="O358" s="146"/>
      <c r="P358" s="146"/>
      <c r="Q358" s="146"/>
      <c r="R358" s="146"/>
      <c r="S358" s="146"/>
      <c r="T358" s="147"/>
      <c r="U358" s="146"/>
      <c r="V358" s="138"/>
      <c r="W358" s="138"/>
      <c r="X358" s="138"/>
      <c r="Y358" s="138"/>
      <c r="Z358" s="138"/>
      <c r="AA358" s="138"/>
      <c r="AB358" s="138"/>
      <c r="AC358" s="138"/>
      <c r="AD358" s="138"/>
      <c r="AE358" s="138" t="s">
        <v>137</v>
      </c>
      <c r="AF358" s="138">
        <v>0</v>
      </c>
      <c r="AG358" s="138"/>
      <c r="AH358" s="138"/>
      <c r="AI358" s="138"/>
      <c r="AJ358" s="138"/>
      <c r="AK358" s="138"/>
      <c r="AL358" s="138"/>
      <c r="AM358" s="138"/>
      <c r="AN358" s="138"/>
      <c r="AO358" s="138"/>
      <c r="AP358" s="138"/>
      <c r="AQ358" s="138"/>
      <c r="AR358" s="138"/>
      <c r="AS358" s="138"/>
      <c r="AT358" s="138"/>
      <c r="AU358" s="138"/>
      <c r="AV358" s="138"/>
      <c r="AW358" s="138"/>
      <c r="AX358" s="138"/>
      <c r="AY358" s="138"/>
      <c r="AZ358" s="138"/>
      <c r="BA358" s="138"/>
      <c r="BB358" s="138"/>
      <c r="BC358" s="138"/>
      <c r="BD358" s="138"/>
      <c r="BE358" s="138"/>
      <c r="BF358" s="138"/>
      <c r="BG358" s="138"/>
      <c r="BH358" s="138"/>
    </row>
    <row r="359" spans="1:60" x14ac:dyDescent="0.2">
      <c r="A359" s="140" t="s">
        <v>114</v>
      </c>
      <c r="B359" s="140" t="s">
        <v>87</v>
      </c>
      <c r="C359" s="182" t="s">
        <v>27</v>
      </c>
      <c r="D359" s="150"/>
      <c r="E359" s="156"/>
      <c r="F359" s="159"/>
      <c r="G359" s="159">
        <f>SUMIF(AE360:AE364,"&lt;&gt;NOR",G360:G364)</f>
        <v>0</v>
      </c>
      <c r="H359" s="159"/>
      <c r="I359" s="159">
        <f>SUM(I360:I364)</f>
        <v>0</v>
      </c>
      <c r="J359" s="159"/>
      <c r="K359" s="159">
        <f>SUM(K360:K364)</f>
        <v>0</v>
      </c>
      <c r="L359" s="159"/>
      <c r="M359" s="159">
        <f>SUM(M360:M364)</f>
        <v>0</v>
      </c>
      <c r="N359" s="151"/>
      <c r="O359" s="151">
        <f>SUM(O360:O364)</f>
        <v>0</v>
      </c>
      <c r="P359" s="151"/>
      <c r="Q359" s="151">
        <f>SUM(Q360:Q364)</f>
        <v>0</v>
      </c>
      <c r="R359" s="151"/>
      <c r="S359" s="151"/>
      <c r="T359" s="152"/>
      <c r="U359" s="151">
        <f>SUM(U360:U364)</f>
        <v>0</v>
      </c>
      <c r="AE359" t="s">
        <v>115</v>
      </c>
    </row>
    <row r="360" spans="1:60" outlineLevel="1" x14ac:dyDescent="0.2">
      <c r="A360" s="139">
        <v>159</v>
      </c>
      <c r="B360" s="139" t="s">
        <v>575</v>
      </c>
      <c r="C360" s="179" t="s">
        <v>576</v>
      </c>
      <c r="D360" s="145" t="s">
        <v>577</v>
      </c>
      <c r="E360" s="153">
        <v>1</v>
      </c>
      <c r="F360" s="157">
        <f>H360+J360</f>
        <v>0</v>
      </c>
      <c r="G360" s="158">
        <f>ROUND(E360*F360,2)</f>
        <v>0</v>
      </c>
      <c r="H360" s="158"/>
      <c r="I360" s="158">
        <f>ROUND(E360*H360,2)</f>
        <v>0</v>
      </c>
      <c r="J360" s="158"/>
      <c r="K360" s="158">
        <f>ROUND(E360*J360,2)</f>
        <v>0</v>
      </c>
      <c r="L360" s="158">
        <v>21</v>
      </c>
      <c r="M360" s="158">
        <f>G360*(1+L360/100)</f>
        <v>0</v>
      </c>
      <c r="N360" s="146">
        <v>0</v>
      </c>
      <c r="O360" s="146">
        <f>ROUND(E360*N360,5)</f>
        <v>0</v>
      </c>
      <c r="P360" s="146">
        <v>0</v>
      </c>
      <c r="Q360" s="146">
        <f>ROUND(E360*P360,5)</f>
        <v>0</v>
      </c>
      <c r="R360" s="146"/>
      <c r="S360" s="146"/>
      <c r="T360" s="147">
        <v>0</v>
      </c>
      <c r="U360" s="146">
        <f>ROUND(E360*T360,2)</f>
        <v>0</v>
      </c>
      <c r="V360" s="138"/>
      <c r="W360" s="138"/>
      <c r="X360" s="138"/>
      <c r="Y360" s="138"/>
      <c r="Z360" s="138"/>
      <c r="AA360" s="138"/>
      <c r="AB360" s="138"/>
      <c r="AC360" s="138"/>
      <c r="AD360" s="138"/>
      <c r="AE360" s="138" t="s">
        <v>119</v>
      </c>
      <c r="AF360" s="138"/>
      <c r="AG360" s="138"/>
      <c r="AH360" s="138"/>
      <c r="AI360" s="138"/>
      <c r="AJ360" s="138"/>
      <c r="AK360" s="138"/>
      <c r="AL360" s="138"/>
      <c r="AM360" s="138"/>
      <c r="AN360" s="138"/>
      <c r="AO360" s="138"/>
      <c r="AP360" s="138"/>
      <c r="AQ360" s="138"/>
      <c r="AR360" s="138"/>
      <c r="AS360" s="138"/>
      <c r="AT360" s="138"/>
      <c r="AU360" s="138"/>
      <c r="AV360" s="138"/>
      <c r="AW360" s="138"/>
      <c r="AX360" s="138"/>
      <c r="AY360" s="138"/>
      <c r="AZ360" s="138"/>
      <c r="BA360" s="138"/>
      <c r="BB360" s="138"/>
      <c r="BC360" s="138"/>
      <c r="BD360" s="138"/>
      <c r="BE360" s="138"/>
      <c r="BF360" s="138"/>
      <c r="BG360" s="138"/>
      <c r="BH360" s="138"/>
    </row>
    <row r="361" spans="1:60" outlineLevel="1" x14ac:dyDescent="0.2">
      <c r="A361" s="139">
        <v>160</v>
      </c>
      <c r="B361" s="139" t="s">
        <v>578</v>
      </c>
      <c r="C361" s="179" t="s">
        <v>579</v>
      </c>
      <c r="D361" s="145" t="s">
        <v>577</v>
      </c>
      <c r="E361" s="153">
        <v>1</v>
      </c>
      <c r="F361" s="157">
        <f>H361+J361</f>
        <v>0</v>
      </c>
      <c r="G361" s="158">
        <f>ROUND(E361*F361,2)</f>
        <v>0</v>
      </c>
      <c r="H361" s="158"/>
      <c r="I361" s="158">
        <f>ROUND(E361*H361,2)</f>
        <v>0</v>
      </c>
      <c r="J361" s="158"/>
      <c r="K361" s="158">
        <f>ROUND(E361*J361,2)</f>
        <v>0</v>
      </c>
      <c r="L361" s="158">
        <v>21</v>
      </c>
      <c r="M361" s="158">
        <f>G361*(1+L361/100)</f>
        <v>0</v>
      </c>
      <c r="N361" s="146">
        <v>0</v>
      </c>
      <c r="O361" s="146">
        <f>ROUND(E361*N361,5)</f>
        <v>0</v>
      </c>
      <c r="P361" s="146">
        <v>0</v>
      </c>
      <c r="Q361" s="146">
        <f>ROUND(E361*P361,5)</f>
        <v>0</v>
      </c>
      <c r="R361" s="146"/>
      <c r="S361" s="146"/>
      <c r="T361" s="147">
        <v>0</v>
      </c>
      <c r="U361" s="146">
        <f>ROUND(E361*T361,2)</f>
        <v>0</v>
      </c>
      <c r="V361" s="138"/>
      <c r="W361" s="138"/>
      <c r="X361" s="138"/>
      <c r="Y361" s="138"/>
      <c r="Z361" s="138"/>
      <c r="AA361" s="138"/>
      <c r="AB361" s="138"/>
      <c r="AC361" s="138"/>
      <c r="AD361" s="138"/>
      <c r="AE361" s="138" t="s">
        <v>119</v>
      </c>
      <c r="AF361" s="138"/>
      <c r="AG361" s="138"/>
      <c r="AH361" s="138"/>
      <c r="AI361" s="138"/>
      <c r="AJ361" s="138"/>
      <c r="AK361" s="138"/>
      <c r="AL361" s="138"/>
      <c r="AM361" s="138"/>
      <c r="AN361" s="138"/>
      <c r="AO361" s="138"/>
      <c r="AP361" s="138"/>
      <c r="AQ361" s="138"/>
      <c r="AR361" s="138"/>
      <c r="AS361" s="138"/>
      <c r="AT361" s="138"/>
      <c r="AU361" s="138"/>
      <c r="AV361" s="138"/>
      <c r="AW361" s="138"/>
      <c r="AX361" s="138"/>
      <c r="AY361" s="138"/>
      <c r="AZ361" s="138"/>
      <c r="BA361" s="138"/>
      <c r="BB361" s="138"/>
      <c r="BC361" s="138"/>
      <c r="BD361" s="138"/>
      <c r="BE361" s="138"/>
      <c r="BF361" s="138"/>
      <c r="BG361" s="138"/>
      <c r="BH361" s="138"/>
    </row>
    <row r="362" spans="1:60" outlineLevel="1" x14ac:dyDescent="0.2">
      <c r="A362" s="139">
        <v>161</v>
      </c>
      <c r="B362" s="139" t="s">
        <v>580</v>
      </c>
      <c r="C362" s="179" t="s">
        <v>581</v>
      </c>
      <c r="D362" s="145" t="s">
        <v>577</v>
      </c>
      <c r="E362" s="153">
        <v>1</v>
      </c>
      <c r="F362" s="157">
        <f>H362+J362</f>
        <v>0</v>
      </c>
      <c r="G362" s="158">
        <f>ROUND(E362*F362,2)</f>
        <v>0</v>
      </c>
      <c r="H362" s="158"/>
      <c r="I362" s="158">
        <f>ROUND(E362*H362,2)</f>
        <v>0</v>
      </c>
      <c r="J362" s="158"/>
      <c r="K362" s="158">
        <f>ROUND(E362*J362,2)</f>
        <v>0</v>
      </c>
      <c r="L362" s="158">
        <v>21</v>
      </c>
      <c r="M362" s="158">
        <f>G362*(1+L362/100)</f>
        <v>0</v>
      </c>
      <c r="N362" s="146">
        <v>0</v>
      </c>
      <c r="O362" s="146">
        <f>ROUND(E362*N362,5)</f>
        <v>0</v>
      </c>
      <c r="P362" s="146">
        <v>0</v>
      </c>
      <c r="Q362" s="146">
        <f>ROUND(E362*P362,5)</f>
        <v>0</v>
      </c>
      <c r="R362" s="146"/>
      <c r="S362" s="146"/>
      <c r="T362" s="147">
        <v>0</v>
      </c>
      <c r="U362" s="146">
        <f>ROUND(E362*T362,2)</f>
        <v>0</v>
      </c>
      <c r="V362" s="138"/>
      <c r="W362" s="138"/>
      <c r="X362" s="138"/>
      <c r="Y362" s="138"/>
      <c r="Z362" s="138"/>
      <c r="AA362" s="138"/>
      <c r="AB362" s="138"/>
      <c r="AC362" s="138"/>
      <c r="AD362" s="138"/>
      <c r="AE362" s="138" t="s">
        <v>119</v>
      </c>
      <c r="AF362" s="138"/>
      <c r="AG362" s="138"/>
      <c r="AH362" s="138"/>
      <c r="AI362" s="138"/>
      <c r="AJ362" s="138"/>
      <c r="AK362" s="138"/>
      <c r="AL362" s="138"/>
      <c r="AM362" s="138"/>
      <c r="AN362" s="138"/>
      <c r="AO362" s="138"/>
      <c r="AP362" s="138"/>
      <c r="AQ362" s="138"/>
      <c r="AR362" s="138"/>
      <c r="AS362" s="138"/>
      <c r="AT362" s="138"/>
      <c r="AU362" s="138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8"/>
      <c r="BF362" s="138"/>
      <c r="BG362" s="138"/>
      <c r="BH362" s="138"/>
    </row>
    <row r="363" spans="1:60" outlineLevel="1" x14ac:dyDescent="0.2">
      <c r="A363" s="139">
        <v>162</v>
      </c>
      <c r="B363" s="139" t="s">
        <v>582</v>
      </c>
      <c r="C363" s="179" t="s">
        <v>583</v>
      </c>
      <c r="D363" s="145" t="s">
        <v>196</v>
      </c>
      <c r="E363" s="153">
        <v>1</v>
      </c>
      <c r="F363" s="157">
        <f>H363+J363</f>
        <v>0</v>
      </c>
      <c r="G363" s="158">
        <f>ROUND(E363*F363,2)</f>
        <v>0</v>
      </c>
      <c r="H363" s="158"/>
      <c r="I363" s="158">
        <f>ROUND(E363*H363,2)</f>
        <v>0</v>
      </c>
      <c r="J363" s="158"/>
      <c r="K363" s="158">
        <f>ROUND(E363*J363,2)</f>
        <v>0</v>
      </c>
      <c r="L363" s="158">
        <v>21</v>
      </c>
      <c r="M363" s="158">
        <f>G363*(1+L363/100)</f>
        <v>0</v>
      </c>
      <c r="N363" s="146">
        <v>0</v>
      </c>
      <c r="O363" s="146">
        <f>ROUND(E363*N363,5)</f>
        <v>0</v>
      </c>
      <c r="P363" s="146">
        <v>0</v>
      </c>
      <c r="Q363" s="146">
        <f>ROUND(E363*P363,5)</f>
        <v>0</v>
      </c>
      <c r="R363" s="146"/>
      <c r="S363" s="146"/>
      <c r="T363" s="147">
        <v>0</v>
      </c>
      <c r="U363" s="146">
        <f>ROUND(E363*T363,2)</f>
        <v>0</v>
      </c>
      <c r="V363" s="138"/>
      <c r="W363" s="138"/>
      <c r="X363" s="138"/>
      <c r="Y363" s="138"/>
      <c r="Z363" s="138"/>
      <c r="AA363" s="138"/>
      <c r="AB363" s="138"/>
      <c r="AC363" s="138"/>
      <c r="AD363" s="138"/>
      <c r="AE363" s="138" t="s">
        <v>119</v>
      </c>
      <c r="AF363" s="138"/>
      <c r="AG363" s="138"/>
      <c r="AH363" s="138"/>
      <c r="AI363" s="138"/>
      <c r="AJ363" s="138"/>
      <c r="AK363" s="138"/>
      <c r="AL363" s="138"/>
      <c r="AM363" s="138"/>
      <c r="AN363" s="138"/>
      <c r="AO363" s="138"/>
      <c r="AP363" s="138"/>
      <c r="AQ363" s="138"/>
      <c r="AR363" s="138"/>
      <c r="AS363" s="138"/>
      <c r="AT363" s="138"/>
      <c r="AU363" s="138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8"/>
      <c r="BF363" s="138"/>
      <c r="BG363" s="138"/>
      <c r="BH363" s="138"/>
    </row>
    <row r="364" spans="1:60" outlineLevel="1" x14ac:dyDescent="0.2">
      <c r="A364" s="139">
        <v>163</v>
      </c>
      <c r="B364" s="139" t="s">
        <v>584</v>
      </c>
      <c r="C364" s="179" t="s">
        <v>585</v>
      </c>
      <c r="D364" s="145" t="s">
        <v>586</v>
      </c>
      <c r="E364" s="153">
        <v>1</v>
      </c>
      <c r="F364" s="157">
        <f>H364+J364</f>
        <v>0</v>
      </c>
      <c r="G364" s="158">
        <f>ROUND(E364*F364,2)</f>
        <v>0</v>
      </c>
      <c r="H364" s="158"/>
      <c r="I364" s="158">
        <f>ROUND(E364*H364,2)</f>
        <v>0</v>
      </c>
      <c r="J364" s="158"/>
      <c r="K364" s="158">
        <f>ROUND(E364*J364,2)</f>
        <v>0</v>
      </c>
      <c r="L364" s="158">
        <v>21</v>
      </c>
      <c r="M364" s="158">
        <f>G364*(1+L364/100)</f>
        <v>0</v>
      </c>
      <c r="N364" s="146">
        <v>0</v>
      </c>
      <c r="O364" s="146">
        <f>ROUND(E364*N364,5)</f>
        <v>0</v>
      </c>
      <c r="P364" s="146">
        <v>0</v>
      </c>
      <c r="Q364" s="146">
        <f>ROUND(E364*P364,5)</f>
        <v>0</v>
      </c>
      <c r="R364" s="146"/>
      <c r="S364" s="146"/>
      <c r="T364" s="147">
        <v>0</v>
      </c>
      <c r="U364" s="146">
        <f>ROUND(E364*T364,2)</f>
        <v>0</v>
      </c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 t="s">
        <v>119</v>
      </c>
      <c r="AF364" s="138"/>
      <c r="AG364" s="138"/>
      <c r="AH364" s="138"/>
      <c r="AI364" s="138"/>
      <c r="AJ364" s="138"/>
      <c r="AK364" s="138"/>
      <c r="AL364" s="138"/>
      <c r="AM364" s="138"/>
      <c r="AN364" s="138"/>
      <c r="AO364" s="138"/>
      <c r="AP364" s="138"/>
      <c r="AQ364" s="138"/>
      <c r="AR364" s="138"/>
      <c r="AS364" s="138"/>
      <c r="AT364" s="138"/>
      <c r="AU364" s="138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8"/>
      <c r="BF364" s="138"/>
      <c r="BG364" s="138"/>
      <c r="BH364" s="138"/>
    </row>
    <row r="365" spans="1:60" x14ac:dyDescent="0.2">
      <c r="A365" s="140" t="s">
        <v>114</v>
      </c>
      <c r="B365" s="140" t="s">
        <v>88</v>
      </c>
      <c r="C365" s="182" t="s">
        <v>26</v>
      </c>
      <c r="D365" s="150"/>
      <c r="E365" s="156"/>
      <c r="F365" s="159"/>
      <c r="G365" s="159">
        <f>SUMIF(AE366:AE377,"&lt;&gt;NOR",G366:G377)</f>
        <v>0</v>
      </c>
      <c r="H365" s="159"/>
      <c r="I365" s="159">
        <f>SUM(I366:I377)</f>
        <v>0</v>
      </c>
      <c r="J365" s="159"/>
      <c r="K365" s="159">
        <f>SUM(K366:K377)</f>
        <v>0</v>
      </c>
      <c r="L365" s="159"/>
      <c r="M365" s="159">
        <f>SUM(M366:M377)</f>
        <v>0</v>
      </c>
      <c r="N365" s="151"/>
      <c r="O365" s="151">
        <f>SUM(O366:O377)</f>
        <v>0</v>
      </c>
      <c r="P365" s="151"/>
      <c r="Q365" s="151">
        <f>SUM(Q366:Q377)</f>
        <v>0</v>
      </c>
      <c r="R365" s="151"/>
      <c r="S365" s="151"/>
      <c r="T365" s="152"/>
      <c r="U365" s="151">
        <f>SUM(U366:U377)</f>
        <v>0</v>
      </c>
      <c r="AE365" t="s">
        <v>115</v>
      </c>
    </row>
    <row r="366" spans="1:60" outlineLevel="1" x14ac:dyDescent="0.2">
      <c r="A366" s="139">
        <v>164</v>
      </c>
      <c r="B366" s="139" t="s">
        <v>587</v>
      </c>
      <c r="C366" s="179" t="s">
        <v>588</v>
      </c>
      <c r="D366" s="145" t="s">
        <v>577</v>
      </c>
      <c r="E366" s="153">
        <v>1</v>
      </c>
      <c r="F366" s="157">
        <f t="shared" ref="F366:F377" si="32">H366+J366</f>
        <v>0</v>
      </c>
      <c r="G366" s="158">
        <f t="shared" ref="G366:G377" si="33">ROUND(E366*F366,2)</f>
        <v>0</v>
      </c>
      <c r="H366" s="158"/>
      <c r="I366" s="158">
        <f t="shared" ref="I366:I377" si="34">ROUND(E366*H366,2)</f>
        <v>0</v>
      </c>
      <c r="J366" s="158"/>
      <c r="K366" s="158">
        <f t="shared" ref="K366:K377" si="35">ROUND(E366*J366,2)</f>
        <v>0</v>
      </c>
      <c r="L366" s="158">
        <v>21</v>
      </c>
      <c r="M366" s="158">
        <f t="shared" ref="M366:M377" si="36">G366*(1+L366/100)</f>
        <v>0</v>
      </c>
      <c r="N366" s="146">
        <v>0</v>
      </c>
      <c r="O366" s="146">
        <f t="shared" ref="O366:O377" si="37">ROUND(E366*N366,5)</f>
        <v>0</v>
      </c>
      <c r="P366" s="146">
        <v>0</v>
      </c>
      <c r="Q366" s="146">
        <f t="shared" ref="Q366:Q377" si="38">ROUND(E366*P366,5)</f>
        <v>0</v>
      </c>
      <c r="R366" s="146"/>
      <c r="S366" s="146"/>
      <c r="T366" s="147">
        <v>0</v>
      </c>
      <c r="U366" s="146">
        <f t="shared" ref="U366:U377" si="39">ROUND(E366*T366,2)</f>
        <v>0</v>
      </c>
      <c r="V366" s="138"/>
      <c r="W366" s="138"/>
      <c r="X366" s="138"/>
      <c r="Y366" s="138"/>
      <c r="Z366" s="138"/>
      <c r="AA366" s="138"/>
      <c r="AB366" s="138"/>
      <c r="AC366" s="138"/>
      <c r="AD366" s="138"/>
      <c r="AE366" s="138" t="s">
        <v>119</v>
      </c>
      <c r="AF366" s="138"/>
      <c r="AG366" s="138"/>
      <c r="AH366" s="138"/>
      <c r="AI366" s="138"/>
      <c r="AJ366" s="138"/>
      <c r="AK366" s="138"/>
      <c r="AL366" s="138"/>
      <c r="AM366" s="138"/>
      <c r="AN366" s="138"/>
      <c r="AO366" s="138"/>
      <c r="AP366" s="138"/>
      <c r="AQ366" s="138"/>
      <c r="AR366" s="138"/>
      <c r="AS366" s="138"/>
      <c r="AT366" s="138"/>
      <c r="AU366" s="138"/>
      <c r="AV366" s="138"/>
      <c r="AW366" s="138"/>
      <c r="AX366" s="138"/>
      <c r="AY366" s="138"/>
      <c r="AZ366" s="138"/>
      <c r="BA366" s="138"/>
      <c r="BB366" s="138"/>
      <c r="BC366" s="138"/>
      <c r="BD366" s="138"/>
      <c r="BE366" s="138"/>
      <c r="BF366" s="138"/>
      <c r="BG366" s="138"/>
      <c r="BH366" s="138"/>
    </row>
    <row r="367" spans="1:60" outlineLevel="1" x14ac:dyDescent="0.2">
      <c r="A367" s="139">
        <v>165</v>
      </c>
      <c r="B367" s="139" t="s">
        <v>589</v>
      </c>
      <c r="C367" s="179" t="s">
        <v>590</v>
      </c>
      <c r="D367" s="145" t="s">
        <v>577</v>
      </c>
      <c r="E367" s="153">
        <v>1</v>
      </c>
      <c r="F367" s="157">
        <f t="shared" si="32"/>
        <v>0</v>
      </c>
      <c r="G367" s="158">
        <f t="shared" si="33"/>
        <v>0</v>
      </c>
      <c r="H367" s="158"/>
      <c r="I367" s="158">
        <f t="shared" si="34"/>
        <v>0</v>
      </c>
      <c r="J367" s="158"/>
      <c r="K367" s="158">
        <f t="shared" si="35"/>
        <v>0</v>
      </c>
      <c r="L367" s="158">
        <v>21</v>
      </c>
      <c r="M367" s="158">
        <f t="shared" si="36"/>
        <v>0</v>
      </c>
      <c r="N367" s="146">
        <v>0</v>
      </c>
      <c r="O367" s="146">
        <f t="shared" si="37"/>
        <v>0</v>
      </c>
      <c r="P367" s="146">
        <v>0</v>
      </c>
      <c r="Q367" s="146">
        <f t="shared" si="38"/>
        <v>0</v>
      </c>
      <c r="R367" s="146"/>
      <c r="S367" s="146"/>
      <c r="T367" s="147">
        <v>0</v>
      </c>
      <c r="U367" s="146">
        <f t="shared" si="39"/>
        <v>0</v>
      </c>
      <c r="V367" s="138"/>
      <c r="W367" s="138"/>
      <c r="X367" s="138"/>
      <c r="Y367" s="138"/>
      <c r="Z367" s="138"/>
      <c r="AA367" s="138"/>
      <c r="AB367" s="138"/>
      <c r="AC367" s="138"/>
      <c r="AD367" s="138"/>
      <c r="AE367" s="138" t="s">
        <v>119</v>
      </c>
      <c r="AF367" s="138"/>
      <c r="AG367" s="138"/>
      <c r="AH367" s="138"/>
      <c r="AI367" s="138"/>
      <c r="AJ367" s="138"/>
      <c r="AK367" s="138"/>
      <c r="AL367" s="138"/>
      <c r="AM367" s="138"/>
      <c r="AN367" s="138"/>
      <c r="AO367" s="138"/>
      <c r="AP367" s="138"/>
      <c r="AQ367" s="138"/>
      <c r="AR367" s="138"/>
      <c r="AS367" s="138"/>
      <c r="AT367" s="138"/>
      <c r="AU367" s="138"/>
      <c r="AV367" s="138"/>
      <c r="AW367" s="138"/>
      <c r="AX367" s="138"/>
      <c r="AY367" s="138"/>
      <c r="AZ367" s="138"/>
      <c r="BA367" s="138"/>
      <c r="BB367" s="138"/>
      <c r="BC367" s="138"/>
      <c r="BD367" s="138"/>
      <c r="BE367" s="138"/>
      <c r="BF367" s="138"/>
      <c r="BG367" s="138"/>
      <c r="BH367" s="138"/>
    </row>
    <row r="368" spans="1:60" outlineLevel="1" x14ac:dyDescent="0.2">
      <c r="A368" s="139">
        <v>166</v>
      </c>
      <c r="B368" s="139" t="s">
        <v>591</v>
      </c>
      <c r="C368" s="179" t="s">
        <v>592</v>
      </c>
      <c r="D368" s="145" t="s">
        <v>577</v>
      </c>
      <c r="E368" s="153">
        <v>1</v>
      </c>
      <c r="F368" s="157">
        <f t="shared" si="32"/>
        <v>0</v>
      </c>
      <c r="G368" s="158">
        <f t="shared" si="33"/>
        <v>0</v>
      </c>
      <c r="H368" s="158"/>
      <c r="I368" s="158">
        <f t="shared" si="34"/>
        <v>0</v>
      </c>
      <c r="J368" s="158"/>
      <c r="K368" s="158">
        <f t="shared" si="35"/>
        <v>0</v>
      </c>
      <c r="L368" s="158">
        <v>21</v>
      </c>
      <c r="M368" s="158">
        <f t="shared" si="36"/>
        <v>0</v>
      </c>
      <c r="N368" s="146">
        <v>0</v>
      </c>
      <c r="O368" s="146">
        <f t="shared" si="37"/>
        <v>0</v>
      </c>
      <c r="P368" s="146">
        <v>0</v>
      </c>
      <c r="Q368" s="146">
        <f t="shared" si="38"/>
        <v>0</v>
      </c>
      <c r="R368" s="146"/>
      <c r="S368" s="146"/>
      <c r="T368" s="147">
        <v>0</v>
      </c>
      <c r="U368" s="146">
        <f t="shared" si="39"/>
        <v>0</v>
      </c>
      <c r="V368" s="138"/>
      <c r="W368" s="138"/>
      <c r="X368" s="138"/>
      <c r="Y368" s="138"/>
      <c r="Z368" s="138"/>
      <c r="AA368" s="138"/>
      <c r="AB368" s="138"/>
      <c r="AC368" s="138"/>
      <c r="AD368" s="138"/>
      <c r="AE368" s="138" t="s">
        <v>119</v>
      </c>
      <c r="AF368" s="138"/>
      <c r="AG368" s="138"/>
      <c r="AH368" s="138"/>
      <c r="AI368" s="138"/>
      <c r="AJ368" s="138"/>
      <c r="AK368" s="138"/>
      <c r="AL368" s="138"/>
      <c r="AM368" s="138"/>
      <c r="AN368" s="138"/>
      <c r="AO368" s="138"/>
      <c r="AP368" s="138"/>
      <c r="AQ368" s="138"/>
      <c r="AR368" s="138"/>
      <c r="AS368" s="138"/>
      <c r="AT368" s="138"/>
      <c r="AU368" s="138"/>
      <c r="AV368" s="138"/>
      <c r="AW368" s="138"/>
      <c r="AX368" s="138"/>
      <c r="AY368" s="138"/>
      <c r="AZ368" s="138"/>
      <c r="BA368" s="138"/>
      <c r="BB368" s="138"/>
      <c r="BC368" s="138"/>
      <c r="BD368" s="138"/>
      <c r="BE368" s="138"/>
      <c r="BF368" s="138"/>
      <c r="BG368" s="138"/>
      <c r="BH368" s="138"/>
    </row>
    <row r="369" spans="1:60" outlineLevel="1" x14ac:dyDescent="0.2">
      <c r="A369" s="139">
        <v>167</v>
      </c>
      <c r="B369" s="139" t="s">
        <v>593</v>
      </c>
      <c r="C369" s="179" t="s">
        <v>594</v>
      </c>
      <c r="D369" s="145" t="s">
        <v>577</v>
      </c>
      <c r="E369" s="153">
        <v>1</v>
      </c>
      <c r="F369" s="157">
        <f t="shared" si="32"/>
        <v>0</v>
      </c>
      <c r="G369" s="158">
        <f t="shared" si="33"/>
        <v>0</v>
      </c>
      <c r="H369" s="158"/>
      <c r="I369" s="158">
        <f t="shared" si="34"/>
        <v>0</v>
      </c>
      <c r="J369" s="158"/>
      <c r="K369" s="158">
        <f t="shared" si="35"/>
        <v>0</v>
      </c>
      <c r="L369" s="158">
        <v>21</v>
      </c>
      <c r="M369" s="158">
        <f t="shared" si="36"/>
        <v>0</v>
      </c>
      <c r="N369" s="146">
        <v>0</v>
      </c>
      <c r="O369" s="146">
        <f t="shared" si="37"/>
        <v>0</v>
      </c>
      <c r="P369" s="146">
        <v>0</v>
      </c>
      <c r="Q369" s="146">
        <f t="shared" si="38"/>
        <v>0</v>
      </c>
      <c r="R369" s="146"/>
      <c r="S369" s="146"/>
      <c r="T369" s="147">
        <v>0</v>
      </c>
      <c r="U369" s="146">
        <f t="shared" si="39"/>
        <v>0</v>
      </c>
      <c r="V369" s="138"/>
      <c r="W369" s="138"/>
      <c r="X369" s="138"/>
      <c r="Y369" s="138"/>
      <c r="Z369" s="138"/>
      <c r="AA369" s="138"/>
      <c r="AB369" s="138"/>
      <c r="AC369" s="138"/>
      <c r="AD369" s="138"/>
      <c r="AE369" s="138" t="s">
        <v>119</v>
      </c>
      <c r="AF369" s="138"/>
      <c r="AG369" s="138"/>
      <c r="AH369" s="138"/>
      <c r="AI369" s="138"/>
      <c r="AJ369" s="138"/>
      <c r="AK369" s="138"/>
      <c r="AL369" s="138"/>
      <c r="AM369" s="138"/>
      <c r="AN369" s="138"/>
      <c r="AO369" s="138"/>
      <c r="AP369" s="138"/>
      <c r="AQ369" s="138"/>
      <c r="AR369" s="138"/>
      <c r="AS369" s="138"/>
      <c r="AT369" s="138"/>
      <c r="AU369" s="138"/>
      <c r="AV369" s="138"/>
      <c r="AW369" s="138"/>
      <c r="AX369" s="138"/>
      <c r="AY369" s="138"/>
      <c r="AZ369" s="138"/>
      <c r="BA369" s="138"/>
      <c r="BB369" s="138"/>
      <c r="BC369" s="138"/>
      <c r="BD369" s="138"/>
      <c r="BE369" s="138"/>
      <c r="BF369" s="138"/>
      <c r="BG369" s="138"/>
      <c r="BH369" s="138"/>
    </row>
    <row r="370" spans="1:60" outlineLevel="1" x14ac:dyDescent="0.2">
      <c r="A370" s="139">
        <v>168</v>
      </c>
      <c r="B370" s="139" t="s">
        <v>595</v>
      </c>
      <c r="C370" s="179" t="s">
        <v>596</v>
      </c>
      <c r="D370" s="145" t="s">
        <v>577</v>
      </c>
      <c r="E370" s="153">
        <v>1</v>
      </c>
      <c r="F370" s="157">
        <f t="shared" si="32"/>
        <v>0</v>
      </c>
      <c r="G370" s="158">
        <f t="shared" si="33"/>
        <v>0</v>
      </c>
      <c r="H370" s="158"/>
      <c r="I370" s="158">
        <f t="shared" si="34"/>
        <v>0</v>
      </c>
      <c r="J370" s="158"/>
      <c r="K370" s="158">
        <f t="shared" si="35"/>
        <v>0</v>
      </c>
      <c r="L370" s="158">
        <v>21</v>
      </c>
      <c r="M370" s="158">
        <f t="shared" si="36"/>
        <v>0</v>
      </c>
      <c r="N370" s="146">
        <v>0</v>
      </c>
      <c r="O370" s="146">
        <f t="shared" si="37"/>
        <v>0</v>
      </c>
      <c r="P370" s="146">
        <v>0</v>
      </c>
      <c r="Q370" s="146">
        <f t="shared" si="38"/>
        <v>0</v>
      </c>
      <c r="R370" s="146"/>
      <c r="S370" s="146"/>
      <c r="T370" s="147">
        <v>0</v>
      </c>
      <c r="U370" s="146">
        <f t="shared" si="39"/>
        <v>0</v>
      </c>
      <c r="V370" s="138"/>
      <c r="W370" s="138"/>
      <c r="X370" s="138"/>
      <c r="Y370" s="138"/>
      <c r="Z370" s="138"/>
      <c r="AA370" s="138"/>
      <c r="AB370" s="138"/>
      <c r="AC370" s="138"/>
      <c r="AD370" s="138"/>
      <c r="AE370" s="138" t="s">
        <v>119</v>
      </c>
      <c r="AF370" s="138"/>
      <c r="AG370" s="138"/>
      <c r="AH370" s="138"/>
      <c r="AI370" s="138"/>
      <c r="AJ370" s="138"/>
      <c r="AK370" s="138"/>
      <c r="AL370" s="138"/>
      <c r="AM370" s="138"/>
      <c r="AN370" s="138"/>
      <c r="AO370" s="138"/>
      <c r="AP370" s="138"/>
      <c r="AQ370" s="138"/>
      <c r="AR370" s="138"/>
      <c r="AS370" s="138"/>
      <c r="AT370" s="138"/>
      <c r="AU370" s="138"/>
      <c r="AV370" s="138"/>
      <c r="AW370" s="138"/>
      <c r="AX370" s="138"/>
      <c r="AY370" s="138"/>
      <c r="AZ370" s="138"/>
      <c r="BA370" s="138"/>
      <c r="BB370" s="138"/>
      <c r="BC370" s="138"/>
      <c r="BD370" s="138"/>
      <c r="BE370" s="138"/>
      <c r="BF370" s="138"/>
      <c r="BG370" s="138"/>
      <c r="BH370" s="138"/>
    </row>
    <row r="371" spans="1:60" outlineLevel="1" x14ac:dyDescent="0.2">
      <c r="A371" s="139">
        <v>169</v>
      </c>
      <c r="B371" s="139" t="s">
        <v>597</v>
      </c>
      <c r="C371" s="179" t="s">
        <v>598</v>
      </c>
      <c r="D371" s="145" t="s">
        <v>577</v>
      </c>
      <c r="E371" s="153">
        <v>1</v>
      </c>
      <c r="F371" s="157">
        <f t="shared" si="32"/>
        <v>0</v>
      </c>
      <c r="G371" s="158">
        <f t="shared" si="33"/>
        <v>0</v>
      </c>
      <c r="H371" s="158"/>
      <c r="I371" s="158">
        <f t="shared" si="34"/>
        <v>0</v>
      </c>
      <c r="J371" s="158"/>
      <c r="K371" s="158">
        <f t="shared" si="35"/>
        <v>0</v>
      </c>
      <c r="L371" s="158">
        <v>21</v>
      </c>
      <c r="M371" s="158">
        <f t="shared" si="36"/>
        <v>0</v>
      </c>
      <c r="N371" s="146">
        <v>0</v>
      </c>
      <c r="O371" s="146">
        <f t="shared" si="37"/>
        <v>0</v>
      </c>
      <c r="P371" s="146">
        <v>0</v>
      </c>
      <c r="Q371" s="146">
        <f t="shared" si="38"/>
        <v>0</v>
      </c>
      <c r="R371" s="146"/>
      <c r="S371" s="146"/>
      <c r="T371" s="147">
        <v>0</v>
      </c>
      <c r="U371" s="146">
        <f t="shared" si="39"/>
        <v>0</v>
      </c>
      <c r="V371" s="138"/>
      <c r="W371" s="138"/>
      <c r="X371" s="138"/>
      <c r="Y371" s="138"/>
      <c r="Z371" s="138"/>
      <c r="AA371" s="138"/>
      <c r="AB371" s="138"/>
      <c r="AC371" s="138"/>
      <c r="AD371" s="138"/>
      <c r="AE371" s="138" t="s">
        <v>119</v>
      </c>
      <c r="AF371" s="138"/>
      <c r="AG371" s="138"/>
      <c r="AH371" s="138"/>
      <c r="AI371" s="138"/>
      <c r="AJ371" s="138"/>
      <c r="AK371" s="138"/>
      <c r="AL371" s="138"/>
      <c r="AM371" s="138"/>
      <c r="AN371" s="138"/>
      <c r="AO371" s="138"/>
      <c r="AP371" s="138"/>
      <c r="AQ371" s="138"/>
      <c r="AR371" s="138"/>
      <c r="AS371" s="138"/>
      <c r="AT371" s="138"/>
      <c r="AU371" s="138"/>
      <c r="AV371" s="138"/>
      <c r="AW371" s="138"/>
      <c r="AX371" s="138"/>
      <c r="AY371" s="138"/>
      <c r="AZ371" s="138"/>
      <c r="BA371" s="138"/>
      <c r="BB371" s="138"/>
      <c r="BC371" s="138"/>
      <c r="BD371" s="138"/>
      <c r="BE371" s="138"/>
      <c r="BF371" s="138"/>
      <c r="BG371" s="138"/>
      <c r="BH371" s="138"/>
    </row>
    <row r="372" spans="1:60" outlineLevel="1" x14ac:dyDescent="0.2">
      <c r="A372" s="139">
        <v>170</v>
      </c>
      <c r="B372" s="139" t="s">
        <v>575</v>
      </c>
      <c r="C372" s="179" t="s">
        <v>599</v>
      </c>
      <c r="D372" s="145" t="s">
        <v>577</v>
      </c>
      <c r="E372" s="153">
        <v>1</v>
      </c>
      <c r="F372" s="157">
        <f t="shared" si="32"/>
        <v>0</v>
      </c>
      <c r="G372" s="158">
        <f t="shared" si="33"/>
        <v>0</v>
      </c>
      <c r="H372" s="158"/>
      <c r="I372" s="158">
        <f t="shared" si="34"/>
        <v>0</v>
      </c>
      <c r="J372" s="158"/>
      <c r="K372" s="158">
        <f t="shared" si="35"/>
        <v>0</v>
      </c>
      <c r="L372" s="158">
        <v>21</v>
      </c>
      <c r="M372" s="158">
        <f t="shared" si="36"/>
        <v>0</v>
      </c>
      <c r="N372" s="146">
        <v>0</v>
      </c>
      <c r="O372" s="146">
        <f t="shared" si="37"/>
        <v>0</v>
      </c>
      <c r="P372" s="146">
        <v>0</v>
      </c>
      <c r="Q372" s="146">
        <f t="shared" si="38"/>
        <v>0</v>
      </c>
      <c r="R372" s="146"/>
      <c r="S372" s="146"/>
      <c r="T372" s="147">
        <v>0</v>
      </c>
      <c r="U372" s="146">
        <f t="shared" si="39"/>
        <v>0</v>
      </c>
      <c r="V372" s="138"/>
      <c r="W372" s="138"/>
      <c r="X372" s="138"/>
      <c r="Y372" s="138"/>
      <c r="Z372" s="138"/>
      <c r="AA372" s="138"/>
      <c r="AB372" s="138"/>
      <c r="AC372" s="138"/>
      <c r="AD372" s="138"/>
      <c r="AE372" s="138" t="s">
        <v>119</v>
      </c>
      <c r="AF372" s="138"/>
      <c r="AG372" s="138"/>
      <c r="AH372" s="138"/>
      <c r="AI372" s="138"/>
      <c r="AJ372" s="138"/>
      <c r="AK372" s="138"/>
      <c r="AL372" s="138"/>
      <c r="AM372" s="138"/>
      <c r="AN372" s="138"/>
      <c r="AO372" s="138"/>
      <c r="AP372" s="138"/>
      <c r="AQ372" s="138"/>
      <c r="AR372" s="138"/>
      <c r="AS372" s="138"/>
      <c r="AT372" s="138"/>
      <c r="AU372" s="138"/>
      <c r="AV372" s="138"/>
      <c r="AW372" s="138"/>
      <c r="AX372" s="138"/>
      <c r="AY372" s="138"/>
      <c r="AZ372" s="138"/>
      <c r="BA372" s="138"/>
      <c r="BB372" s="138"/>
      <c r="BC372" s="138"/>
      <c r="BD372" s="138"/>
      <c r="BE372" s="138"/>
      <c r="BF372" s="138"/>
      <c r="BG372" s="138"/>
      <c r="BH372" s="138"/>
    </row>
    <row r="373" spans="1:60" outlineLevel="1" x14ac:dyDescent="0.2">
      <c r="A373" s="139">
        <v>171</v>
      </c>
      <c r="B373" s="139" t="s">
        <v>600</v>
      </c>
      <c r="C373" s="179" t="s">
        <v>601</v>
      </c>
      <c r="D373" s="145" t="s">
        <v>577</v>
      </c>
      <c r="E373" s="153">
        <v>1</v>
      </c>
      <c r="F373" s="157">
        <f t="shared" si="32"/>
        <v>0</v>
      </c>
      <c r="G373" s="158">
        <f t="shared" si="33"/>
        <v>0</v>
      </c>
      <c r="H373" s="158"/>
      <c r="I373" s="158">
        <f t="shared" si="34"/>
        <v>0</v>
      </c>
      <c r="J373" s="158"/>
      <c r="K373" s="158">
        <f t="shared" si="35"/>
        <v>0</v>
      </c>
      <c r="L373" s="158">
        <v>21</v>
      </c>
      <c r="M373" s="158">
        <f t="shared" si="36"/>
        <v>0</v>
      </c>
      <c r="N373" s="146">
        <v>0</v>
      </c>
      <c r="O373" s="146">
        <f t="shared" si="37"/>
        <v>0</v>
      </c>
      <c r="P373" s="146">
        <v>0</v>
      </c>
      <c r="Q373" s="146">
        <f t="shared" si="38"/>
        <v>0</v>
      </c>
      <c r="R373" s="146"/>
      <c r="S373" s="146"/>
      <c r="T373" s="147">
        <v>0</v>
      </c>
      <c r="U373" s="146">
        <f t="shared" si="39"/>
        <v>0</v>
      </c>
      <c r="V373" s="138"/>
      <c r="W373" s="138"/>
      <c r="X373" s="138"/>
      <c r="Y373" s="138"/>
      <c r="Z373" s="138"/>
      <c r="AA373" s="138"/>
      <c r="AB373" s="138"/>
      <c r="AC373" s="138"/>
      <c r="AD373" s="138"/>
      <c r="AE373" s="138" t="s">
        <v>119</v>
      </c>
      <c r="AF373" s="138"/>
      <c r="AG373" s="138"/>
      <c r="AH373" s="138"/>
      <c r="AI373" s="138"/>
      <c r="AJ373" s="138"/>
      <c r="AK373" s="138"/>
      <c r="AL373" s="138"/>
      <c r="AM373" s="138"/>
      <c r="AN373" s="138"/>
      <c r="AO373" s="138"/>
      <c r="AP373" s="138"/>
      <c r="AQ373" s="138"/>
      <c r="AR373" s="138"/>
      <c r="AS373" s="138"/>
      <c r="AT373" s="138"/>
      <c r="AU373" s="138"/>
      <c r="AV373" s="138"/>
      <c r="AW373" s="138"/>
      <c r="AX373" s="138"/>
      <c r="AY373" s="138"/>
      <c r="AZ373" s="138"/>
      <c r="BA373" s="138"/>
      <c r="BB373" s="138"/>
      <c r="BC373" s="138"/>
      <c r="BD373" s="138"/>
      <c r="BE373" s="138"/>
      <c r="BF373" s="138"/>
      <c r="BG373" s="138"/>
      <c r="BH373" s="138"/>
    </row>
    <row r="374" spans="1:60" ht="22.5" outlineLevel="1" x14ac:dyDescent="0.2">
      <c r="A374" s="139">
        <v>172</v>
      </c>
      <c r="B374" s="139" t="s">
        <v>602</v>
      </c>
      <c r="C374" s="179" t="s">
        <v>603</v>
      </c>
      <c r="D374" s="145" t="s">
        <v>577</v>
      </c>
      <c r="E374" s="153">
        <v>1</v>
      </c>
      <c r="F374" s="157">
        <f t="shared" si="32"/>
        <v>0</v>
      </c>
      <c r="G374" s="158">
        <f t="shared" si="33"/>
        <v>0</v>
      </c>
      <c r="H374" s="158"/>
      <c r="I374" s="158">
        <f t="shared" si="34"/>
        <v>0</v>
      </c>
      <c r="J374" s="158"/>
      <c r="K374" s="158">
        <f t="shared" si="35"/>
        <v>0</v>
      </c>
      <c r="L374" s="158">
        <v>21</v>
      </c>
      <c r="M374" s="158">
        <f t="shared" si="36"/>
        <v>0</v>
      </c>
      <c r="N374" s="146">
        <v>0</v>
      </c>
      <c r="O374" s="146">
        <f t="shared" si="37"/>
        <v>0</v>
      </c>
      <c r="P374" s="146">
        <v>0</v>
      </c>
      <c r="Q374" s="146">
        <f t="shared" si="38"/>
        <v>0</v>
      </c>
      <c r="R374" s="146"/>
      <c r="S374" s="146"/>
      <c r="T374" s="147">
        <v>0</v>
      </c>
      <c r="U374" s="146">
        <f t="shared" si="39"/>
        <v>0</v>
      </c>
      <c r="V374" s="138"/>
      <c r="W374" s="138"/>
      <c r="X374" s="138"/>
      <c r="Y374" s="138"/>
      <c r="Z374" s="138"/>
      <c r="AA374" s="138"/>
      <c r="AB374" s="138"/>
      <c r="AC374" s="138"/>
      <c r="AD374" s="138"/>
      <c r="AE374" s="138" t="s">
        <v>119</v>
      </c>
      <c r="AF374" s="138"/>
      <c r="AG374" s="138"/>
      <c r="AH374" s="138"/>
      <c r="AI374" s="138"/>
      <c r="AJ374" s="138"/>
      <c r="AK374" s="138"/>
      <c r="AL374" s="138"/>
      <c r="AM374" s="138"/>
      <c r="AN374" s="138"/>
      <c r="AO374" s="138"/>
      <c r="AP374" s="138"/>
      <c r="AQ374" s="138"/>
      <c r="AR374" s="138"/>
      <c r="AS374" s="138"/>
      <c r="AT374" s="138"/>
      <c r="AU374" s="138"/>
      <c r="AV374" s="138"/>
      <c r="AW374" s="138"/>
      <c r="AX374" s="138"/>
      <c r="AY374" s="138"/>
      <c r="AZ374" s="138"/>
      <c r="BA374" s="138"/>
      <c r="BB374" s="138"/>
      <c r="BC374" s="138"/>
      <c r="BD374" s="138"/>
      <c r="BE374" s="138"/>
      <c r="BF374" s="138"/>
      <c r="BG374" s="138"/>
      <c r="BH374" s="138"/>
    </row>
    <row r="375" spans="1:60" outlineLevel="1" x14ac:dyDescent="0.2">
      <c r="A375" s="139">
        <v>173</v>
      </c>
      <c r="B375" s="139" t="s">
        <v>604</v>
      </c>
      <c r="C375" s="179" t="s">
        <v>605</v>
      </c>
      <c r="D375" s="145" t="s">
        <v>577</v>
      </c>
      <c r="E375" s="153">
        <v>1</v>
      </c>
      <c r="F375" s="157">
        <f t="shared" si="32"/>
        <v>0</v>
      </c>
      <c r="G375" s="158">
        <f t="shared" si="33"/>
        <v>0</v>
      </c>
      <c r="H375" s="158"/>
      <c r="I375" s="158">
        <f t="shared" si="34"/>
        <v>0</v>
      </c>
      <c r="J375" s="158"/>
      <c r="K375" s="158">
        <f t="shared" si="35"/>
        <v>0</v>
      </c>
      <c r="L375" s="158">
        <v>21</v>
      </c>
      <c r="M375" s="158">
        <f t="shared" si="36"/>
        <v>0</v>
      </c>
      <c r="N375" s="146">
        <v>0</v>
      </c>
      <c r="O375" s="146">
        <f t="shared" si="37"/>
        <v>0</v>
      </c>
      <c r="P375" s="146">
        <v>0</v>
      </c>
      <c r="Q375" s="146">
        <f t="shared" si="38"/>
        <v>0</v>
      </c>
      <c r="R375" s="146"/>
      <c r="S375" s="146"/>
      <c r="T375" s="147">
        <v>0</v>
      </c>
      <c r="U375" s="146">
        <f t="shared" si="39"/>
        <v>0</v>
      </c>
      <c r="V375" s="138"/>
      <c r="W375" s="138"/>
      <c r="X375" s="138"/>
      <c r="Y375" s="138"/>
      <c r="Z375" s="138"/>
      <c r="AA375" s="138"/>
      <c r="AB375" s="138"/>
      <c r="AC375" s="138"/>
      <c r="AD375" s="138"/>
      <c r="AE375" s="138" t="s">
        <v>119</v>
      </c>
      <c r="AF375" s="138"/>
      <c r="AG375" s="138"/>
      <c r="AH375" s="138"/>
      <c r="AI375" s="138"/>
      <c r="AJ375" s="138"/>
      <c r="AK375" s="138"/>
      <c r="AL375" s="138"/>
      <c r="AM375" s="138"/>
      <c r="AN375" s="138"/>
      <c r="AO375" s="138"/>
      <c r="AP375" s="138"/>
      <c r="AQ375" s="138"/>
      <c r="AR375" s="138"/>
      <c r="AS375" s="138"/>
      <c r="AT375" s="138"/>
      <c r="AU375" s="138"/>
      <c r="AV375" s="138"/>
      <c r="AW375" s="138"/>
      <c r="AX375" s="138"/>
      <c r="AY375" s="138"/>
      <c r="AZ375" s="138"/>
      <c r="BA375" s="138"/>
      <c r="BB375" s="138"/>
      <c r="BC375" s="138"/>
      <c r="BD375" s="138"/>
      <c r="BE375" s="138"/>
      <c r="BF375" s="138"/>
      <c r="BG375" s="138"/>
      <c r="BH375" s="138"/>
    </row>
    <row r="376" spans="1:60" outlineLevel="1" x14ac:dyDescent="0.2">
      <c r="A376" s="139">
        <v>174</v>
      </c>
      <c r="B376" s="139" t="s">
        <v>606</v>
      </c>
      <c r="C376" s="179" t="s">
        <v>607</v>
      </c>
      <c r="D376" s="145" t="s">
        <v>586</v>
      </c>
      <c r="E376" s="153">
        <v>1</v>
      </c>
      <c r="F376" s="157">
        <f t="shared" si="32"/>
        <v>0</v>
      </c>
      <c r="G376" s="158">
        <f t="shared" si="33"/>
        <v>0</v>
      </c>
      <c r="H376" s="158"/>
      <c r="I376" s="158">
        <f t="shared" si="34"/>
        <v>0</v>
      </c>
      <c r="J376" s="158"/>
      <c r="K376" s="158">
        <f t="shared" si="35"/>
        <v>0</v>
      </c>
      <c r="L376" s="158">
        <v>21</v>
      </c>
      <c r="M376" s="158">
        <f t="shared" si="36"/>
        <v>0</v>
      </c>
      <c r="N376" s="146">
        <v>0</v>
      </c>
      <c r="O376" s="146">
        <f t="shared" si="37"/>
        <v>0</v>
      </c>
      <c r="P376" s="146">
        <v>0</v>
      </c>
      <c r="Q376" s="146">
        <f t="shared" si="38"/>
        <v>0</v>
      </c>
      <c r="R376" s="146"/>
      <c r="S376" s="146"/>
      <c r="T376" s="147">
        <v>0</v>
      </c>
      <c r="U376" s="146">
        <f t="shared" si="39"/>
        <v>0</v>
      </c>
      <c r="V376" s="138"/>
      <c r="W376" s="138"/>
      <c r="X376" s="138"/>
      <c r="Y376" s="138"/>
      <c r="Z376" s="138"/>
      <c r="AA376" s="138"/>
      <c r="AB376" s="138"/>
      <c r="AC376" s="138"/>
      <c r="AD376" s="138"/>
      <c r="AE376" s="138" t="s">
        <v>119</v>
      </c>
      <c r="AF376" s="138"/>
      <c r="AG376" s="138"/>
      <c r="AH376" s="138"/>
      <c r="AI376" s="138"/>
      <c r="AJ376" s="138"/>
      <c r="AK376" s="138"/>
      <c r="AL376" s="138"/>
      <c r="AM376" s="138"/>
      <c r="AN376" s="138"/>
      <c r="AO376" s="138"/>
      <c r="AP376" s="138"/>
      <c r="AQ376" s="138"/>
      <c r="AR376" s="138"/>
      <c r="AS376" s="138"/>
      <c r="AT376" s="138"/>
      <c r="AU376" s="138"/>
      <c r="AV376" s="138"/>
      <c r="AW376" s="138"/>
      <c r="AX376" s="138"/>
      <c r="AY376" s="138"/>
      <c r="AZ376" s="138"/>
      <c r="BA376" s="138"/>
      <c r="BB376" s="138"/>
      <c r="BC376" s="138"/>
      <c r="BD376" s="138"/>
      <c r="BE376" s="138"/>
      <c r="BF376" s="138"/>
      <c r="BG376" s="138"/>
      <c r="BH376" s="138"/>
    </row>
    <row r="377" spans="1:60" ht="22.5" outlineLevel="1" x14ac:dyDescent="0.2">
      <c r="A377" s="168">
        <v>175</v>
      </c>
      <c r="B377" s="168" t="s">
        <v>608</v>
      </c>
      <c r="C377" s="183" t="s">
        <v>609</v>
      </c>
      <c r="D377" s="169" t="s">
        <v>586</v>
      </c>
      <c r="E377" s="170">
        <v>1</v>
      </c>
      <c r="F377" s="171">
        <f t="shared" si="32"/>
        <v>0</v>
      </c>
      <c r="G377" s="172">
        <f t="shared" si="33"/>
        <v>0</v>
      </c>
      <c r="H377" s="172"/>
      <c r="I377" s="172">
        <f t="shared" si="34"/>
        <v>0</v>
      </c>
      <c r="J377" s="172"/>
      <c r="K377" s="172">
        <f t="shared" si="35"/>
        <v>0</v>
      </c>
      <c r="L377" s="172">
        <v>21</v>
      </c>
      <c r="M377" s="172">
        <f t="shared" si="36"/>
        <v>0</v>
      </c>
      <c r="N377" s="173">
        <v>0</v>
      </c>
      <c r="O377" s="173">
        <f t="shared" si="37"/>
        <v>0</v>
      </c>
      <c r="P377" s="173">
        <v>0</v>
      </c>
      <c r="Q377" s="173">
        <f t="shared" si="38"/>
        <v>0</v>
      </c>
      <c r="R377" s="173"/>
      <c r="S377" s="173"/>
      <c r="T377" s="174">
        <v>0</v>
      </c>
      <c r="U377" s="173">
        <f t="shared" si="39"/>
        <v>0</v>
      </c>
      <c r="V377" s="138"/>
      <c r="W377" s="138"/>
      <c r="X377" s="138"/>
      <c r="Y377" s="138"/>
      <c r="Z377" s="138"/>
      <c r="AA377" s="138"/>
      <c r="AB377" s="138"/>
      <c r="AC377" s="138"/>
      <c r="AD377" s="138"/>
      <c r="AE377" s="138" t="s">
        <v>119</v>
      </c>
      <c r="AF377" s="138"/>
      <c r="AG377" s="138"/>
      <c r="AH377" s="138"/>
      <c r="AI377" s="138"/>
      <c r="AJ377" s="138"/>
      <c r="AK377" s="138"/>
      <c r="AL377" s="138"/>
      <c r="AM377" s="138"/>
      <c r="AN377" s="138"/>
      <c r="AO377" s="138"/>
      <c r="AP377" s="138"/>
      <c r="AQ377" s="138"/>
      <c r="AR377" s="138"/>
      <c r="AS377" s="138"/>
      <c r="AT377" s="138"/>
      <c r="AU377" s="138"/>
      <c r="AV377" s="138"/>
      <c r="AW377" s="138"/>
      <c r="AX377" s="138"/>
      <c r="AY377" s="138"/>
      <c r="AZ377" s="138"/>
      <c r="BA377" s="138"/>
      <c r="BB377" s="138"/>
      <c r="BC377" s="138"/>
      <c r="BD377" s="138"/>
      <c r="BE377" s="138"/>
      <c r="BF377" s="138"/>
      <c r="BG377" s="138"/>
      <c r="BH377" s="138"/>
    </row>
    <row r="378" spans="1:60" x14ac:dyDescent="0.2">
      <c r="A378" s="4"/>
      <c r="B378" s="5" t="s">
        <v>254</v>
      </c>
      <c r="C378" s="184" t="s">
        <v>254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AC378">
        <v>12</v>
      </c>
      <c r="AD378">
        <v>21</v>
      </c>
    </row>
    <row r="379" spans="1:60" x14ac:dyDescent="0.2">
      <c r="A379" s="175"/>
      <c r="B379" s="176" t="s">
        <v>28</v>
      </c>
      <c r="C379" s="185" t="s">
        <v>254</v>
      </c>
      <c r="D379" s="177"/>
      <c r="E379" s="177"/>
      <c r="F379" s="177"/>
      <c r="G379" s="178">
        <f>G8+G146+G176+G187+G200+G229+G233+G245+G311+G316+G320+G331+G333+G336+G348+G359+G365</f>
        <v>0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AC379">
        <f>SUMIF(L7:L377,AC378,G7:G377)</f>
        <v>0</v>
      </c>
      <c r="AD379">
        <f>SUMIF(L7:L377,AD378,G7:G377)</f>
        <v>0</v>
      </c>
      <c r="AE379" t="s">
        <v>610</v>
      </c>
    </row>
    <row r="380" spans="1:60" x14ac:dyDescent="0.2">
      <c r="A380" s="4"/>
      <c r="B380" s="5" t="s">
        <v>254</v>
      </c>
      <c r="C380" s="184" t="s">
        <v>254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60" x14ac:dyDescent="0.2">
      <c r="A381" s="4"/>
      <c r="B381" s="5" t="s">
        <v>254</v>
      </c>
      <c r="C381" s="184" t="s">
        <v>254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60" x14ac:dyDescent="0.2">
      <c r="A382" s="247" t="s">
        <v>611</v>
      </c>
      <c r="B382" s="247"/>
      <c r="C382" s="24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60" x14ac:dyDescent="0.2">
      <c r="A383" s="249"/>
      <c r="B383" s="250"/>
      <c r="C383" s="251"/>
      <c r="D383" s="250"/>
      <c r="E383" s="250"/>
      <c r="F383" s="250"/>
      <c r="G383" s="252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AE383" t="s">
        <v>612</v>
      </c>
    </row>
    <row r="384" spans="1:60" x14ac:dyDescent="0.2">
      <c r="A384" s="253"/>
      <c r="B384" s="254"/>
      <c r="C384" s="255"/>
      <c r="D384" s="254"/>
      <c r="E384" s="254"/>
      <c r="F384" s="254"/>
      <c r="G384" s="256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31" x14ac:dyDescent="0.2">
      <c r="A385" s="253"/>
      <c r="B385" s="254"/>
      <c r="C385" s="255"/>
      <c r="D385" s="254"/>
      <c r="E385" s="254"/>
      <c r="F385" s="254"/>
      <c r="G385" s="256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31" x14ac:dyDescent="0.2">
      <c r="A386" s="253"/>
      <c r="B386" s="254"/>
      <c r="C386" s="255"/>
      <c r="D386" s="254"/>
      <c r="E386" s="254"/>
      <c r="F386" s="254"/>
      <c r="G386" s="256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31" x14ac:dyDescent="0.2">
      <c r="A387" s="257"/>
      <c r="B387" s="258"/>
      <c r="C387" s="259"/>
      <c r="D387" s="258"/>
      <c r="E387" s="258"/>
      <c r="F387" s="258"/>
      <c r="G387" s="260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31" x14ac:dyDescent="0.2">
      <c r="A388" s="4"/>
      <c r="B388" s="5" t="s">
        <v>254</v>
      </c>
      <c r="C388" s="184" t="s">
        <v>254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31" x14ac:dyDescent="0.2">
      <c r="C389" s="186"/>
      <c r="AE389" t="s">
        <v>613</v>
      </c>
    </row>
  </sheetData>
  <sheetProtection algorithmName="SHA-512" hashValue="0WiiUZ/3mWTz1DLpTV9KfwwM9aFPryaZ2SmmqcZjrHZHktp5NM5tRG5qbqNUnzH1x4Wzii4Jxs9WaNsKsGylDA==" saltValue="fOWCTTIi2+D3gHc60WQ3ug==" spinCount="100000" sheet="1" objects="1" scenarios="1"/>
  <mergeCells count="6">
    <mergeCell ref="A383:G387"/>
    <mergeCell ref="A1:G1"/>
    <mergeCell ref="C2:G2"/>
    <mergeCell ref="C3:G3"/>
    <mergeCell ref="C4:G4"/>
    <mergeCell ref="A382:C382"/>
  </mergeCells>
  <pageMargins left="0.39370078740157483" right="0.19685039370078741" top="0.78740157480314965" bottom="0.78740157480314965" header="0.31496062992125984" footer="0.31496062992125984"/>
  <pageSetup paperSize="9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Němec</dc:creator>
  <cp:lastModifiedBy>Tomáš Sucháček</cp:lastModifiedBy>
  <cp:lastPrinted>2025-08-12T11:52:35Z</cp:lastPrinted>
  <dcterms:created xsi:type="dcterms:W3CDTF">2009-04-08T07:15:50Z</dcterms:created>
  <dcterms:modified xsi:type="dcterms:W3CDTF">2025-08-12T11:52:43Z</dcterms:modified>
</cp:coreProperties>
</file>